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82C1D9ED-893A-401C-B4A7-9072FC724245}" xr6:coauthVersionLast="47" xr6:coauthVersionMax="47" xr10:uidLastSave="{00000000-0000-0000-0000-000000000000}"/>
  <bookViews>
    <workbookView xWindow="28680" yWindow="-120" windowWidth="29040" windowHeight="15720" activeTab="1" xr2:uid="{83C0990B-970B-4A5F-8EDA-B941E052243F}"/>
  </bookViews>
  <sheets>
    <sheet name="SubSector Analysis" sheetId="3" r:id="rId1"/>
    <sheet name="Nifty 750 Analysis" sheetId="2" r:id="rId2"/>
    <sheet name="Price_Filter_22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33" i="3"/>
  <c r="I15" i="3"/>
  <c r="I16" i="3"/>
  <c r="I28" i="3"/>
  <c r="I30" i="3"/>
  <c r="I57" i="3"/>
  <c r="I23" i="3"/>
  <c r="I85" i="3"/>
  <c r="I74" i="3"/>
  <c r="I86" i="3"/>
  <c r="I76" i="3"/>
  <c r="I94" i="3"/>
  <c r="I103" i="3"/>
  <c r="I101" i="3"/>
  <c r="I116" i="3"/>
  <c r="I97" i="3"/>
  <c r="I118" i="3"/>
  <c r="B49" i="3"/>
  <c r="V49" i="3" s="1"/>
  <c r="B15" i="3"/>
  <c r="V15" i="3" s="1"/>
  <c r="B86" i="3"/>
  <c r="V86" i="3" s="1"/>
  <c r="B82" i="3"/>
  <c r="I82" i="3" s="1"/>
  <c r="B34" i="3"/>
  <c r="H34" i="3" s="1"/>
  <c r="B75" i="3"/>
  <c r="G75" i="3" s="1"/>
  <c r="B52" i="3"/>
  <c r="H52" i="3" s="1"/>
  <c r="B104" i="3"/>
  <c r="G104" i="3" s="1"/>
  <c r="B35" i="3"/>
  <c r="H35" i="3" s="1"/>
  <c r="B96" i="3"/>
  <c r="B98" i="3"/>
  <c r="Q98" i="3" s="1"/>
  <c r="B101" i="3"/>
  <c r="U101" i="3" s="1"/>
  <c r="B38" i="3"/>
  <c r="V38" i="3" s="1"/>
  <c r="B17" i="3"/>
  <c r="E17" i="3" s="1"/>
  <c r="B57" i="3"/>
  <c r="E57" i="3" s="1"/>
  <c r="B83" i="3"/>
  <c r="G83" i="3" s="1"/>
  <c r="B72" i="3"/>
  <c r="E72" i="3" s="1"/>
  <c r="B85" i="3"/>
  <c r="F85" i="3" s="1"/>
  <c r="B21" i="3"/>
  <c r="G21" i="3" s="1"/>
  <c r="B99" i="3"/>
  <c r="G99" i="3" s="1"/>
  <c r="B31" i="3"/>
  <c r="B39" i="3"/>
  <c r="B62" i="3"/>
  <c r="Q62" i="3" s="1"/>
  <c r="B91" i="3"/>
  <c r="I91" i="3" s="1"/>
  <c r="B103" i="3"/>
  <c r="V103" i="3" s="1"/>
  <c r="B73" i="3"/>
  <c r="V73" i="3" s="1"/>
  <c r="B100" i="3"/>
  <c r="V100" i="3" s="1"/>
  <c r="B36" i="3"/>
  <c r="I36" i="3" s="1"/>
  <c r="B56" i="3"/>
  <c r="H56" i="3" s="1"/>
  <c r="B46" i="3"/>
  <c r="F46" i="3" s="1"/>
  <c r="B4" i="3"/>
  <c r="H4" i="3" s="1"/>
  <c r="B47" i="3"/>
  <c r="G47" i="3" s="1"/>
  <c r="B119" i="3"/>
  <c r="B93" i="3"/>
  <c r="B42" i="3"/>
  <c r="Q42" i="3" s="1"/>
  <c r="B16" i="3"/>
  <c r="U16" i="3" s="1"/>
  <c r="B97" i="3"/>
  <c r="V97" i="3" s="1"/>
  <c r="B53" i="3"/>
  <c r="H53" i="3" s="1"/>
  <c r="B37" i="3"/>
  <c r="D37" i="3" s="1"/>
  <c r="B95" i="3"/>
  <c r="I95" i="3" s="1"/>
  <c r="B81" i="3"/>
  <c r="E81" i="3" s="1"/>
  <c r="B102" i="3"/>
  <c r="I102" i="3" s="1"/>
  <c r="B5" i="3"/>
  <c r="G5" i="3" s="1"/>
  <c r="B32" i="3"/>
  <c r="I32" i="3" s="1"/>
  <c r="B58" i="3"/>
  <c r="B69" i="3"/>
  <c r="B87" i="3"/>
  <c r="Q87" i="3" s="1"/>
  <c r="B76" i="3"/>
  <c r="U76" i="3" s="1"/>
  <c r="B118" i="3"/>
  <c r="V118" i="3" s="1"/>
  <c r="B18" i="3"/>
  <c r="V18" i="3" s="1"/>
  <c r="B6" i="3"/>
  <c r="V6" i="3" s="1"/>
  <c r="B84" i="3"/>
  <c r="G84" i="3" s="1"/>
  <c r="B19" i="3"/>
  <c r="E19" i="3" s="1"/>
  <c r="B74" i="3"/>
  <c r="F74" i="3" s="1"/>
  <c r="B70" i="3"/>
  <c r="G70" i="3" s="1"/>
  <c r="B116" i="3"/>
  <c r="G116" i="3" s="1"/>
  <c r="B71" i="3"/>
  <c r="H71" i="3" s="1"/>
  <c r="B10" i="3"/>
  <c r="B54" i="3"/>
  <c r="H54" i="3" s="1"/>
  <c r="B2" i="3"/>
  <c r="U2" i="3" s="1"/>
  <c r="B94" i="3"/>
  <c r="V94" i="3" s="1"/>
  <c r="B30" i="3"/>
  <c r="E30" i="3" s="1"/>
  <c r="B77" i="3"/>
  <c r="E77" i="3" s="1"/>
  <c r="B55" i="3"/>
  <c r="I55" i="3" s="1"/>
  <c r="B29" i="3"/>
  <c r="H29" i="3" s="1"/>
  <c r="B33" i="3"/>
  <c r="B7" i="3"/>
  <c r="H7" i="3" s="1"/>
  <c r="B50" i="3"/>
  <c r="I50" i="3" s="1"/>
  <c r="B40" i="3"/>
  <c r="B48" i="3"/>
  <c r="I48" i="3" s="1"/>
  <c r="B20" i="3"/>
  <c r="Q20" i="3" s="1"/>
  <c r="B120" i="3"/>
  <c r="U120" i="3" s="1"/>
  <c r="B92" i="3"/>
  <c r="V92" i="3" s="1"/>
  <c r="B51" i="3"/>
  <c r="V51" i="3" s="1"/>
  <c r="B24" i="3"/>
  <c r="V24" i="3" s="1"/>
  <c r="B8" i="3"/>
  <c r="G8" i="3" s="1"/>
  <c r="B89" i="3"/>
  <c r="H89" i="3" s="1"/>
  <c r="B117" i="3"/>
  <c r="F117" i="3" s="1"/>
  <c r="B88" i="3"/>
  <c r="G88" i="3" s="1"/>
  <c r="B25" i="3"/>
  <c r="G25" i="3" s="1"/>
  <c r="B3" i="3"/>
  <c r="B22" i="3"/>
  <c r="B115" i="3"/>
  <c r="Q115" i="3" s="1"/>
  <c r="B27" i="3"/>
  <c r="U27" i="3" s="1"/>
  <c r="B28" i="3"/>
  <c r="V28" i="3" s="1"/>
  <c r="B63" i="3"/>
  <c r="D63" i="3" s="1"/>
  <c r="B23" i="3"/>
  <c r="D23" i="3" s="1"/>
  <c r="B45" i="3"/>
  <c r="I45" i="3" s="1"/>
  <c r="B43" i="3"/>
  <c r="H43" i="3" s="1"/>
  <c r="B41" i="3"/>
  <c r="H41" i="3" s="1"/>
  <c r="B90" i="3"/>
  <c r="H90" i="3" s="1"/>
  <c r="B78" i="3"/>
  <c r="I78" i="3" s="1"/>
  <c r="B26" i="3"/>
  <c r="B79" i="3"/>
  <c r="B121" i="3"/>
  <c r="H121" i="3" s="1"/>
  <c r="B44" i="3"/>
  <c r="I44" i="3" s="1"/>
  <c r="B107" i="3"/>
  <c r="V107" i="3" s="1"/>
  <c r="B80" i="3"/>
  <c r="I80" i="3" s="1"/>
  <c r="B64" i="3"/>
  <c r="V64" i="3" s="1"/>
  <c r="B65" i="3"/>
  <c r="I65" i="3" s="1"/>
  <c r="B66" i="3"/>
  <c r="H66" i="3" s="1"/>
  <c r="B11" i="3"/>
  <c r="H11" i="3" s="1"/>
  <c r="B12" i="3"/>
  <c r="H12" i="3" s="1"/>
  <c r="B111" i="3"/>
  <c r="G111" i="3" s="1"/>
  <c r="B13" i="3"/>
  <c r="B68" i="3"/>
  <c r="B114" i="3"/>
  <c r="Q114" i="3" s="1"/>
  <c r="B14" i="3"/>
  <c r="U14" i="3" s="1"/>
  <c r="B9" i="3"/>
  <c r="V9" i="3" s="1"/>
  <c r="B112" i="3"/>
  <c r="E112" i="3" s="1"/>
  <c r="B105" i="3"/>
  <c r="E105" i="3" s="1"/>
  <c r="B106" i="3"/>
  <c r="G106" i="3" s="1"/>
  <c r="B61" i="3"/>
  <c r="E61" i="3" s="1"/>
  <c r="B59" i="3"/>
  <c r="F59" i="3" s="1"/>
  <c r="B113" i="3"/>
  <c r="G113" i="3" s="1"/>
  <c r="B67" i="3"/>
  <c r="I67" i="3" s="1"/>
  <c r="B109" i="3"/>
  <c r="L109" i="3" s="1"/>
  <c r="B60" i="3"/>
  <c r="I60" i="3" s="1"/>
  <c r="B122" i="3"/>
  <c r="Q122" i="3" s="1"/>
  <c r="B108" i="3"/>
  <c r="U108" i="3" s="1"/>
  <c r="B110" i="3"/>
  <c r="V110" i="3" s="1"/>
  <c r="AR646" i="2"/>
  <c r="AQ455" i="2"/>
  <c r="AQ529" i="2"/>
  <c r="AQ634" i="2"/>
  <c r="AQ178" i="2"/>
  <c r="AQ359" i="2"/>
  <c r="AQ218" i="2"/>
  <c r="AQ551" i="2"/>
  <c r="AQ315" i="2"/>
  <c r="AQ593" i="2"/>
  <c r="AQ480" i="2"/>
  <c r="AQ365" i="2"/>
  <c r="AQ474" i="2"/>
  <c r="AQ678" i="2"/>
  <c r="AQ138" i="2"/>
  <c r="AQ341" i="2"/>
  <c r="AQ380" i="2"/>
  <c r="AQ324" i="2"/>
  <c r="AQ193" i="2"/>
  <c r="AQ154" i="2"/>
  <c r="AQ679" i="2"/>
  <c r="AQ443" i="2"/>
  <c r="AQ65" i="2"/>
  <c r="AQ11" i="2"/>
  <c r="AQ431" i="2"/>
  <c r="AQ343" i="2"/>
  <c r="AQ187" i="2"/>
  <c r="AQ145" i="2"/>
  <c r="AQ115" i="2"/>
  <c r="AQ559" i="2"/>
  <c r="AQ708" i="2"/>
  <c r="AQ340" i="2"/>
  <c r="AQ66" i="2"/>
  <c r="AQ71" i="2"/>
  <c r="AQ112" i="2"/>
  <c r="AQ605" i="2"/>
  <c r="AQ155" i="2"/>
  <c r="AQ642" i="2"/>
  <c r="AQ63" i="2"/>
  <c r="AQ575" i="2"/>
  <c r="AQ235" i="2"/>
  <c r="AQ27" i="2"/>
  <c r="AQ351" i="2"/>
  <c r="AQ573" i="2"/>
  <c r="AQ270" i="2"/>
  <c r="AQ127" i="2"/>
  <c r="AQ461" i="2"/>
  <c r="AQ114" i="2"/>
  <c r="AQ242" i="2"/>
  <c r="AQ8" i="2"/>
  <c r="AQ54" i="2"/>
  <c r="AQ215" i="2"/>
  <c r="AQ602" i="2"/>
  <c r="AQ277" i="2"/>
  <c r="AQ159" i="2"/>
  <c r="AQ77" i="2"/>
  <c r="AQ35" i="2"/>
  <c r="AQ469" i="2"/>
  <c r="AQ493" i="2"/>
  <c r="AQ166" i="2"/>
  <c r="AQ342" i="2"/>
  <c r="AQ364" i="2"/>
  <c r="AQ136" i="2"/>
  <c r="AQ531" i="2"/>
  <c r="AQ147" i="2"/>
  <c r="AQ449" i="2"/>
  <c r="AQ647" i="2"/>
  <c r="AQ160" i="2"/>
  <c r="AQ308" i="2"/>
  <c r="AQ260" i="2"/>
  <c r="AQ319" i="2"/>
  <c r="AQ3" i="2"/>
  <c r="AQ199" i="2"/>
  <c r="AQ172" i="2"/>
  <c r="AQ101" i="2"/>
  <c r="AQ106" i="2"/>
  <c r="AQ513" i="2"/>
  <c r="AQ454" i="2"/>
  <c r="AQ336" i="2"/>
  <c r="AQ157" i="2"/>
  <c r="AQ149" i="2"/>
  <c r="AQ467" i="2"/>
  <c r="AQ105" i="2"/>
  <c r="AQ572" i="2"/>
  <c r="AQ530" i="2"/>
  <c r="AQ489" i="2"/>
  <c r="AQ299" i="2"/>
  <c r="AQ345" i="2"/>
  <c r="AQ591" i="2"/>
  <c r="AQ275" i="2"/>
  <c r="AQ241" i="2"/>
  <c r="AQ78" i="2"/>
  <c r="AQ7" i="2"/>
  <c r="AQ269" i="2"/>
  <c r="AQ34" i="2"/>
  <c r="AQ76" i="2"/>
  <c r="AQ173" i="2"/>
  <c r="AQ332" i="2"/>
  <c r="AQ296" i="2"/>
  <c r="AQ637" i="2"/>
  <c r="AQ130" i="2"/>
  <c r="AQ53" i="2"/>
  <c r="AQ24" i="2"/>
  <c r="AQ532" i="2"/>
  <c r="AQ297" i="2"/>
  <c r="AQ231" i="2"/>
  <c r="AQ181" i="2"/>
  <c r="AQ72" i="2"/>
  <c r="AQ438" i="2"/>
  <c r="AQ508" i="2"/>
  <c r="AQ516" i="2"/>
  <c r="AQ251" i="2"/>
  <c r="AQ12" i="2"/>
  <c r="AQ156" i="2"/>
  <c r="AQ333" i="2"/>
  <c r="AQ161" i="2"/>
  <c r="AQ368" i="2"/>
  <c r="AQ482" i="2"/>
  <c r="AQ257" i="2"/>
  <c r="AQ597" i="2"/>
  <c r="AQ261" i="2"/>
  <c r="AQ330" i="2"/>
  <c r="AQ393" i="2"/>
  <c r="AQ358" i="2"/>
  <c r="AQ337" i="2"/>
  <c r="AQ168" i="2"/>
  <c r="AQ175" i="2"/>
  <c r="AQ67" i="2"/>
  <c r="AQ279" i="2"/>
  <c r="AQ203" i="2"/>
  <c r="AQ424" i="2"/>
  <c r="AQ58" i="2"/>
  <c r="AQ200" i="2"/>
  <c r="AQ26" i="2"/>
  <c r="AQ2" i="2"/>
  <c r="AQ589" i="2"/>
  <c r="AQ111" i="2"/>
  <c r="AQ710" i="2"/>
  <c r="AQ107" i="2"/>
  <c r="AQ239" i="2"/>
  <c r="AQ258" i="2"/>
  <c r="AQ55" i="2"/>
  <c r="AQ339" i="2"/>
  <c r="AQ139" i="2"/>
  <c r="AQ42" i="2"/>
  <c r="AQ195" i="2"/>
  <c r="AQ214" i="2"/>
  <c r="AQ6" i="2"/>
  <c r="AQ225" i="2"/>
  <c r="AQ325" i="2"/>
  <c r="AQ471" i="2"/>
  <c r="AQ87" i="2"/>
  <c r="AQ711" i="2"/>
  <c r="AQ459" i="2"/>
  <c r="AQ523" i="2"/>
  <c r="AQ430" i="2"/>
  <c r="AQ320" i="2"/>
  <c r="AQ525" i="2"/>
  <c r="AQ387" i="2"/>
  <c r="AQ509" i="2"/>
  <c r="AQ622" i="2"/>
  <c r="AQ148" i="2"/>
  <c r="AQ68" i="2"/>
  <c r="AQ361" i="2"/>
  <c r="AQ158" i="2"/>
  <c r="AQ74" i="2"/>
  <c r="AQ545" i="2"/>
  <c r="AQ486" i="2"/>
  <c r="AQ527" i="2"/>
  <c r="AQ21" i="2"/>
  <c r="AQ206" i="2"/>
  <c r="AQ23" i="2"/>
  <c r="AQ644" i="2"/>
  <c r="AQ495" i="2"/>
  <c r="AQ594" i="2"/>
  <c r="AQ304" i="2"/>
  <c r="AQ601" i="2"/>
  <c r="AQ619" i="2"/>
  <c r="AQ163" i="2"/>
  <c r="AQ463" i="2"/>
  <c r="AQ222" i="2"/>
  <c r="AQ696" i="2"/>
  <c r="AQ400" i="2"/>
  <c r="AQ17" i="2"/>
  <c r="AQ321" i="2"/>
  <c r="AQ228" i="2"/>
  <c r="AQ236" i="2"/>
  <c r="AQ153" i="2"/>
  <c r="AQ60" i="2"/>
  <c r="AQ586" i="2"/>
  <c r="AQ243" i="2"/>
  <c r="AQ301" i="2"/>
  <c r="AQ534" i="2"/>
  <c r="AQ164" i="2"/>
  <c r="AQ146" i="2"/>
  <c r="AQ621" i="2"/>
  <c r="AQ403" i="2"/>
  <c r="AQ432" i="2"/>
  <c r="AQ683" i="2"/>
  <c r="AQ422" i="2"/>
  <c r="AQ363" i="2"/>
  <c r="AQ567" i="2"/>
  <c r="AQ84" i="2"/>
  <c r="AQ703" i="2"/>
  <c r="AQ576" i="2"/>
  <c r="AQ233" i="2"/>
  <c r="AQ123" i="2"/>
  <c r="AQ475" i="2"/>
  <c r="AQ375" i="2"/>
  <c r="AQ490" i="2"/>
  <c r="AQ537" i="2"/>
  <c r="AQ128" i="2"/>
  <c r="AQ607" i="2"/>
  <c r="AQ143" i="2"/>
  <c r="AQ338" i="2"/>
  <c r="AQ135" i="2"/>
  <c r="AQ344" i="2"/>
  <c r="AQ514" i="2"/>
  <c r="AQ104" i="2"/>
  <c r="AQ310" i="2"/>
  <c r="AQ546" i="2"/>
  <c r="AQ543" i="2"/>
  <c r="AQ132" i="2"/>
  <c r="AQ208" i="2"/>
  <c r="AQ473" i="2"/>
  <c r="AQ681" i="2"/>
  <c r="AQ64" i="2"/>
  <c r="AQ415" i="2"/>
  <c r="AQ36" i="2"/>
  <c r="AQ713" i="2"/>
  <c r="AQ39" i="2"/>
  <c r="AQ547" i="2"/>
  <c r="AQ435" i="2"/>
  <c r="AQ401" i="2"/>
  <c r="AQ204" i="2"/>
  <c r="AQ720" i="2"/>
  <c r="AQ119" i="2"/>
  <c r="AQ69" i="2"/>
  <c r="AQ311" i="2"/>
  <c r="AQ524" i="2"/>
  <c r="AQ548" i="2"/>
  <c r="AQ182" i="2"/>
  <c r="AQ407" i="2"/>
  <c r="AQ487" i="2"/>
  <c r="AQ613" i="2"/>
  <c r="AQ492" i="2"/>
  <c r="AQ355" i="2"/>
  <c r="AQ43" i="2"/>
  <c r="AQ176" i="2"/>
  <c r="AQ502" i="2"/>
  <c r="AQ5" i="2"/>
  <c r="AQ472" i="2"/>
  <c r="AQ381" i="2"/>
  <c r="AQ300" i="2"/>
  <c r="AQ366" i="2"/>
  <c r="AQ90" i="2"/>
  <c r="AQ732" i="2"/>
  <c r="AQ434" i="2"/>
  <c r="AQ22" i="2"/>
  <c r="AQ184" i="2"/>
  <c r="AQ428" i="2"/>
  <c r="AQ377" i="2"/>
  <c r="AQ81" i="2"/>
  <c r="AQ695" i="2"/>
  <c r="AQ391" i="2"/>
  <c r="AQ419" i="2"/>
  <c r="AQ9" i="2"/>
  <c r="AQ564" i="2"/>
  <c r="AQ394" i="2"/>
  <c r="AQ462" i="2"/>
  <c r="AQ662" i="2"/>
  <c r="AQ470" i="2"/>
  <c r="AQ437" i="2"/>
  <c r="AQ549" i="2"/>
  <c r="AQ608" i="2"/>
  <c r="AQ217" i="2"/>
  <c r="AQ137" i="2"/>
  <c r="AQ483" i="2"/>
  <c r="AQ378" i="2"/>
  <c r="AQ198" i="2"/>
  <c r="AQ113" i="2"/>
  <c r="AQ83" i="2"/>
  <c r="AQ223" i="2"/>
  <c r="AQ583" i="2"/>
  <c r="AQ192" i="2"/>
  <c r="AQ246" i="2"/>
  <c r="AQ464" i="2"/>
  <c r="AQ263" i="2"/>
  <c r="AQ95" i="2"/>
  <c r="AQ372" i="2"/>
  <c r="AQ185" i="2"/>
  <c r="AQ578" i="2"/>
  <c r="AQ37" i="2"/>
  <c r="AQ588" i="2"/>
  <c r="AQ398" i="2"/>
  <c r="AQ313" i="2"/>
  <c r="AQ731" i="2"/>
  <c r="AQ29" i="2"/>
  <c r="AQ287" i="2"/>
  <c r="AQ326" i="2"/>
  <c r="AQ144" i="2"/>
  <c r="AQ609" i="2"/>
  <c r="AQ57" i="2"/>
  <c r="AQ590" i="2"/>
  <c r="AQ650" i="2"/>
  <c r="AQ212" i="2"/>
  <c r="AQ528" i="2"/>
  <c r="AQ581" i="2"/>
  <c r="AQ205" i="2"/>
  <c r="AQ98" i="2"/>
  <c r="AQ615" i="2"/>
  <c r="AQ481" i="2"/>
  <c r="AQ131" i="2"/>
  <c r="AQ281" i="2"/>
  <c r="AQ348" i="2"/>
  <c r="AQ59" i="2"/>
  <c r="AQ672" i="2"/>
  <c r="AQ643" i="2"/>
  <c r="AQ209" i="2"/>
  <c r="AQ49" i="2"/>
  <c r="AQ219" i="2"/>
  <c r="AQ180" i="2"/>
  <c r="AQ412" i="2"/>
  <c r="AQ116" i="2"/>
  <c r="AQ82" i="2"/>
  <c r="AQ413" i="2"/>
  <c r="AQ169" i="2"/>
  <c r="AQ421" i="2"/>
  <c r="AQ140" i="2"/>
  <c r="AQ535" i="2"/>
  <c r="AQ28" i="2"/>
  <c r="AQ569" i="2"/>
  <c r="AQ30" i="2"/>
  <c r="AQ426" i="2"/>
  <c r="AQ522" i="2"/>
  <c r="AQ503" i="2"/>
  <c r="AQ727" i="2"/>
  <c r="AQ476" i="2"/>
  <c r="AQ282" i="2"/>
  <c r="AQ362" i="2"/>
  <c r="AQ15" i="2"/>
  <c r="AQ10" i="2"/>
  <c r="AQ103" i="2"/>
  <c r="AQ19" i="2"/>
  <c r="AQ663" i="2"/>
  <c r="AQ673" i="2"/>
  <c r="AQ227" i="2"/>
  <c r="AQ392" i="2"/>
  <c r="AQ264" i="2"/>
  <c r="AQ237" i="2"/>
  <c r="AQ598" i="2"/>
  <c r="AQ20" i="2"/>
  <c r="AQ353" i="2"/>
  <c r="AQ40" i="2"/>
  <c r="AQ194" i="2"/>
  <c r="AQ625" i="2"/>
  <c r="AQ314" i="2"/>
  <c r="AQ302" i="2"/>
  <c r="AQ220" i="2"/>
  <c r="AQ244" i="2"/>
  <c r="AQ517" i="2"/>
  <c r="AQ268" i="2"/>
  <c r="AQ328" i="2"/>
  <c r="AQ93" i="2"/>
  <c r="AQ255" i="2"/>
  <c r="AQ51" i="2"/>
  <c r="AQ62" i="2"/>
  <c r="AQ507" i="2"/>
  <c r="AQ102" i="2"/>
  <c r="AQ558" i="2"/>
  <c r="AQ656" i="2"/>
  <c r="AQ399" i="2"/>
  <c r="AQ453" i="2"/>
  <c r="AQ179" i="2"/>
  <c r="AQ294" i="2"/>
  <c r="AQ38" i="2"/>
  <c r="AQ557" i="2"/>
  <c r="AQ479" i="2"/>
  <c r="AQ397" i="2"/>
  <c r="AQ626" i="2"/>
  <c r="AQ221" i="2"/>
  <c r="AQ322" i="2"/>
  <c r="AQ645" i="2"/>
  <c r="AQ75" i="2"/>
  <c r="AQ600" i="2"/>
  <c r="AQ420" i="2"/>
  <c r="AQ190" i="2"/>
  <c r="AQ44" i="2"/>
  <c r="AQ216" i="2"/>
  <c r="AQ584" i="2"/>
  <c r="AQ425" i="2"/>
  <c r="AQ118" i="2"/>
  <c r="AQ318" i="2"/>
  <c r="AQ276" i="2"/>
  <c r="AQ210" i="2"/>
  <c r="AQ383" i="2"/>
  <c r="AQ133" i="2"/>
  <c r="AQ580" i="2"/>
  <c r="AQ152" i="2"/>
  <c r="AQ307" i="2"/>
  <c r="AQ384" i="2"/>
  <c r="AQ668" i="2"/>
  <c r="AQ245" i="2"/>
  <c r="AQ499" i="2"/>
  <c r="AQ162" i="2"/>
  <c r="AQ50" i="2"/>
  <c r="AQ196" i="2"/>
  <c r="AQ171" i="2"/>
  <c r="AQ309" i="2"/>
  <c r="AQ595" i="2"/>
  <c r="AQ690" i="2"/>
  <c r="AQ229" i="2"/>
  <c r="AQ142" i="2"/>
  <c r="AQ717" i="2"/>
  <c r="AQ526" i="2"/>
  <c r="AQ409" i="2"/>
  <c r="AQ266" i="2"/>
  <c r="AQ259" i="2"/>
  <c r="AQ350" i="2"/>
  <c r="AQ97" i="2"/>
  <c r="AQ553" i="2"/>
  <c r="AQ577" i="2"/>
  <c r="AQ675" i="2"/>
  <c r="AQ376" i="2"/>
  <c r="AQ183" i="2"/>
  <c r="AQ632" i="2"/>
  <c r="AQ404" i="2"/>
  <c r="AQ718" i="2"/>
  <c r="AQ56" i="2"/>
  <c r="AQ13" i="2"/>
  <c r="AQ32" i="2"/>
  <c r="AQ25" i="2"/>
  <c r="AQ648" i="2"/>
  <c r="AQ504" i="2"/>
  <c r="AQ450" i="2"/>
  <c r="AQ568" i="2"/>
  <c r="AQ4" i="2"/>
  <c r="AQ560" i="2"/>
  <c r="AQ497" i="2"/>
  <c r="AQ291" i="2"/>
  <c r="AQ327" i="2"/>
  <c r="AQ298" i="2"/>
  <c r="AQ109" i="2"/>
  <c r="AQ85" i="2"/>
  <c r="AQ511" i="2"/>
  <c r="AQ405" i="2"/>
  <c r="AQ382" i="2"/>
  <c r="AQ47" i="2"/>
  <c r="AQ256" i="2"/>
  <c r="AQ610" i="2"/>
  <c r="AQ505" i="2"/>
  <c r="AQ201" i="2"/>
  <c r="AQ369" i="2"/>
  <c r="AQ721" i="2"/>
  <c r="AQ379" i="2"/>
  <c r="AQ271" i="2"/>
  <c r="AQ550" i="2"/>
  <c r="AQ451" i="2"/>
  <c r="AQ554" i="2"/>
  <c r="AQ262" i="2"/>
  <c r="AQ726" i="2"/>
  <c r="AQ433" i="2"/>
  <c r="AQ538" i="2"/>
  <c r="AQ91" i="2"/>
  <c r="AQ232" i="2"/>
  <c r="AQ652" i="2"/>
  <c r="AQ347" i="2"/>
  <c r="AQ620" i="2"/>
  <c r="AQ295" i="2"/>
  <c r="AQ188" i="2"/>
  <c r="AQ285" i="2"/>
  <c r="AQ540" i="2"/>
  <c r="AQ655" i="2"/>
  <c r="AQ574" i="2"/>
  <c r="AQ120" i="2"/>
  <c r="AQ468" i="2"/>
  <c r="AQ45" i="2"/>
  <c r="AQ89" i="2"/>
  <c r="AQ417" i="2"/>
  <c r="AQ360" i="2"/>
  <c r="AQ33" i="2"/>
  <c r="AQ99" i="2"/>
  <c r="AQ556" i="2"/>
  <c r="AQ429" i="2"/>
  <c r="AQ563" i="2"/>
  <c r="AQ14" i="2"/>
  <c r="AQ273" i="2"/>
  <c r="AQ165" i="2"/>
  <c r="AQ189" i="2"/>
  <c r="AQ248" i="2"/>
  <c r="AQ396" i="2"/>
  <c r="AQ286" i="2"/>
  <c r="AQ292" i="2"/>
  <c r="AQ73" i="2"/>
  <c r="AQ18" i="2"/>
  <c r="AQ491" i="2"/>
  <c r="AQ635" i="2"/>
  <c r="AQ541" i="2"/>
  <c r="AQ253" i="2"/>
  <c r="AQ52" i="2"/>
  <c r="AQ402" i="2"/>
  <c r="AQ658" i="2"/>
  <c r="AQ730" i="2"/>
  <c r="AQ494" i="2"/>
  <c r="AQ458" i="2"/>
  <c r="AQ712" i="2"/>
  <c r="AQ197" i="2"/>
  <c r="AQ234" i="2"/>
  <c r="AQ356" i="2"/>
  <c r="AQ41" i="2"/>
  <c r="AQ631" i="2"/>
  <c r="AQ651" i="2"/>
  <c r="AQ16" i="2"/>
  <c r="AQ436" i="2"/>
  <c r="AQ367" i="2"/>
  <c r="AQ224" i="2"/>
  <c r="AQ506" i="2"/>
  <c r="AQ352" i="2"/>
  <c r="AQ439" i="2"/>
  <c r="AQ488" i="2"/>
  <c r="AQ544" i="2"/>
  <c r="AQ661" i="2"/>
  <c r="AQ207" i="2"/>
  <c r="AQ447" i="2"/>
  <c r="AQ86" i="2"/>
  <c r="AQ628" i="2"/>
  <c r="AQ410" i="2"/>
  <c r="AQ555" i="2"/>
  <c r="AQ599" i="2"/>
  <c r="AQ596" i="2"/>
  <c r="AQ724" i="2"/>
  <c r="AQ460" i="2"/>
  <c r="AQ334" i="2"/>
  <c r="AQ515" i="2"/>
  <c r="AQ649" i="2"/>
  <c r="AQ79" i="2"/>
  <c r="AQ125" i="2"/>
  <c r="AQ357" i="2"/>
  <c r="AQ452" i="2"/>
  <c r="AQ418" i="2"/>
  <c r="AQ48" i="2"/>
  <c r="AQ349" i="2"/>
  <c r="AQ254" i="2"/>
  <c r="AQ371" i="2"/>
  <c r="AQ267" i="2"/>
  <c r="AQ177" i="2"/>
  <c r="AQ46" i="2"/>
  <c r="AQ226" i="2"/>
  <c r="AQ657" i="2"/>
  <c r="AQ100" i="2"/>
  <c r="AQ316" i="2"/>
  <c r="AQ61" i="2"/>
  <c r="AQ238" i="2"/>
  <c r="AQ670" i="2"/>
  <c r="AQ272" i="2"/>
  <c r="AQ386" i="2"/>
  <c r="AQ80" i="2"/>
  <c r="AQ630" i="2"/>
  <c r="AQ274" i="2"/>
  <c r="AQ704" i="2"/>
  <c r="AQ354" i="2"/>
  <c r="AQ603" i="2"/>
  <c r="AQ659" i="2"/>
  <c r="AQ677" i="2"/>
  <c r="AQ411" i="2"/>
  <c r="AQ542" i="2"/>
  <c r="AQ618" i="2"/>
  <c r="AQ702" i="2"/>
  <c r="AQ676" i="2"/>
  <c r="AQ110" i="2"/>
  <c r="AQ31" i="2"/>
  <c r="AQ150" i="2"/>
  <c r="AQ691" i="2"/>
  <c r="AQ129" i="2"/>
  <c r="AQ331" i="2"/>
  <c r="AQ170" i="2"/>
  <c r="AQ445" i="2"/>
  <c r="AQ571" i="2"/>
  <c r="AQ117" i="2"/>
  <c r="AQ70" i="2"/>
  <c r="AQ388" i="2"/>
  <c r="AQ186" i="2"/>
  <c r="AQ706" i="2"/>
  <c r="AQ373" i="2"/>
  <c r="AQ290" i="2"/>
  <c r="AQ141" i="2"/>
  <c r="AQ283" i="2"/>
  <c r="AQ465" i="2"/>
  <c r="AQ305" i="2"/>
  <c r="AQ126" i="2"/>
  <c r="AQ521" i="2"/>
  <c r="AQ692" i="2"/>
  <c r="AQ457" i="2"/>
  <c r="AQ213" i="2"/>
  <c r="AQ636" i="2"/>
  <c r="AQ627" i="2"/>
  <c r="AQ288" i="2"/>
  <c r="AQ88" i="2"/>
  <c r="AQ230" i="2"/>
  <c r="AQ639" i="2"/>
  <c r="AQ249" i="2"/>
  <c r="AQ167" i="2"/>
  <c r="AQ406" i="2"/>
  <c r="AQ124" i="2"/>
  <c r="AQ629" i="2"/>
  <c r="AQ512" i="2"/>
  <c r="AQ134" i="2"/>
  <c r="AQ306" i="2"/>
  <c r="AQ92" i="2"/>
  <c r="AQ151" i="2"/>
  <c r="AQ646" i="2"/>
  <c r="AQ561" i="2"/>
  <c r="AQ252" i="2"/>
  <c r="AQ518" i="2"/>
  <c r="AQ446" i="2"/>
  <c r="AQ709" i="2"/>
  <c r="AQ660" i="2"/>
  <c r="AQ456" i="2"/>
  <c r="AQ579" i="2"/>
  <c r="AQ108" i="2"/>
  <c r="AQ250" i="2"/>
  <c r="AQ94" i="2"/>
  <c r="AQ688" i="2"/>
  <c r="AQ536" i="2"/>
  <c r="AQ722" i="2"/>
  <c r="AQ423" i="2"/>
  <c r="AQ587" i="2"/>
  <c r="AQ346" i="2"/>
  <c r="AQ441" i="2"/>
  <c r="AQ729" i="2"/>
  <c r="AQ611" i="2"/>
  <c r="AQ666" i="2"/>
  <c r="AQ121" i="2"/>
  <c r="AQ122" i="2"/>
  <c r="AQ701" i="2"/>
  <c r="AQ284" i="2"/>
  <c r="AQ477" i="2"/>
  <c r="AQ519" i="2"/>
  <c r="AQ278" i="2"/>
  <c r="AQ638" i="2"/>
  <c r="AQ240" i="2"/>
  <c r="AQ654" i="2"/>
  <c r="AQ303" i="2"/>
  <c r="AQ697" i="2"/>
  <c r="AQ385" i="2"/>
  <c r="AQ289" i="2"/>
  <c r="AQ96" i="2"/>
  <c r="AQ335" i="2"/>
  <c r="AQ685" i="2"/>
  <c r="AQ408" i="2"/>
  <c r="AQ390" i="2"/>
  <c r="AQ440" i="2"/>
  <c r="AQ448" i="2"/>
  <c r="AQ174" i="2"/>
  <c r="AQ427" i="2"/>
  <c r="AQ699" i="2"/>
  <c r="AQ612" i="2"/>
  <c r="AQ552" i="2"/>
  <c r="AQ633" i="2"/>
  <c r="AQ293" i="2"/>
  <c r="AQ664" i="2"/>
  <c r="AQ389" i="2"/>
  <c r="AQ562" i="2"/>
  <c r="AQ478" i="2"/>
  <c r="AQ565" i="2"/>
  <c r="AQ510" i="2"/>
  <c r="AQ533" i="2"/>
  <c r="AQ444" i="2"/>
  <c r="AQ247" i="2"/>
  <c r="AQ687" i="2"/>
  <c r="AQ496" i="2"/>
  <c r="AQ500" i="2"/>
  <c r="AQ498" i="2"/>
  <c r="AQ211" i="2"/>
  <c r="AQ265" i="2"/>
  <c r="AQ485" i="2"/>
  <c r="AQ374" i="2"/>
  <c r="AQ624" i="2"/>
  <c r="AQ604" i="2"/>
  <c r="AQ191" i="2"/>
  <c r="AQ698" i="2"/>
  <c r="AQ520" i="2"/>
  <c r="AQ317" i="2"/>
  <c r="AQ616" i="2"/>
  <c r="AQ707" i="2"/>
  <c r="AQ323" i="2"/>
  <c r="AQ395" i="2"/>
  <c r="AQ329" i="2"/>
  <c r="AQ442" i="2"/>
  <c r="AQ570" i="2"/>
  <c r="AQ640" i="2"/>
  <c r="AQ592" i="2"/>
  <c r="AQ202" i="2"/>
  <c r="AQ484" i="2"/>
  <c r="AQ686" i="2"/>
  <c r="AQ312" i="2"/>
  <c r="AQ653" i="2"/>
  <c r="AQ582" i="2"/>
  <c r="AQ466" i="2"/>
  <c r="AQ370" i="2"/>
  <c r="AQ280" i="2"/>
  <c r="AQ416" i="2"/>
  <c r="AQ667" i="2"/>
  <c r="AQ414" i="2"/>
  <c r="AQ693" i="2"/>
  <c r="AQ714" i="2"/>
  <c r="AQ501" i="2"/>
  <c r="AQ694" i="2"/>
  <c r="AQ728" i="2"/>
  <c r="AQ566" i="2"/>
  <c r="AQ671" i="2"/>
  <c r="AQ617" i="2"/>
  <c r="AQ539" i="2"/>
  <c r="AQ641" i="2"/>
  <c r="AQ682" i="2"/>
  <c r="AQ684" i="2"/>
  <c r="AQ715" i="2"/>
  <c r="AQ716" i="2"/>
  <c r="AQ614" i="2"/>
  <c r="AQ689" i="2"/>
  <c r="AQ669" i="2"/>
  <c r="AQ606" i="2"/>
  <c r="AQ700" i="2"/>
  <c r="AQ719" i="2"/>
  <c r="AQ623" i="2"/>
  <c r="AQ680" i="2"/>
  <c r="AQ665" i="2"/>
  <c r="AQ674" i="2"/>
  <c r="AQ723" i="2"/>
  <c r="AQ585" i="2"/>
  <c r="AQ725" i="2"/>
  <c r="AQ705" i="2"/>
  <c r="AK455" i="2"/>
  <c r="AK529" i="2"/>
  <c r="AK634" i="2"/>
  <c r="AK178" i="2"/>
  <c r="AK359" i="2"/>
  <c r="AK218" i="2"/>
  <c r="AK551" i="2"/>
  <c r="AK315" i="2"/>
  <c r="AK593" i="2"/>
  <c r="AK480" i="2"/>
  <c r="AK365" i="2"/>
  <c r="AK474" i="2"/>
  <c r="AK678" i="2"/>
  <c r="AK138" i="2"/>
  <c r="AK341" i="2"/>
  <c r="AK380" i="2"/>
  <c r="AK324" i="2"/>
  <c r="AK193" i="2"/>
  <c r="AK154" i="2"/>
  <c r="AK679" i="2"/>
  <c r="AK443" i="2"/>
  <c r="AR443" i="2" s="1"/>
  <c r="AK65" i="2"/>
  <c r="AK11" i="2"/>
  <c r="AK431" i="2"/>
  <c r="AK343" i="2"/>
  <c r="AK187" i="2"/>
  <c r="AK145" i="2"/>
  <c r="AK115" i="2"/>
  <c r="AK559" i="2"/>
  <c r="AR559" i="2" s="1"/>
  <c r="AK708" i="2"/>
  <c r="AR708" i="2" s="1"/>
  <c r="AK340" i="2"/>
  <c r="AR340" i="2" s="1"/>
  <c r="AK66" i="2"/>
  <c r="AK71" i="2"/>
  <c r="AK112" i="2"/>
  <c r="AK605" i="2"/>
  <c r="AK155" i="2"/>
  <c r="AK642" i="2"/>
  <c r="AK63" i="2"/>
  <c r="AK575" i="2"/>
  <c r="AK235" i="2"/>
  <c r="AK27" i="2"/>
  <c r="AK351" i="2"/>
  <c r="AR351" i="2" s="1"/>
  <c r="AK573" i="2"/>
  <c r="AK270" i="2"/>
  <c r="AR270" i="2" s="1"/>
  <c r="AK127" i="2"/>
  <c r="AK461" i="2"/>
  <c r="AR461" i="2" s="1"/>
  <c r="AK114" i="2"/>
  <c r="AK242" i="2"/>
  <c r="AK8" i="2"/>
  <c r="AK54" i="2"/>
  <c r="AK215" i="2"/>
  <c r="AK602" i="2"/>
  <c r="AK277" i="2"/>
  <c r="AK159" i="2"/>
  <c r="AK77" i="2"/>
  <c r="AK35" i="2"/>
  <c r="AK469" i="2"/>
  <c r="AK493" i="2"/>
  <c r="AK166" i="2"/>
  <c r="AK342" i="2"/>
  <c r="AK364" i="2"/>
  <c r="AK136" i="2"/>
  <c r="AK531" i="2"/>
  <c r="AK147" i="2"/>
  <c r="AK449" i="2"/>
  <c r="AK647" i="2"/>
  <c r="AR647" i="2" s="1"/>
  <c r="AK160" i="2"/>
  <c r="AK308" i="2"/>
  <c r="AK260" i="2"/>
  <c r="AK319" i="2"/>
  <c r="AR319" i="2" s="1"/>
  <c r="AK3" i="2"/>
  <c r="AK199" i="2"/>
  <c r="AR199" i="2" s="1"/>
  <c r="AK172" i="2"/>
  <c r="AK101" i="2"/>
  <c r="AK106" i="2"/>
  <c r="AK513" i="2"/>
  <c r="AK454" i="2"/>
  <c r="AK336" i="2"/>
  <c r="AK157" i="2"/>
  <c r="AK149" i="2"/>
  <c r="AK467" i="2"/>
  <c r="AK105" i="2"/>
  <c r="AK572" i="2"/>
  <c r="AK530" i="2"/>
  <c r="AR530" i="2" s="1"/>
  <c r="AK489" i="2"/>
  <c r="AK299" i="2"/>
  <c r="AK345" i="2"/>
  <c r="AK591" i="2"/>
  <c r="AR591" i="2" s="1"/>
  <c r="AK275" i="2"/>
  <c r="AK241" i="2"/>
  <c r="AK78" i="2"/>
  <c r="AK7" i="2"/>
  <c r="AK269" i="2"/>
  <c r="AK34" i="2"/>
  <c r="AK76" i="2"/>
  <c r="AK173" i="2"/>
  <c r="AR173" i="2" s="1"/>
  <c r="AK332" i="2"/>
  <c r="AR332" i="2" s="1"/>
  <c r="AK296" i="2"/>
  <c r="AK637" i="2"/>
  <c r="AK130" i="2"/>
  <c r="AK53" i="2"/>
  <c r="AK24" i="2"/>
  <c r="AK532" i="2"/>
  <c r="AR532" i="2" s="1"/>
  <c r="AK297" i="2"/>
  <c r="AK231" i="2"/>
  <c r="AK181" i="2"/>
  <c r="AK72" i="2"/>
  <c r="AK438" i="2"/>
  <c r="AK508" i="2"/>
  <c r="AK516" i="2"/>
  <c r="AK251" i="2"/>
  <c r="AK12" i="2"/>
  <c r="AK156" i="2"/>
  <c r="AK333" i="2"/>
  <c r="AK161" i="2"/>
  <c r="AK368" i="2"/>
  <c r="AK482" i="2"/>
  <c r="AK257" i="2"/>
  <c r="AK597" i="2"/>
  <c r="AR597" i="2" s="1"/>
  <c r="AK261" i="2"/>
  <c r="AK330" i="2"/>
  <c r="AK393" i="2"/>
  <c r="AK358" i="2"/>
  <c r="C106" i="3" s="1"/>
  <c r="AK337" i="2"/>
  <c r="AK168" i="2"/>
  <c r="AK175" i="2"/>
  <c r="AK67" i="2"/>
  <c r="AK279" i="2"/>
  <c r="AK203" i="2"/>
  <c r="AK424" i="2"/>
  <c r="AK58" i="2"/>
  <c r="AK200" i="2"/>
  <c r="AK26" i="2"/>
  <c r="AK2" i="2"/>
  <c r="AK589" i="2"/>
  <c r="AR589" i="2" s="1"/>
  <c r="AK111" i="2"/>
  <c r="AK710" i="2"/>
  <c r="AK107" i="2"/>
  <c r="AK239" i="2"/>
  <c r="AK258" i="2"/>
  <c r="AR258" i="2" s="1"/>
  <c r="AK55" i="2"/>
  <c r="AK339" i="2"/>
  <c r="AK139" i="2"/>
  <c r="AK42" i="2"/>
  <c r="AK195" i="2"/>
  <c r="AK214" i="2"/>
  <c r="AK6" i="2"/>
  <c r="AK225" i="2"/>
  <c r="AK325" i="2"/>
  <c r="AK471" i="2"/>
  <c r="AK87" i="2"/>
  <c r="AK711" i="2"/>
  <c r="AR711" i="2" s="1"/>
  <c r="AK459" i="2"/>
  <c r="AK523" i="2"/>
  <c r="AK430" i="2"/>
  <c r="AK320" i="2"/>
  <c r="AK525" i="2"/>
  <c r="AK387" i="2"/>
  <c r="AR387" i="2" s="1"/>
  <c r="AK509" i="2"/>
  <c r="AK622" i="2"/>
  <c r="AR622" i="2" s="1"/>
  <c r="AK148" i="2"/>
  <c r="AK68" i="2"/>
  <c r="AK361" i="2"/>
  <c r="AK158" i="2"/>
  <c r="AK74" i="2"/>
  <c r="AK545" i="2"/>
  <c r="AK486" i="2"/>
  <c r="AR486" i="2" s="1"/>
  <c r="AK527" i="2"/>
  <c r="AK21" i="2"/>
  <c r="AK206" i="2"/>
  <c r="AK23" i="2"/>
  <c r="AK644" i="2"/>
  <c r="AK495" i="2"/>
  <c r="AK594" i="2"/>
  <c r="AK304" i="2"/>
  <c r="AK601" i="2"/>
  <c r="AK619" i="2"/>
  <c r="AK163" i="2"/>
  <c r="AK463" i="2"/>
  <c r="AK222" i="2"/>
  <c r="AK696" i="2"/>
  <c r="AR696" i="2" s="1"/>
  <c r="AK400" i="2"/>
  <c r="AK17" i="2"/>
  <c r="AK321" i="2"/>
  <c r="AR321" i="2" s="1"/>
  <c r="AK228" i="2"/>
  <c r="AK236" i="2"/>
  <c r="AK153" i="2"/>
  <c r="AK60" i="2"/>
  <c r="AK586" i="2"/>
  <c r="AK243" i="2"/>
  <c r="AK301" i="2"/>
  <c r="AK534" i="2"/>
  <c r="AK164" i="2"/>
  <c r="AK146" i="2"/>
  <c r="AK621" i="2"/>
  <c r="AR621" i="2" s="1"/>
  <c r="AK403" i="2"/>
  <c r="AK432" i="2"/>
  <c r="AK683" i="2"/>
  <c r="AR683" i="2" s="1"/>
  <c r="AK422" i="2"/>
  <c r="AK363" i="2"/>
  <c r="AK567" i="2"/>
  <c r="AR567" i="2" s="1"/>
  <c r="AK84" i="2"/>
  <c r="AK703" i="2"/>
  <c r="AR703" i="2" s="1"/>
  <c r="AK576" i="2"/>
  <c r="AK233" i="2"/>
  <c r="AK123" i="2"/>
  <c r="AK475" i="2"/>
  <c r="AK375" i="2"/>
  <c r="AK490" i="2"/>
  <c r="AK537" i="2"/>
  <c r="AK128" i="2"/>
  <c r="AK607" i="2"/>
  <c r="AK143" i="2"/>
  <c r="AK338" i="2"/>
  <c r="AK135" i="2"/>
  <c r="AK344" i="2"/>
  <c r="AK514" i="2"/>
  <c r="AK104" i="2"/>
  <c r="AK310" i="2"/>
  <c r="AK546" i="2"/>
  <c r="AR546" i="2" s="1"/>
  <c r="AK543" i="2"/>
  <c r="AK132" i="2"/>
  <c r="AK208" i="2"/>
  <c r="AK473" i="2"/>
  <c r="AK681" i="2"/>
  <c r="AR681" i="2" s="1"/>
  <c r="AK64" i="2"/>
  <c r="AK415" i="2"/>
  <c r="AK36" i="2"/>
  <c r="AK713" i="2"/>
  <c r="AR713" i="2" s="1"/>
  <c r="AK39" i="2"/>
  <c r="AK547" i="2"/>
  <c r="AK435" i="2"/>
  <c r="AR435" i="2" s="1"/>
  <c r="AK401" i="2"/>
  <c r="AK204" i="2"/>
  <c r="AK720" i="2"/>
  <c r="AR720" i="2" s="1"/>
  <c r="AK119" i="2"/>
  <c r="AR119" i="2" s="1"/>
  <c r="AK69" i="2"/>
  <c r="AR69" i="2" s="1"/>
  <c r="AK311" i="2"/>
  <c r="AK524" i="2"/>
  <c r="AR524" i="2" s="1"/>
  <c r="AK548" i="2"/>
  <c r="AR548" i="2" s="1"/>
  <c r="AK182" i="2"/>
  <c r="AK407" i="2"/>
  <c r="AK487" i="2"/>
  <c r="AR487" i="2" s="1"/>
  <c r="AK613" i="2"/>
  <c r="AK492" i="2"/>
  <c r="AK355" i="2"/>
  <c r="AK43" i="2"/>
  <c r="AK176" i="2"/>
  <c r="AR176" i="2" s="1"/>
  <c r="AK502" i="2"/>
  <c r="AK5" i="2"/>
  <c r="AK472" i="2"/>
  <c r="AK381" i="2"/>
  <c r="AK300" i="2"/>
  <c r="AK366" i="2"/>
  <c r="AK90" i="2"/>
  <c r="AK732" i="2"/>
  <c r="AR732" i="2" s="1"/>
  <c r="AK434" i="2"/>
  <c r="AR434" i="2" s="1"/>
  <c r="AK22" i="2"/>
  <c r="AK184" i="2"/>
  <c r="AK428" i="2"/>
  <c r="AK377" i="2"/>
  <c r="AK81" i="2"/>
  <c r="AK695" i="2"/>
  <c r="AR695" i="2" s="1"/>
  <c r="AK391" i="2"/>
  <c r="AK419" i="2"/>
  <c r="AK9" i="2"/>
  <c r="AK564" i="2"/>
  <c r="AR564" i="2" s="1"/>
  <c r="AK394" i="2"/>
  <c r="AK462" i="2"/>
  <c r="AK662" i="2"/>
  <c r="AR662" i="2" s="1"/>
  <c r="AK470" i="2"/>
  <c r="AK437" i="2"/>
  <c r="AR437" i="2" s="1"/>
  <c r="AK549" i="2"/>
  <c r="AK608" i="2"/>
  <c r="AK217" i="2"/>
  <c r="AK137" i="2"/>
  <c r="AK483" i="2"/>
  <c r="AK378" i="2"/>
  <c r="AK198" i="2"/>
  <c r="AK113" i="2"/>
  <c r="AK83" i="2"/>
  <c r="AK223" i="2"/>
  <c r="AK583" i="2"/>
  <c r="AK192" i="2"/>
  <c r="AK246" i="2"/>
  <c r="AK464" i="2"/>
  <c r="AK263" i="2"/>
  <c r="AK95" i="2"/>
  <c r="AK372" i="2"/>
  <c r="AK185" i="2"/>
  <c r="AK578" i="2"/>
  <c r="AK37" i="2"/>
  <c r="AK588" i="2"/>
  <c r="AK398" i="2"/>
  <c r="AK313" i="2"/>
  <c r="AK731" i="2"/>
  <c r="AR731" i="2" s="1"/>
  <c r="AK29" i="2"/>
  <c r="AK287" i="2"/>
  <c r="AK326" i="2"/>
  <c r="AK144" i="2"/>
  <c r="AK609" i="2"/>
  <c r="AK57" i="2"/>
  <c r="AK590" i="2"/>
  <c r="AR590" i="2" s="1"/>
  <c r="AK650" i="2"/>
  <c r="AR650" i="2" s="1"/>
  <c r="AK212" i="2"/>
  <c r="AK528" i="2"/>
  <c r="AR528" i="2" s="1"/>
  <c r="AK581" i="2"/>
  <c r="AK205" i="2"/>
  <c r="AK98" i="2"/>
  <c r="AK615" i="2"/>
  <c r="AR615" i="2" s="1"/>
  <c r="AK481" i="2"/>
  <c r="AK131" i="2"/>
  <c r="AK281" i="2"/>
  <c r="AK348" i="2"/>
  <c r="AR348" i="2" s="1"/>
  <c r="AK59" i="2"/>
  <c r="AK672" i="2"/>
  <c r="AR672" i="2" s="1"/>
  <c r="AK643" i="2"/>
  <c r="AR643" i="2" s="1"/>
  <c r="AK209" i="2"/>
  <c r="AK49" i="2"/>
  <c r="AK219" i="2"/>
  <c r="AK180" i="2"/>
  <c r="AK412" i="2"/>
  <c r="AK116" i="2"/>
  <c r="AK82" i="2"/>
  <c r="AK413" i="2"/>
  <c r="AK169" i="2"/>
  <c r="AK421" i="2"/>
  <c r="AK140" i="2"/>
  <c r="AK535" i="2"/>
  <c r="AR535" i="2" s="1"/>
  <c r="AK28" i="2"/>
  <c r="AK569" i="2"/>
  <c r="AR569" i="2" s="1"/>
  <c r="AK30" i="2"/>
  <c r="AK426" i="2"/>
  <c r="AK522" i="2"/>
  <c r="AK503" i="2"/>
  <c r="AR503" i="2" s="1"/>
  <c r="AK727" i="2"/>
  <c r="AR727" i="2" s="1"/>
  <c r="AK476" i="2"/>
  <c r="AR476" i="2" s="1"/>
  <c r="AK282" i="2"/>
  <c r="AK362" i="2"/>
  <c r="AK15" i="2"/>
  <c r="AK10" i="2"/>
  <c r="AK103" i="2"/>
  <c r="AK19" i="2"/>
  <c r="AK663" i="2"/>
  <c r="AR663" i="2" s="1"/>
  <c r="AK673" i="2"/>
  <c r="AR673" i="2" s="1"/>
  <c r="AK227" i="2"/>
  <c r="AR227" i="2" s="1"/>
  <c r="AK392" i="2"/>
  <c r="AK264" i="2"/>
  <c r="AK237" i="2"/>
  <c r="AK598" i="2"/>
  <c r="AR598" i="2" s="1"/>
  <c r="AK20" i="2"/>
  <c r="AK353" i="2"/>
  <c r="AK40" i="2"/>
  <c r="AK194" i="2"/>
  <c r="AK625" i="2"/>
  <c r="AK314" i="2"/>
  <c r="AK302" i="2"/>
  <c r="AK220" i="2"/>
  <c r="AK244" i="2"/>
  <c r="AK517" i="2"/>
  <c r="AK268" i="2"/>
  <c r="AK328" i="2"/>
  <c r="AK93" i="2"/>
  <c r="AK255" i="2"/>
  <c r="AR255" i="2" s="1"/>
  <c r="AK51" i="2"/>
  <c r="AK62" i="2"/>
  <c r="AK507" i="2"/>
  <c r="AR507" i="2" s="1"/>
  <c r="AK102" i="2"/>
  <c r="AK558" i="2"/>
  <c r="AR558" i="2" s="1"/>
  <c r="AK656" i="2"/>
  <c r="AK399" i="2"/>
  <c r="AK453" i="2"/>
  <c r="AK179" i="2"/>
  <c r="AK294" i="2"/>
  <c r="AK38" i="2"/>
  <c r="AK557" i="2"/>
  <c r="AR557" i="2" s="1"/>
  <c r="AK479" i="2"/>
  <c r="AK397" i="2"/>
  <c r="AK626" i="2"/>
  <c r="AK221" i="2"/>
  <c r="AR221" i="2" s="1"/>
  <c r="AK322" i="2"/>
  <c r="AK645" i="2"/>
  <c r="AK75" i="2"/>
  <c r="AK600" i="2"/>
  <c r="AK420" i="2"/>
  <c r="AK190" i="2"/>
  <c r="AK44" i="2"/>
  <c r="AK216" i="2"/>
  <c r="AK584" i="2"/>
  <c r="AR584" i="2" s="1"/>
  <c r="AK425" i="2"/>
  <c r="AK118" i="2"/>
  <c r="AK318" i="2"/>
  <c r="AK276" i="2"/>
  <c r="AK210" i="2"/>
  <c r="AR210" i="2" s="1"/>
  <c r="AK383" i="2"/>
  <c r="AK133" i="2"/>
  <c r="AK580" i="2"/>
  <c r="AK152" i="2"/>
  <c r="AK307" i="2"/>
  <c r="AK384" i="2"/>
  <c r="AK668" i="2"/>
  <c r="AK245" i="2"/>
  <c r="AK499" i="2"/>
  <c r="AK162" i="2"/>
  <c r="AK50" i="2"/>
  <c r="AK196" i="2"/>
  <c r="AK171" i="2"/>
  <c r="AK309" i="2"/>
  <c r="AK595" i="2"/>
  <c r="AK690" i="2"/>
  <c r="AR690" i="2" s="1"/>
  <c r="AK229" i="2"/>
  <c r="AK142" i="2"/>
  <c r="AK717" i="2"/>
  <c r="AR717" i="2" s="1"/>
  <c r="AK526" i="2"/>
  <c r="AR526" i="2" s="1"/>
  <c r="AK409" i="2"/>
  <c r="AK266" i="2"/>
  <c r="AK259" i="2"/>
  <c r="AK350" i="2"/>
  <c r="AK97" i="2"/>
  <c r="AK553" i="2"/>
  <c r="AK577" i="2"/>
  <c r="AK675" i="2"/>
  <c r="AK376" i="2"/>
  <c r="AK183" i="2"/>
  <c r="AR183" i="2" s="1"/>
  <c r="AK632" i="2"/>
  <c r="AR632" i="2" s="1"/>
  <c r="AK404" i="2"/>
  <c r="AR404" i="2" s="1"/>
  <c r="AK718" i="2"/>
  <c r="AR718" i="2" s="1"/>
  <c r="AK56" i="2"/>
  <c r="AK13" i="2"/>
  <c r="AK32" i="2"/>
  <c r="AK25" i="2"/>
  <c r="AK648" i="2"/>
  <c r="AR648" i="2" s="1"/>
  <c r="AK504" i="2"/>
  <c r="AK450" i="2"/>
  <c r="AK568" i="2"/>
  <c r="AK4" i="2"/>
  <c r="AK560" i="2"/>
  <c r="AK497" i="2"/>
  <c r="AR497" i="2" s="1"/>
  <c r="AK291" i="2"/>
  <c r="AK327" i="2"/>
  <c r="AK298" i="2"/>
  <c r="AK109" i="2"/>
  <c r="AK85" i="2"/>
  <c r="AK511" i="2"/>
  <c r="AK405" i="2"/>
  <c r="AK382" i="2"/>
  <c r="AK47" i="2"/>
  <c r="AK256" i="2"/>
  <c r="AK610" i="2"/>
  <c r="AK505" i="2"/>
  <c r="AK201" i="2"/>
  <c r="AK369" i="2"/>
  <c r="AK721" i="2"/>
  <c r="AR721" i="2" s="1"/>
  <c r="AK379" i="2"/>
  <c r="AK271" i="2"/>
  <c r="AK550" i="2"/>
  <c r="AK451" i="2"/>
  <c r="AK554" i="2"/>
  <c r="AK262" i="2"/>
  <c r="AR262" i="2" s="1"/>
  <c r="AK726" i="2"/>
  <c r="AR726" i="2" s="1"/>
  <c r="AK433" i="2"/>
  <c r="AK538" i="2"/>
  <c r="AK91" i="2"/>
  <c r="AK232" i="2"/>
  <c r="AK652" i="2"/>
  <c r="AR652" i="2" s="1"/>
  <c r="AK347" i="2"/>
  <c r="AK620" i="2"/>
  <c r="AR620" i="2" s="1"/>
  <c r="AK295" i="2"/>
  <c r="AK188" i="2"/>
  <c r="AK285" i="2"/>
  <c r="AK540" i="2"/>
  <c r="AK655" i="2"/>
  <c r="AK574" i="2"/>
  <c r="AK120" i="2"/>
  <c r="AK468" i="2"/>
  <c r="AK45" i="2"/>
  <c r="AK89" i="2"/>
  <c r="AK417" i="2"/>
  <c r="AK360" i="2"/>
  <c r="AK33" i="2"/>
  <c r="AK99" i="2"/>
  <c r="AK556" i="2"/>
  <c r="AK429" i="2"/>
  <c r="AK563" i="2"/>
  <c r="AK14" i="2"/>
  <c r="AK273" i="2"/>
  <c r="AK165" i="2"/>
  <c r="AK189" i="2"/>
  <c r="AK248" i="2"/>
  <c r="AK396" i="2"/>
  <c r="AK286" i="2"/>
  <c r="AK292" i="2"/>
  <c r="AK73" i="2"/>
  <c r="AK18" i="2"/>
  <c r="AK491" i="2"/>
  <c r="AK635" i="2"/>
  <c r="AK541" i="2"/>
  <c r="AK253" i="2"/>
  <c r="AK52" i="2"/>
  <c r="AK402" i="2"/>
  <c r="AK658" i="2"/>
  <c r="AK730" i="2"/>
  <c r="AR730" i="2" s="1"/>
  <c r="AK494" i="2"/>
  <c r="AK458" i="2"/>
  <c r="AK712" i="2"/>
  <c r="AR712" i="2" s="1"/>
  <c r="AK197" i="2"/>
  <c r="AK234" i="2"/>
  <c r="AK356" i="2"/>
  <c r="AK41" i="2"/>
  <c r="AK631" i="2"/>
  <c r="AR631" i="2" s="1"/>
  <c r="AK651" i="2"/>
  <c r="AR651" i="2" s="1"/>
  <c r="AK16" i="2"/>
  <c r="AK436" i="2"/>
  <c r="AR436" i="2" s="1"/>
  <c r="AK367" i="2"/>
  <c r="AK224" i="2"/>
  <c r="AK506" i="2"/>
  <c r="AR506" i="2" s="1"/>
  <c r="AK352" i="2"/>
  <c r="AR352" i="2" s="1"/>
  <c r="AK439" i="2"/>
  <c r="AK488" i="2"/>
  <c r="AK544" i="2"/>
  <c r="AK661" i="2"/>
  <c r="AR661" i="2" s="1"/>
  <c r="AK207" i="2"/>
  <c r="AK447" i="2"/>
  <c r="AK86" i="2"/>
  <c r="AK628" i="2"/>
  <c r="AR628" i="2" s="1"/>
  <c r="AK410" i="2"/>
  <c r="AK555" i="2"/>
  <c r="AR555" i="2" s="1"/>
  <c r="AK599" i="2"/>
  <c r="AK596" i="2"/>
  <c r="AK724" i="2"/>
  <c r="AR724" i="2" s="1"/>
  <c r="AK460" i="2"/>
  <c r="AK334" i="2"/>
  <c r="AR334" i="2" s="1"/>
  <c r="AK515" i="2"/>
  <c r="AR515" i="2" s="1"/>
  <c r="AK649" i="2"/>
  <c r="AR649" i="2" s="1"/>
  <c r="AK79" i="2"/>
  <c r="AK125" i="2"/>
  <c r="AK357" i="2"/>
  <c r="AK452" i="2"/>
  <c r="AK418" i="2"/>
  <c r="AK48" i="2"/>
  <c r="AK349" i="2"/>
  <c r="C105" i="3" s="1"/>
  <c r="AK254" i="2"/>
  <c r="AK371" i="2"/>
  <c r="AK267" i="2"/>
  <c r="AK177" i="2"/>
  <c r="AK46" i="2"/>
  <c r="AK226" i="2"/>
  <c r="AK657" i="2"/>
  <c r="AK100" i="2"/>
  <c r="AK316" i="2"/>
  <c r="AR316" i="2" s="1"/>
  <c r="AK61" i="2"/>
  <c r="AK238" i="2"/>
  <c r="AK670" i="2"/>
  <c r="AK272" i="2"/>
  <c r="AK386" i="2"/>
  <c r="AK80" i="2"/>
  <c r="AK630" i="2"/>
  <c r="AR630" i="2" s="1"/>
  <c r="AK274" i="2"/>
  <c r="AK704" i="2"/>
  <c r="AR704" i="2" s="1"/>
  <c r="AK354" i="2"/>
  <c r="AK603" i="2"/>
  <c r="AR603" i="2" s="1"/>
  <c r="AK659" i="2"/>
  <c r="AR659" i="2" s="1"/>
  <c r="AK677" i="2"/>
  <c r="AR677" i="2" s="1"/>
  <c r="AK411" i="2"/>
  <c r="AR411" i="2" s="1"/>
  <c r="AK542" i="2"/>
  <c r="AR542" i="2" s="1"/>
  <c r="AK618" i="2"/>
  <c r="AK702" i="2"/>
  <c r="AR702" i="2" s="1"/>
  <c r="AK676" i="2"/>
  <c r="AK110" i="2"/>
  <c r="AK31" i="2"/>
  <c r="AK150" i="2"/>
  <c r="AK691" i="2"/>
  <c r="AR691" i="2" s="1"/>
  <c r="AK129" i="2"/>
  <c r="AK331" i="2"/>
  <c r="AK170" i="2"/>
  <c r="AK445" i="2"/>
  <c r="AK571" i="2"/>
  <c r="AK117" i="2"/>
  <c r="AK70" i="2"/>
  <c r="AK388" i="2"/>
  <c r="AK186" i="2"/>
  <c r="AK706" i="2"/>
  <c r="AR706" i="2" s="1"/>
  <c r="AK373" i="2"/>
  <c r="AK290" i="2"/>
  <c r="AK141" i="2"/>
  <c r="AK283" i="2"/>
  <c r="AK465" i="2"/>
  <c r="AK305" i="2"/>
  <c r="AK126" i="2"/>
  <c r="AK521" i="2"/>
  <c r="AK692" i="2"/>
  <c r="AR692" i="2" s="1"/>
  <c r="AK457" i="2"/>
  <c r="AK213" i="2"/>
  <c r="AK636" i="2"/>
  <c r="AR636" i="2" s="1"/>
  <c r="AK627" i="2"/>
  <c r="AR627" i="2" s="1"/>
  <c r="AK288" i="2"/>
  <c r="AK88" i="2"/>
  <c r="AK230" i="2"/>
  <c r="AK639" i="2"/>
  <c r="AR639" i="2" s="1"/>
  <c r="AK249" i="2"/>
  <c r="AK167" i="2"/>
  <c r="AK406" i="2"/>
  <c r="AK124" i="2"/>
  <c r="AK629" i="2"/>
  <c r="AK512" i="2"/>
  <c r="AR512" i="2" s="1"/>
  <c r="AK134" i="2"/>
  <c r="AK306" i="2"/>
  <c r="AR306" i="2" s="1"/>
  <c r="AK92" i="2"/>
  <c r="AK151" i="2"/>
  <c r="AK646" i="2"/>
  <c r="AK561" i="2"/>
  <c r="AK252" i="2"/>
  <c r="AK518" i="2"/>
  <c r="AK446" i="2"/>
  <c r="AK709" i="2"/>
  <c r="AR709" i="2" s="1"/>
  <c r="AK660" i="2"/>
  <c r="AR660" i="2" s="1"/>
  <c r="AK456" i="2"/>
  <c r="AK579" i="2"/>
  <c r="AR579" i="2" s="1"/>
  <c r="AK108" i="2"/>
  <c r="AK250" i="2"/>
  <c r="AK94" i="2"/>
  <c r="AK688" i="2"/>
  <c r="AR688" i="2" s="1"/>
  <c r="AK536" i="2"/>
  <c r="AK722" i="2"/>
  <c r="AR722" i="2" s="1"/>
  <c r="AK423" i="2"/>
  <c r="AK587" i="2"/>
  <c r="AK346" i="2"/>
  <c r="AK441" i="2"/>
  <c r="AK729" i="2"/>
  <c r="AR729" i="2" s="1"/>
  <c r="AK611" i="2"/>
  <c r="AK666" i="2"/>
  <c r="AR666" i="2" s="1"/>
  <c r="AK121" i="2"/>
  <c r="AK122" i="2"/>
  <c r="AK701" i="2"/>
  <c r="AR701" i="2" s="1"/>
  <c r="AK284" i="2"/>
  <c r="AK477" i="2"/>
  <c r="AK519" i="2"/>
  <c r="AR519" i="2" s="1"/>
  <c r="AK278" i="2"/>
  <c r="AK638" i="2"/>
  <c r="AR638" i="2" s="1"/>
  <c r="AK240" i="2"/>
  <c r="AK654" i="2"/>
  <c r="AR654" i="2" s="1"/>
  <c r="AK303" i="2"/>
  <c r="AK697" i="2"/>
  <c r="AK385" i="2"/>
  <c r="AR385" i="2" s="1"/>
  <c r="AK289" i="2"/>
  <c r="AK96" i="2"/>
  <c r="AR96" i="2" s="1"/>
  <c r="AK335" i="2"/>
  <c r="AK685" i="2"/>
  <c r="AK408" i="2"/>
  <c r="AK390" i="2"/>
  <c r="AK440" i="2"/>
  <c r="AK448" i="2"/>
  <c r="AK174" i="2"/>
  <c r="AK427" i="2"/>
  <c r="AK699" i="2"/>
  <c r="AR699" i="2" s="1"/>
  <c r="AK612" i="2"/>
  <c r="AK552" i="2"/>
  <c r="AK633" i="2"/>
  <c r="AK293" i="2"/>
  <c r="AK664" i="2"/>
  <c r="AR664" i="2" s="1"/>
  <c r="AK389" i="2"/>
  <c r="AK562" i="2"/>
  <c r="AK478" i="2"/>
  <c r="AK565" i="2"/>
  <c r="AR565" i="2" s="1"/>
  <c r="AK510" i="2"/>
  <c r="AK533" i="2"/>
  <c r="AK444" i="2"/>
  <c r="AK247" i="2"/>
  <c r="AK687" i="2"/>
  <c r="AR687" i="2" s="1"/>
  <c r="AK496" i="2"/>
  <c r="AK500" i="2"/>
  <c r="AK498" i="2"/>
  <c r="AK211" i="2"/>
  <c r="AK265" i="2"/>
  <c r="AK485" i="2"/>
  <c r="AK374" i="2"/>
  <c r="AK624" i="2"/>
  <c r="AK604" i="2"/>
  <c r="AR604" i="2" s="1"/>
  <c r="AK191" i="2"/>
  <c r="AK698" i="2"/>
  <c r="AR698" i="2" s="1"/>
  <c r="AK520" i="2"/>
  <c r="AK317" i="2"/>
  <c r="AK616" i="2"/>
  <c r="AR616" i="2" s="1"/>
  <c r="AK707" i="2"/>
  <c r="AR707" i="2" s="1"/>
  <c r="AK323" i="2"/>
  <c r="AK395" i="2"/>
  <c r="AK329" i="2"/>
  <c r="AK442" i="2"/>
  <c r="AK570" i="2"/>
  <c r="AK640" i="2"/>
  <c r="AK592" i="2"/>
  <c r="AK202" i="2"/>
  <c r="AK484" i="2"/>
  <c r="AK686" i="2"/>
  <c r="AR686" i="2" s="1"/>
  <c r="AK312" i="2"/>
  <c r="AK653" i="2"/>
  <c r="AK582" i="2"/>
  <c r="AR582" i="2" s="1"/>
  <c r="AK466" i="2"/>
  <c r="AK370" i="2"/>
  <c r="AK280" i="2"/>
  <c r="AK416" i="2"/>
  <c r="AK667" i="2"/>
  <c r="AK414" i="2"/>
  <c r="AK693" i="2"/>
  <c r="AR693" i="2" s="1"/>
  <c r="AK714" i="2"/>
  <c r="AR714" i="2" s="1"/>
  <c r="AK501" i="2"/>
  <c r="AR501" i="2" s="1"/>
  <c r="AK694" i="2"/>
  <c r="AR694" i="2" s="1"/>
  <c r="AK728" i="2"/>
  <c r="AR728" i="2" s="1"/>
  <c r="AK566" i="2"/>
  <c r="AK671" i="2"/>
  <c r="AR671" i="2" s="1"/>
  <c r="AK617" i="2"/>
  <c r="AR617" i="2" s="1"/>
  <c r="AK539" i="2"/>
  <c r="AK641" i="2"/>
  <c r="AR641" i="2" s="1"/>
  <c r="AK682" i="2"/>
  <c r="AK684" i="2"/>
  <c r="AR684" i="2" s="1"/>
  <c r="AK715" i="2"/>
  <c r="AK716" i="2"/>
  <c r="AR716" i="2" s="1"/>
  <c r="AK614" i="2"/>
  <c r="AR614" i="2" s="1"/>
  <c r="AK689" i="2"/>
  <c r="AR689" i="2" s="1"/>
  <c r="AK669" i="2"/>
  <c r="AR669" i="2" s="1"/>
  <c r="AK606" i="2"/>
  <c r="AK700" i="2"/>
  <c r="AR700" i="2" s="1"/>
  <c r="AK719" i="2"/>
  <c r="AR719" i="2" s="1"/>
  <c r="AK623" i="2"/>
  <c r="AR623" i="2" s="1"/>
  <c r="AK680" i="2"/>
  <c r="AR680" i="2" s="1"/>
  <c r="AK665" i="2"/>
  <c r="AR665" i="2" s="1"/>
  <c r="AK674" i="2"/>
  <c r="AR674" i="2" s="1"/>
  <c r="AK723" i="2"/>
  <c r="AR723" i="2" s="1"/>
  <c r="AK585" i="2"/>
  <c r="AK725" i="2"/>
  <c r="AR725" i="2" s="1"/>
  <c r="AK705" i="2"/>
  <c r="AR705" i="2" s="1"/>
  <c r="AH455" i="2"/>
  <c r="AH529" i="2"/>
  <c r="AH634" i="2"/>
  <c r="AH178" i="2"/>
  <c r="AH359" i="2"/>
  <c r="AH218" i="2"/>
  <c r="AH551" i="2"/>
  <c r="AH315" i="2"/>
  <c r="AH593" i="2"/>
  <c r="AH480" i="2"/>
  <c r="AH365" i="2"/>
  <c r="AH474" i="2"/>
  <c r="AH678" i="2"/>
  <c r="AH138" i="2"/>
  <c r="AH341" i="2"/>
  <c r="AH380" i="2"/>
  <c r="AH324" i="2"/>
  <c r="AH193" i="2"/>
  <c r="AH154" i="2"/>
  <c r="AH679" i="2"/>
  <c r="AH443" i="2"/>
  <c r="AH65" i="2"/>
  <c r="AH11" i="2"/>
  <c r="AH431" i="2"/>
  <c r="AH343" i="2"/>
  <c r="AH187" i="2"/>
  <c r="AH145" i="2"/>
  <c r="AH115" i="2"/>
  <c r="AH559" i="2"/>
  <c r="AH708" i="2"/>
  <c r="AH340" i="2"/>
  <c r="AH66" i="2"/>
  <c r="AH71" i="2"/>
  <c r="AH112" i="2"/>
  <c r="AH605" i="2"/>
  <c r="AH155" i="2"/>
  <c r="AH642" i="2"/>
  <c r="AH63" i="2"/>
  <c r="AH575" i="2"/>
  <c r="AH235" i="2"/>
  <c r="AH27" i="2"/>
  <c r="AH351" i="2"/>
  <c r="AH573" i="2"/>
  <c r="AH270" i="2"/>
  <c r="AH127" i="2"/>
  <c r="AH461" i="2"/>
  <c r="AH114" i="2"/>
  <c r="AH242" i="2"/>
  <c r="AH8" i="2"/>
  <c r="AH54" i="2"/>
  <c r="AH215" i="2"/>
  <c r="AH602" i="2"/>
  <c r="AH277" i="2"/>
  <c r="AH159" i="2"/>
  <c r="AH77" i="2"/>
  <c r="AH35" i="2"/>
  <c r="AH469" i="2"/>
  <c r="AH493" i="2"/>
  <c r="AH166" i="2"/>
  <c r="AH342" i="2"/>
  <c r="AH364" i="2"/>
  <c r="AH136" i="2"/>
  <c r="AH531" i="2"/>
  <c r="AH147" i="2"/>
  <c r="AH449" i="2"/>
  <c r="AH647" i="2"/>
  <c r="AH160" i="2"/>
  <c r="AH308" i="2"/>
  <c r="AH260" i="2"/>
  <c r="AH319" i="2"/>
  <c r="AH3" i="2"/>
  <c r="AH199" i="2"/>
  <c r="AH172" i="2"/>
  <c r="AH101" i="2"/>
  <c r="AH106" i="2"/>
  <c r="AH513" i="2"/>
  <c r="AH454" i="2"/>
  <c r="AH336" i="2"/>
  <c r="AH157" i="2"/>
  <c r="AH149" i="2"/>
  <c r="AH467" i="2"/>
  <c r="AH105" i="2"/>
  <c r="AH572" i="2"/>
  <c r="AH530" i="2"/>
  <c r="AH489" i="2"/>
  <c r="AH299" i="2"/>
  <c r="AH345" i="2"/>
  <c r="AH591" i="2"/>
  <c r="AH275" i="2"/>
  <c r="AH241" i="2"/>
  <c r="AH78" i="2"/>
  <c r="AH7" i="2"/>
  <c r="AH269" i="2"/>
  <c r="AH34" i="2"/>
  <c r="AH76" i="2"/>
  <c r="AH173" i="2"/>
  <c r="AH332" i="2"/>
  <c r="AH296" i="2"/>
  <c r="AH637" i="2"/>
  <c r="AH130" i="2"/>
  <c r="AH53" i="2"/>
  <c r="AH24" i="2"/>
  <c r="AH532" i="2"/>
  <c r="AH297" i="2"/>
  <c r="AH231" i="2"/>
  <c r="AH181" i="2"/>
  <c r="AH72" i="2"/>
  <c r="AH438" i="2"/>
  <c r="AH508" i="2"/>
  <c r="AH516" i="2"/>
  <c r="AH251" i="2"/>
  <c r="AH12" i="2"/>
  <c r="AH156" i="2"/>
  <c r="AH333" i="2"/>
  <c r="AH161" i="2"/>
  <c r="AH368" i="2"/>
  <c r="AH482" i="2"/>
  <c r="AH257" i="2"/>
  <c r="AH597" i="2"/>
  <c r="AH261" i="2"/>
  <c r="AH330" i="2"/>
  <c r="AH393" i="2"/>
  <c r="AH358" i="2"/>
  <c r="AH337" i="2"/>
  <c r="AH168" i="2"/>
  <c r="AH175" i="2"/>
  <c r="AH67" i="2"/>
  <c r="AH279" i="2"/>
  <c r="AH203" i="2"/>
  <c r="AH424" i="2"/>
  <c r="AH58" i="2"/>
  <c r="AH200" i="2"/>
  <c r="AH26" i="2"/>
  <c r="AH2" i="2"/>
  <c r="AH589" i="2"/>
  <c r="AH111" i="2"/>
  <c r="AH710" i="2"/>
  <c r="AH107" i="2"/>
  <c r="AH239" i="2"/>
  <c r="AH258" i="2"/>
  <c r="AH55" i="2"/>
  <c r="AH339" i="2"/>
  <c r="AH139" i="2"/>
  <c r="AH42" i="2"/>
  <c r="AH195" i="2"/>
  <c r="AH214" i="2"/>
  <c r="AH6" i="2"/>
  <c r="AH225" i="2"/>
  <c r="AH325" i="2"/>
  <c r="AH471" i="2"/>
  <c r="AH87" i="2"/>
  <c r="AH711" i="2"/>
  <c r="AH459" i="2"/>
  <c r="AH523" i="2"/>
  <c r="AH430" i="2"/>
  <c r="AH320" i="2"/>
  <c r="AH525" i="2"/>
  <c r="AH387" i="2"/>
  <c r="AH509" i="2"/>
  <c r="AH622" i="2"/>
  <c r="AH148" i="2"/>
  <c r="AH68" i="2"/>
  <c r="AH361" i="2"/>
  <c r="AH158" i="2"/>
  <c r="AH74" i="2"/>
  <c r="AH545" i="2"/>
  <c r="AH486" i="2"/>
  <c r="AH527" i="2"/>
  <c r="AH21" i="2"/>
  <c r="AH206" i="2"/>
  <c r="AH23" i="2"/>
  <c r="AH644" i="2"/>
  <c r="AH495" i="2"/>
  <c r="AH594" i="2"/>
  <c r="AH304" i="2"/>
  <c r="AH601" i="2"/>
  <c r="AH619" i="2"/>
  <c r="AH163" i="2"/>
  <c r="AH463" i="2"/>
  <c r="AH222" i="2"/>
  <c r="AH696" i="2"/>
  <c r="AH400" i="2"/>
  <c r="AH17" i="2"/>
  <c r="AH321" i="2"/>
  <c r="AH228" i="2"/>
  <c r="AH236" i="2"/>
  <c r="AH153" i="2"/>
  <c r="AH60" i="2"/>
  <c r="AH586" i="2"/>
  <c r="AH243" i="2"/>
  <c r="AH301" i="2"/>
  <c r="AH534" i="2"/>
  <c r="AH164" i="2"/>
  <c r="AH146" i="2"/>
  <c r="AH621" i="2"/>
  <c r="AH403" i="2"/>
  <c r="AH432" i="2"/>
  <c r="AH683" i="2"/>
  <c r="AH422" i="2"/>
  <c r="AH363" i="2"/>
  <c r="AH567" i="2"/>
  <c r="AH84" i="2"/>
  <c r="AH703" i="2"/>
  <c r="AH576" i="2"/>
  <c r="AH233" i="2"/>
  <c r="AH123" i="2"/>
  <c r="AH475" i="2"/>
  <c r="AH375" i="2"/>
  <c r="AH490" i="2"/>
  <c r="AH537" i="2"/>
  <c r="AH128" i="2"/>
  <c r="AH607" i="2"/>
  <c r="AH143" i="2"/>
  <c r="AH338" i="2"/>
  <c r="AH135" i="2"/>
  <c r="AH344" i="2"/>
  <c r="AH514" i="2"/>
  <c r="AH104" i="2"/>
  <c r="AH310" i="2"/>
  <c r="AH546" i="2"/>
  <c r="AH543" i="2"/>
  <c r="AH132" i="2"/>
  <c r="AH208" i="2"/>
  <c r="AH473" i="2"/>
  <c r="AH681" i="2"/>
  <c r="AH64" i="2"/>
  <c r="AH415" i="2"/>
  <c r="AH36" i="2"/>
  <c r="AH713" i="2"/>
  <c r="AH39" i="2"/>
  <c r="AH547" i="2"/>
  <c r="AH435" i="2"/>
  <c r="AH401" i="2"/>
  <c r="AH204" i="2"/>
  <c r="AH720" i="2"/>
  <c r="AH119" i="2"/>
  <c r="AH69" i="2"/>
  <c r="AH311" i="2"/>
  <c r="AH524" i="2"/>
  <c r="AH548" i="2"/>
  <c r="AH182" i="2"/>
  <c r="AH407" i="2"/>
  <c r="AH487" i="2"/>
  <c r="AH613" i="2"/>
  <c r="AH492" i="2"/>
  <c r="AH355" i="2"/>
  <c r="AH43" i="2"/>
  <c r="AH176" i="2"/>
  <c r="AH502" i="2"/>
  <c r="AH5" i="2"/>
  <c r="AH472" i="2"/>
  <c r="AH381" i="2"/>
  <c r="AH300" i="2"/>
  <c r="AH366" i="2"/>
  <c r="AH90" i="2"/>
  <c r="AH732" i="2"/>
  <c r="AH434" i="2"/>
  <c r="AH22" i="2"/>
  <c r="AH184" i="2"/>
  <c r="AH428" i="2"/>
  <c r="AH377" i="2"/>
  <c r="AH81" i="2"/>
  <c r="AH695" i="2"/>
  <c r="AH391" i="2"/>
  <c r="AH419" i="2"/>
  <c r="AH9" i="2"/>
  <c r="AH564" i="2"/>
  <c r="AH394" i="2"/>
  <c r="AH462" i="2"/>
  <c r="AH662" i="2"/>
  <c r="AH470" i="2"/>
  <c r="AH437" i="2"/>
  <c r="AH549" i="2"/>
  <c r="AH608" i="2"/>
  <c r="AH217" i="2"/>
  <c r="AH137" i="2"/>
  <c r="AH483" i="2"/>
  <c r="AH378" i="2"/>
  <c r="AH198" i="2"/>
  <c r="AH113" i="2"/>
  <c r="AH83" i="2"/>
  <c r="AH223" i="2"/>
  <c r="AH583" i="2"/>
  <c r="AH192" i="2"/>
  <c r="AH246" i="2"/>
  <c r="AH464" i="2"/>
  <c r="AH263" i="2"/>
  <c r="AH95" i="2"/>
  <c r="AH372" i="2"/>
  <c r="AH185" i="2"/>
  <c r="AH578" i="2"/>
  <c r="AH37" i="2"/>
  <c r="AH588" i="2"/>
  <c r="AH398" i="2"/>
  <c r="AH313" i="2"/>
  <c r="AH731" i="2"/>
  <c r="AH29" i="2"/>
  <c r="AH287" i="2"/>
  <c r="AH326" i="2"/>
  <c r="AH144" i="2"/>
  <c r="AH609" i="2"/>
  <c r="AH57" i="2"/>
  <c r="AH590" i="2"/>
  <c r="AH650" i="2"/>
  <c r="AH212" i="2"/>
  <c r="AH528" i="2"/>
  <c r="AH581" i="2"/>
  <c r="AH205" i="2"/>
  <c r="AH98" i="2"/>
  <c r="AH615" i="2"/>
  <c r="AH481" i="2"/>
  <c r="AH131" i="2"/>
  <c r="AH281" i="2"/>
  <c r="AH348" i="2"/>
  <c r="AH59" i="2"/>
  <c r="AH672" i="2"/>
  <c r="AH643" i="2"/>
  <c r="AH209" i="2"/>
  <c r="AH49" i="2"/>
  <c r="AH219" i="2"/>
  <c r="AH180" i="2"/>
  <c r="AH412" i="2"/>
  <c r="AH116" i="2"/>
  <c r="AH82" i="2"/>
  <c r="AH413" i="2"/>
  <c r="AH169" i="2"/>
  <c r="AH421" i="2"/>
  <c r="AH140" i="2"/>
  <c r="AH535" i="2"/>
  <c r="AH28" i="2"/>
  <c r="AH569" i="2"/>
  <c r="AH30" i="2"/>
  <c r="AH426" i="2"/>
  <c r="AH522" i="2"/>
  <c r="AH503" i="2"/>
  <c r="AH727" i="2"/>
  <c r="AH476" i="2"/>
  <c r="AH282" i="2"/>
  <c r="AH362" i="2"/>
  <c r="AH15" i="2"/>
  <c r="AH10" i="2"/>
  <c r="AH103" i="2"/>
  <c r="AH19" i="2"/>
  <c r="AH663" i="2"/>
  <c r="AH673" i="2"/>
  <c r="AH227" i="2"/>
  <c r="AH392" i="2"/>
  <c r="AH264" i="2"/>
  <c r="AH237" i="2"/>
  <c r="AH598" i="2"/>
  <c r="AH20" i="2"/>
  <c r="AH353" i="2"/>
  <c r="AH40" i="2"/>
  <c r="AH194" i="2"/>
  <c r="AH625" i="2"/>
  <c r="AH314" i="2"/>
  <c r="AH302" i="2"/>
  <c r="AH220" i="2"/>
  <c r="AH244" i="2"/>
  <c r="AH517" i="2"/>
  <c r="AH268" i="2"/>
  <c r="AH328" i="2"/>
  <c r="AH93" i="2"/>
  <c r="AH255" i="2"/>
  <c r="AH51" i="2"/>
  <c r="AH62" i="2"/>
  <c r="AH507" i="2"/>
  <c r="AH102" i="2"/>
  <c r="AH558" i="2"/>
  <c r="AH656" i="2"/>
  <c r="AH399" i="2"/>
  <c r="AH453" i="2"/>
  <c r="AH179" i="2"/>
  <c r="AH294" i="2"/>
  <c r="AH38" i="2"/>
  <c r="AH557" i="2"/>
  <c r="AH479" i="2"/>
  <c r="AH397" i="2"/>
  <c r="AH626" i="2"/>
  <c r="AH221" i="2"/>
  <c r="AH322" i="2"/>
  <c r="AH645" i="2"/>
  <c r="AH75" i="2"/>
  <c r="AH600" i="2"/>
  <c r="AH420" i="2"/>
  <c r="AH190" i="2"/>
  <c r="AH44" i="2"/>
  <c r="AH216" i="2"/>
  <c r="AH584" i="2"/>
  <c r="AH425" i="2"/>
  <c r="AH118" i="2"/>
  <c r="AH318" i="2"/>
  <c r="AH276" i="2"/>
  <c r="AH210" i="2"/>
  <c r="AH383" i="2"/>
  <c r="AH133" i="2"/>
  <c r="AH580" i="2"/>
  <c r="AH152" i="2"/>
  <c r="AH307" i="2"/>
  <c r="AH384" i="2"/>
  <c r="AH668" i="2"/>
  <c r="AH245" i="2"/>
  <c r="AH499" i="2"/>
  <c r="AH162" i="2"/>
  <c r="AH50" i="2"/>
  <c r="AH196" i="2"/>
  <c r="AH171" i="2"/>
  <c r="AH309" i="2"/>
  <c r="AH595" i="2"/>
  <c r="AH690" i="2"/>
  <c r="AH229" i="2"/>
  <c r="AH142" i="2"/>
  <c r="AH717" i="2"/>
  <c r="AH526" i="2"/>
  <c r="AH409" i="2"/>
  <c r="AH266" i="2"/>
  <c r="AH259" i="2"/>
  <c r="AH350" i="2"/>
  <c r="AH97" i="2"/>
  <c r="AH553" i="2"/>
  <c r="AH577" i="2"/>
  <c r="AH675" i="2"/>
  <c r="AH376" i="2"/>
  <c r="AH183" i="2"/>
  <c r="AH632" i="2"/>
  <c r="AH404" i="2"/>
  <c r="AH718" i="2"/>
  <c r="AH56" i="2"/>
  <c r="AH13" i="2"/>
  <c r="AH32" i="2"/>
  <c r="AH25" i="2"/>
  <c r="AH648" i="2"/>
  <c r="AH504" i="2"/>
  <c r="AH450" i="2"/>
  <c r="AH568" i="2"/>
  <c r="AH4" i="2"/>
  <c r="AH560" i="2"/>
  <c r="AH497" i="2"/>
  <c r="AH291" i="2"/>
  <c r="AH327" i="2"/>
  <c r="AH298" i="2"/>
  <c r="AH109" i="2"/>
  <c r="AH85" i="2"/>
  <c r="AH511" i="2"/>
  <c r="AH405" i="2"/>
  <c r="AH382" i="2"/>
  <c r="AH47" i="2"/>
  <c r="AH256" i="2"/>
  <c r="AH610" i="2"/>
  <c r="AH505" i="2"/>
  <c r="AH201" i="2"/>
  <c r="AH369" i="2"/>
  <c r="AH721" i="2"/>
  <c r="AH379" i="2"/>
  <c r="AH271" i="2"/>
  <c r="AH550" i="2"/>
  <c r="AH451" i="2"/>
  <c r="AH554" i="2"/>
  <c r="AH262" i="2"/>
  <c r="AH726" i="2"/>
  <c r="AH433" i="2"/>
  <c r="AH538" i="2"/>
  <c r="AH91" i="2"/>
  <c r="AH232" i="2"/>
  <c r="AH652" i="2"/>
  <c r="AH347" i="2"/>
  <c r="AH620" i="2"/>
  <c r="AH295" i="2"/>
  <c r="AH188" i="2"/>
  <c r="AH285" i="2"/>
  <c r="AH540" i="2"/>
  <c r="AH655" i="2"/>
  <c r="AH574" i="2"/>
  <c r="AH120" i="2"/>
  <c r="AH468" i="2"/>
  <c r="AH45" i="2"/>
  <c r="AH89" i="2"/>
  <c r="AH417" i="2"/>
  <c r="AH360" i="2"/>
  <c r="AH33" i="2"/>
  <c r="AH99" i="2"/>
  <c r="AH556" i="2"/>
  <c r="AH429" i="2"/>
  <c r="AH563" i="2"/>
  <c r="AH14" i="2"/>
  <c r="AH273" i="2"/>
  <c r="AH165" i="2"/>
  <c r="AH189" i="2"/>
  <c r="AH248" i="2"/>
  <c r="AH396" i="2"/>
  <c r="AH286" i="2"/>
  <c r="AH292" i="2"/>
  <c r="AH73" i="2"/>
  <c r="AH18" i="2"/>
  <c r="AH491" i="2"/>
  <c r="AH635" i="2"/>
  <c r="AH541" i="2"/>
  <c r="AH253" i="2"/>
  <c r="AH52" i="2"/>
  <c r="AH402" i="2"/>
  <c r="AH658" i="2"/>
  <c r="AH730" i="2"/>
  <c r="AH494" i="2"/>
  <c r="AH458" i="2"/>
  <c r="AH712" i="2"/>
  <c r="AH197" i="2"/>
  <c r="AH234" i="2"/>
  <c r="AH356" i="2"/>
  <c r="AH41" i="2"/>
  <c r="AH631" i="2"/>
  <c r="AH651" i="2"/>
  <c r="AH16" i="2"/>
  <c r="AH436" i="2"/>
  <c r="AH367" i="2"/>
  <c r="AH224" i="2"/>
  <c r="AH506" i="2"/>
  <c r="AH352" i="2"/>
  <c r="AH439" i="2"/>
  <c r="AH488" i="2"/>
  <c r="AH544" i="2"/>
  <c r="AH661" i="2"/>
  <c r="AH207" i="2"/>
  <c r="AH447" i="2"/>
  <c r="AH86" i="2"/>
  <c r="AH628" i="2"/>
  <c r="AH410" i="2"/>
  <c r="AH555" i="2"/>
  <c r="AH599" i="2"/>
  <c r="AH596" i="2"/>
  <c r="AH724" i="2"/>
  <c r="AH460" i="2"/>
  <c r="AH334" i="2"/>
  <c r="AH515" i="2"/>
  <c r="AH649" i="2"/>
  <c r="AH79" i="2"/>
  <c r="AH125" i="2"/>
  <c r="AH357" i="2"/>
  <c r="AH452" i="2"/>
  <c r="AH418" i="2"/>
  <c r="AH48" i="2"/>
  <c r="AH349" i="2"/>
  <c r="AH254" i="2"/>
  <c r="AH371" i="2"/>
  <c r="AH267" i="2"/>
  <c r="AH177" i="2"/>
  <c r="AH46" i="2"/>
  <c r="AH226" i="2"/>
  <c r="AH657" i="2"/>
  <c r="AH100" i="2"/>
  <c r="AH316" i="2"/>
  <c r="AH61" i="2"/>
  <c r="AH238" i="2"/>
  <c r="AH670" i="2"/>
  <c r="AH272" i="2"/>
  <c r="AH386" i="2"/>
  <c r="AH80" i="2"/>
  <c r="AH630" i="2"/>
  <c r="AH274" i="2"/>
  <c r="AH704" i="2"/>
  <c r="AH354" i="2"/>
  <c r="AH603" i="2"/>
  <c r="AH659" i="2"/>
  <c r="AH677" i="2"/>
  <c r="AH411" i="2"/>
  <c r="AH542" i="2"/>
  <c r="AH618" i="2"/>
  <c r="AH702" i="2"/>
  <c r="AH676" i="2"/>
  <c r="AH110" i="2"/>
  <c r="AH31" i="2"/>
  <c r="AH150" i="2"/>
  <c r="AH691" i="2"/>
  <c r="AH129" i="2"/>
  <c r="AH331" i="2"/>
  <c r="AH170" i="2"/>
  <c r="AH445" i="2"/>
  <c r="AH571" i="2"/>
  <c r="AH117" i="2"/>
  <c r="AH70" i="2"/>
  <c r="AH388" i="2"/>
  <c r="AH186" i="2"/>
  <c r="AH706" i="2"/>
  <c r="AH373" i="2"/>
  <c r="AH290" i="2"/>
  <c r="AH141" i="2"/>
  <c r="AH283" i="2"/>
  <c r="AH465" i="2"/>
  <c r="AH305" i="2"/>
  <c r="AH126" i="2"/>
  <c r="AH521" i="2"/>
  <c r="AH692" i="2"/>
  <c r="AH457" i="2"/>
  <c r="AH213" i="2"/>
  <c r="AH636" i="2"/>
  <c r="AH627" i="2"/>
  <c r="AH288" i="2"/>
  <c r="AH88" i="2"/>
  <c r="AH230" i="2"/>
  <c r="AH639" i="2"/>
  <c r="AH249" i="2"/>
  <c r="AH167" i="2"/>
  <c r="AH406" i="2"/>
  <c r="AH124" i="2"/>
  <c r="AH629" i="2"/>
  <c r="AH512" i="2"/>
  <c r="AH134" i="2"/>
  <c r="AH306" i="2"/>
  <c r="AH92" i="2"/>
  <c r="AH151" i="2"/>
  <c r="AH646" i="2"/>
  <c r="AH561" i="2"/>
  <c r="AH252" i="2"/>
  <c r="AH518" i="2"/>
  <c r="AH446" i="2"/>
  <c r="AH709" i="2"/>
  <c r="AH660" i="2"/>
  <c r="AH456" i="2"/>
  <c r="AH579" i="2"/>
  <c r="AH108" i="2"/>
  <c r="AH250" i="2"/>
  <c r="AH94" i="2"/>
  <c r="AH688" i="2"/>
  <c r="AH536" i="2"/>
  <c r="AH722" i="2"/>
  <c r="AH423" i="2"/>
  <c r="AH587" i="2"/>
  <c r="AH346" i="2"/>
  <c r="AH441" i="2"/>
  <c r="AH729" i="2"/>
  <c r="AH611" i="2"/>
  <c r="AH666" i="2"/>
  <c r="AH121" i="2"/>
  <c r="AH122" i="2"/>
  <c r="AH701" i="2"/>
  <c r="AH284" i="2"/>
  <c r="AH477" i="2"/>
  <c r="AH519" i="2"/>
  <c r="AH278" i="2"/>
  <c r="AH638" i="2"/>
  <c r="AH240" i="2"/>
  <c r="AH654" i="2"/>
  <c r="AH303" i="2"/>
  <c r="AH697" i="2"/>
  <c r="AH385" i="2"/>
  <c r="AH289" i="2"/>
  <c r="AH96" i="2"/>
  <c r="AH335" i="2"/>
  <c r="AH685" i="2"/>
  <c r="AH408" i="2"/>
  <c r="AH390" i="2"/>
  <c r="AH440" i="2"/>
  <c r="AH448" i="2"/>
  <c r="AH174" i="2"/>
  <c r="AH427" i="2"/>
  <c r="AH699" i="2"/>
  <c r="AH612" i="2"/>
  <c r="AH552" i="2"/>
  <c r="AH633" i="2"/>
  <c r="AH293" i="2"/>
  <c r="AH664" i="2"/>
  <c r="AH389" i="2"/>
  <c r="AH562" i="2"/>
  <c r="AH478" i="2"/>
  <c r="AH565" i="2"/>
  <c r="AH510" i="2"/>
  <c r="AH533" i="2"/>
  <c r="AH444" i="2"/>
  <c r="AH247" i="2"/>
  <c r="AH687" i="2"/>
  <c r="AH496" i="2"/>
  <c r="AH500" i="2"/>
  <c r="AH498" i="2"/>
  <c r="AH211" i="2"/>
  <c r="AH265" i="2"/>
  <c r="AH485" i="2"/>
  <c r="AH374" i="2"/>
  <c r="AH624" i="2"/>
  <c r="AH604" i="2"/>
  <c r="AH191" i="2"/>
  <c r="AH698" i="2"/>
  <c r="AH520" i="2"/>
  <c r="AH317" i="2"/>
  <c r="AH616" i="2"/>
  <c r="AH707" i="2"/>
  <c r="AH323" i="2"/>
  <c r="AH395" i="2"/>
  <c r="AH329" i="2"/>
  <c r="AH442" i="2"/>
  <c r="AH570" i="2"/>
  <c r="AH640" i="2"/>
  <c r="AH592" i="2"/>
  <c r="AH202" i="2"/>
  <c r="AH484" i="2"/>
  <c r="AH686" i="2"/>
  <c r="AH312" i="2"/>
  <c r="AH653" i="2"/>
  <c r="AH582" i="2"/>
  <c r="AH466" i="2"/>
  <c r="AH370" i="2"/>
  <c r="AH280" i="2"/>
  <c r="AH416" i="2"/>
  <c r="AH667" i="2"/>
  <c r="AH414" i="2"/>
  <c r="AH693" i="2"/>
  <c r="AH714" i="2"/>
  <c r="AH501" i="2"/>
  <c r="AH694" i="2"/>
  <c r="AH728" i="2"/>
  <c r="AH566" i="2"/>
  <c r="AH671" i="2"/>
  <c r="AH617" i="2"/>
  <c r="AH539" i="2"/>
  <c r="AH641" i="2"/>
  <c r="AH682" i="2"/>
  <c r="AH684" i="2"/>
  <c r="AH715" i="2"/>
  <c r="AH716" i="2"/>
  <c r="AH614" i="2"/>
  <c r="AH689" i="2"/>
  <c r="AH669" i="2"/>
  <c r="AH606" i="2"/>
  <c r="AH700" i="2"/>
  <c r="AH719" i="2"/>
  <c r="AH623" i="2"/>
  <c r="AH680" i="2"/>
  <c r="AH665" i="2"/>
  <c r="AH674" i="2"/>
  <c r="AH723" i="2"/>
  <c r="AH585" i="2"/>
  <c r="AH725" i="2"/>
  <c r="AH705" i="2"/>
  <c r="AG455" i="2"/>
  <c r="AG529" i="2"/>
  <c r="AG634" i="2"/>
  <c r="AG178" i="2"/>
  <c r="AG359" i="2"/>
  <c r="AG218" i="2"/>
  <c r="AG551" i="2"/>
  <c r="AG315" i="2"/>
  <c r="AG593" i="2"/>
  <c r="AG480" i="2"/>
  <c r="AG365" i="2"/>
  <c r="AG474" i="2"/>
  <c r="AG678" i="2"/>
  <c r="AG138" i="2"/>
  <c r="AG341" i="2"/>
  <c r="AG380" i="2"/>
  <c r="AG324" i="2"/>
  <c r="AG193" i="2"/>
  <c r="AG154" i="2"/>
  <c r="AG679" i="2"/>
  <c r="AG443" i="2"/>
  <c r="AG65" i="2"/>
  <c r="AG11" i="2"/>
  <c r="AG431" i="2"/>
  <c r="AG343" i="2"/>
  <c r="AG187" i="2"/>
  <c r="AG145" i="2"/>
  <c r="AG115" i="2"/>
  <c r="AG559" i="2"/>
  <c r="AG708" i="2"/>
  <c r="AG340" i="2"/>
  <c r="AG66" i="2"/>
  <c r="AG71" i="2"/>
  <c r="AG112" i="2"/>
  <c r="AG605" i="2"/>
  <c r="AG155" i="2"/>
  <c r="AG642" i="2"/>
  <c r="AG63" i="2"/>
  <c r="AG575" i="2"/>
  <c r="AG235" i="2"/>
  <c r="AG27" i="2"/>
  <c r="AG351" i="2"/>
  <c r="AG573" i="2"/>
  <c r="AG270" i="2"/>
  <c r="AG127" i="2"/>
  <c r="AG461" i="2"/>
  <c r="AG114" i="2"/>
  <c r="AG242" i="2"/>
  <c r="AG8" i="2"/>
  <c r="AG54" i="2"/>
  <c r="AG215" i="2"/>
  <c r="AG602" i="2"/>
  <c r="AG277" i="2"/>
  <c r="AG159" i="2"/>
  <c r="AG77" i="2"/>
  <c r="AG35" i="2"/>
  <c r="AG469" i="2"/>
  <c r="AG493" i="2"/>
  <c r="AG166" i="2"/>
  <c r="AG342" i="2"/>
  <c r="AG364" i="2"/>
  <c r="AG136" i="2"/>
  <c r="AG531" i="2"/>
  <c r="AG147" i="2"/>
  <c r="AG449" i="2"/>
  <c r="AG647" i="2"/>
  <c r="AG160" i="2"/>
  <c r="AG308" i="2"/>
  <c r="AG260" i="2"/>
  <c r="AG319" i="2"/>
  <c r="AG3" i="2"/>
  <c r="AG199" i="2"/>
  <c r="AG172" i="2"/>
  <c r="AG101" i="2"/>
  <c r="AG106" i="2"/>
  <c r="AG513" i="2"/>
  <c r="AG454" i="2"/>
  <c r="AG336" i="2"/>
  <c r="AG157" i="2"/>
  <c r="AG149" i="2"/>
  <c r="AG467" i="2"/>
  <c r="AG105" i="2"/>
  <c r="AG572" i="2"/>
  <c r="AG530" i="2"/>
  <c r="AG489" i="2"/>
  <c r="AG299" i="2"/>
  <c r="AG345" i="2"/>
  <c r="AG591" i="2"/>
  <c r="AG275" i="2"/>
  <c r="AG241" i="2"/>
  <c r="AG78" i="2"/>
  <c r="AG7" i="2"/>
  <c r="AG269" i="2"/>
  <c r="AG34" i="2"/>
  <c r="AG76" i="2"/>
  <c r="AG173" i="2"/>
  <c r="AG332" i="2"/>
  <c r="AG296" i="2"/>
  <c r="AG637" i="2"/>
  <c r="AG130" i="2"/>
  <c r="AG53" i="2"/>
  <c r="AG24" i="2"/>
  <c r="AG532" i="2"/>
  <c r="AG297" i="2"/>
  <c r="AG231" i="2"/>
  <c r="AG181" i="2"/>
  <c r="AG72" i="2"/>
  <c r="AG438" i="2"/>
  <c r="AG508" i="2"/>
  <c r="AG516" i="2"/>
  <c r="AG251" i="2"/>
  <c r="AG12" i="2"/>
  <c r="AG156" i="2"/>
  <c r="AG333" i="2"/>
  <c r="AG161" i="2"/>
  <c r="AG368" i="2"/>
  <c r="AG482" i="2"/>
  <c r="AG257" i="2"/>
  <c r="AG597" i="2"/>
  <c r="AG261" i="2"/>
  <c r="AG330" i="2"/>
  <c r="AG393" i="2"/>
  <c r="AG358" i="2"/>
  <c r="AG337" i="2"/>
  <c r="AG168" i="2"/>
  <c r="AG175" i="2"/>
  <c r="AG67" i="2"/>
  <c r="AG279" i="2"/>
  <c r="AG203" i="2"/>
  <c r="AG424" i="2"/>
  <c r="AG58" i="2"/>
  <c r="AG200" i="2"/>
  <c r="AG26" i="2"/>
  <c r="AG2" i="2"/>
  <c r="AG589" i="2"/>
  <c r="AG111" i="2"/>
  <c r="AG710" i="2"/>
  <c r="AG107" i="2"/>
  <c r="AG239" i="2"/>
  <c r="AG258" i="2"/>
  <c r="AG55" i="2"/>
  <c r="AG339" i="2"/>
  <c r="AG139" i="2"/>
  <c r="AG42" i="2"/>
  <c r="AG195" i="2"/>
  <c r="AG214" i="2"/>
  <c r="AG6" i="2"/>
  <c r="AG225" i="2"/>
  <c r="AG325" i="2"/>
  <c r="AG471" i="2"/>
  <c r="AG87" i="2"/>
  <c r="AG711" i="2"/>
  <c r="AG459" i="2"/>
  <c r="AG523" i="2"/>
  <c r="AG430" i="2"/>
  <c r="AG320" i="2"/>
  <c r="AG525" i="2"/>
  <c r="AG387" i="2"/>
  <c r="AG509" i="2"/>
  <c r="AG622" i="2"/>
  <c r="AG148" i="2"/>
  <c r="AG68" i="2"/>
  <c r="AG361" i="2"/>
  <c r="AG158" i="2"/>
  <c r="AG74" i="2"/>
  <c r="AG545" i="2"/>
  <c r="AG486" i="2"/>
  <c r="AG527" i="2"/>
  <c r="AG21" i="2"/>
  <c r="AG206" i="2"/>
  <c r="AG23" i="2"/>
  <c r="AG644" i="2"/>
  <c r="AG495" i="2"/>
  <c r="AG594" i="2"/>
  <c r="AG304" i="2"/>
  <c r="AG601" i="2"/>
  <c r="AG619" i="2"/>
  <c r="AG163" i="2"/>
  <c r="AG463" i="2"/>
  <c r="AG222" i="2"/>
  <c r="AG696" i="2"/>
  <c r="AG400" i="2"/>
  <c r="AG17" i="2"/>
  <c r="AG321" i="2"/>
  <c r="AG228" i="2"/>
  <c r="AG236" i="2"/>
  <c r="AG153" i="2"/>
  <c r="AG60" i="2"/>
  <c r="AG586" i="2"/>
  <c r="AG243" i="2"/>
  <c r="AG301" i="2"/>
  <c r="AG534" i="2"/>
  <c r="AG164" i="2"/>
  <c r="AG146" i="2"/>
  <c r="AG621" i="2"/>
  <c r="AG403" i="2"/>
  <c r="AG432" i="2"/>
  <c r="AG683" i="2"/>
  <c r="AG422" i="2"/>
  <c r="AG363" i="2"/>
  <c r="AG567" i="2"/>
  <c r="AG84" i="2"/>
  <c r="AG703" i="2"/>
  <c r="AG576" i="2"/>
  <c r="AG233" i="2"/>
  <c r="AG123" i="2"/>
  <c r="AG475" i="2"/>
  <c r="AG375" i="2"/>
  <c r="AG490" i="2"/>
  <c r="AG537" i="2"/>
  <c r="AG128" i="2"/>
  <c r="AG607" i="2"/>
  <c r="AG143" i="2"/>
  <c r="AG338" i="2"/>
  <c r="AG135" i="2"/>
  <c r="AG344" i="2"/>
  <c r="AG514" i="2"/>
  <c r="AG104" i="2"/>
  <c r="AG310" i="2"/>
  <c r="AG546" i="2"/>
  <c r="AG543" i="2"/>
  <c r="AG132" i="2"/>
  <c r="AG208" i="2"/>
  <c r="AG473" i="2"/>
  <c r="AG681" i="2"/>
  <c r="AG64" i="2"/>
  <c r="AG415" i="2"/>
  <c r="AG36" i="2"/>
  <c r="AG713" i="2"/>
  <c r="AG39" i="2"/>
  <c r="AG547" i="2"/>
  <c r="AG435" i="2"/>
  <c r="AG401" i="2"/>
  <c r="AG204" i="2"/>
  <c r="AG720" i="2"/>
  <c r="AG119" i="2"/>
  <c r="AG69" i="2"/>
  <c r="AG311" i="2"/>
  <c r="AG524" i="2"/>
  <c r="AG548" i="2"/>
  <c r="AG182" i="2"/>
  <c r="AG407" i="2"/>
  <c r="AG487" i="2"/>
  <c r="AG613" i="2"/>
  <c r="AG492" i="2"/>
  <c r="AG355" i="2"/>
  <c r="AG43" i="2"/>
  <c r="AG176" i="2"/>
  <c r="AG502" i="2"/>
  <c r="AG5" i="2"/>
  <c r="AG472" i="2"/>
  <c r="AG381" i="2"/>
  <c r="AG300" i="2"/>
  <c r="AG366" i="2"/>
  <c r="AG90" i="2"/>
  <c r="AG732" i="2"/>
  <c r="AG434" i="2"/>
  <c r="AG22" i="2"/>
  <c r="AG184" i="2"/>
  <c r="AG428" i="2"/>
  <c r="AG377" i="2"/>
  <c r="AG81" i="2"/>
  <c r="AG695" i="2"/>
  <c r="AG391" i="2"/>
  <c r="AG419" i="2"/>
  <c r="AG9" i="2"/>
  <c r="AG564" i="2"/>
  <c r="AG394" i="2"/>
  <c r="AG462" i="2"/>
  <c r="AG662" i="2"/>
  <c r="AG470" i="2"/>
  <c r="AG437" i="2"/>
  <c r="AG549" i="2"/>
  <c r="AG608" i="2"/>
  <c r="AG217" i="2"/>
  <c r="AG137" i="2"/>
  <c r="AG483" i="2"/>
  <c r="AG378" i="2"/>
  <c r="AG198" i="2"/>
  <c r="AG113" i="2"/>
  <c r="AG83" i="2"/>
  <c r="AG223" i="2"/>
  <c r="AG583" i="2"/>
  <c r="AG192" i="2"/>
  <c r="AG246" i="2"/>
  <c r="AG464" i="2"/>
  <c r="AG263" i="2"/>
  <c r="AG95" i="2"/>
  <c r="AG372" i="2"/>
  <c r="AG185" i="2"/>
  <c r="AG578" i="2"/>
  <c r="AG37" i="2"/>
  <c r="AG588" i="2"/>
  <c r="AG398" i="2"/>
  <c r="AG313" i="2"/>
  <c r="AG731" i="2"/>
  <c r="AG29" i="2"/>
  <c r="AG287" i="2"/>
  <c r="AG326" i="2"/>
  <c r="AG144" i="2"/>
  <c r="AG609" i="2"/>
  <c r="AG57" i="2"/>
  <c r="AG590" i="2"/>
  <c r="AG650" i="2"/>
  <c r="AG212" i="2"/>
  <c r="AG528" i="2"/>
  <c r="AG581" i="2"/>
  <c r="AG205" i="2"/>
  <c r="AG98" i="2"/>
  <c r="AG615" i="2"/>
  <c r="AG481" i="2"/>
  <c r="AG131" i="2"/>
  <c r="AG281" i="2"/>
  <c r="AG348" i="2"/>
  <c r="AG59" i="2"/>
  <c r="AG672" i="2"/>
  <c r="AG643" i="2"/>
  <c r="AG209" i="2"/>
  <c r="AG49" i="2"/>
  <c r="AG219" i="2"/>
  <c r="AG180" i="2"/>
  <c r="AG412" i="2"/>
  <c r="AG116" i="2"/>
  <c r="AG82" i="2"/>
  <c r="AG413" i="2"/>
  <c r="AG169" i="2"/>
  <c r="AG421" i="2"/>
  <c r="AG140" i="2"/>
  <c r="AG535" i="2"/>
  <c r="AG28" i="2"/>
  <c r="AG569" i="2"/>
  <c r="AG30" i="2"/>
  <c r="AG426" i="2"/>
  <c r="AG522" i="2"/>
  <c r="AG503" i="2"/>
  <c r="AG727" i="2"/>
  <c r="AG476" i="2"/>
  <c r="AG282" i="2"/>
  <c r="AG362" i="2"/>
  <c r="AG15" i="2"/>
  <c r="AG10" i="2"/>
  <c r="AG103" i="2"/>
  <c r="AG19" i="2"/>
  <c r="AG663" i="2"/>
  <c r="AG673" i="2"/>
  <c r="AG227" i="2"/>
  <c r="AG392" i="2"/>
  <c r="AG264" i="2"/>
  <c r="AG237" i="2"/>
  <c r="AG598" i="2"/>
  <c r="AG20" i="2"/>
  <c r="AG353" i="2"/>
  <c r="AG40" i="2"/>
  <c r="AG194" i="2"/>
  <c r="AG625" i="2"/>
  <c r="AG314" i="2"/>
  <c r="AG302" i="2"/>
  <c r="AG220" i="2"/>
  <c r="AG244" i="2"/>
  <c r="AG517" i="2"/>
  <c r="AG268" i="2"/>
  <c r="AG328" i="2"/>
  <c r="AG93" i="2"/>
  <c r="AG255" i="2"/>
  <c r="AG51" i="2"/>
  <c r="AG62" i="2"/>
  <c r="AG507" i="2"/>
  <c r="AG102" i="2"/>
  <c r="AG558" i="2"/>
  <c r="AG656" i="2"/>
  <c r="AG399" i="2"/>
  <c r="AG453" i="2"/>
  <c r="AG179" i="2"/>
  <c r="AG294" i="2"/>
  <c r="AG38" i="2"/>
  <c r="AG557" i="2"/>
  <c r="AG479" i="2"/>
  <c r="AG397" i="2"/>
  <c r="AG626" i="2"/>
  <c r="AG221" i="2"/>
  <c r="AG322" i="2"/>
  <c r="AG645" i="2"/>
  <c r="AG75" i="2"/>
  <c r="AG600" i="2"/>
  <c r="AG420" i="2"/>
  <c r="AG190" i="2"/>
  <c r="AG44" i="2"/>
  <c r="AG216" i="2"/>
  <c r="AG584" i="2"/>
  <c r="AG425" i="2"/>
  <c r="AG118" i="2"/>
  <c r="AG318" i="2"/>
  <c r="AG276" i="2"/>
  <c r="AG210" i="2"/>
  <c r="AG383" i="2"/>
  <c r="AG133" i="2"/>
  <c r="AG580" i="2"/>
  <c r="AG152" i="2"/>
  <c r="AG307" i="2"/>
  <c r="AG384" i="2"/>
  <c r="AG668" i="2"/>
  <c r="AG245" i="2"/>
  <c r="AG499" i="2"/>
  <c r="AG162" i="2"/>
  <c r="AG50" i="2"/>
  <c r="AG196" i="2"/>
  <c r="AG171" i="2"/>
  <c r="AG309" i="2"/>
  <c r="AG595" i="2"/>
  <c r="AG690" i="2"/>
  <c r="AG229" i="2"/>
  <c r="AG142" i="2"/>
  <c r="AG717" i="2"/>
  <c r="AG526" i="2"/>
  <c r="AG409" i="2"/>
  <c r="AG266" i="2"/>
  <c r="AG259" i="2"/>
  <c r="AG350" i="2"/>
  <c r="AG97" i="2"/>
  <c r="AG553" i="2"/>
  <c r="AG577" i="2"/>
  <c r="AG675" i="2"/>
  <c r="AG376" i="2"/>
  <c r="AG183" i="2"/>
  <c r="AG632" i="2"/>
  <c r="AG404" i="2"/>
  <c r="AG718" i="2"/>
  <c r="AG56" i="2"/>
  <c r="AG13" i="2"/>
  <c r="AG32" i="2"/>
  <c r="AG25" i="2"/>
  <c r="AG648" i="2"/>
  <c r="AG504" i="2"/>
  <c r="AG450" i="2"/>
  <c r="AG568" i="2"/>
  <c r="AG4" i="2"/>
  <c r="AG560" i="2"/>
  <c r="AG497" i="2"/>
  <c r="AG291" i="2"/>
  <c r="AG327" i="2"/>
  <c r="AG298" i="2"/>
  <c r="AG109" i="2"/>
  <c r="AG85" i="2"/>
  <c r="AG511" i="2"/>
  <c r="AG405" i="2"/>
  <c r="AG382" i="2"/>
  <c r="AG47" i="2"/>
  <c r="AG256" i="2"/>
  <c r="AG610" i="2"/>
  <c r="AG505" i="2"/>
  <c r="AG201" i="2"/>
  <c r="AG369" i="2"/>
  <c r="AG721" i="2"/>
  <c r="AG379" i="2"/>
  <c r="AG271" i="2"/>
  <c r="AG550" i="2"/>
  <c r="AG451" i="2"/>
  <c r="AG554" i="2"/>
  <c r="AG262" i="2"/>
  <c r="AG726" i="2"/>
  <c r="AG433" i="2"/>
  <c r="AG538" i="2"/>
  <c r="AG91" i="2"/>
  <c r="AG232" i="2"/>
  <c r="AG652" i="2"/>
  <c r="AG347" i="2"/>
  <c r="AG620" i="2"/>
  <c r="AG295" i="2"/>
  <c r="AG188" i="2"/>
  <c r="AG285" i="2"/>
  <c r="AG540" i="2"/>
  <c r="AG655" i="2"/>
  <c r="AG574" i="2"/>
  <c r="AG120" i="2"/>
  <c r="AG468" i="2"/>
  <c r="AG45" i="2"/>
  <c r="AG89" i="2"/>
  <c r="AG417" i="2"/>
  <c r="AG360" i="2"/>
  <c r="AG33" i="2"/>
  <c r="AG99" i="2"/>
  <c r="AG556" i="2"/>
  <c r="AG429" i="2"/>
  <c r="AG563" i="2"/>
  <c r="AG14" i="2"/>
  <c r="AG273" i="2"/>
  <c r="AG165" i="2"/>
  <c r="AG189" i="2"/>
  <c r="AG248" i="2"/>
  <c r="AG396" i="2"/>
  <c r="AG286" i="2"/>
  <c r="AG292" i="2"/>
  <c r="AG73" i="2"/>
  <c r="AG18" i="2"/>
  <c r="AG491" i="2"/>
  <c r="AG635" i="2"/>
  <c r="AG541" i="2"/>
  <c r="AG253" i="2"/>
  <c r="AG52" i="2"/>
  <c r="AG402" i="2"/>
  <c r="AG658" i="2"/>
  <c r="AG730" i="2"/>
  <c r="AG494" i="2"/>
  <c r="AG458" i="2"/>
  <c r="AG712" i="2"/>
  <c r="AG197" i="2"/>
  <c r="AG234" i="2"/>
  <c r="AG356" i="2"/>
  <c r="AG41" i="2"/>
  <c r="AG631" i="2"/>
  <c r="AG651" i="2"/>
  <c r="AG16" i="2"/>
  <c r="AG436" i="2"/>
  <c r="AG367" i="2"/>
  <c r="AG224" i="2"/>
  <c r="AG506" i="2"/>
  <c r="AG352" i="2"/>
  <c r="AG439" i="2"/>
  <c r="AG488" i="2"/>
  <c r="AG544" i="2"/>
  <c r="AG661" i="2"/>
  <c r="AG207" i="2"/>
  <c r="AG447" i="2"/>
  <c r="AG86" i="2"/>
  <c r="AG628" i="2"/>
  <c r="AG410" i="2"/>
  <c r="AG555" i="2"/>
  <c r="AG599" i="2"/>
  <c r="AG596" i="2"/>
  <c r="AG724" i="2"/>
  <c r="AG460" i="2"/>
  <c r="AG334" i="2"/>
  <c r="AG515" i="2"/>
  <c r="AG649" i="2"/>
  <c r="AG79" i="2"/>
  <c r="AG125" i="2"/>
  <c r="AG357" i="2"/>
  <c r="AG452" i="2"/>
  <c r="AG418" i="2"/>
  <c r="AG48" i="2"/>
  <c r="AG349" i="2"/>
  <c r="AG254" i="2"/>
  <c r="AG371" i="2"/>
  <c r="AG267" i="2"/>
  <c r="AG177" i="2"/>
  <c r="AG46" i="2"/>
  <c r="AG226" i="2"/>
  <c r="AG657" i="2"/>
  <c r="AG100" i="2"/>
  <c r="AG316" i="2"/>
  <c r="AG61" i="2"/>
  <c r="AG238" i="2"/>
  <c r="AG670" i="2"/>
  <c r="AG272" i="2"/>
  <c r="AG386" i="2"/>
  <c r="AG80" i="2"/>
  <c r="AG630" i="2"/>
  <c r="AG274" i="2"/>
  <c r="AG704" i="2"/>
  <c r="AG354" i="2"/>
  <c r="AG603" i="2"/>
  <c r="AG659" i="2"/>
  <c r="AG677" i="2"/>
  <c r="AG411" i="2"/>
  <c r="AG542" i="2"/>
  <c r="AG618" i="2"/>
  <c r="AG702" i="2"/>
  <c r="AG676" i="2"/>
  <c r="AG110" i="2"/>
  <c r="AG31" i="2"/>
  <c r="AG150" i="2"/>
  <c r="AG691" i="2"/>
  <c r="AG129" i="2"/>
  <c r="AG331" i="2"/>
  <c r="AG170" i="2"/>
  <c r="AG445" i="2"/>
  <c r="AG571" i="2"/>
  <c r="AG117" i="2"/>
  <c r="AG70" i="2"/>
  <c r="AG388" i="2"/>
  <c r="AG186" i="2"/>
  <c r="AG706" i="2"/>
  <c r="AG373" i="2"/>
  <c r="AG290" i="2"/>
  <c r="AG141" i="2"/>
  <c r="AG283" i="2"/>
  <c r="AG465" i="2"/>
  <c r="AG305" i="2"/>
  <c r="AG126" i="2"/>
  <c r="AG521" i="2"/>
  <c r="AG692" i="2"/>
  <c r="AG457" i="2"/>
  <c r="AG213" i="2"/>
  <c r="AG636" i="2"/>
  <c r="AG627" i="2"/>
  <c r="AG288" i="2"/>
  <c r="AG88" i="2"/>
  <c r="AG230" i="2"/>
  <c r="AG639" i="2"/>
  <c r="AG249" i="2"/>
  <c r="AG167" i="2"/>
  <c r="AG406" i="2"/>
  <c r="AG124" i="2"/>
  <c r="AG629" i="2"/>
  <c r="AG512" i="2"/>
  <c r="AG134" i="2"/>
  <c r="AG306" i="2"/>
  <c r="AG92" i="2"/>
  <c r="AG151" i="2"/>
  <c r="AG646" i="2"/>
  <c r="AG561" i="2"/>
  <c r="AG252" i="2"/>
  <c r="AG518" i="2"/>
  <c r="AG446" i="2"/>
  <c r="AG709" i="2"/>
  <c r="AG660" i="2"/>
  <c r="AG456" i="2"/>
  <c r="AG579" i="2"/>
  <c r="AG108" i="2"/>
  <c r="AG250" i="2"/>
  <c r="AG94" i="2"/>
  <c r="AG688" i="2"/>
  <c r="AG536" i="2"/>
  <c r="AG722" i="2"/>
  <c r="AG423" i="2"/>
  <c r="AG587" i="2"/>
  <c r="AG346" i="2"/>
  <c r="AG441" i="2"/>
  <c r="AG729" i="2"/>
  <c r="AG611" i="2"/>
  <c r="AG666" i="2"/>
  <c r="AG121" i="2"/>
  <c r="AG122" i="2"/>
  <c r="AG701" i="2"/>
  <c r="AG284" i="2"/>
  <c r="AG477" i="2"/>
  <c r="AG519" i="2"/>
  <c r="AG278" i="2"/>
  <c r="AG638" i="2"/>
  <c r="AG240" i="2"/>
  <c r="AG654" i="2"/>
  <c r="AG303" i="2"/>
  <c r="AG697" i="2"/>
  <c r="AG385" i="2"/>
  <c r="AG289" i="2"/>
  <c r="AG96" i="2"/>
  <c r="AG335" i="2"/>
  <c r="AG685" i="2"/>
  <c r="AG408" i="2"/>
  <c r="AG390" i="2"/>
  <c r="AG440" i="2"/>
  <c r="AG448" i="2"/>
  <c r="AG174" i="2"/>
  <c r="AG427" i="2"/>
  <c r="AG699" i="2"/>
  <c r="AG612" i="2"/>
  <c r="AG552" i="2"/>
  <c r="AG633" i="2"/>
  <c r="AG293" i="2"/>
  <c r="AG664" i="2"/>
  <c r="AG389" i="2"/>
  <c r="AG562" i="2"/>
  <c r="AG478" i="2"/>
  <c r="AG565" i="2"/>
  <c r="AG510" i="2"/>
  <c r="AG533" i="2"/>
  <c r="AG444" i="2"/>
  <c r="AG247" i="2"/>
  <c r="AG687" i="2"/>
  <c r="AG496" i="2"/>
  <c r="AG500" i="2"/>
  <c r="AG498" i="2"/>
  <c r="AG211" i="2"/>
  <c r="AG265" i="2"/>
  <c r="AG485" i="2"/>
  <c r="AG374" i="2"/>
  <c r="AG624" i="2"/>
  <c r="AG604" i="2"/>
  <c r="AG191" i="2"/>
  <c r="AG698" i="2"/>
  <c r="AG520" i="2"/>
  <c r="AG317" i="2"/>
  <c r="AG616" i="2"/>
  <c r="AG707" i="2"/>
  <c r="AG323" i="2"/>
  <c r="AG395" i="2"/>
  <c r="AG329" i="2"/>
  <c r="AG442" i="2"/>
  <c r="AG570" i="2"/>
  <c r="AG640" i="2"/>
  <c r="AG592" i="2"/>
  <c r="AG202" i="2"/>
  <c r="AG484" i="2"/>
  <c r="AG686" i="2"/>
  <c r="AG312" i="2"/>
  <c r="AG653" i="2"/>
  <c r="AG582" i="2"/>
  <c r="AG466" i="2"/>
  <c r="AG370" i="2"/>
  <c r="AG280" i="2"/>
  <c r="AG416" i="2"/>
  <c r="AG667" i="2"/>
  <c r="AG414" i="2"/>
  <c r="AG693" i="2"/>
  <c r="AG714" i="2"/>
  <c r="AG501" i="2"/>
  <c r="AG694" i="2"/>
  <c r="AG728" i="2"/>
  <c r="AG566" i="2"/>
  <c r="AG671" i="2"/>
  <c r="AG617" i="2"/>
  <c r="AG539" i="2"/>
  <c r="AG641" i="2"/>
  <c r="AG682" i="2"/>
  <c r="AG684" i="2"/>
  <c r="AG715" i="2"/>
  <c r="AG716" i="2"/>
  <c r="AG614" i="2"/>
  <c r="AG689" i="2"/>
  <c r="AG669" i="2"/>
  <c r="AG606" i="2"/>
  <c r="AG700" i="2"/>
  <c r="AG719" i="2"/>
  <c r="AG623" i="2"/>
  <c r="AG680" i="2"/>
  <c r="AG665" i="2"/>
  <c r="AG674" i="2"/>
  <c r="AG723" i="2"/>
  <c r="AG585" i="2"/>
  <c r="AG725" i="2"/>
  <c r="AG705" i="2"/>
  <c r="AF455" i="2"/>
  <c r="AF529" i="2"/>
  <c r="AF634" i="2"/>
  <c r="AF178" i="2"/>
  <c r="AF359" i="2"/>
  <c r="AF218" i="2"/>
  <c r="AF551" i="2"/>
  <c r="AF315" i="2"/>
  <c r="AF593" i="2"/>
  <c r="AF480" i="2"/>
  <c r="AF365" i="2"/>
  <c r="AF474" i="2"/>
  <c r="AF678" i="2"/>
  <c r="AF138" i="2"/>
  <c r="AF341" i="2"/>
  <c r="AF380" i="2"/>
  <c r="AF324" i="2"/>
  <c r="AF193" i="2"/>
  <c r="AF154" i="2"/>
  <c r="AF679" i="2"/>
  <c r="AF443" i="2"/>
  <c r="AF65" i="2"/>
  <c r="AF11" i="2"/>
  <c r="AF431" i="2"/>
  <c r="AF343" i="2"/>
  <c r="AF187" i="2"/>
  <c r="AF145" i="2"/>
  <c r="AF115" i="2"/>
  <c r="AF559" i="2"/>
  <c r="AF708" i="2"/>
  <c r="AF340" i="2"/>
  <c r="AF66" i="2"/>
  <c r="AF71" i="2"/>
  <c r="AF112" i="2"/>
  <c r="AF605" i="2"/>
  <c r="AF155" i="2"/>
  <c r="AF642" i="2"/>
  <c r="AF63" i="2"/>
  <c r="AF575" i="2"/>
  <c r="AF235" i="2"/>
  <c r="AF27" i="2"/>
  <c r="AF351" i="2"/>
  <c r="AF573" i="2"/>
  <c r="AF270" i="2"/>
  <c r="AF127" i="2"/>
  <c r="M111" i="3" s="1"/>
  <c r="AF461" i="2"/>
  <c r="AF114" i="2"/>
  <c r="AF242" i="2"/>
  <c r="AF8" i="2"/>
  <c r="AF54" i="2"/>
  <c r="AF215" i="2"/>
  <c r="AF602" i="2"/>
  <c r="AF277" i="2"/>
  <c r="AF159" i="2"/>
  <c r="AF77" i="2"/>
  <c r="AF35" i="2"/>
  <c r="AF469" i="2"/>
  <c r="AF493" i="2"/>
  <c r="AF166" i="2"/>
  <c r="AF342" i="2"/>
  <c r="AF364" i="2"/>
  <c r="AF136" i="2"/>
  <c r="AF531" i="2"/>
  <c r="AF147" i="2"/>
  <c r="AF449" i="2"/>
  <c r="AF647" i="2"/>
  <c r="AF160" i="2"/>
  <c r="AF308" i="2"/>
  <c r="AF260" i="2"/>
  <c r="M41" i="3" s="1"/>
  <c r="AF319" i="2"/>
  <c r="AF3" i="2"/>
  <c r="AF199" i="2"/>
  <c r="AF172" i="2"/>
  <c r="AF101" i="2"/>
  <c r="AF106" i="2"/>
  <c r="AF513" i="2"/>
  <c r="AF454" i="2"/>
  <c r="AF336" i="2"/>
  <c r="AF157" i="2"/>
  <c r="AF149" i="2"/>
  <c r="AF467" i="2"/>
  <c r="AF105" i="2"/>
  <c r="M11" i="3" s="1"/>
  <c r="AF572" i="2"/>
  <c r="AF530" i="2"/>
  <c r="AF489" i="2"/>
  <c r="AF299" i="2"/>
  <c r="AF345" i="2"/>
  <c r="AF591" i="2"/>
  <c r="AF275" i="2"/>
  <c r="AF241" i="2"/>
  <c r="AF78" i="2"/>
  <c r="AF7" i="2"/>
  <c r="AF269" i="2"/>
  <c r="AF34" i="2"/>
  <c r="AF76" i="2"/>
  <c r="AF173" i="2"/>
  <c r="AF332" i="2"/>
  <c r="AF296" i="2"/>
  <c r="AF637" i="2"/>
  <c r="AF130" i="2"/>
  <c r="AF53" i="2"/>
  <c r="AF24" i="2"/>
  <c r="AF532" i="2"/>
  <c r="AF297" i="2"/>
  <c r="AF231" i="2"/>
  <c r="AF181" i="2"/>
  <c r="AF72" i="2"/>
  <c r="AF438" i="2"/>
  <c r="AF508" i="2"/>
  <c r="AF516" i="2"/>
  <c r="AF251" i="2"/>
  <c r="AF12" i="2"/>
  <c r="AF156" i="2"/>
  <c r="AF333" i="2"/>
  <c r="AF161" i="2"/>
  <c r="AF368" i="2"/>
  <c r="AF482" i="2"/>
  <c r="AF257" i="2"/>
  <c r="AF597" i="2"/>
  <c r="AF261" i="2"/>
  <c r="AF330" i="2"/>
  <c r="AF393" i="2"/>
  <c r="AF358" i="2"/>
  <c r="AF337" i="2"/>
  <c r="AF168" i="2"/>
  <c r="AF175" i="2"/>
  <c r="AF67" i="2"/>
  <c r="AF279" i="2"/>
  <c r="AF203" i="2"/>
  <c r="AF424" i="2"/>
  <c r="AF58" i="2"/>
  <c r="AF200" i="2"/>
  <c r="AF26" i="2"/>
  <c r="AF2" i="2"/>
  <c r="AF589" i="2"/>
  <c r="AF111" i="2"/>
  <c r="AF710" i="2"/>
  <c r="AF107" i="2"/>
  <c r="AF239" i="2"/>
  <c r="AF258" i="2"/>
  <c r="AF55" i="2"/>
  <c r="AF339" i="2"/>
  <c r="AF139" i="2"/>
  <c r="AF42" i="2"/>
  <c r="AF195" i="2"/>
  <c r="AF214" i="2"/>
  <c r="AF6" i="2"/>
  <c r="AF225" i="2"/>
  <c r="AF325" i="2"/>
  <c r="AF471" i="2"/>
  <c r="AF87" i="2"/>
  <c r="AF711" i="2"/>
  <c r="AF459" i="2"/>
  <c r="AF523" i="2"/>
  <c r="AF430" i="2"/>
  <c r="AF320" i="2"/>
  <c r="AF525" i="2"/>
  <c r="AF387" i="2"/>
  <c r="AF509" i="2"/>
  <c r="AF622" i="2"/>
  <c r="AF148" i="2"/>
  <c r="AF68" i="2"/>
  <c r="AF361" i="2"/>
  <c r="AF158" i="2"/>
  <c r="AF74" i="2"/>
  <c r="AF545" i="2"/>
  <c r="AF486" i="2"/>
  <c r="AF527" i="2"/>
  <c r="AF21" i="2"/>
  <c r="AF206" i="2"/>
  <c r="AF23" i="2"/>
  <c r="AF644" i="2"/>
  <c r="AF495" i="2"/>
  <c r="AF594" i="2"/>
  <c r="AF304" i="2"/>
  <c r="AF601" i="2"/>
  <c r="AF619" i="2"/>
  <c r="AF163" i="2"/>
  <c r="AF463" i="2"/>
  <c r="AF222" i="2"/>
  <c r="AF696" i="2"/>
  <c r="AF400" i="2"/>
  <c r="AF17" i="2"/>
  <c r="AF321" i="2"/>
  <c r="AF228" i="2"/>
  <c r="AF236" i="2"/>
  <c r="AF153" i="2"/>
  <c r="AF60" i="2"/>
  <c r="AF586" i="2"/>
  <c r="AF243" i="2"/>
  <c r="AF301" i="2"/>
  <c r="AF534" i="2"/>
  <c r="AF164" i="2"/>
  <c r="AF146" i="2"/>
  <c r="AF621" i="2"/>
  <c r="AF403" i="2"/>
  <c r="AF432" i="2"/>
  <c r="AF683" i="2"/>
  <c r="AF422" i="2"/>
  <c r="AF363" i="2"/>
  <c r="AF567" i="2"/>
  <c r="AF84" i="2"/>
  <c r="AF703" i="2"/>
  <c r="AF576" i="2"/>
  <c r="AF233" i="2"/>
  <c r="AF123" i="2"/>
  <c r="AF475" i="2"/>
  <c r="AF375" i="2"/>
  <c r="AF490" i="2"/>
  <c r="AF537" i="2"/>
  <c r="AF128" i="2"/>
  <c r="AF607" i="2"/>
  <c r="AF143" i="2"/>
  <c r="AF338" i="2"/>
  <c r="AF135" i="2"/>
  <c r="AF344" i="2"/>
  <c r="AF514" i="2"/>
  <c r="AF104" i="2"/>
  <c r="AF310" i="2"/>
  <c r="AF546" i="2"/>
  <c r="AF543" i="2"/>
  <c r="AF132" i="2"/>
  <c r="AF208" i="2"/>
  <c r="AF473" i="2"/>
  <c r="AF681" i="2"/>
  <c r="AF64" i="2"/>
  <c r="AF415" i="2"/>
  <c r="AF36" i="2"/>
  <c r="AF713" i="2"/>
  <c r="AF39" i="2"/>
  <c r="AF547" i="2"/>
  <c r="AF435" i="2"/>
  <c r="AF401" i="2"/>
  <c r="AF204" i="2"/>
  <c r="AF720" i="2"/>
  <c r="AF119" i="2"/>
  <c r="AF69" i="2"/>
  <c r="AF311" i="2"/>
  <c r="AF524" i="2"/>
  <c r="AF548" i="2"/>
  <c r="AF182" i="2"/>
  <c r="AF407" i="2"/>
  <c r="AF487" i="2"/>
  <c r="AF613" i="2"/>
  <c r="AF492" i="2"/>
  <c r="AF355" i="2"/>
  <c r="AF43" i="2"/>
  <c r="AF176" i="2"/>
  <c r="AF502" i="2"/>
  <c r="AF5" i="2"/>
  <c r="AF472" i="2"/>
  <c r="AF381" i="2"/>
  <c r="AF300" i="2"/>
  <c r="AF366" i="2"/>
  <c r="AF90" i="2"/>
  <c r="AF732" i="2"/>
  <c r="AF434" i="2"/>
  <c r="AF22" i="2"/>
  <c r="AF184" i="2"/>
  <c r="AF428" i="2"/>
  <c r="AF377" i="2"/>
  <c r="AF81" i="2"/>
  <c r="AF695" i="2"/>
  <c r="AF391" i="2"/>
  <c r="AF419" i="2"/>
  <c r="AF9" i="2"/>
  <c r="AF564" i="2"/>
  <c r="AF394" i="2"/>
  <c r="AF462" i="2"/>
  <c r="AF662" i="2"/>
  <c r="AF470" i="2"/>
  <c r="AF437" i="2"/>
  <c r="AF549" i="2"/>
  <c r="AF608" i="2"/>
  <c r="AF217" i="2"/>
  <c r="AF137" i="2"/>
  <c r="AF483" i="2"/>
  <c r="AF378" i="2"/>
  <c r="AF198" i="2"/>
  <c r="AF113" i="2"/>
  <c r="AF83" i="2"/>
  <c r="AF223" i="2"/>
  <c r="AF583" i="2"/>
  <c r="AF192" i="2"/>
  <c r="AF246" i="2"/>
  <c r="AF464" i="2"/>
  <c r="AF263" i="2"/>
  <c r="AF95" i="2"/>
  <c r="AF372" i="2"/>
  <c r="AF185" i="2"/>
  <c r="AF578" i="2"/>
  <c r="AF37" i="2"/>
  <c r="AF588" i="2"/>
  <c r="AF398" i="2"/>
  <c r="AF313" i="2"/>
  <c r="AF731" i="2"/>
  <c r="AF29" i="2"/>
  <c r="AF287" i="2"/>
  <c r="AF326" i="2"/>
  <c r="AF144" i="2"/>
  <c r="AF609" i="2"/>
  <c r="AF57" i="2"/>
  <c r="AF590" i="2"/>
  <c r="AF650" i="2"/>
  <c r="AF212" i="2"/>
  <c r="AF528" i="2"/>
  <c r="AF581" i="2"/>
  <c r="AF205" i="2"/>
  <c r="AF98" i="2"/>
  <c r="AF615" i="2"/>
  <c r="AF481" i="2"/>
  <c r="AF131" i="2"/>
  <c r="AF281" i="2"/>
  <c r="AF348" i="2"/>
  <c r="AF59" i="2"/>
  <c r="AF672" i="2"/>
  <c r="AF643" i="2"/>
  <c r="AF209" i="2"/>
  <c r="AF49" i="2"/>
  <c r="AF219" i="2"/>
  <c r="AF180" i="2"/>
  <c r="AF412" i="2"/>
  <c r="AF116" i="2"/>
  <c r="AF82" i="2"/>
  <c r="AF413" i="2"/>
  <c r="AF169" i="2"/>
  <c r="AF421" i="2"/>
  <c r="AF140" i="2"/>
  <c r="AF535" i="2"/>
  <c r="AF28" i="2"/>
  <c r="AF569" i="2"/>
  <c r="AF30" i="2"/>
  <c r="AF426" i="2"/>
  <c r="AF522" i="2"/>
  <c r="AF503" i="2"/>
  <c r="AF727" i="2"/>
  <c r="AF476" i="2"/>
  <c r="AF282" i="2"/>
  <c r="AF362" i="2"/>
  <c r="AF15" i="2"/>
  <c r="AF10" i="2"/>
  <c r="AF103" i="2"/>
  <c r="AF19" i="2"/>
  <c r="AF663" i="2"/>
  <c r="AF673" i="2"/>
  <c r="AF227" i="2"/>
  <c r="AF392" i="2"/>
  <c r="AF264" i="2"/>
  <c r="AF237" i="2"/>
  <c r="AF598" i="2"/>
  <c r="AF20" i="2"/>
  <c r="AF353" i="2"/>
  <c r="AF40" i="2"/>
  <c r="AF194" i="2"/>
  <c r="AF625" i="2"/>
  <c r="AF314" i="2"/>
  <c r="AF302" i="2"/>
  <c r="AF220" i="2"/>
  <c r="AF244" i="2"/>
  <c r="AF517" i="2"/>
  <c r="AF268" i="2"/>
  <c r="AF328" i="2"/>
  <c r="AF93" i="2"/>
  <c r="AF255" i="2"/>
  <c r="AF51" i="2"/>
  <c r="AF62" i="2"/>
  <c r="AF507" i="2"/>
  <c r="AF102" i="2"/>
  <c r="AF558" i="2"/>
  <c r="AF656" i="2"/>
  <c r="AF399" i="2"/>
  <c r="AF453" i="2"/>
  <c r="AF179" i="2"/>
  <c r="AF294" i="2"/>
  <c r="AF38" i="2"/>
  <c r="AF557" i="2"/>
  <c r="AF479" i="2"/>
  <c r="AF397" i="2"/>
  <c r="AF626" i="2"/>
  <c r="AF221" i="2"/>
  <c r="AF322" i="2"/>
  <c r="AF645" i="2"/>
  <c r="AF75" i="2"/>
  <c r="AF600" i="2"/>
  <c r="AF420" i="2"/>
  <c r="AF190" i="2"/>
  <c r="AF44" i="2"/>
  <c r="AF216" i="2"/>
  <c r="AF584" i="2"/>
  <c r="AF425" i="2"/>
  <c r="AF118" i="2"/>
  <c r="AF318" i="2"/>
  <c r="AF276" i="2"/>
  <c r="AF210" i="2"/>
  <c r="AF383" i="2"/>
  <c r="AF133" i="2"/>
  <c r="AF580" i="2"/>
  <c r="AF152" i="2"/>
  <c r="AF307" i="2"/>
  <c r="AF384" i="2"/>
  <c r="AF668" i="2"/>
  <c r="AF245" i="2"/>
  <c r="AF499" i="2"/>
  <c r="AF162" i="2"/>
  <c r="AF50" i="2"/>
  <c r="AF196" i="2"/>
  <c r="AF171" i="2"/>
  <c r="AF309" i="2"/>
  <c r="AF595" i="2"/>
  <c r="AF690" i="2"/>
  <c r="AF229" i="2"/>
  <c r="AF142" i="2"/>
  <c r="AF717" i="2"/>
  <c r="AF526" i="2"/>
  <c r="AF409" i="2"/>
  <c r="AF266" i="2"/>
  <c r="AF259" i="2"/>
  <c r="AF350" i="2"/>
  <c r="AF97" i="2"/>
  <c r="AF553" i="2"/>
  <c r="AF577" i="2"/>
  <c r="AF675" i="2"/>
  <c r="AF376" i="2"/>
  <c r="AF183" i="2"/>
  <c r="AF632" i="2"/>
  <c r="AF404" i="2"/>
  <c r="AF718" i="2"/>
  <c r="AF56" i="2"/>
  <c r="AF13" i="2"/>
  <c r="AF32" i="2"/>
  <c r="AF25" i="2"/>
  <c r="AF648" i="2"/>
  <c r="AF504" i="2"/>
  <c r="AF450" i="2"/>
  <c r="AF568" i="2"/>
  <c r="AF4" i="2"/>
  <c r="AF560" i="2"/>
  <c r="AF497" i="2"/>
  <c r="AF291" i="2"/>
  <c r="AF327" i="2"/>
  <c r="AF298" i="2"/>
  <c r="AF109" i="2"/>
  <c r="AF85" i="2"/>
  <c r="AF511" i="2"/>
  <c r="AF405" i="2"/>
  <c r="AF382" i="2"/>
  <c r="AF47" i="2"/>
  <c r="AF256" i="2"/>
  <c r="AF610" i="2"/>
  <c r="AF505" i="2"/>
  <c r="AF201" i="2"/>
  <c r="AF369" i="2"/>
  <c r="AF721" i="2"/>
  <c r="AF379" i="2"/>
  <c r="AF271" i="2"/>
  <c r="AF550" i="2"/>
  <c r="AF451" i="2"/>
  <c r="AF554" i="2"/>
  <c r="AF262" i="2"/>
  <c r="AF726" i="2"/>
  <c r="AF433" i="2"/>
  <c r="AF538" i="2"/>
  <c r="AF91" i="2"/>
  <c r="AF232" i="2"/>
  <c r="AF652" i="2"/>
  <c r="AF347" i="2"/>
  <c r="AF620" i="2"/>
  <c r="AF295" i="2"/>
  <c r="AF188" i="2"/>
  <c r="AF285" i="2"/>
  <c r="AF540" i="2"/>
  <c r="AF655" i="2"/>
  <c r="AF574" i="2"/>
  <c r="AF120" i="2"/>
  <c r="AF468" i="2"/>
  <c r="AF45" i="2"/>
  <c r="M64" i="3" s="1"/>
  <c r="AF89" i="2"/>
  <c r="AF417" i="2"/>
  <c r="AF360" i="2"/>
  <c r="AF33" i="2"/>
  <c r="AF99" i="2"/>
  <c r="AF556" i="2"/>
  <c r="AF429" i="2"/>
  <c r="AF563" i="2"/>
  <c r="AF14" i="2"/>
  <c r="AF273" i="2"/>
  <c r="AF165" i="2"/>
  <c r="AF189" i="2"/>
  <c r="AF248" i="2"/>
  <c r="AF396" i="2"/>
  <c r="AF286" i="2"/>
  <c r="AF292" i="2"/>
  <c r="AF73" i="2"/>
  <c r="AF18" i="2"/>
  <c r="AF491" i="2"/>
  <c r="AF635" i="2"/>
  <c r="AF541" i="2"/>
  <c r="AF253" i="2"/>
  <c r="AF52" i="2"/>
  <c r="AF402" i="2"/>
  <c r="AF658" i="2"/>
  <c r="AF730" i="2"/>
  <c r="AF494" i="2"/>
  <c r="AF458" i="2"/>
  <c r="AF712" i="2"/>
  <c r="AF197" i="2"/>
  <c r="AF234" i="2"/>
  <c r="AF356" i="2"/>
  <c r="AF41" i="2"/>
  <c r="AF631" i="2"/>
  <c r="AF651" i="2"/>
  <c r="AF16" i="2"/>
  <c r="AF436" i="2"/>
  <c r="AF367" i="2"/>
  <c r="AF224" i="2"/>
  <c r="AF506" i="2"/>
  <c r="AF352" i="2"/>
  <c r="AF439" i="2"/>
  <c r="AF488" i="2"/>
  <c r="AF544" i="2"/>
  <c r="AF661" i="2"/>
  <c r="AF207" i="2"/>
  <c r="AF447" i="2"/>
  <c r="AF86" i="2"/>
  <c r="AF628" i="2"/>
  <c r="AF410" i="2"/>
  <c r="AF555" i="2"/>
  <c r="AF599" i="2"/>
  <c r="AF596" i="2"/>
  <c r="AF724" i="2"/>
  <c r="AF460" i="2"/>
  <c r="AF334" i="2"/>
  <c r="AF515" i="2"/>
  <c r="AF649" i="2"/>
  <c r="AF79" i="2"/>
  <c r="AF125" i="2"/>
  <c r="AF357" i="2"/>
  <c r="AF452" i="2"/>
  <c r="AF418" i="2"/>
  <c r="AF48" i="2"/>
  <c r="AF349" i="2"/>
  <c r="AF254" i="2"/>
  <c r="AF371" i="2"/>
  <c r="AF267" i="2"/>
  <c r="AF177" i="2"/>
  <c r="AF46" i="2"/>
  <c r="AF226" i="2"/>
  <c r="AF657" i="2"/>
  <c r="AF100" i="2"/>
  <c r="AF316" i="2"/>
  <c r="AF61" i="2"/>
  <c r="AF238" i="2"/>
  <c r="AF670" i="2"/>
  <c r="AF272" i="2"/>
  <c r="AF386" i="2"/>
  <c r="AF80" i="2"/>
  <c r="AF630" i="2"/>
  <c r="AF274" i="2"/>
  <c r="AF704" i="2"/>
  <c r="AF354" i="2"/>
  <c r="AF603" i="2"/>
  <c r="AF659" i="2"/>
  <c r="AF677" i="2"/>
  <c r="AF411" i="2"/>
  <c r="AF542" i="2"/>
  <c r="AF618" i="2"/>
  <c r="AF702" i="2"/>
  <c r="AF676" i="2"/>
  <c r="AF110" i="2"/>
  <c r="AF31" i="2"/>
  <c r="AF150" i="2"/>
  <c r="AF691" i="2"/>
  <c r="AF129" i="2"/>
  <c r="AF331" i="2"/>
  <c r="AF170" i="2"/>
  <c r="AF445" i="2"/>
  <c r="AF571" i="2"/>
  <c r="AF117" i="2"/>
  <c r="AF70" i="2"/>
  <c r="AF388" i="2"/>
  <c r="AF186" i="2"/>
  <c r="AF706" i="2"/>
  <c r="AF373" i="2"/>
  <c r="AF290" i="2"/>
  <c r="AF141" i="2"/>
  <c r="AF283" i="2"/>
  <c r="AF465" i="2"/>
  <c r="AF305" i="2"/>
  <c r="AF126" i="2"/>
  <c r="AF521" i="2"/>
  <c r="AF692" i="2"/>
  <c r="AF457" i="2"/>
  <c r="AF213" i="2"/>
  <c r="AF636" i="2"/>
  <c r="AF627" i="2"/>
  <c r="AF288" i="2"/>
  <c r="AF88" i="2"/>
  <c r="AF230" i="2"/>
  <c r="AF639" i="2"/>
  <c r="AF249" i="2"/>
  <c r="AF167" i="2"/>
  <c r="AF406" i="2"/>
  <c r="AF124" i="2"/>
  <c r="AF629" i="2"/>
  <c r="AF512" i="2"/>
  <c r="AF134" i="2"/>
  <c r="AF306" i="2"/>
  <c r="AF92" i="2"/>
  <c r="AF151" i="2"/>
  <c r="AF646" i="2"/>
  <c r="AF561" i="2"/>
  <c r="AF252" i="2"/>
  <c r="AF518" i="2"/>
  <c r="AF446" i="2"/>
  <c r="AF709" i="2"/>
  <c r="AF660" i="2"/>
  <c r="AF456" i="2"/>
  <c r="AF579" i="2"/>
  <c r="AF108" i="2"/>
  <c r="AF250" i="2"/>
  <c r="AF94" i="2"/>
  <c r="AF688" i="2"/>
  <c r="AF536" i="2"/>
  <c r="AF722" i="2"/>
  <c r="AF423" i="2"/>
  <c r="AF587" i="2"/>
  <c r="AF346" i="2"/>
  <c r="AF441" i="2"/>
  <c r="AF729" i="2"/>
  <c r="AF611" i="2"/>
  <c r="AF666" i="2"/>
  <c r="AF121" i="2"/>
  <c r="AF122" i="2"/>
  <c r="AF701" i="2"/>
  <c r="AF284" i="2"/>
  <c r="AF477" i="2"/>
  <c r="AF519" i="2"/>
  <c r="AF278" i="2"/>
  <c r="AF638" i="2"/>
  <c r="AF240" i="2"/>
  <c r="AF654" i="2"/>
  <c r="AF303" i="2"/>
  <c r="AF697" i="2"/>
  <c r="AF385" i="2"/>
  <c r="AF289" i="2"/>
  <c r="AF96" i="2"/>
  <c r="AF335" i="2"/>
  <c r="AF685" i="2"/>
  <c r="AF408" i="2"/>
  <c r="AF390" i="2"/>
  <c r="AF440" i="2"/>
  <c r="AF448" i="2"/>
  <c r="AF174" i="2"/>
  <c r="AF427" i="2"/>
  <c r="AF699" i="2"/>
  <c r="AF612" i="2"/>
  <c r="AF552" i="2"/>
  <c r="AF633" i="2"/>
  <c r="AF293" i="2"/>
  <c r="AF664" i="2"/>
  <c r="AF389" i="2"/>
  <c r="AF562" i="2"/>
  <c r="AF478" i="2"/>
  <c r="AF565" i="2"/>
  <c r="AF510" i="2"/>
  <c r="AF533" i="2"/>
  <c r="AF444" i="2"/>
  <c r="AF247" i="2"/>
  <c r="AF687" i="2"/>
  <c r="AF496" i="2"/>
  <c r="AF500" i="2"/>
  <c r="AF498" i="2"/>
  <c r="AF211" i="2"/>
  <c r="AF265" i="2"/>
  <c r="AF485" i="2"/>
  <c r="AF374" i="2"/>
  <c r="AF624" i="2"/>
  <c r="AF604" i="2"/>
  <c r="AF191" i="2"/>
  <c r="AF698" i="2"/>
  <c r="AF520" i="2"/>
  <c r="AF317" i="2"/>
  <c r="AF616" i="2"/>
  <c r="AF707" i="2"/>
  <c r="AF323" i="2"/>
  <c r="AF395" i="2"/>
  <c r="AF329" i="2"/>
  <c r="AF442" i="2"/>
  <c r="AF570" i="2"/>
  <c r="AF640" i="2"/>
  <c r="AF592" i="2"/>
  <c r="AF202" i="2"/>
  <c r="AF484" i="2"/>
  <c r="AF686" i="2"/>
  <c r="AF312" i="2"/>
  <c r="AF653" i="2"/>
  <c r="AF582" i="2"/>
  <c r="AF466" i="2"/>
  <c r="AF370" i="2"/>
  <c r="AF280" i="2"/>
  <c r="AF416" i="2"/>
  <c r="AF667" i="2"/>
  <c r="AF414" i="2"/>
  <c r="AF693" i="2"/>
  <c r="AF714" i="2"/>
  <c r="AF501" i="2"/>
  <c r="AF694" i="2"/>
  <c r="AF728" i="2"/>
  <c r="AF566" i="2"/>
  <c r="AF671" i="2"/>
  <c r="AF617" i="2"/>
  <c r="AF539" i="2"/>
  <c r="AF641" i="2"/>
  <c r="AF682" i="2"/>
  <c r="AF684" i="2"/>
  <c r="AF715" i="2"/>
  <c r="AF716" i="2"/>
  <c r="AF614" i="2"/>
  <c r="AF689" i="2"/>
  <c r="AF669" i="2"/>
  <c r="AF606" i="2"/>
  <c r="AF700" i="2"/>
  <c r="AF719" i="2"/>
  <c r="AF623" i="2"/>
  <c r="AF680" i="2"/>
  <c r="AF665" i="2"/>
  <c r="AF674" i="2"/>
  <c r="AF723" i="2"/>
  <c r="AF585" i="2"/>
  <c r="AF725" i="2"/>
  <c r="AF705" i="2"/>
  <c r="AE455" i="2"/>
  <c r="AE529" i="2"/>
  <c r="AE634" i="2"/>
  <c r="AE178" i="2"/>
  <c r="AE359" i="2"/>
  <c r="AE218" i="2"/>
  <c r="AE551" i="2"/>
  <c r="AE315" i="2"/>
  <c r="AE593" i="2"/>
  <c r="AE480" i="2"/>
  <c r="AE365" i="2"/>
  <c r="AE474" i="2"/>
  <c r="AE678" i="2"/>
  <c r="AE138" i="2"/>
  <c r="AE341" i="2"/>
  <c r="AE380" i="2"/>
  <c r="AE324" i="2"/>
  <c r="AE193" i="2"/>
  <c r="AE154" i="2"/>
  <c r="AE679" i="2"/>
  <c r="AE443" i="2"/>
  <c r="AE65" i="2"/>
  <c r="AE11" i="2"/>
  <c r="AE431" i="2"/>
  <c r="AE343" i="2"/>
  <c r="AE187" i="2"/>
  <c r="AE145" i="2"/>
  <c r="AE115" i="2"/>
  <c r="AE559" i="2"/>
  <c r="AE708" i="2"/>
  <c r="AE340" i="2"/>
  <c r="AE66" i="2"/>
  <c r="AE71" i="2"/>
  <c r="AE112" i="2"/>
  <c r="AE605" i="2"/>
  <c r="AE155" i="2"/>
  <c r="AE642" i="2"/>
  <c r="AE63" i="2"/>
  <c r="AE575" i="2"/>
  <c r="AE235" i="2"/>
  <c r="AE27" i="2"/>
  <c r="AE351" i="2"/>
  <c r="AE573" i="2"/>
  <c r="AE270" i="2"/>
  <c r="AE127" i="2"/>
  <c r="AE461" i="2"/>
  <c r="AE114" i="2"/>
  <c r="AE242" i="2"/>
  <c r="AE8" i="2"/>
  <c r="AE54" i="2"/>
  <c r="AE215" i="2"/>
  <c r="AE602" i="2"/>
  <c r="AE277" i="2"/>
  <c r="AE159" i="2"/>
  <c r="AE77" i="2"/>
  <c r="AE35" i="2"/>
  <c r="AE469" i="2"/>
  <c r="AE493" i="2"/>
  <c r="AE166" i="2"/>
  <c r="AE342" i="2"/>
  <c r="AE364" i="2"/>
  <c r="AE136" i="2"/>
  <c r="AE531" i="2"/>
  <c r="AE147" i="2"/>
  <c r="AE449" i="2"/>
  <c r="AE647" i="2"/>
  <c r="AE160" i="2"/>
  <c r="AE308" i="2"/>
  <c r="AE260" i="2"/>
  <c r="AE319" i="2"/>
  <c r="AE3" i="2"/>
  <c r="AE199" i="2"/>
  <c r="AE172" i="2"/>
  <c r="AE101" i="2"/>
  <c r="AE106" i="2"/>
  <c r="AE513" i="2"/>
  <c r="AE454" i="2"/>
  <c r="AE336" i="2"/>
  <c r="AE157" i="2"/>
  <c r="AE149" i="2"/>
  <c r="AE467" i="2"/>
  <c r="AE105" i="2"/>
  <c r="AE572" i="2"/>
  <c r="AE530" i="2"/>
  <c r="AE489" i="2"/>
  <c r="AE299" i="2"/>
  <c r="AE345" i="2"/>
  <c r="AE591" i="2"/>
  <c r="AE275" i="2"/>
  <c r="AE241" i="2"/>
  <c r="AE78" i="2"/>
  <c r="AE7" i="2"/>
  <c r="AE269" i="2"/>
  <c r="AE34" i="2"/>
  <c r="AE76" i="2"/>
  <c r="AE173" i="2"/>
  <c r="AE332" i="2"/>
  <c r="AE296" i="2"/>
  <c r="AE637" i="2"/>
  <c r="AE130" i="2"/>
  <c r="AE53" i="2"/>
  <c r="AE24" i="2"/>
  <c r="AE532" i="2"/>
  <c r="AE297" i="2"/>
  <c r="AE231" i="2"/>
  <c r="AE181" i="2"/>
  <c r="AE72" i="2"/>
  <c r="AE438" i="2"/>
  <c r="AE508" i="2"/>
  <c r="AE516" i="2"/>
  <c r="AE251" i="2"/>
  <c r="AE12" i="2"/>
  <c r="AE156" i="2"/>
  <c r="AE333" i="2"/>
  <c r="AE161" i="2"/>
  <c r="AE368" i="2"/>
  <c r="AE482" i="2"/>
  <c r="AE257" i="2"/>
  <c r="AE597" i="2"/>
  <c r="AE261" i="2"/>
  <c r="AE330" i="2"/>
  <c r="AE393" i="2"/>
  <c r="AE358" i="2"/>
  <c r="AE337" i="2"/>
  <c r="AE168" i="2"/>
  <c r="AE175" i="2"/>
  <c r="AE67" i="2"/>
  <c r="AE279" i="2"/>
  <c r="AE203" i="2"/>
  <c r="AE424" i="2"/>
  <c r="AE58" i="2"/>
  <c r="AE200" i="2"/>
  <c r="AE26" i="2"/>
  <c r="AE2" i="2"/>
  <c r="AE589" i="2"/>
  <c r="AE111" i="2"/>
  <c r="AE710" i="2"/>
  <c r="AE107" i="2"/>
  <c r="AE239" i="2"/>
  <c r="AE258" i="2"/>
  <c r="AE55" i="2"/>
  <c r="AE339" i="2"/>
  <c r="AE139" i="2"/>
  <c r="AE42" i="2"/>
  <c r="AE195" i="2"/>
  <c r="AE214" i="2"/>
  <c r="AE6" i="2"/>
  <c r="AE225" i="2"/>
  <c r="AE325" i="2"/>
  <c r="AE471" i="2"/>
  <c r="AE87" i="2"/>
  <c r="AE711" i="2"/>
  <c r="AE459" i="2"/>
  <c r="AE523" i="2"/>
  <c r="AE430" i="2"/>
  <c r="AE320" i="2"/>
  <c r="AE525" i="2"/>
  <c r="AE387" i="2"/>
  <c r="AE509" i="2"/>
  <c r="AE622" i="2"/>
  <c r="AE148" i="2"/>
  <c r="AE68" i="2"/>
  <c r="AE361" i="2"/>
  <c r="AE158" i="2"/>
  <c r="AE74" i="2"/>
  <c r="AE545" i="2"/>
  <c r="AE486" i="2"/>
  <c r="AE527" i="2"/>
  <c r="AE21" i="2"/>
  <c r="AE206" i="2"/>
  <c r="AE23" i="2"/>
  <c r="AE644" i="2"/>
  <c r="AE495" i="2"/>
  <c r="AE594" i="2"/>
  <c r="AE304" i="2"/>
  <c r="AE601" i="2"/>
  <c r="AE619" i="2"/>
  <c r="AE163" i="2"/>
  <c r="AE463" i="2"/>
  <c r="AE222" i="2"/>
  <c r="AE696" i="2"/>
  <c r="AE400" i="2"/>
  <c r="AE17" i="2"/>
  <c r="AE321" i="2"/>
  <c r="AE228" i="2"/>
  <c r="AE236" i="2"/>
  <c r="AE153" i="2"/>
  <c r="AE60" i="2"/>
  <c r="AE586" i="2"/>
  <c r="AE243" i="2"/>
  <c r="AE301" i="2"/>
  <c r="AE534" i="2"/>
  <c r="AE164" i="2"/>
  <c r="AE146" i="2"/>
  <c r="AE621" i="2"/>
  <c r="AE403" i="2"/>
  <c r="AE432" i="2"/>
  <c r="AE683" i="2"/>
  <c r="AE422" i="2"/>
  <c r="AE363" i="2"/>
  <c r="AE567" i="2"/>
  <c r="AE84" i="2"/>
  <c r="AE703" i="2"/>
  <c r="AE576" i="2"/>
  <c r="AE233" i="2"/>
  <c r="AE123" i="2"/>
  <c r="AE475" i="2"/>
  <c r="AE375" i="2"/>
  <c r="AE490" i="2"/>
  <c r="AE537" i="2"/>
  <c r="AE128" i="2"/>
  <c r="AE607" i="2"/>
  <c r="AE143" i="2"/>
  <c r="AE338" i="2"/>
  <c r="AE135" i="2"/>
  <c r="AE344" i="2"/>
  <c r="AE514" i="2"/>
  <c r="AE104" i="2"/>
  <c r="AE310" i="2"/>
  <c r="AE546" i="2"/>
  <c r="AE543" i="2"/>
  <c r="AE132" i="2"/>
  <c r="AE208" i="2"/>
  <c r="AE473" i="2"/>
  <c r="AE681" i="2"/>
  <c r="AE64" i="2"/>
  <c r="AE415" i="2"/>
  <c r="AE36" i="2"/>
  <c r="AE713" i="2"/>
  <c r="AE39" i="2"/>
  <c r="AE547" i="2"/>
  <c r="AE435" i="2"/>
  <c r="AE401" i="2"/>
  <c r="AE204" i="2"/>
  <c r="AE720" i="2"/>
  <c r="AE119" i="2"/>
  <c r="AE69" i="2"/>
  <c r="AE311" i="2"/>
  <c r="AE524" i="2"/>
  <c r="AE548" i="2"/>
  <c r="AE182" i="2"/>
  <c r="AE407" i="2"/>
  <c r="AE487" i="2"/>
  <c r="AE613" i="2"/>
  <c r="AE492" i="2"/>
  <c r="AE355" i="2"/>
  <c r="AE43" i="2"/>
  <c r="AE176" i="2"/>
  <c r="AE502" i="2"/>
  <c r="AE5" i="2"/>
  <c r="AE472" i="2"/>
  <c r="AE381" i="2"/>
  <c r="AE300" i="2"/>
  <c r="AE366" i="2"/>
  <c r="AE90" i="2"/>
  <c r="AE732" i="2"/>
  <c r="AE434" i="2"/>
  <c r="AE22" i="2"/>
  <c r="AE184" i="2"/>
  <c r="AE428" i="2"/>
  <c r="AE377" i="2"/>
  <c r="AE81" i="2"/>
  <c r="AE695" i="2"/>
  <c r="AE391" i="2"/>
  <c r="AE419" i="2"/>
  <c r="AE9" i="2"/>
  <c r="AE564" i="2"/>
  <c r="AE394" i="2"/>
  <c r="AE462" i="2"/>
  <c r="AE662" i="2"/>
  <c r="AE470" i="2"/>
  <c r="AE437" i="2"/>
  <c r="AE549" i="2"/>
  <c r="AE608" i="2"/>
  <c r="AE217" i="2"/>
  <c r="AE137" i="2"/>
  <c r="AE483" i="2"/>
  <c r="AE378" i="2"/>
  <c r="AE198" i="2"/>
  <c r="AE113" i="2"/>
  <c r="AE83" i="2"/>
  <c r="AE223" i="2"/>
  <c r="AE583" i="2"/>
  <c r="AE192" i="2"/>
  <c r="AE246" i="2"/>
  <c r="AE464" i="2"/>
  <c r="AE263" i="2"/>
  <c r="AE95" i="2"/>
  <c r="AE372" i="2"/>
  <c r="AE185" i="2"/>
  <c r="AE578" i="2"/>
  <c r="AE37" i="2"/>
  <c r="AE588" i="2"/>
  <c r="AE398" i="2"/>
  <c r="AE313" i="2"/>
  <c r="AE731" i="2"/>
  <c r="AE29" i="2"/>
  <c r="AE287" i="2"/>
  <c r="AE326" i="2"/>
  <c r="AE144" i="2"/>
  <c r="AE609" i="2"/>
  <c r="AE57" i="2"/>
  <c r="AE590" i="2"/>
  <c r="AE650" i="2"/>
  <c r="AE212" i="2"/>
  <c r="AE528" i="2"/>
  <c r="AE581" i="2"/>
  <c r="AE205" i="2"/>
  <c r="AE98" i="2"/>
  <c r="AE615" i="2"/>
  <c r="AE481" i="2"/>
  <c r="AE131" i="2"/>
  <c r="AE281" i="2"/>
  <c r="AE348" i="2"/>
  <c r="AE59" i="2"/>
  <c r="AE672" i="2"/>
  <c r="AE643" i="2"/>
  <c r="AE209" i="2"/>
  <c r="AE49" i="2"/>
  <c r="AE219" i="2"/>
  <c r="AE180" i="2"/>
  <c r="AE412" i="2"/>
  <c r="AE116" i="2"/>
  <c r="AE82" i="2"/>
  <c r="AE413" i="2"/>
  <c r="AE169" i="2"/>
  <c r="AE421" i="2"/>
  <c r="AE140" i="2"/>
  <c r="AE535" i="2"/>
  <c r="AE28" i="2"/>
  <c r="AE569" i="2"/>
  <c r="AE30" i="2"/>
  <c r="AE426" i="2"/>
  <c r="AE522" i="2"/>
  <c r="AE503" i="2"/>
  <c r="AE727" i="2"/>
  <c r="AE476" i="2"/>
  <c r="AE282" i="2"/>
  <c r="AE362" i="2"/>
  <c r="AE15" i="2"/>
  <c r="AE10" i="2"/>
  <c r="AE103" i="2"/>
  <c r="AE19" i="2"/>
  <c r="AE663" i="2"/>
  <c r="AE673" i="2"/>
  <c r="AE227" i="2"/>
  <c r="AE392" i="2"/>
  <c r="AE264" i="2"/>
  <c r="AE237" i="2"/>
  <c r="AE598" i="2"/>
  <c r="AE20" i="2"/>
  <c r="AE353" i="2"/>
  <c r="AE40" i="2"/>
  <c r="AE194" i="2"/>
  <c r="AE625" i="2"/>
  <c r="AE314" i="2"/>
  <c r="AE302" i="2"/>
  <c r="AE220" i="2"/>
  <c r="AE244" i="2"/>
  <c r="AE517" i="2"/>
  <c r="AE268" i="2"/>
  <c r="AE328" i="2"/>
  <c r="AE93" i="2"/>
  <c r="AE255" i="2"/>
  <c r="AE51" i="2"/>
  <c r="AE62" i="2"/>
  <c r="AE507" i="2"/>
  <c r="AE102" i="2"/>
  <c r="AE558" i="2"/>
  <c r="AE656" i="2"/>
  <c r="AE399" i="2"/>
  <c r="AE453" i="2"/>
  <c r="AE179" i="2"/>
  <c r="AE294" i="2"/>
  <c r="AE38" i="2"/>
  <c r="AE557" i="2"/>
  <c r="AE479" i="2"/>
  <c r="AE397" i="2"/>
  <c r="AE626" i="2"/>
  <c r="AE221" i="2"/>
  <c r="AE322" i="2"/>
  <c r="AE645" i="2"/>
  <c r="AE75" i="2"/>
  <c r="AE600" i="2"/>
  <c r="AE420" i="2"/>
  <c r="AE190" i="2"/>
  <c r="AE44" i="2"/>
  <c r="AE216" i="2"/>
  <c r="AE584" i="2"/>
  <c r="AE425" i="2"/>
  <c r="AE118" i="2"/>
  <c r="AE318" i="2"/>
  <c r="AE276" i="2"/>
  <c r="AE210" i="2"/>
  <c r="AE383" i="2"/>
  <c r="AE133" i="2"/>
  <c r="AE580" i="2"/>
  <c r="AE152" i="2"/>
  <c r="AE307" i="2"/>
  <c r="AE384" i="2"/>
  <c r="AE668" i="2"/>
  <c r="AE245" i="2"/>
  <c r="AE499" i="2"/>
  <c r="AE162" i="2"/>
  <c r="AE50" i="2"/>
  <c r="AE196" i="2"/>
  <c r="AE171" i="2"/>
  <c r="AE309" i="2"/>
  <c r="AE595" i="2"/>
  <c r="AE690" i="2"/>
  <c r="AE229" i="2"/>
  <c r="AE142" i="2"/>
  <c r="AE717" i="2"/>
  <c r="AE526" i="2"/>
  <c r="AE409" i="2"/>
  <c r="AE266" i="2"/>
  <c r="AE259" i="2"/>
  <c r="AE350" i="2"/>
  <c r="AE97" i="2"/>
  <c r="AE553" i="2"/>
  <c r="AE577" i="2"/>
  <c r="AE675" i="2"/>
  <c r="AE376" i="2"/>
  <c r="AE183" i="2"/>
  <c r="AE632" i="2"/>
  <c r="AE404" i="2"/>
  <c r="AE718" i="2"/>
  <c r="AE56" i="2"/>
  <c r="AE13" i="2"/>
  <c r="AE32" i="2"/>
  <c r="AE25" i="2"/>
  <c r="AE648" i="2"/>
  <c r="AE504" i="2"/>
  <c r="AE450" i="2"/>
  <c r="AE568" i="2"/>
  <c r="AE4" i="2"/>
  <c r="AE560" i="2"/>
  <c r="AE497" i="2"/>
  <c r="AE291" i="2"/>
  <c r="AE327" i="2"/>
  <c r="AE298" i="2"/>
  <c r="AE109" i="2"/>
  <c r="AE85" i="2"/>
  <c r="AE511" i="2"/>
  <c r="AE405" i="2"/>
  <c r="AE382" i="2"/>
  <c r="AE47" i="2"/>
  <c r="AE256" i="2"/>
  <c r="AE610" i="2"/>
  <c r="AE505" i="2"/>
  <c r="AE201" i="2"/>
  <c r="AE369" i="2"/>
  <c r="AE721" i="2"/>
  <c r="AE379" i="2"/>
  <c r="AE271" i="2"/>
  <c r="AE550" i="2"/>
  <c r="AE451" i="2"/>
  <c r="AE554" i="2"/>
  <c r="AE262" i="2"/>
  <c r="AE726" i="2"/>
  <c r="AE433" i="2"/>
  <c r="AE538" i="2"/>
  <c r="AE91" i="2"/>
  <c r="AE232" i="2"/>
  <c r="AE652" i="2"/>
  <c r="AE347" i="2"/>
  <c r="AE620" i="2"/>
  <c r="AE295" i="2"/>
  <c r="AE188" i="2"/>
  <c r="AE285" i="2"/>
  <c r="AE540" i="2"/>
  <c r="AE655" i="2"/>
  <c r="AE574" i="2"/>
  <c r="AE120" i="2"/>
  <c r="AE468" i="2"/>
  <c r="AE45" i="2"/>
  <c r="AE89" i="2"/>
  <c r="AE417" i="2"/>
  <c r="AE360" i="2"/>
  <c r="AE33" i="2"/>
  <c r="AE99" i="2"/>
  <c r="AE556" i="2"/>
  <c r="AE429" i="2"/>
  <c r="AE563" i="2"/>
  <c r="AE14" i="2"/>
  <c r="AE273" i="2"/>
  <c r="AE165" i="2"/>
  <c r="AE189" i="2"/>
  <c r="AE248" i="2"/>
  <c r="AE396" i="2"/>
  <c r="AE286" i="2"/>
  <c r="AE292" i="2"/>
  <c r="AE73" i="2"/>
  <c r="AE18" i="2"/>
  <c r="AE491" i="2"/>
  <c r="AE635" i="2"/>
  <c r="AE541" i="2"/>
  <c r="AE253" i="2"/>
  <c r="AE52" i="2"/>
  <c r="AE402" i="2"/>
  <c r="AE658" i="2"/>
  <c r="AE730" i="2"/>
  <c r="AE494" i="2"/>
  <c r="AE458" i="2"/>
  <c r="AE712" i="2"/>
  <c r="AE197" i="2"/>
  <c r="AE234" i="2"/>
  <c r="AE356" i="2"/>
  <c r="AE41" i="2"/>
  <c r="AE631" i="2"/>
  <c r="AE651" i="2"/>
  <c r="AE16" i="2"/>
  <c r="AE436" i="2"/>
  <c r="AE367" i="2"/>
  <c r="AE224" i="2"/>
  <c r="AE506" i="2"/>
  <c r="AE352" i="2"/>
  <c r="AE439" i="2"/>
  <c r="AE488" i="2"/>
  <c r="AE544" i="2"/>
  <c r="AE661" i="2"/>
  <c r="AE207" i="2"/>
  <c r="AE447" i="2"/>
  <c r="AE86" i="2"/>
  <c r="AE628" i="2"/>
  <c r="AE410" i="2"/>
  <c r="AE555" i="2"/>
  <c r="AE599" i="2"/>
  <c r="AE596" i="2"/>
  <c r="AE724" i="2"/>
  <c r="AE460" i="2"/>
  <c r="AE334" i="2"/>
  <c r="AE515" i="2"/>
  <c r="AE649" i="2"/>
  <c r="AE79" i="2"/>
  <c r="AE125" i="2"/>
  <c r="AE357" i="2"/>
  <c r="AE452" i="2"/>
  <c r="AE418" i="2"/>
  <c r="AE48" i="2"/>
  <c r="AE349" i="2"/>
  <c r="AE254" i="2"/>
  <c r="AE371" i="2"/>
  <c r="AE267" i="2"/>
  <c r="AE177" i="2"/>
  <c r="AE46" i="2"/>
  <c r="AE226" i="2"/>
  <c r="AE657" i="2"/>
  <c r="AE100" i="2"/>
  <c r="AE316" i="2"/>
  <c r="AE61" i="2"/>
  <c r="AE238" i="2"/>
  <c r="AE670" i="2"/>
  <c r="AE272" i="2"/>
  <c r="AE386" i="2"/>
  <c r="AE80" i="2"/>
  <c r="AE630" i="2"/>
  <c r="AE274" i="2"/>
  <c r="AE704" i="2"/>
  <c r="AE354" i="2"/>
  <c r="AE603" i="2"/>
  <c r="AE659" i="2"/>
  <c r="AE677" i="2"/>
  <c r="AE411" i="2"/>
  <c r="AE542" i="2"/>
  <c r="AE618" i="2"/>
  <c r="AE702" i="2"/>
  <c r="AE676" i="2"/>
  <c r="AE110" i="2"/>
  <c r="AE31" i="2"/>
  <c r="AE150" i="2"/>
  <c r="AE691" i="2"/>
  <c r="AE129" i="2"/>
  <c r="AE331" i="2"/>
  <c r="AE170" i="2"/>
  <c r="AE445" i="2"/>
  <c r="AE571" i="2"/>
  <c r="AE117" i="2"/>
  <c r="AE70" i="2"/>
  <c r="AE388" i="2"/>
  <c r="AE186" i="2"/>
  <c r="AE706" i="2"/>
  <c r="AE373" i="2"/>
  <c r="AE290" i="2"/>
  <c r="AE141" i="2"/>
  <c r="AE283" i="2"/>
  <c r="AE465" i="2"/>
  <c r="AE305" i="2"/>
  <c r="AE126" i="2"/>
  <c r="AE521" i="2"/>
  <c r="AE692" i="2"/>
  <c r="AE457" i="2"/>
  <c r="AE213" i="2"/>
  <c r="AE636" i="2"/>
  <c r="AE627" i="2"/>
  <c r="AE288" i="2"/>
  <c r="AE88" i="2"/>
  <c r="AE230" i="2"/>
  <c r="AE639" i="2"/>
  <c r="AE249" i="2"/>
  <c r="AE167" i="2"/>
  <c r="AE406" i="2"/>
  <c r="AE124" i="2"/>
  <c r="AE629" i="2"/>
  <c r="AE512" i="2"/>
  <c r="AE134" i="2"/>
  <c r="AE306" i="2"/>
  <c r="AE92" i="2"/>
  <c r="AE151" i="2"/>
  <c r="AE646" i="2"/>
  <c r="AE561" i="2"/>
  <c r="AE252" i="2"/>
  <c r="AE518" i="2"/>
  <c r="AE446" i="2"/>
  <c r="AE709" i="2"/>
  <c r="AE660" i="2"/>
  <c r="AE456" i="2"/>
  <c r="AE579" i="2"/>
  <c r="AE108" i="2"/>
  <c r="AE250" i="2"/>
  <c r="AE94" i="2"/>
  <c r="AE688" i="2"/>
  <c r="AE536" i="2"/>
  <c r="AE722" i="2"/>
  <c r="AE423" i="2"/>
  <c r="AE587" i="2"/>
  <c r="AE346" i="2"/>
  <c r="AE441" i="2"/>
  <c r="AE729" i="2"/>
  <c r="AE611" i="2"/>
  <c r="AE666" i="2"/>
  <c r="AE121" i="2"/>
  <c r="AE122" i="2"/>
  <c r="AE701" i="2"/>
  <c r="AE284" i="2"/>
  <c r="AE477" i="2"/>
  <c r="AE519" i="2"/>
  <c r="AE278" i="2"/>
  <c r="AE638" i="2"/>
  <c r="AE240" i="2"/>
  <c r="AE654" i="2"/>
  <c r="AE303" i="2"/>
  <c r="AE697" i="2"/>
  <c r="AE385" i="2"/>
  <c r="AE289" i="2"/>
  <c r="AE96" i="2"/>
  <c r="AE335" i="2"/>
  <c r="AE685" i="2"/>
  <c r="AE408" i="2"/>
  <c r="AE390" i="2"/>
  <c r="AE440" i="2"/>
  <c r="AE448" i="2"/>
  <c r="AE174" i="2"/>
  <c r="AE427" i="2"/>
  <c r="AE699" i="2"/>
  <c r="AE612" i="2"/>
  <c r="AE552" i="2"/>
  <c r="AE633" i="2"/>
  <c r="AE293" i="2"/>
  <c r="AE664" i="2"/>
  <c r="AE389" i="2"/>
  <c r="AE562" i="2"/>
  <c r="AE478" i="2"/>
  <c r="AE565" i="2"/>
  <c r="AE510" i="2"/>
  <c r="AE533" i="2"/>
  <c r="AE444" i="2"/>
  <c r="AE247" i="2"/>
  <c r="AE687" i="2"/>
  <c r="AE496" i="2"/>
  <c r="AE500" i="2"/>
  <c r="AE498" i="2"/>
  <c r="AE211" i="2"/>
  <c r="AE265" i="2"/>
  <c r="AE485" i="2"/>
  <c r="AE374" i="2"/>
  <c r="AE624" i="2"/>
  <c r="AE604" i="2"/>
  <c r="AE191" i="2"/>
  <c r="AE698" i="2"/>
  <c r="AE520" i="2"/>
  <c r="AE317" i="2"/>
  <c r="AE616" i="2"/>
  <c r="AE707" i="2"/>
  <c r="AE323" i="2"/>
  <c r="AE395" i="2"/>
  <c r="AE329" i="2"/>
  <c r="AE442" i="2"/>
  <c r="AE570" i="2"/>
  <c r="AE640" i="2"/>
  <c r="AE592" i="2"/>
  <c r="AE202" i="2"/>
  <c r="AE484" i="2"/>
  <c r="AE686" i="2"/>
  <c r="AE312" i="2"/>
  <c r="AE653" i="2"/>
  <c r="AE582" i="2"/>
  <c r="AE466" i="2"/>
  <c r="AE370" i="2"/>
  <c r="AE280" i="2"/>
  <c r="AE416" i="2"/>
  <c r="AE667" i="2"/>
  <c r="AE414" i="2"/>
  <c r="AE693" i="2"/>
  <c r="AE714" i="2"/>
  <c r="AE501" i="2"/>
  <c r="AE694" i="2"/>
  <c r="AE728" i="2"/>
  <c r="AE566" i="2"/>
  <c r="AE671" i="2"/>
  <c r="AE617" i="2"/>
  <c r="AE539" i="2"/>
  <c r="AE641" i="2"/>
  <c r="AE682" i="2"/>
  <c r="AE684" i="2"/>
  <c r="AE715" i="2"/>
  <c r="AE716" i="2"/>
  <c r="AE614" i="2"/>
  <c r="AE689" i="2"/>
  <c r="AE669" i="2"/>
  <c r="AE606" i="2"/>
  <c r="AE700" i="2"/>
  <c r="AE719" i="2"/>
  <c r="AE623" i="2"/>
  <c r="AE680" i="2"/>
  <c r="AE665" i="2"/>
  <c r="AE674" i="2"/>
  <c r="AE723" i="2"/>
  <c r="AE585" i="2"/>
  <c r="AE725" i="2"/>
  <c r="AE705" i="2"/>
  <c r="AD455" i="2"/>
  <c r="AD529" i="2"/>
  <c r="AD634" i="2"/>
  <c r="AD178" i="2"/>
  <c r="AD359" i="2"/>
  <c r="AD218" i="2"/>
  <c r="AD551" i="2"/>
  <c r="AD315" i="2"/>
  <c r="AD593" i="2"/>
  <c r="AD480" i="2"/>
  <c r="AD365" i="2"/>
  <c r="AD474" i="2"/>
  <c r="AD678" i="2"/>
  <c r="AD138" i="2"/>
  <c r="AD341" i="2"/>
  <c r="AD380" i="2"/>
  <c r="AD324" i="2"/>
  <c r="AD193" i="2"/>
  <c r="AD154" i="2"/>
  <c r="AD679" i="2"/>
  <c r="AD443" i="2"/>
  <c r="AD65" i="2"/>
  <c r="AD11" i="2"/>
  <c r="AD431" i="2"/>
  <c r="AD343" i="2"/>
  <c r="AD187" i="2"/>
  <c r="AD145" i="2"/>
  <c r="AD115" i="2"/>
  <c r="AD559" i="2"/>
  <c r="AD708" i="2"/>
  <c r="AD340" i="2"/>
  <c r="AD66" i="2"/>
  <c r="AD71" i="2"/>
  <c r="AD112" i="2"/>
  <c r="AD605" i="2"/>
  <c r="AD155" i="2"/>
  <c r="AD642" i="2"/>
  <c r="AD63" i="2"/>
  <c r="AD575" i="2"/>
  <c r="AD235" i="2"/>
  <c r="AD27" i="2"/>
  <c r="AD351" i="2"/>
  <c r="AD573" i="2"/>
  <c r="AD270" i="2"/>
  <c r="AD127" i="2"/>
  <c r="AD461" i="2"/>
  <c r="AD114" i="2"/>
  <c r="AD242" i="2"/>
  <c r="AD8" i="2"/>
  <c r="AD54" i="2"/>
  <c r="AD215" i="2"/>
  <c r="AD602" i="2"/>
  <c r="AD277" i="2"/>
  <c r="AD159" i="2"/>
  <c r="AD77" i="2"/>
  <c r="AD35" i="2"/>
  <c r="AD469" i="2"/>
  <c r="AD493" i="2"/>
  <c r="AD166" i="2"/>
  <c r="AD342" i="2"/>
  <c r="AD364" i="2"/>
  <c r="AD136" i="2"/>
  <c r="AD531" i="2"/>
  <c r="AD147" i="2"/>
  <c r="AD449" i="2"/>
  <c r="AD647" i="2"/>
  <c r="AD160" i="2"/>
  <c r="AD308" i="2"/>
  <c r="AD260" i="2"/>
  <c r="AD319" i="2"/>
  <c r="AD3" i="2"/>
  <c r="AD199" i="2"/>
  <c r="AD172" i="2"/>
  <c r="AD101" i="2"/>
  <c r="AD106" i="2"/>
  <c r="AD513" i="2"/>
  <c r="AD454" i="2"/>
  <c r="AD336" i="2"/>
  <c r="AD157" i="2"/>
  <c r="AD149" i="2"/>
  <c r="AD467" i="2"/>
  <c r="AD105" i="2"/>
  <c r="AD572" i="2"/>
  <c r="AD530" i="2"/>
  <c r="AD489" i="2"/>
  <c r="AD299" i="2"/>
  <c r="AD345" i="2"/>
  <c r="AD591" i="2"/>
  <c r="AD275" i="2"/>
  <c r="AD241" i="2"/>
  <c r="AD78" i="2"/>
  <c r="AD7" i="2"/>
  <c r="AD269" i="2"/>
  <c r="AD34" i="2"/>
  <c r="AD76" i="2"/>
  <c r="AD173" i="2"/>
  <c r="AD332" i="2"/>
  <c r="AD296" i="2"/>
  <c r="AD637" i="2"/>
  <c r="AD130" i="2"/>
  <c r="AD53" i="2"/>
  <c r="AD24" i="2"/>
  <c r="AD532" i="2"/>
  <c r="AD297" i="2"/>
  <c r="AD231" i="2"/>
  <c r="AD181" i="2"/>
  <c r="AD72" i="2"/>
  <c r="AD438" i="2"/>
  <c r="AD508" i="2"/>
  <c r="AD516" i="2"/>
  <c r="AD251" i="2"/>
  <c r="AD12" i="2"/>
  <c r="AD156" i="2"/>
  <c r="AD333" i="2"/>
  <c r="AD161" i="2"/>
  <c r="AD368" i="2"/>
  <c r="AD482" i="2"/>
  <c r="AD257" i="2"/>
  <c r="AD597" i="2"/>
  <c r="AD261" i="2"/>
  <c r="AD330" i="2"/>
  <c r="AD393" i="2"/>
  <c r="AD358" i="2"/>
  <c r="AD337" i="2"/>
  <c r="AD168" i="2"/>
  <c r="AD175" i="2"/>
  <c r="AD67" i="2"/>
  <c r="AD279" i="2"/>
  <c r="AD203" i="2"/>
  <c r="AD424" i="2"/>
  <c r="AD58" i="2"/>
  <c r="AD200" i="2"/>
  <c r="AD26" i="2"/>
  <c r="AD2" i="2"/>
  <c r="AD589" i="2"/>
  <c r="AD111" i="2"/>
  <c r="AD710" i="2"/>
  <c r="AD107" i="2"/>
  <c r="AD239" i="2"/>
  <c r="AD258" i="2"/>
  <c r="AD55" i="2"/>
  <c r="AD339" i="2"/>
  <c r="AD139" i="2"/>
  <c r="AD42" i="2"/>
  <c r="AD195" i="2"/>
  <c r="AD214" i="2"/>
  <c r="AD6" i="2"/>
  <c r="AD225" i="2"/>
  <c r="AD325" i="2"/>
  <c r="AD471" i="2"/>
  <c r="AD87" i="2"/>
  <c r="AD711" i="2"/>
  <c r="AD459" i="2"/>
  <c r="AD523" i="2"/>
  <c r="AD430" i="2"/>
  <c r="AD320" i="2"/>
  <c r="AD525" i="2"/>
  <c r="AD387" i="2"/>
  <c r="AD509" i="2"/>
  <c r="AD622" i="2"/>
  <c r="AD148" i="2"/>
  <c r="AD68" i="2"/>
  <c r="AD361" i="2"/>
  <c r="AD158" i="2"/>
  <c r="AD74" i="2"/>
  <c r="AD545" i="2"/>
  <c r="AD486" i="2"/>
  <c r="AD527" i="2"/>
  <c r="AD21" i="2"/>
  <c r="AD206" i="2"/>
  <c r="AD23" i="2"/>
  <c r="AD644" i="2"/>
  <c r="AD495" i="2"/>
  <c r="AD594" i="2"/>
  <c r="AD304" i="2"/>
  <c r="AD601" i="2"/>
  <c r="AD619" i="2"/>
  <c r="AD163" i="2"/>
  <c r="AD463" i="2"/>
  <c r="AD222" i="2"/>
  <c r="AD696" i="2"/>
  <c r="AD400" i="2"/>
  <c r="AD17" i="2"/>
  <c r="AD321" i="2"/>
  <c r="AD228" i="2"/>
  <c r="AD236" i="2"/>
  <c r="AD153" i="2"/>
  <c r="AD60" i="2"/>
  <c r="AD586" i="2"/>
  <c r="AD243" i="2"/>
  <c r="AD301" i="2"/>
  <c r="AD534" i="2"/>
  <c r="AD164" i="2"/>
  <c r="AD146" i="2"/>
  <c r="AD621" i="2"/>
  <c r="AD403" i="2"/>
  <c r="AD432" i="2"/>
  <c r="AD683" i="2"/>
  <c r="AD422" i="2"/>
  <c r="AD363" i="2"/>
  <c r="AD567" i="2"/>
  <c r="AD84" i="2"/>
  <c r="AD703" i="2"/>
  <c r="AD576" i="2"/>
  <c r="AD233" i="2"/>
  <c r="AD123" i="2"/>
  <c r="AD475" i="2"/>
  <c r="AD375" i="2"/>
  <c r="AD490" i="2"/>
  <c r="AD537" i="2"/>
  <c r="AD128" i="2"/>
  <c r="AD607" i="2"/>
  <c r="AD143" i="2"/>
  <c r="AD338" i="2"/>
  <c r="AD135" i="2"/>
  <c r="AD344" i="2"/>
  <c r="AD514" i="2"/>
  <c r="AD104" i="2"/>
  <c r="AD310" i="2"/>
  <c r="AD546" i="2"/>
  <c r="AD543" i="2"/>
  <c r="AD132" i="2"/>
  <c r="AD208" i="2"/>
  <c r="AD473" i="2"/>
  <c r="AD681" i="2"/>
  <c r="AD64" i="2"/>
  <c r="AD415" i="2"/>
  <c r="AD36" i="2"/>
  <c r="AD713" i="2"/>
  <c r="AD39" i="2"/>
  <c r="AD547" i="2"/>
  <c r="AD435" i="2"/>
  <c r="AD401" i="2"/>
  <c r="AD204" i="2"/>
  <c r="AD720" i="2"/>
  <c r="AD119" i="2"/>
  <c r="AD69" i="2"/>
  <c r="AD311" i="2"/>
  <c r="AD524" i="2"/>
  <c r="AD548" i="2"/>
  <c r="AD182" i="2"/>
  <c r="AD407" i="2"/>
  <c r="AD487" i="2"/>
  <c r="AD613" i="2"/>
  <c r="AD492" i="2"/>
  <c r="AD355" i="2"/>
  <c r="AD43" i="2"/>
  <c r="AD176" i="2"/>
  <c r="AD502" i="2"/>
  <c r="AD5" i="2"/>
  <c r="AD472" i="2"/>
  <c r="AD381" i="2"/>
  <c r="AD300" i="2"/>
  <c r="AD366" i="2"/>
  <c r="AD90" i="2"/>
  <c r="AD732" i="2"/>
  <c r="AD434" i="2"/>
  <c r="AD22" i="2"/>
  <c r="AD184" i="2"/>
  <c r="AD428" i="2"/>
  <c r="AD377" i="2"/>
  <c r="AD81" i="2"/>
  <c r="AD695" i="2"/>
  <c r="AD391" i="2"/>
  <c r="AD419" i="2"/>
  <c r="AD9" i="2"/>
  <c r="AD564" i="2"/>
  <c r="AD394" i="2"/>
  <c r="AD462" i="2"/>
  <c r="AD662" i="2"/>
  <c r="AD470" i="2"/>
  <c r="AD437" i="2"/>
  <c r="AD549" i="2"/>
  <c r="AD608" i="2"/>
  <c r="AD217" i="2"/>
  <c r="AD137" i="2"/>
  <c r="AD483" i="2"/>
  <c r="AD378" i="2"/>
  <c r="AD198" i="2"/>
  <c r="AD113" i="2"/>
  <c r="AD83" i="2"/>
  <c r="AD223" i="2"/>
  <c r="AD583" i="2"/>
  <c r="AD192" i="2"/>
  <c r="AD246" i="2"/>
  <c r="AD464" i="2"/>
  <c r="AD263" i="2"/>
  <c r="AD95" i="2"/>
  <c r="AD372" i="2"/>
  <c r="AD185" i="2"/>
  <c r="AD578" i="2"/>
  <c r="AD37" i="2"/>
  <c r="AD588" i="2"/>
  <c r="AD398" i="2"/>
  <c r="AD313" i="2"/>
  <c r="AD731" i="2"/>
  <c r="AD29" i="2"/>
  <c r="AD287" i="2"/>
  <c r="AD326" i="2"/>
  <c r="AD144" i="2"/>
  <c r="AD609" i="2"/>
  <c r="AD57" i="2"/>
  <c r="AD590" i="2"/>
  <c r="AD650" i="2"/>
  <c r="AD212" i="2"/>
  <c r="AD528" i="2"/>
  <c r="AD581" i="2"/>
  <c r="AD205" i="2"/>
  <c r="AD98" i="2"/>
  <c r="AD615" i="2"/>
  <c r="AD481" i="2"/>
  <c r="AD131" i="2"/>
  <c r="AD281" i="2"/>
  <c r="AD348" i="2"/>
  <c r="AD59" i="2"/>
  <c r="AD672" i="2"/>
  <c r="AD643" i="2"/>
  <c r="AD209" i="2"/>
  <c r="AD49" i="2"/>
  <c r="AD219" i="2"/>
  <c r="AD180" i="2"/>
  <c r="AD412" i="2"/>
  <c r="AD116" i="2"/>
  <c r="AD82" i="2"/>
  <c r="AD413" i="2"/>
  <c r="AD169" i="2"/>
  <c r="AD421" i="2"/>
  <c r="AD140" i="2"/>
  <c r="AD535" i="2"/>
  <c r="AD28" i="2"/>
  <c r="AD569" i="2"/>
  <c r="AD30" i="2"/>
  <c r="AD426" i="2"/>
  <c r="AD522" i="2"/>
  <c r="AD503" i="2"/>
  <c r="AD727" i="2"/>
  <c r="AD476" i="2"/>
  <c r="AD282" i="2"/>
  <c r="AD362" i="2"/>
  <c r="AD15" i="2"/>
  <c r="AD10" i="2"/>
  <c r="AD103" i="2"/>
  <c r="AD19" i="2"/>
  <c r="AD663" i="2"/>
  <c r="AD673" i="2"/>
  <c r="AD227" i="2"/>
  <c r="AD392" i="2"/>
  <c r="AD264" i="2"/>
  <c r="AD237" i="2"/>
  <c r="AD598" i="2"/>
  <c r="AD20" i="2"/>
  <c r="AD353" i="2"/>
  <c r="AD40" i="2"/>
  <c r="AD194" i="2"/>
  <c r="AD625" i="2"/>
  <c r="AD314" i="2"/>
  <c r="AD302" i="2"/>
  <c r="AD220" i="2"/>
  <c r="AD244" i="2"/>
  <c r="AD517" i="2"/>
  <c r="AD268" i="2"/>
  <c r="AD328" i="2"/>
  <c r="AD93" i="2"/>
  <c r="AD255" i="2"/>
  <c r="AD51" i="2"/>
  <c r="AD62" i="2"/>
  <c r="AD507" i="2"/>
  <c r="AD102" i="2"/>
  <c r="AD558" i="2"/>
  <c r="AD656" i="2"/>
  <c r="AD399" i="2"/>
  <c r="AD453" i="2"/>
  <c r="AD179" i="2"/>
  <c r="AD294" i="2"/>
  <c r="AD38" i="2"/>
  <c r="AD557" i="2"/>
  <c r="AD479" i="2"/>
  <c r="AD397" i="2"/>
  <c r="AD626" i="2"/>
  <c r="AD221" i="2"/>
  <c r="AD322" i="2"/>
  <c r="AD645" i="2"/>
  <c r="AD75" i="2"/>
  <c r="AD600" i="2"/>
  <c r="AD420" i="2"/>
  <c r="AD190" i="2"/>
  <c r="AD44" i="2"/>
  <c r="AD216" i="2"/>
  <c r="AD584" i="2"/>
  <c r="AD425" i="2"/>
  <c r="AD118" i="2"/>
  <c r="AD318" i="2"/>
  <c r="AD276" i="2"/>
  <c r="AD210" i="2"/>
  <c r="AD383" i="2"/>
  <c r="AD133" i="2"/>
  <c r="AD580" i="2"/>
  <c r="AD152" i="2"/>
  <c r="AD307" i="2"/>
  <c r="AD384" i="2"/>
  <c r="AD668" i="2"/>
  <c r="AD245" i="2"/>
  <c r="AD499" i="2"/>
  <c r="AD162" i="2"/>
  <c r="AD50" i="2"/>
  <c r="AD196" i="2"/>
  <c r="AD171" i="2"/>
  <c r="AD309" i="2"/>
  <c r="AD595" i="2"/>
  <c r="AD690" i="2"/>
  <c r="AD229" i="2"/>
  <c r="AD142" i="2"/>
  <c r="AD717" i="2"/>
  <c r="AD526" i="2"/>
  <c r="AD409" i="2"/>
  <c r="AD266" i="2"/>
  <c r="AD259" i="2"/>
  <c r="AD350" i="2"/>
  <c r="AD97" i="2"/>
  <c r="AD553" i="2"/>
  <c r="AD577" i="2"/>
  <c r="AD675" i="2"/>
  <c r="AD376" i="2"/>
  <c r="AD183" i="2"/>
  <c r="AD632" i="2"/>
  <c r="AD404" i="2"/>
  <c r="AD718" i="2"/>
  <c r="AD56" i="2"/>
  <c r="AD13" i="2"/>
  <c r="AD32" i="2"/>
  <c r="AD25" i="2"/>
  <c r="AD648" i="2"/>
  <c r="AD504" i="2"/>
  <c r="AD450" i="2"/>
  <c r="AD568" i="2"/>
  <c r="AD4" i="2"/>
  <c r="AD560" i="2"/>
  <c r="AD497" i="2"/>
  <c r="AD291" i="2"/>
  <c r="AD327" i="2"/>
  <c r="AD298" i="2"/>
  <c r="AD109" i="2"/>
  <c r="AD85" i="2"/>
  <c r="AD511" i="2"/>
  <c r="AD405" i="2"/>
  <c r="AD382" i="2"/>
  <c r="AD47" i="2"/>
  <c r="AD256" i="2"/>
  <c r="AD610" i="2"/>
  <c r="AD505" i="2"/>
  <c r="AD201" i="2"/>
  <c r="AD369" i="2"/>
  <c r="AD721" i="2"/>
  <c r="AD379" i="2"/>
  <c r="AD271" i="2"/>
  <c r="AD550" i="2"/>
  <c r="AD451" i="2"/>
  <c r="AD554" i="2"/>
  <c r="AD262" i="2"/>
  <c r="AD726" i="2"/>
  <c r="AD433" i="2"/>
  <c r="AD538" i="2"/>
  <c r="AD91" i="2"/>
  <c r="AD232" i="2"/>
  <c r="AD652" i="2"/>
  <c r="AD347" i="2"/>
  <c r="AD620" i="2"/>
  <c r="AD295" i="2"/>
  <c r="AD188" i="2"/>
  <c r="AD285" i="2"/>
  <c r="AD540" i="2"/>
  <c r="AD655" i="2"/>
  <c r="AD574" i="2"/>
  <c r="AD120" i="2"/>
  <c r="AD468" i="2"/>
  <c r="AD45" i="2"/>
  <c r="AD89" i="2"/>
  <c r="AD417" i="2"/>
  <c r="AD360" i="2"/>
  <c r="AD33" i="2"/>
  <c r="AD99" i="2"/>
  <c r="AD556" i="2"/>
  <c r="AD429" i="2"/>
  <c r="AD563" i="2"/>
  <c r="AD14" i="2"/>
  <c r="AD273" i="2"/>
  <c r="AD165" i="2"/>
  <c r="AD189" i="2"/>
  <c r="AD248" i="2"/>
  <c r="AD396" i="2"/>
  <c r="AD286" i="2"/>
  <c r="AD292" i="2"/>
  <c r="AD73" i="2"/>
  <c r="AD18" i="2"/>
  <c r="AD491" i="2"/>
  <c r="AD635" i="2"/>
  <c r="AD541" i="2"/>
  <c r="AD253" i="2"/>
  <c r="AD52" i="2"/>
  <c r="AD402" i="2"/>
  <c r="AD658" i="2"/>
  <c r="AD730" i="2"/>
  <c r="AD494" i="2"/>
  <c r="AD458" i="2"/>
  <c r="AD712" i="2"/>
  <c r="AD197" i="2"/>
  <c r="AD234" i="2"/>
  <c r="AD356" i="2"/>
  <c r="AD41" i="2"/>
  <c r="AD631" i="2"/>
  <c r="AD651" i="2"/>
  <c r="AD16" i="2"/>
  <c r="AD436" i="2"/>
  <c r="AD367" i="2"/>
  <c r="AD224" i="2"/>
  <c r="AD506" i="2"/>
  <c r="AD352" i="2"/>
  <c r="AD439" i="2"/>
  <c r="AD488" i="2"/>
  <c r="AD544" i="2"/>
  <c r="AD661" i="2"/>
  <c r="AD207" i="2"/>
  <c r="AD447" i="2"/>
  <c r="AD86" i="2"/>
  <c r="AD628" i="2"/>
  <c r="AD410" i="2"/>
  <c r="AD555" i="2"/>
  <c r="AD599" i="2"/>
  <c r="AD596" i="2"/>
  <c r="AD724" i="2"/>
  <c r="AD460" i="2"/>
  <c r="AD334" i="2"/>
  <c r="AD515" i="2"/>
  <c r="AD649" i="2"/>
  <c r="AD79" i="2"/>
  <c r="AD125" i="2"/>
  <c r="AD357" i="2"/>
  <c r="AD452" i="2"/>
  <c r="AD418" i="2"/>
  <c r="AD48" i="2"/>
  <c r="AD349" i="2"/>
  <c r="AD254" i="2"/>
  <c r="AD371" i="2"/>
  <c r="AD267" i="2"/>
  <c r="AD177" i="2"/>
  <c r="AD46" i="2"/>
  <c r="AD226" i="2"/>
  <c r="AD657" i="2"/>
  <c r="AD100" i="2"/>
  <c r="AD316" i="2"/>
  <c r="AD61" i="2"/>
  <c r="AD238" i="2"/>
  <c r="AD670" i="2"/>
  <c r="AD272" i="2"/>
  <c r="AD386" i="2"/>
  <c r="AD80" i="2"/>
  <c r="AD630" i="2"/>
  <c r="AD274" i="2"/>
  <c r="AD704" i="2"/>
  <c r="AD354" i="2"/>
  <c r="AD603" i="2"/>
  <c r="AD659" i="2"/>
  <c r="AD677" i="2"/>
  <c r="AD411" i="2"/>
  <c r="AD542" i="2"/>
  <c r="AD618" i="2"/>
  <c r="AD702" i="2"/>
  <c r="AD676" i="2"/>
  <c r="AD110" i="2"/>
  <c r="AD31" i="2"/>
  <c r="AD150" i="2"/>
  <c r="AD691" i="2"/>
  <c r="AD129" i="2"/>
  <c r="AD331" i="2"/>
  <c r="AD170" i="2"/>
  <c r="AD445" i="2"/>
  <c r="AD571" i="2"/>
  <c r="AD117" i="2"/>
  <c r="AD70" i="2"/>
  <c r="AD388" i="2"/>
  <c r="AD186" i="2"/>
  <c r="AD706" i="2"/>
  <c r="AD373" i="2"/>
  <c r="AD290" i="2"/>
  <c r="AD141" i="2"/>
  <c r="AD283" i="2"/>
  <c r="AD465" i="2"/>
  <c r="AD305" i="2"/>
  <c r="AD126" i="2"/>
  <c r="AD521" i="2"/>
  <c r="AD692" i="2"/>
  <c r="AD457" i="2"/>
  <c r="AD213" i="2"/>
  <c r="AD636" i="2"/>
  <c r="AD627" i="2"/>
  <c r="AD288" i="2"/>
  <c r="AD88" i="2"/>
  <c r="AD230" i="2"/>
  <c r="AD639" i="2"/>
  <c r="AD249" i="2"/>
  <c r="AD167" i="2"/>
  <c r="AD406" i="2"/>
  <c r="AD124" i="2"/>
  <c r="AD629" i="2"/>
  <c r="AD512" i="2"/>
  <c r="AD134" i="2"/>
  <c r="AD306" i="2"/>
  <c r="AD92" i="2"/>
  <c r="AD151" i="2"/>
  <c r="AD646" i="2"/>
  <c r="AD561" i="2"/>
  <c r="AD252" i="2"/>
  <c r="AD518" i="2"/>
  <c r="AD446" i="2"/>
  <c r="AD709" i="2"/>
  <c r="AD660" i="2"/>
  <c r="AD456" i="2"/>
  <c r="AD579" i="2"/>
  <c r="AD108" i="2"/>
  <c r="AD250" i="2"/>
  <c r="AD94" i="2"/>
  <c r="AD688" i="2"/>
  <c r="AD536" i="2"/>
  <c r="AD722" i="2"/>
  <c r="AD423" i="2"/>
  <c r="AD587" i="2"/>
  <c r="AD346" i="2"/>
  <c r="AD441" i="2"/>
  <c r="AD729" i="2"/>
  <c r="AD611" i="2"/>
  <c r="AD666" i="2"/>
  <c r="AD121" i="2"/>
  <c r="AD122" i="2"/>
  <c r="AD701" i="2"/>
  <c r="AD284" i="2"/>
  <c r="AD477" i="2"/>
  <c r="AD519" i="2"/>
  <c r="AD278" i="2"/>
  <c r="AD638" i="2"/>
  <c r="AD240" i="2"/>
  <c r="AD654" i="2"/>
  <c r="AD303" i="2"/>
  <c r="AD697" i="2"/>
  <c r="AD385" i="2"/>
  <c r="AD289" i="2"/>
  <c r="AD96" i="2"/>
  <c r="AD335" i="2"/>
  <c r="AD685" i="2"/>
  <c r="AD408" i="2"/>
  <c r="AD390" i="2"/>
  <c r="AD440" i="2"/>
  <c r="AD448" i="2"/>
  <c r="AD174" i="2"/>
  <c r="AD427" i="2"/>
  <c r="AD699" i="2"/>
  <c r="AD612" i="2"/>
  <c r="AD552" i="2"/>
  <c r="AD633" i="2"/>
  <c r="AD293" i="2"/>
  <c r="AD664" i="2"/>
  <c r="AD389" i="2"/>
  <c r="AD562" i="2"/>
  <c r="AD478" i="2"/>
  <c r="AD565" i="2"/>
  <c r="AD510" i="2"/>
  <c r="AD533" i="2"/>
  <c r="AD444" i="2"/>
  <c r="AD247" i="2"/>
  <c r="AD687" i="2"/>
  <c r="AD496" i="2"/>
  <c r="AD500" i="2"/>
  <c r="AD498" i="2"/>
  <c r="AD211" i="2"/>
  <c r="AD265" i="2"/>
  <c r="AD485" i="2"/>
  <c r="AD374" i="2"/>
  <c r="AD624" i="2"/>
  <c r="AD604" i="2"/>
  <c r="AD191" i="2"/>
  <c r="AD698" i="2"/>
  <c r="AD520" i="2"/>
  <c r="AD317" i="2"/>
  <c r="AD616" i="2"/>
  <c r="AD707" i="2"/>
  <c r="AD323" i="2"/>
  <c r="AD395" i="2"/>
  <c r="AD329" i="2"/>
  <c r="AD442" i="2"/>
  <c r="AD570" i="2"/>
  <c r="AD640" i="2"/>
  <c r="AD592" i="2"/>
  <c r="AD202" i="2"/>
  <c r="AD484" i="2"/>
  <c r="AD686" i="2"/>
  <c r="AD312" i="2"/>
  <c r="AD653" i="2"/>
  <c r="AD582" i="2"/>
  <c r="AD466" i="2"/>
  <c r="AD370" i="2"/>
  <c r="AD280" i="2"/>
  <c r="AD416" i="2"/>
  <c r="AD667" i="2"/>
  <c r="AD414" i="2"/>
  <c r="AD693" i="2"/>
  <c r="AD714" i="2"/>
  <c r="AD501" i="2"/>
  <c r="AD694" i="2"/>
  <c r="AD728" i="2"/>
  <c r="AD566" i="2"/>
  <c r="AD671" i="2"/>
  <c r="AD617" i="2"/>
  <c r="AD539" i="2"/>
  <c r="AD641" i="2"/>
  <c r="AD682" i="2"/>
  <c r="AD684" i="2"/>
  <c r="AD715" i="2"/>
  <c r="AD716" i="2"/>
  <c r="AD614" i="2"/>
  <c r="AD689" i="2"/>
  <c r="AD669" i="2"/>
  <c r="AD606" i="2"/>
  <c r="AD700" i="2"/>
  <c r="AD719" i="2"/>
  <c r="AD623" i="2"/>
  <c r="AD680" i="2"/>
  <c r="AD665" i="2"/>
  <c r="AD674" i="2"/>
  <c r="AD723" i="2"/>
  <c r="AD585" i="2"/>
  <c r="AD725" i="2"/>
  <c r="AD705" i="2"/>
  <c r="AC455" i="2"/>
  <c r="AC529" i="2"/>
  <c r="AC634" i="2"/>
  <c r="AC178" i="2"/>
  <c r="AC359" i="2"/>
  <c r="AC218" i="2"/>
  <c r="AC551" i="2"/>
  <c r="AC315" i="2"/>
  <c r="AC593" i="2"/>
  <c r="AC480" i="2"/>
  <c r="AC365" i="2"/>
  <c r="AC474" i="2"/>
  <c r="AC678" i="2"/>
  <c r="AC138" i="2"/>
  <c r="AC341" i="2"/>
  <c r="AC380" i="2"/>
  <c r="AC324" i="2"/>
  <c r="AC193" i="2"/>
  <c r="AC154" i="2"/>
  <c r="AC679" i="2"/>
  <c r="AC443" i="2"/>
  <c r="AC65" i="2"/>
  <c r="AC11" i="2"/>
  <c r="AC431" i="2"/>
  <c r="AC343" i="2"/>
  <c r="AC187" i="2"/>
  <c r="AC145" i="2"/>
  <c r="AC115" i="2"/>
  <c r="AC559" i="2"/>
  <c r="AC708" i="2"/>
  <c r="AC340" i="2"/>
  <c r="AC66" i="2"/>
  <c r="AC71" i="2"/>
  <c r="AC112" i="2"/>
  <c r="AC605" i="2"/>
  <c r="AC155" i="2"/>
  <c r="AC642" i="2"/>
  <c r="AC63" i="2"/>
  <c r="AC575" i="2"/>
  <c r="AC235" i="2"/>
  <c r="AC27" i="2"/>
  <c r="AC351" i="2"/>
  <c r="AC573" i="2"/>
  <c r="AC270" i="2"/>
  <c r="AC127" i="2"/>
  <c r="AC461" i="2"/>
  <c r="AC114" i="2"/>
  <c r="AC242" i="2"/>
  <c r="AC8" i="2"/>
  <c r="AC54" i="2"/>
  <c r="AC215" i="2"/>
  <c r="AC602" i="2"/>
  <c r="AC277" i="2"/>
  <c r="AC159" i="2"/>
  <c r="AC77" i="2"/>
  <c r="AC35" i="2"/>
  <c r="AC469" i="2"/>
  <c r="AC493" i="2"/>
  <c r="AC166" i="2"/>
  <c r="AC342" i="2"/>
  <c r="AC364" i="2"/>
  <c r="AC136" i="2"/>
  <c r="AC531" i="2"/>
  <c r="AC147" i="2"/>
  <c r="AC449" i="2"/>
  <c r="AC647" i="2"/>
  <c r="AC160" i="2"/>
  <c r="AC308" i="2"/>
  <c r="AC260" i="2"/>
  <c r="AC319" i="2"/>
  <c r="AC3" i="2"/>
  <c r="AC199" i="2"/>
  <c r="AC172" i="2"/>
  <c r="AC101" i="2"/>
  <c r="AC106" i="2"/>
  <c r="AC513" i="2"/>
  <c r="AC454" i="2"/>
  <c r="AC336" i="2"/>
  <c r="AC157" i="2"/>
  <c r="AC149" i="2"/>
  <c r="AC467" i="2"/>
  <c r="AC105" i="2"/>
  <c r="J11" i="3" s="1"/>
  <c r="AC572" i="2"/>
  <c r="AC530" i="2"/>
  <c r="AC489" i="2"/>
  <c r="AC299" i="2"/>
  <c r="AC345" i="2"/>
  <c r="AC591" i="2"/>
  <c r="AC275" i="2"/>
  <c r="AC241" i="2"/>
  <c r="AC78" i="2"/>
  <c r="AC7" i="2"/>
  <c r="AC269" i="2"/>
  <c r="AC34" i="2"/>
  <c r="AC76" i="2"/>
  <c r="AC173" i="2"/>
  <c r="AC332" i="2"/>
  <c r="AC296" i="2"/>
  <c r="AC637" i="2"/>
  <c r="AC130" i="2"/>
  <c r="AC53" i="2"/>
  <c r="AC24" i="2"/>
  <c r="AC532" i="2"/>
  <c r="AC297" i="2"/>
  <c r="AC231" i="2"/>
  <c r="AC181" i="2"/>
  <c r="AC72" i="2"/>
  <c r="AC438" i="2"/>
  <c r="AC508" i="2"/>
  <c r="AC516" i="2"/>
  <c r="AC251" i="2"/>
  <c r="AC12" i="2"/>
  <c r="AC156" i="2"/>
  <c r="AC333" i="2"/>
  <c r="AC161" i="2"/>
  <c r="AC368" i="2"/>
  <c r="AC482" i="2"/>
  <c r="AC257" i="2"/>
  <c r="AC597" i="2"/>
  <c r="AC261" i="2"/>
  <c r="AC330" i="2"/>
  <c r="AC393" i="2"/>
  <c r="AC358" i="2"/>
  <c r="AC337" i="2"/>
  <c r="AC168" i="2"/>
  <c r="AC175" i="2"/>
  <c r="AC67" i="2"/>
  <c r="AC279" i="2"/>
  <c r="AC203" i="2"/>
  <c r="AC424" i="2"/>
  <c r="AC58" i="2"/>
  <c r="AC200" i="2"/>
  <c r="AC26" i="2"/>
  <c r="AC2" i="2"/>
  <c r="AC589" i="2"/>
  <c r="AC111" i="2"/>
  <c r="AC710" i="2"/>
  <c r="AC107" i="2"/>
  <c r="AC239" i="2"/>
  <c r="AC258" i="2"/>
  <c r="AC55" i="2"/>
  <c r="AC339" i="2"/>
  <c r="AC139" i="2"/>
  <c r="AC42" i="2"/>
  <c r="AC195" i="2"/>
  <c r="AC214" i="2"/>
  <c r="AC6" i="2"/>
  <c r="AC225" i="2"/>
  <c r="AC325" i="2"/>
  <c r="AC471" i="2"/>
  <c r="AC87" i="2"/>
  <c r="AC711" i="2"/>
  <c r="AC459" i="2"/>
  <c r="AC523" i="2"/>
  <c r="AC430" i="2"/>
  <c r="AC320" i="2"/>
  <c r="AC525" i="2"/>
  <c r="AC387" i="2"/>
  <c r="AC509" i="2"/>
  <c r="AC622" i="2"/>
  <c r="AC148" i="2"/>
  <c r="AC68" i="2"/>
  <c r="AC361" i="2"/>
  <c r="AC158" i="2"/>
  <c r="AC74" i="2"/>
  <c r="AC545" i="2"/>
  <c r="AC486" i="2"/>
  <c r="AC527" i="2"/>
  <c r="AC21" i="2"/>
  <c r="AC206" i="2"/>
  <c r="AC23" i="2"/>
  <c r="AC644" i="2"/>
  <c r="AC495" i="2"/>
  <c r="AC594" i="2"/>
  <c r="AC304" i="2"/>
  <c r="AC601" i="2"/>
  <c r="AC619" i="2"/>
  <c r="AC163" i="2"/>
  <c r="AC463" i="2"/>
  <c r="AC222" i="2"/>
  <c r="AC696" i="2"/>
  <c r="AC400" i="2"/>
  <c r="AC17" i="2"/>
  <c r="AC321" i="2"/>
  <c r="AC228" i="2"/>
  <c r="AC236" i="2"/>
  <c r="AC153" i="2"/>
  <c r="AC60" i="2"/>
  <c r="AC586" i="2"/>
  <c r="AC243" i="2"/>
  <c r="AC301" i="2"/>
  <c r="AC534" i="2"/>
  <c r="AC164" i="2"/>
  <c r="AC146" i="2"/>
  <c r="AC621" i="2"/>
  <c r="AC403" i="2"/>
  <c r="AC432" i="2"/>
  <c r="AC683" i="2"/>
  <c r="AC422" i="2"/>
  <c r="AC363" i="2"/>
  <c r="AC567" i="2"/>
  <c r="AC84" i="2"/>
  <c r="AC703" i="2"/>
  <c r="AC576" i="2"/>
  <c r="AC233" i="2"/>
  <c r="AC123" i="2"/>
  <c r="AC475" i="2"/>
  <c r="AC375" i="2"/>
  <c r="AC490" i="2"/>
  <c r="AC537" i="2"/>
  <c r="AC128" i="2"/>
  <c r="AC607" i="2"/>
  <c r="AC143" i="2"/>
  <c r="AC338" i="2"/>
  <c r="AC135" i="2"/>
  <c r="AC344" i="2"/>
  <c r="AC514" i="2"/>
  <c r="AC104" i="2"/>
  <c r="AC310" i="2"/>
  <c r="AC546" i="2"/>
  <c r="AC543" i="2"/>
  <c r="AC132" i="2"/>
  <c r="AC208" i="2"/>
  <c r="AC473" i="2"/>
  <c r="AC681" i="2"/>
  <c r="AC64" i="2"/>
  <c r="AC415" i="2"/>
  <c r="AC36" i="2"/>
  <c r="AC713" i="2"/>
  <c r="AC39" i="2"/>
  <c r="AC547" i="2"/>
  <c r="AC435" i="2"/>
  <c r="AC401" i="2"/>
  <c r="AC204" i="2"/>
  <c r="AC720" i="2"/>
  <c r="AC119" i="2"/>
  <c r="AC69" i="2"/>
  <c r="AC311" i="2"/>
  <c r="AC524" i="2"/>
  <c r="AC548" i="2"/>
  <c r="AC182" i="2"/>
  <c r="AC407" i="2"/>
  <c r="AC487" i="2"/>
  <c r="AC613" i="2"/>
  <c r="AC492" i="2"/>
  <c r="AC355" i="2"/>
  <c r="AC43" i="2"/>
  <c r="AC176" i="2"/>
  <c r="AC502" i="2"/>
  <c r="AC5" i="2"/>
  <c r="AC472" i="2"/>
  <c r="AC381" i="2"/>
  <c r="AC300" i="2"/>
  <c r="AC366" i="2"/>
  <c r="AC90" i="2"/>
  <c r="AC732" i="2"/>
  <c r="AC434" i="2"/>
  <c r="AC22" i="2"/>
  <c r="AC184" i="2"/>
  <c r="AC428" i="2"/>
  <c r="AC377" i="2"/>
  <c r="AC81" i="2"/>
  <c r="AC695" i="2"/>
  <c r="AC391" i="2"/>
  <c r="AC419" i="2"/>
  <c r="AC9" i="2"/>
  <c r="AC564" i="2"/>
  <c r="AC394" i="2"/>
  <c r="AC462" i="2"/>
  <c r="AC662" i="2"/>
  <c r="AC470" i="2"/>
  <c r="AC437" i="2"/>
  <c r="AC549" i="2"/>
  <c r="AC608" i="2"/>
  <c r="AC217" i="2"/>
  <c r="AC137" i="2"/>
  <c r="AC483" i="2"/>
  <c r="AC378" i="2"/>
  <c r="AC198" i="2"/>
  <c r="AC113" i="2"/>
  <c r="AC83" i="2"/>
  <c r="AC223" i="2"/>
  <c r="AC583" i="2"/>
  <c r="AC192" i="2"/>
  <c r="AC246" i="2"/>
  <c r="AC464" i="2"/>
  <c r="AC263" i="2"/>
  <c r="AC95" i="2"/>
  <c r="AC372" i="2"/>
  <c r="AC185" i="2"/>
  <c r="AC578" i="2"/>
  <c r="AC37" i="2"/>
  <c r="AC588" i="2"/>
  <c r="AC398" i="2"/>
  <c r="AC313" i="2"/>
  <c r="AC731" i="2"/>
  <c r="AC29" i="2"/>
  <c r="AC287" i="2"/>
  <c r="AC326" i="2"/>
  <c r="AC144" i="2"/>
  <c r="AC609" i="2"/>
  <c r="AC57" i="2"/>
  <c r="AC590" i="2"/>
  <c r="AC650" i="2"/>
  <c r="AC212" i="2"/>
  <c r="AC528" i="2"/>
  <c r="AC581" i="2"/>
  <c r="AC205" i="2"/>
  <c r="AC98" i="2"/>
  <c r="AC615" i="2"/>
  <c r="AC481" i="2"/>
  <c r="AC131" i="2"/>
  <c r="AC281" i="2"/>
  <c r="AC348" i="2"/>
  <c r="AC59" i="2"/>
  <c r="AC672" i="2"/>
  <c r="AC643" i="2"/>
  <c r="AC209" i="2"/>
  <c r="AC49" i="2"/>
  <c r="AC219" i="2"/>
  <c r="AC180" i="2"/>
  <c r="AC412" i="2"/>
  <c r="AC116" i="2"/>
  <c r="AC82" i="2"/>
  <c r="AC413" i="2"/>
  <c r="AC169" i="2"/>
  <c r="AC421" i="2"/>
  <c r="J59" i="3" s="1"/>
  <c r="AC140" i="2"/>
  <c r="AC535" i="2"/>
  <c r="AC28" i="2"/>
  <c r="AC569" i="2"/>
  <c r="AC30" i="2"/>
  <c r="AC426" i="2"/>
  <c r="AC522" i="2"/>
  <c r="AC503" i="2"/>
  <c r="AC727" i="2"/>
  <c r="AC476" i="2"/>
  <c r="AC282" i="2"/>
  <c r="AC362" i="2"/>
  <c r="AC15" i="2"/>
  <c r="AC10" i="2"/>
  <c r="AC103" i="2"/>
  <c r="AC19" i="2"/>
  <c r="AC663" i="2"/>
  <c r="AC673" i="2"/>
  <c r="AC227" i="2"/>
  <c r="AC392" i="2"/>
  <c r="AC264" i="2"/>
  <c r="AC237" i="2"/>
  <c r="AC598" i="2"/>
  <c r="AC20" i="2"/>
  <c r="AC353" i="2"/>
  <c r="AC40" i="2"/>
  <c r="AC194" i="2"/>
  <c r="AC625" i="2"/>
  <c r="AC314" i="2"/>
  <c r="AC302" i="2"/>
  <c r="AC220" i="2"/>
  <c r="AC244" i="2"/>
  <c r="AC517" i="2"/>
  <c r="AC268" i="2"/>
  <c r="AC328" i="2"/>
  <c r="AC93" i="2"/>
  <c r="AC255" i="2"/>
  <c r="AC51" i="2"/>
  <c r="AC62" i="2"/>
  <c r="AC507" i="2"/>
  <c r="AC102" i="2"/>
  <c r="AC558" i="2"/>
  <c r="AC656" i="2"/>
  <c r="AC399" i="2"/>
  <c r="AC453" i="2"/>
  <c r="AC179" i="2"/>
  <c r="AC294" i="2"/>
  <c r="AC38" i="2"/>
  <c r="AC557" i="2"/>
  <c r="AC479" i="2"/>
  <c r="AC397" i="2"/>
  <c r="AC626" i="2"/>
  <c r="AC221" i="2"/>
  <c r="AC322" i="2"/>
  <c r="AC645" i="2"/>
  <c r="AC75" i="2"/>
  <c r="AC600" i="2"/>
  <c r="AC420" i="2"/>
  <c r="AC190" i="2"/>
  <c r="AC44" i="2"/>
  <c r="AC216" i="2"/>
  <c r="AC584" i="2"/>
  <c r="AC425" i="2"/>
  <c r="AC118" i="2"/>
  <c r="AC318" i="2"/>
  <c r="AC276" i="2"/>
  <c r="AC210" i="2"/>
  <c r="AC383" i="2"/>
  <c r="AC133" i="2"/>
  <c r="AC580" i="2"/>
  <c r="AC152" i="2"/>
  <c r="AC307" i="2"/>
  <c r="AC384" i="2"/>
  <c r="AC668" i="2"/>
  <c r="AC245" i="2"/>
  <c r="AC499" i="2"/>
  <c r="AC162" i="2"/>
  <c r="AC50" i="2"/>
  <c r="AC196" i="2"/>
  <c r="AC171" i="2"/>
  <c r="AC309" i="2"/>
  <c r="AC595" i="2"/>
  <c r="AC690" i="2"/>
  <c r="AC229" i="2"/>
  <c r="AC142" i="2"/>
  <c r="AC717" i="2"/>
  <c r="AC526" i="2"/>
  <c r="AC409" i="2"/>
  <c r="AC266" i="2"/>
  <c r="AC259" i="2"/>
  <c r="AC350" i="2"/>
  <c r="AC97" i="2"/>
  <c r="AC553" i="2"/>
  <c r="AC577" i="2"/>
  <c r="AC675" i="2"/>
  <c r="AC376" i="2"/>
  <c r="AC183" i="2"/>
  <c r="AC632" i="2"/>
  <c r="AC404" i="2"/>
  <c r="AC718" i="2"/>
  <c r="AC56" i="2"/>
  <c r="AC13" i="2"/>
  <c r="AC32" i="2"/>
  <c r="AC25" i="2"/>
  <c r="AC648" i="2"/>
  <c r="AC504" i="2"/>
  <c r="AC450" i="2"/>
  <c r="AC568" i="2"/>
  <c r="AC4" i="2"/>
  <c r="AC560" i="2"/>
  <c r="AC497" i="2"/>
  <c r="AC291" i="2"/>
  <c r="AC327" i="2"/>
  <c r="AC298" i="2"/>
  <c r="AC109" i="2"/>
  <c r="AC85" i="2"/>
  <c r="AC511" i="2"/>
  <c r="AC405" i="2"/>
  <c r="AC382" i="2"/>
  <c r="AC47" i="2"/>
  <c r="AC256" i="2"/>
  <c r="AC610" i="2"/>
  <c r="AC505" i="2"/>
  <c r="AC201" i="2"/>
  <c r="AC369" i="2"/>
  <c r="AC721" i="2"/>
  <c r="AC379" i="2"/>
  <c r="AC271" i="2"/>
  <c r="AC550" i="2"/>
  <c r="AC451" i="2"/>
  <c r="AC554" i="2"/>
  <c r="AC262" i="2"/>
  <c r="AC726" i="2"/>
  <c r="AC433" i="2"/>
  <c r="AC538" i="2"/>
  <c r="AC91" i="2"/>
  <c r="AC232" i="2"/>
  <c r="AC652" i="2"/>
  <c r="AC347" i="2"/>
  <c r="AC620" i="2"/>
  <c r="AC295" i="2"/>
  <c r="AC188" i="2"/>
  <c r="AC285" i="2"/>
  <c r="AC540" i="2"/>
  <c r="AC655" i="2"/>
  <c r="AC574" i="2"/>
  <c r="AC120" i="2"/>
  <c r="AC468" i="2"/>
  <c r="AC45" i="2"/>
  <c r="J64" i="3" s="1"/>
  <c r="AC89" i="2"/>
  <c r="J66" i="3" s="1"/>
  <c r="AC417" i="2"/>
  <c r="AC360" i="2"/>
  <c r="AC33" i="2"/>
  <c r="AC99" i="2"/>
  <c r="AC556" i="2"/>
  <c r="AC429" i="2"/>
  <c r="AC563" i="2"/>
  <c r="AC14" i="2"/>
  <c r="AC273" i="2"/>
  <c r="AC165" i="2"/>
  <c r="AC189" i="2"/>
  <c r="AC248" i="2"/>
  <c r="AC396" i="2"/>
  <c r="AC286" i="2"/>
  <c r="AC292" i="2"/>
  <c r="AC73" i="2"/>
  <c r="AC18" i="2"/>
  <c r="AC491" i="2"/>
  <c r="AC635" i="2"/>
  <c r="AC541" i="2"/>
  <c r="AC253" i="2"/>
  <c r="AC52" i="2"/>
  <c r="AC402" i="2"/>
  <c r="AC658" i="2"/>
  <c r="AC730" i="2"/>
  <c r="AC494" i="2"/>
  <c r="AC458" i="2"/>
  <c r="AC712" i="2"/>
  <c r="AC197" i="2"/>
  <c r="AC234" i="2"/>
  <c r="AC356" i="2"/>
  <c r="AC41" i="2"/>
  <c r="AC631" i="2"/>
  <c r="AC651" i="2"/>
  <c r="AC16" i="2"/>
  <c r="AC436" i="2"/>
  <c r="AC367" i="2"/>
  <c r="AC224" i="2"/>
  <c r="AC506" i="2"/>
  <c r="AC352" i="2"/>
  <c r="AC439" i="2"/>
  <c r="AC488" i="2"/>
  <c r="AC544" i="2"/>
  <c r="AC661" i="2"/>
  <c r="AC207" i="2"/>
  <c r="AC447" i="2"/>
  <c r="AC86" i="2"/>
  <c r="AC628" i="2"/>
  <c r="AC410" i="2"/>
  <c r="AC555" i="2"/>
  <c r="AC599" i="2"/>
  <c r="AC596" i="2"/>
  <c r="AC724" i="2"/>
  <c r="AC460" i="2"/>
  <c r="AC334" i="2"/>
  <c r="AC515" i="2"/>
  <c r="AC649" i="2"/>
  <c r="AC79" i="2"/>
  <c r="AC125" i="2"/>
  <c r="AC357" i="2"/>
  <c r="AC452" i="2"/>
  <c r="AC418" i="2"/>
  <c r="AC48" i="2"/>
  <c r="AC349" i="2"/>
  <c r="AC254" i="2"/>
  <c r="AC371" i="2"/>
  <c r="AC267" i="2"/>
  <c r="AC177" i="2"/>
  <c r="AC46" i="2"/>
  <c r="AC226" i="2"/>
  <c r="AC657" i="2"/>
  <c r="AC100" i="2"/>
  <c r="AC316" i="2"/>
  <c r="AC61" i="2"/>
  <c r="AC238" i="2"/>
  <c r="AC670" i="2"/>
  <c r="AC272" i="2"/>
  <c r="AC386" i="2"/>
  <c r="AC80" i="2"/>
  <c r="AC630" i="2"/>
  <c r="AC274" i="2"/>
  <c r="AC704" i="2"/>
  <c r="AC354" i="2"/>
  <c r="AC603" i="2"/>
  <c r="AC659" i="2"/>
  <c r="AC677" i="2"/>
  <c r="AC411" i="2"/>
  <c r="AC542" i="2"/>
  <c r="AC618" i="2"/>
  <c r="AC702" i="2"/>
  <c r="AC676" i="2"/>
  <c r="AC110" i="2"/>
  <c r="AC31" i="2"/>
  <c r="AC150" i="2"/>
  <c r="AC691" i="2"/>
  <c r="AC129" i="2"/>
  <c r="AC331" i="2"/>
  <c r="AC170" i="2"/>
  <c r="AC445" i="2"/>
  <c r="AC571" i="2"/>
  <c r="AC117" i="2"/>
  <c r="AC70" i="2"/>
  <c r="AC388" i="2"/>
  <c r="AC186" i="2"/>
  <c r="AC706" i="2"/>
  <c r="AC373" i="2"/>
  <c r="AC290" i="2"/>
  <c r="AC141" i="2"/>
  <c r="AC283" i="2"/>
  <c r="AC465" i="2"/>
  <c r="AC305" i="2"/>
  <c r="AC126" i="2"/>
  <c r="AC521" i="2"/>
  <c r="AC692" i="2"/>
  <c r="AC457" i="2"/>
  <c r="AC213" i="2"/>
  <c r="AC636" i="2"/>
  <c r="AC627" i="2"/>
  <c r="AC288" i="2"/>
  <c r="AC88" i="2"/>
  <c r="AC230" i="2"/>
  <c r="AC639" i="2"/>
  <c r="AC249" i="2"/>
  <c r="AC167" i="2"/>
  <c r="AC406" i="2"/>
  <c r="AC124" i="2"/>
  <c r="AC629" i="2"/>
  <c r="AC512" i="2"/>
  <c r="AC134" i="2"/>
  <c r="AC306" i="2"/>
  <c r="AC92" i="2"/>
  <c r="AC151" i="2"/>
  <c r="AC646" i="2"/>
  <c r="AC561" i="2"/>
  <c r="AC252" i="2"/>
  <c r="AC518" i="2"/>
  <c r="AC446" i="2"/>
  <c r="AC709" i="2"/>
  <c r="AC660" i="2"/>
  <c r="AC456" i="2"/>
  <c r="AC579" i="2"/>
  <c r="AC108" i="2"/>
  <c r="AC250" i="2"/>
  <c r="AC94" i="2"/>
  <c r="AC688" i="2"/>
  <c r="AC536" i="2"/>
  <c r="AC722" i="2"/>
  <c r="AC423" i="2"/>
  <c r="AC587" i="2"/>
  <c r="AC346" i="2"/>
  <c r="AC441" i="2"/>
  <c r="AC729" i="2"/>
  <c r="AC611" i="2"/>
  <c r="AC666" i="2"/>
  <c r="AC121" i="2"/>
  <c r="AC122" i="2"/>
  <c r="J56" i="3" s="1"/>
  <c r="AC701" i="2"/>
  <c r="AC284" i="2"/>
  <c r="AC477" i="2"/>
  <c r="AC519" i="2"/>
  <c r="AC278" i="2"/>
  <c r="AC638" i="2"/>
  <c r="AC240" i="2"/>
  <c r="AC654" i="2"/>
  <c r="AC303" i="2"/>
  <c r="J112" i="3" s="1"/>
  <c r="AC697" i="2"/>
  <c r="AC385" i="2"/>
  <c r="AC289" i="2"/>
  <c r="AC96" i="2"/>
  <c r="AC335" i="2"/>
  <c r="AC685" i="2"/>
  <c r="AC408" i="2"/>
  <c r="AC390" i="2"/>
  <c r="AC440" i="2"/>
  <c r="AC448" i="2"/>
  <c r="AC174" i="2"/>
  <c r="AC427" i="2"/>
  <c r="AC699" i="2"/>
  <c r="AC612" i="2"/>
  <c r="AC552" i="2"/>
  <c r="AC633" i="2"/>
  <c r="AC293" i="2"/>
  <c r="AC664" i="2"/>
  <c r="AC389" i="2"/>
  <c r="AC562" i="2"/>
  <c r="AC478" i="2"/>
  <c r="AC565" i="2"/>
  <c r="AC510" i="2"/>
  <c r="AC533" i="2"/>
  <c r="AC444" i="2"/>
  <c r="AC247" i="2"/>
  <c r="AC687" i="2"/>
  <c r="AC496" i="2"/>
  <c r="AC500" i="2"/>
  <c r="AC498" i="2"/>
  <c r="AC211" i="2"/>
  <c r="AC265" i="2"/>
  <c r="AC485" i="2"/>
  <c r="AC374" i="2"/>
  <c r="AC624" i="2"/>
  <c r="AC604" i="2"/>
  <c r="AC191" i="2"/>
  <c r="AC698" i="2"/>
  <c r="AC520" i="2"/>
  <c r="AC317" i="2"/>
  <c r="AC616" i="2"/>
  <c r="AC707" i="2"/>
  <c r="AC323" i="2"/>
  <c r="AC395" i="2"/>
  <c r="AC329" i="2"/>
  <c r="AC442" i="2"/>
  <c r="AC570" i="2"/>
  <c r="AC640" i="2"/>
  <c r="AC592" i="2"/>
  <c r="AC202" i="2"/>
  <c r="AC484" i="2"/>
  <c r="AC686" i="2"/>
  <c r="AC312" i="2"/>
  <c r="AC653" i="2"/>
  <c r="AC582" i="2"/>
  <c r="AC466" i="2"/>
  <c r="AC370" i="2"/>
  <c r="AC280" i="2"/>
  <c r="AC416" i="2"/>
  <c r="AC667" i="2"/>
  <c r="AC414" i="2"/>
  <c r="AC693" i="2"/>
  <c r="AC714" i="2"/>
  <c r="AC501" i="2"/>
  <c r="AC694" i="2"/>
  <c r="AC728" i="2"/>
  <c r="AC566" i="2"/>
  <c r="AC671" i="2"/>
  <c r="AC617" i="2"/>
  <c r="AC539" i="2"/>
  <c r="AC641" i="2"/>
  <c r="AC682" i="2"/>
  <c r="AC684" i="2"/>
  <c r="AC715" i="2"/>
  <c r="AC716" i="2"/>
  <c r="AC614" i="2"/>
  <c r="AC689" i="2"/>
  <c r="AC669" i="2"/>
  <c r="AC606" i="2"/>
  <c r="AC700" i="2"/>
  <c r="AC719" i="2"/>
  <c r="AC623" i="2"/>
  <c r="AC680" i="2"/>
  <c r="AC665" i="2"/>
  <c r="AC674" i="2"/>
  <c r="AC723" i="2"/>
  <c r="AC585" i="2"/>
  <c r="AC725" i="2"/>
  <c r="AC705" i="2"/>
  <c r="U455" i="2"/>
  <c r="U529" i="2"/>
  <c r="U634" i="2"/>
  <c r="U178" i="2"/>
  <c r="U359" i="2"/>
  <c r="U218" i="2"/>
  <c r="U551" i="2"/>
  <c r="U315" i="2"/>
  <c r="U593" i="2"/>
  <c r="U480" i="2"/>
  <c r="U365" i="2"/>
  <c r="U474" i="2"/>
  <c r="U678" i="2"/>
  <c r="U138" i="2"/>
  <c r="U341" i="2"/>
  <c r="U380" i="2"/>
  <c r="U324" i="2"/>
  <c r="U193" i="2"/>
  <c r="U154" i="2"/>
  <c r="U679" i="2"/>
  <c r="U443" i="2"/>
  <c r="U65" i="2"/>
  <c r="U11" i="2"/>
  <c r="U431" i="2"/>
  <c r="U343" i="2"/>
  <c r="U187" i="2"/>
  <c r="U145" i="2"/>
  <c r="U115" i="2"/>
  <c r="U559" i="2"/>
  <c r="U708" i="2"/>
  <c r="U340" i="2"/>
  <c r="U66" i="2"/>
  <c r="U71" i="2"/>
  <c r="U112" i="2"/>
  <c r="U605" i="2"/>
  <c r="U155" i="2"/>
  <c r="U642" i="2"/>
  <c r="U63" i="2"/>
  <c r="U575" i="2"/>
  <c r="U235" i="2"/>
  <c r="U27" i="2"/>
  <c r="U351" i="2"/>
  <c r="U573" i="2"/>
  <c r="U270" i="2"/>
  <c r="U127" i="2"/>
  <c r="U461" i="2"/>
  <c r="U114" i="2"/>
  <c r="U242" i="2"/>
  <c r="U8" i="2"/>
  <c r="U54" i="2"/>
  <c r="U215" i="2"/>
  <c r="U602" i="2"/>
  <c r="U277" i="2"/>
  <c r="U159" i="2"/>
  <c r="U77" i="2"/>
  <c r="U35" i="2"/>
  <c r="U469" i="2"/>
  <c r="U493" i="2"/>
  <c r="U166" i="2"/>
  <c r="U342" i="2"/>
  <c r="U364" i="2"/>
  <c r="U136" i="2"/>
  <c r="U531" i="2"/>
  <c r="U147" i="2"/>
  <c r="U449" i="2"/>
  <c r="U647" i="2"/>
  <c r="U160" i="2"/>
  <c r="U308" i="2"/>
  <c r="U260" i="2"/>
  <c r="U319" i="2"/>
  <c r="U3" i="2"/>
  <c r="U199" i="2"/>
  <c r="U172" i="2"/>
  <c r="U101" i="2"/>
  <c r="U106" i="2"/>
  <c r="U513" i="2"/>
  <c r="U454" i="2"/>
  <c r="U336" i="2"/>
  <c r="U157" i="2"/>
  <c r="U149" i="2"/>
  <c r="U467" i="2"/>
  <c r="U105" i="2"/>
  <c r="U572" i="2"/>
  <c r="U530" i="2"/>
  <c r="U489" i="2"/>
  <c r="U299" i="2"/>
  <c r="U345" i="2"/>
  <c r="U591" i="2"/>
  <c r="U275" i="2"/>
  <c r="U241" i="2"/>
  <c r="U78" i="2"/>
  <c r="U7" i="2"/>
  <c r="U269" i="2"/>
  <c r="U34" i="2"/>
  <c r="U76" i="2"/>
  <c r="U173" i="2"/>
  <c r="U332" i="2"/>
  <c r="U296" i="2"/>
  <c r="U637" i="2"/>
  <c r="U130" i="2"/>
  <c r="U53" i="2"/>
  <c r="U24" i="2"/>
  <c r="U532" i="2"/>
  <c r="U297" i="2"/>
  <c r="U231" i="2"/>
  <c r="U181" i="2"/>
  <c r="U72" i="2"/>
  <c r="U438" i="2"/>
  <c r="U508" i="2"/>
  <c r="U516" i="2"/>
  <c r="U251" i="2"/>
  <c r="U12" i="2"/>
  <c r="U156" i="2"/>
  <c r="U333" i="2"/>
  <c r="U161" i="2"/>
  <c r="U368" i="2"/>
  <c r="U482" i="2"/>
  <c r="U257" i="2"/>
  <c r="U597" i="2"/>
  <c r="U261" i="2"/>
  <c r="U330" i="2"/>
  <c r="U393" i="2"/>
  <c r="U358" i="2"/>
  <c r="U337" i="2"/>
  <c r="U168" i="2"/>
  <c r="U175" i="2"/>
  <c r="U67" i="2"/>
  <c r="U279" i="2"/>
  <c r="U203" i="2"/>
  <c r="U424" i="2"/>
  <c r="U58" i="2"/>
  <c r="U200" i="2"/>
  <c r="U26" i="2"/>
  <c r="U2" i="2"/>
  <c r="U589" i="2"/>
  <c r="U111" i="2"/>
  <c r="U710" i="2"/>
  <c r="U107" i="2"/>
  <c r="U239" i="2"/>
  <c r="U258" i="2"/>
  <c r="U55" i="2"/>
  <c r="U339" i="2"/>
  <c r="U139" i="2"/>
  <c r="U42" i="2"/>
  <c r="U195" i="2"/>
  <c r="U214" i="2"/>
  <c r="U6" i="2"/>
  <c r="U225" i="2"/>
  <c r="U325" i="2"/>
  <c r="U471" i="2"/>
  <c r="U87" i="2"/>
  <c r="U711" i="2"/>
  <c r="U459" i="2"/>
  <c r="U523" i="2"/>
  <c r="U430" i="2"/>
  <c r="U320" i="2"/>
  <c r="U525" i="2"/>
  <c r="U387" i="2"/>
  <c r="U509" i="2"/>
  <c r="U622" i="2"/>
  <c r="U148" i="2"/>
  <c r="U68" i="2"/>
  <c r="U361" i="2"/>
  <c r="U158" i="2"/>
  <c r="U74" i="2"/>
  <c r="U545" i="2"/>
  <c r="U486" i="2"/>
  <c r="U527" i="2"/>
  <c r="U21" i="2"/>
  <c r="U206" i="2"/>
  <c r="U23" i="2"/>
  <c r="U644" i="2"/>
  <c r="U495" i="2"/>
  <c r="U594" i="2"/>
  <c r="U304" i="2"/>
  <c r="U601" i="2"/>
  <c r="U619" i="2"/>
  <c r="U163" i="2"/>
  <c r="U463" i="2"/>
  <c r="U222" i="2"/>
  <c r="U696" i="2"/>
  <c r="U400" i="2"/>
  <c r="U17" i="2"/>
  <c r="U321" i="2"/>
  <c r="U228" i="2"/>
  <c r="U236" i="2"/>
  <c r="U153" i="2"/>
  <c r="U60" i="2"/>
  <c r="U586" i="2"/>
  <c r="U243" i="2"/>
  <c r="U301" i="2"/>
  <c r="U534" i="2"/>
  <c r="U164" i="2"/>
  <c r="U146" i="2"/>
  <c r="U621" i="2"/>
  <c r="U403" i="2"/>
  <c r="U432" i="2"/>
  <c r="U683" i="2"/>
  <c r="U422" i="2"/>
  <c r="U363" i="2"/>
  <c r="U567" i="2"/>
  <c r="U84" i="2"/>
  <c r="U703" i="2"/>
  <c r="U576" i="2"/>
  <c r="U233" i="2"/>
  <c r="U123" i="2"/>
  <c r="U475" i="2"/>
  <c r="U375" i="2"/>
  <c r="U490" i="2"/>
  <c r="U537" i="2"/>
  <c r="U128" i="2"/>
  <c r="U607" i="2"/>
  <c r="U143" i="2"/>
  <c r="U338" i="2"/>
  <c r="U135" i="2"/>
  <c r="U344" i="2"/>
  <c r="U514" i="2"/>
  <c r="U104" i="2"/>
  <c r="U310" i="2"/>
  <c r="U546" i="2"/>
  <c r="U543" i="2"/>
  <c r="U132" i="2"/>
  <c r="U208" i="2"/>
  <c r="U473" i="2"/>
  <c r="U681" i="2"/>
  <c r="U64" i="2"/>
  <c r="U415" i="2"/>
  <c r="U36" i="2"/>
  <c r="U713" i="2"/>
  <c r="U39" i="2"/>
  <c r="U547" i="2"/>
  <c r="U435" i="2"/>
  <c r="U401" i="2"/>
  <c r="U204" i="2"/>
  <c r="U720" i="2"/>
  <c r="U119" i="2"/>
  <c r="U69" i="2"/>
  <c r="U311" i="2"/>
  <c r="U524" i="2"/>
  <c r="U548" i="2"/>
  <c r="U182" i="2"/>
  <c r="U407" i="2"/>
  <c r="U487" i="2"/>
  <c r="U613" i="2"/>
  <c r="U492" i="2"/>
  <c r="U355" i="2"/>
  <c r="U43" i="2"/>
  <c r="U176" i="2"/>
  <c r="U502" i="2"/>
  <c r="U5" i="2"/>
  <c r="U472" i="2"/>
  <c r="U381" i="2"/>
  <c r="U300" i="2"/>
  <c r="U366" i="2"/>
  <c r="U90" i="2"/>
  <c r="U732" i="2"/>
  <c r="U434" i="2"/>
  <c r="U22" i="2"/>
  <c r="U184" i="2"/>
  <c r="U428" i="2"/>
  <c r="U377" i="2"/>
  <c r="U81" i="2"/>
  <c r="U695" i="2"/>
  <c r="U391" i="2"/>
  <c r="U419" i="2"/>
  <c r="U9" i="2"/>
  <c r="U564" i="2"/>
  <c r="U394" i="2"/>
  <c r="U462" i="2"/>
  <c r="U662" i="2"/>
  <c r="U470" i="2"/>
  <c r="U437" i="2"/>
  <c r="U549" i="2"/>
  <c r="U608" i="2"/>
  <c r="U217" i="2"/>
  <c r="U137" i="2"/>
  <c r="U483" i="2"/>
  <c r="U378" i="2"/>
  <c r="U198" i="2"/>
  <c r="U113" i="2"/>
  <c r="U83" i="2"/>
  <c r="U223" i="2"/>
  <c r="U583" i="2"/>
  <c r="U192" i="2"/>
  <c r="U246" i="2"/>
  <c r="U464" i="2"/>
  <c r="U263" i="2"/>
  <c r="U95" i="2"/>
  <c r="U372" i="2"/>
  <c r="U185" i="2"/>
  <c r="U578" i="2"/>
  <c r="U37" i="2"/>
  <c r="U588" i="2"/>
  <c r="U398" i="2"/>
  <c r="U313" i="2"/>
  <c r="U731" i="2"/>
  <c r="U29" i="2"/>
  <c r="U287" i="2"/>
  <c r="U326" i="2"/>
  <c r="U144" i="2"/>
  <c r="U609" i="2"/>
  <c r="U57" i="2"/>
  <c r="U590" i="2"/>
  <c r="U650" i="2"/>
  <c r="U212" i="2"/>
  <c r="U528" i="2"/>
  <c r="U581" i="2"/>
  <c r="U205" i="2"/>
  <c r="U98" i="2"/>
  <c r="U615" i="2"/>
  <c r="U481" i="2"/>
  <c r="U131" i="2"/>
  <c r="U281" i="2"/>
  <c r="U348" i="2"/>
  <c r="U59" i="2"/>
  <c r="U672" i="2"/>
  <c r="U643" i="2"/>
  <c r="U209" i="2"/>
  <c r="U49" i="2"/>
  <c r="U219" i="2"/>
  <c r="U180" i="2"/>
  <c r="U412" i="2"/>
  <c r="U116" i="2"/>
  <c r="U82" i="2"/>
  <c r="U413" i="2"/>
  <c r="U169" i="2"/>
  <c r="U421" i="2"/>
  <c r="U140" i="2"/>
  <c r="U535" i="2"/>
  <c r="U28" i="2"/>
  <c r="U569" i="2"/>
  <c r="U30" i="2"/>
  <c r="U426" i="2"/>
  <c r="U522" i="2"/>
  <c r="U503" i="2"/>
  <c r="U727" i="2"/>
  <c r="U476" i="2"/>
  <c r="U282" i="2"/>
  <c r="U362" i="2"/>
  <c r="U15" i="2"/>
  <c r="U10" i="2"/>
  <c r="U103" i="2"/>
  <c r="U19" i="2"/>
  <c r="U663" i="2"/>
  <c r="U673" i="2"/>
  <c r="U227" i="2"/>
  <c r="U392" i="2"/>
  <c r="U264" i="2"/>
  <c r="U237" i="2"/>
  <c r="U598" i="2"/>
  <c r="U20" i="2"/>
  <c r="U353" i="2"/>
  <c r="U40" i="2"/>
  <c r="U194" i="2"/>
  <c r="U625" i="2"/>
  <c r="U314" i="2"/>
  <c r="U302" i="2"/>
  <c r="U220" i="2"/>
  <c r="U244" i="2"/>
  <c r="U517" i="2"/>
  <c r="U268" i="2"/>
  <c r="U328" i="2"/>
  <c r="U93" i="2"/>
  <c r="U255" i="2"/>
  <c r="U51" i="2"/>
  <c r="U62" i="2"/>
  <c r="U507" i="2"/>
  <c r="U102" i="2"/>
  <c r="U558" i="2"/>
  <c r="U656" i="2"/>
  <c r="U399" i="2"/>
  <c r="U453" i="2"/>
  <c r="U179" i="2"/>
  <c r="U294" i="2"/>
  <c r="U38" i="2"/>
  <c r="U557" i="2"/>
  <c r="U479" i="2"/>
  <c r="U397" i="2"/>
  <c r="U626" i="2"/>
  <c r="U221" i="2"/>
  <c r="U322" i="2"/>
  <c r="U645" i="2"/>
  <c r="U75" i="2"/>
  <c r="U600" i="2"/>
  <c r="U420" i="2"/>
  <c r="U190" i="2"/>
  <c r="U44" i="2"/>
  <c r="U216" i="2"/>
  <c r="U584" i="2"/>
  <c r="U425" i="2"/>
  <c r="U118" i="2"/>
  <c r="U318" i="2"/>
  <c r="U276" i="2"/>
  <c r="U210" i="2"/>
  <c r="U383" i="2"/>
  <c r="U133" i="2"/>
  <c r="U580" i="2"/>
  <c r="U152" i="2"/>
  <c r="U307" i="2"/>
  <c r="U384" i="2"/>
  <c r="U668" i="2"/>
  <c r="U245" i="2"/>
  <c r="U499" i="2"/>
  <c r="U162" i="2"/>
  <c r="U50" i="2"/>
  <c r="U196" i="2"/>
  <c r="U171" i="2"/>
  <c r="U309" i="2"/>
  <c r="U595" i="2"/>
  <c r="U690" i="2"/>
  <c r="U229" i="2"/>
  <c r="U142" i="2"/>
  <c r="U717" i="2"/>
  <c r="U526" i="2"/>
  <c r="U409" i="2"/>
  <c r="U266" i="2"/>
  <c r="U259" i="2"/>
  <c r="U350" i="2"/>
  <c r="U97" i="2"/>
  <c r="U553" i="2"/>
  <c r="U577" i="2"/>
  <c r="U675" i="2"/>
  <c r="U376" i="2"/>
  <c r="U183" i="2"/>
  <c r="U632" i="2"/>
  <c r="U404" i="2"/>
  <c r="U718" i="2"/>
  <c r="U56" i="2"/>
  <c r="U13" i="2"/>
  <c r="U32" i="2"/>
  <c r="U25" i="2"/>
  <c r="U648" i="2"/>
  <c r="U504" i="2"/>
  <c r="U450" i="2"/>
  <c r="U568" i="2"/>
  <c r="U4" i="2"/>
  <c r="U560" i="2"/>
  <c r="U497" i="2"/>
  <c r="U291" i="2"/>
  <c r="U327" i="2"/>
  <c r="U298" i="2"/>
  <c r="U109" i="2"/>
  <c r="U85" i="2"/>
  <c r="U511" i="2"/>
  <c r="U405" i="2"/>
  <c r="U382" i="2"/>
  <c r="U47" i="2"/>
  <c r="U256" i="2"/>
  <c r="U610" i="2"/>
  <c r="U505" i="2"/>
  <c r="U201" i="2"/>
  <c r="U369" i="2"/>
  <c r="U721" i="2"/>
  <c r="U379" i="2"/>
  <c r="U271" i="2"/>
  <c r="U550" i="2"/>
  <c r="U451" i="2"/>
  <c r="U554" i="2"/>
  <c r="U262" i="2"/>
  <c r="U726" i="2"/>
  <c r="U433" i="2"/>
  <c r="U538" i="2"/>
  <c r="U91" i="2"/>
  <c r="U232" i="2"/>
  <c r="U652" i="2"/>
  <c r="U347" i="2"/>
  <c r="U620" i="2"/>
  <c r="U295" i="2"/>
  <c r="U188" i="2"/>
  <c r="U285" i="2"/>
  <c r="U540" i="2"/>
  <c r="U655" i="2"/>
  <c r="U574" i="2"/>
  <c r="U120" i="2"/>
  <c r="U468" i="2"/>
  <c r="U45" i="2"/>
  <c r="T64" i="3" s="1"/>
  <c r="U89" i="2"/>
  <c r="U417" i="2"/>
  <c r="U360" i="2"/>
  <c r="U33" i="2"/>
  <c r="U99" i="2"/>
  <c r="U556" i="2"/>
  <c r="U429" i="2"/>
  <c r="U563" i="2"/>
  <c r="U14" i="2"/>
  <c r="U273" i="2"/>
  <c r="U165" i="2"/>
  <c r="U189" i="2"/>
  <c r="U248" i="2"/>
  <c r="U396" i="2"/>
  <c r="U286" i="2"/>
  <c r="U292" i="2"/>
  <c r="U73" i="2"/>
  <c r="U18" i="2"/>
  <c r="U491" i="2"/>
  <c r="U635" i="2"/>
  <c r="U541" i="2"/>
  <c r="U253" i="2"/>
  <c r="U52" i="2"/>
  <c r="U402" i="2"/>
  <c r="U658" i="2"/>
  <c r="U730" i="2"/>
  <c r="U494" i="2"/>
  <c r="U458" i="2"/>
  <c r="U712" i="2"/>
  <c r="U197" i="2"/>
  <c r="U234" i="2"/>
  <c r="U356" i="2"/>
  <c r="U41" i="2"/>
  <c r="U631" i="2"/>
  <c r="U651" i="2"/>
  <c r="U16" i="2"/>
  <c r="U436" i="2"/>
  <c r="U367" i="2"/>
  <c r="U224" i="2"/>
  <c r="U506" i="2"/>
  <c r="U352" i="2"/>
  <c r="U439" i="2"/>
  <c r="U488" i="2"/>
  <c r="U544" i="2"/>
  <c r="U661" i="2"/>
  <c r="U207" i="2"/>
  <c r="U447" i="2"/>
  <c r="U86" i="2"/>
  <c r="U628" i="2"/>
  <c r="U410" i="2"/>
  <c r="U555" i="2"/>
  <c r="U599" i="2"/>
  <c r="U596" i="2"/>
  <c r="U724" i="2"/>
  <c r="U460" i="2"/>
  <c r="U334" i="2"/>
  <c r="U515" i="2"/>
  <c r="U649" i="2"/>
  <c r="U79" i="2"/>
  <c r="U125" i="2"/>
  <c r="U357" i="2"/>
  <c r="U452" i="2"/>
  <c r="U418" i="2"/>
  <c r="U48" i="2"/>
  <c r="T65" i="3" s="1"/>
  <c r="U349" i="2"/>
  <c r="U254" i="2"/>
  <c r="U371" i="2"/>
  <c r="U267" i="2"/>
  <c r="U177" i="2"/>
  <c r="U46" i="2"/>
  <c r="U226" i="2"/>
  <c r="U657" i="2"/>
  <c r="U100" i="2"/>
  <c r="U316" i="2"/>
  <c r="U61" i="2"/>
  <c r="U238" i="2"/>
  <c r="U670" i="2"/>
  <c r="U272" i="2"/>
  <c r="U386" i="2"/>
  <c r="U80" i="2"/>
  <c r="U630" i="2"/>
  <c r="U274" i="2"/>
  <c r="U704" i="2"/>
  <c r="U354" i="2"/>
  <c r="U603" i="2"/>
  <c r="U659" i="2"/>
  <c r="U677" i="2"/>
  <c r="U411" i="2"/>
  <c r="U542" i="2"/>
  <c r="U618" i="2"/>
  <c r="U702" i="2"/>
  <c r="U676" i="2"/>
  <c r="U110" i="2"/>
  <c r="U31" i="2"/>
  <c r="U150" i="2"/>
  <c r="U691" i="2"/>
  <c r="U129" i="2"/>
  <c r="U331" i="2"/>
  <c r="U170" i="2"/>
  <c r="U445" i="2"/>
  <c r="U571" i="2"/>
  <c r="U117" i="2"/>
  <c r="U70" i="2"/>
  <c r="U388" i="2"/>
  <c r="U186" i="2"/>
  <c r="U706" i="2"/>
  <c r="U373" i="2"/>
  <c r="U290" i="2"/>
  <c r="U141" i="2"/>
  <c r="U283" i="2"/>
  <c r="U465" i="2"/>
  <c r="U305" i="2"/>
  <c r="U126" i="2"/>
  <c r="U521" i="2"/>
  <c r="T109" i="3" s="1"/>
  <c r="U692" i="2"/>
  <c r="U457" i="2"/>
  <c r="U213" i="2"/>
  <c r="U636" i="2"/>
  <c r="U627" i="2"/>
  <c r="U288" i="2"/>
  <c r="U88" i="2"/>
  <c r="U230" i="2"/>
  <c r="U639" i="2"/>
  <c r="U249" i="2"/>
  <c r="U167" i="2"/>
  <c r="U406" i="2"/>
  <c r="U124" i="2"/>
  <c r="U629" i="2"/>
  <c r="U512" i="2"/>
  <c r="U134" i="2"/>
  <c r="U306" i="2"/>
  <c r="U92" i="2"/>
  <c r="U151" i="2"/>
  <c r="U646" i="2"/>
  <c r="U561" i="2"/>
  <c r="U252" i="2"/>
  <c r="U518" i="2"/>
  <c r="U446" i="2"/>
  <c r="U709" i="2"/>
  <c r="U660" i="2"/>
  <c r="U456" i="2"/>
  <c r="U579" i="2"/>
  <c r="U108" i="2"/>
  <c r="U250" i="2"/>
  <c r="U94" i="2"/>
  <c r="U688" i="2"/>
  <c r="U536" i="2"/>
  <c r="U722" i="2"/>
  <c r="U423" i="2"/>
  <c r="U587" i="2"/>
  <c r="U346" i="2"/>
  <c r="U441" i="2"/>
  <c r="U729" i="2"/>
  <c r="U611" i="2"/>
  <c r="U666" i="2"/>
  <c r="U121" i="2"/>
  <c r="U122" i="2"/>
  <c r="U701" i="2"/>
  <c r="U284" i="2"/>
  <c r="U477" i="2"/>
  <c r="U519" i="2"/>
  <c r="U278" i="2"/>
  <c r="U638" i="2"/>
  <c r="U240" i="2"/>
  <c r="U654" i="2"/>
  <c r="U303" i="2"/>
  <c r="U697" i="2"/>
  <c r="U385" i="2"/>
  <c r="U289" i="2"/>
  <c r="U96" i="2"/>
  <c r="U335" i="2"/>
  <c r="U685" i="2"/>
  <c r="U408" i="2"/>
  <c r="U390" i="2"/>
  <c r="U440" i="2"/>
  <c r="U448" i="2"/>
  <c r="U174" i="2"/>
  <c r="U427" i="2"/>
  <c r="U699" i="2"/>
  <c r="U612" i="2"/>
  <c r="U552" i="2"/>
  <c r="U633" i="2"/>
  <c r="U293" i="2"/>
  <c r="U664" i="2"/>
  <c r="U389" i="2"/>
  <c r="U562" i="2"/>
  <c r="U478" i="2"/>
  <c r="U565" i="2"/>
  <c r="U510" i="2"/>
  <c r="U533" i="2"/>
  <c r="U444" i="2"/>
  <c r="U247" i="2"/>
  <c r="U687" i="2"/>
  <c r="U496" i="2"/>
  <c r="U500" i="2"/>
  <c r="U498" i="2"/>
  <c r="U211" i="2"/>
  <c r="U265" i="2"/>
  <c r="U485" i="2"/>
  <c r="U374" i="2"/>
  <c r="U624" i="2"/>
  <c r="U604" i="2"/>
  <c r="U191" i="2"/>
  <c r="U698" i="2"/>
  <c r="U520" i="2"/>
  <c r="U317" i="2"/>
  <c r="U616" i="2"/>
  <c r="U707" i="2"/>
  <c r="U323" i="2"/>
  <c r="U395" i="2"/>
  <c r="U329" i="2"/>
  <c r="U442" i="2"/>
  <c r="U570" i="2"/>
  <c r="U640" i="2"/>
  <c r="U592" i="2"/>
  <c r="U202" i="2"/>
  <c r="U484" i="2"/>
  <c r="U686" i="2"/>
  <c r="U312" i="2"/>
  <c r="U653" i="2"/>
  <c r="U582" i="2"/>
  <c r="U466" i="2"/>
  <c r="U370" i="2"/>
  <c r="U280" i="2"/>
  <c r="U416" i="2"/>
  <c r="U667" i="2"/>
  <c r="U414" i="2"/>
  <c r="U693" i="2"/>
  <c r="U714" i="2"/>
  <c r="U501" i="2"/>
  <c r="U694" i="2"/>
  <c r="U728" i="2"/>
  <c r="U566" i="2"/>
  <c r="U671" i="2"/>
  <c r="U617" i="2"/>
  <c r="U539" i="2"/>
  <c r="U641" i="2"/>
  <c r="U682" i="2"/>
  <c r="U684" i="2"/>
  <c r="U715" i="2"/>
  <c r="U716" i="2"/>
  <c r="U614" i="2"/>
  <c r="U689" i="2"/>
  <c r="U669" i="2"/>
  <c r="U606" i="2"/>
  <c r="U700" i="2"/>
  <c r="U719" i="2"/>
  <c r="U623" i="2"/>
  <c r="U680" i="2"/>
  <c r="U665" i="2"/>
  <c r="U674" i="2"/>
  <c r="U723" i="2"/>
  <c r="U585" i="2"/>
  <c r="U725" i="2"/>
  <c r="U705" i="2"/>
  <c r="T455" i="2"/>
  <c r="T529" i="2"/>
  <c r="T634" i="2"/>
  <c r="T178" i="2"/>
  <c r="T359" i="2"/>
  <c r="T218" i="2"/>
  <c r="T551" i="2"/>
  <c r="T315" i="2"/>
  <c r="T593" i="2"/>
  <c r="T480" i="2"/>
  <c r="T365" i="2"/>
  <c r="T474" i="2"/>
  <c r="T678" i="2"/>
  <c r="T138" i="2"/>
  <c r="T341" i="2"/>
  <c r="T380" i="2"/>
  <c r="T324" i="2"/>
  <c r="T193" i="2"/>
  <c r="T154" i="2"/>
  <c r="T679" i="2"/>
  <c r="T443" i="2"/>
  <c r="T65" i="2"/>
  <c r="T11" i="2"/>
  <c r="T431" i="2"/>
  <c r="T343" i="2"/>
  <c r="T187" i="2"/>
  <c r="T145" i="2"/>
  <c r="T115" i="2"/>
  <c r="T559" i="2"/>
  <c r="T708" i="2"/>
  <c r="T340" i="2"/>
  <c r="T66" i="2"/>
  <c r="T71" i="2"/>
  <c r="T112" i="2"/>
  <c r="T605" i="2"/>
  <c r="T155" i="2"/>
  <c r="T642" i="2"/>
  <c r="T63" i="2"/>
  <c r="T575" i="2"/>
  <c r="T235" i="2"/>
  <c r="T27" i="2"/>
  <c r="T351" i="2"/>
  <c r="T573" i="2"/>
  <c r="T270" i="2"/>
  <c r="T127" i="2"/>
  <c r="T461" i="2"/>
  <c r="T114" i="2"/>
  <c r="T242" i="2"/>
  <c r="T8" i="2"/>
  <c r="T54" i="2"/>
  <c r="T215" i="2"/>
  <c r="T602" i="2"/>
  <c r="T277" i="2"/>
  <c r="T159" i="2"/>
  <c r="T77" i="2"/>
  <c r="T35" i="2"/>
  <c r="T469" i="2"/>
  <c r="T493" i="2"/>
  <c r="T166" i="2"/>
  <c r="T342" i="2"/>
  <c r="T364" i="2"/>
  <c r="T136" i="2"/>
  <c r="T531" i="2"/>
  <c r="T147" i="2"/>
  <c r="T449" i="2"/>
  <c r="T647" i="2"/>
  <c r="T160" i="2"/>
  <c r="T308" i="2"/>
  <c r="T260" i="2"/>
  <c r="T319" i="2"/>
  <c r="T3" i="2"/>
  <c r="T199" i="2"/>
  <c r="T172" i="2"/>
  <c r="T101" i="2"/>
  <c r="T106" i="2"/>
  <c r="T513" i="2"/>
  <c r="T454" i="2"/>
  <c r="T336" i="2"/>
  <c r="T157" i="2"/>
  <c r="T149" i="2"/>
  <c r="T467" i="2"/>
  <c r="T105" i="2"/>
  <c r="T572" i="2"/>
  <c r="T530" i="2"/>
  <c r="T489" i="2"/>
  <c r="T299" i="2"/>
  <c r="T345" i="2"/>
  <c r="T591" i="2"/>
  <c r="T275" i="2"/>
  <c r="T241" i="2"/>
  <c r="T78" i="2"/>
  <c r="T7" i="2"/>
  <c r="T269" i="2"/>
  <c r="T34" i="2"/>
  <c r="T76" i="2"/>
  <c r="T173" i="2"/>
  <c r="T332" i="2"/>
  <c r="T296" i="2"/>
  <c r="T637" i="2"/>
  <c r="T130" i="2"/>
  <c r="T53" i="2"/>
  <c r="T24" i="2"/>
  <c r="T532" i="2"/>
  <c r="T297" i="2"/>
  <c r="T231" i="2"/>
  <c r="T181" i="2"/>
  <c r="T72" i="2"/>
  <c r="T438" i="2"/>
  <c r="T508" i="2"/>
  <c r="T516" i="2"/>
  <c r="T251" i="2"/>
  <c r="T12" i="2"/>
  <c r="T156" i="2"/>
  <c r="T333" i="2"/>
  <c r="T161" i="2"/>
  <c r="T368" i="2"/>
  <c r="T482" i="2"/>
  <c r="T257" i="2"/>
  <c r="T597" i="2"/>
  <c r="T261" i="2"/>
  <c r="T330" i="2"/>
  <c r="T393" i="2"/>
  <c r="T358" i="2"/>
  <c r="T337" i="2"/>
  <c r="T168" i="2"/>
  <c r="T175" i="2"/>
  <c r="T67" i="2"/>
  <c r="T279" i="2"/>
  <c r="T203" i="2"/>
  <c r="T424" i="2"/>
  <c r="T58" i="2"/>
  <c r="T200" i="2"/>
  <c r="T26" i="2"/>
  <c r="T2" i="2"/>
  <c r="T589" i="2"/>
  <c r="T111" i="2"/>
  <c r="T710" i="2"/>
  <c r="T107" i="2"/>
  <c r="T239" i="2"/>
  <c r="T258" i="2"/>
  <c r="T55" i="2"/>
  <c r="T339" i="2"/>
  <c r="T139" i="2"/>
  <c r="T42" i="2"/>
  <c r="T195" i="2"/>
  <c r="T214" i="2"/>
  <c r="T6" i="2"/>
  <c r="T225" i="2"/>
  <c r="T325" i="2"/>
  <c r="T471" i="2"/>
  <c r="T87" i="2"/>
  <c r="T711" i="2"/>
  <c r="T459" i="2"/>
  <c r="T523" i="2"/>
  <c r="T430" i="2"/>
  <c r="T320" i="2"/>
  <c r="T525" i="2"/>
  <c r="T387" i="2"/>
  <c r="T509" i="2"/>
  <c r="T622" i="2"/>
  <c r="T148" i="2"/>
  <c r="T68" i="2"/>
  <c r="T361" i="2"/>
  <c r="T158" i="2"/>
  <c r="T74" i="2"/>
  <c r="T545" i="2"/>
  <c r="T486" i="2"/>
  <c r="T527" i="2"/>
  <c r="T21" i="2"/>
  <c r="T206" i="2"/>
  <c r="T23" i="2"/>
  <c r="T644" i="2"/>
  <c r="T495" i="2"/>
  <c r="T594" i="2"/>
  <c r="T304" i="2"/>
  <c r="T601" i="2"/>
  <c r="T619" i="2"/>
  <c r="T163" i="2"/>
  <c r="T463" i="2"/>
  <c r="T222" i="2"/>
  <c r="T696" i="2"/>
  <c r="T400" i="2"/>
  <c r="T17" i="2"/>
  <c r="T321" i="2"/>
  <c r="T228" i="2"/>
  <c r="T236" i="2"/>
  <c r="T153" i="2"/>
  <c r="T60" i="2"/>
  <c r="T586" i="2"/>
  <c r="T243" i="2"/>
  <c r="T301" i="2"/>
  <c r="T534" i="2"/>
  <c r="T164" i="2"/>
  <c r="T146" i="2"/>
  <c r="T621" i="2"/>
  <c r="T403" i="2"/>
  <c r="T432" i="2"/>
  <c r="T683" i="2"/>
  <c r="T422" i="2"/>
  <c r="T363" i="2"/>
  <c r="T567" i="2"/>
  <c r="T84" i="2"/>
  <c r="T703" i="2"/>
  <c r="T576" i="2"/>
  <c r="T233" i="2"/>
  <c r="T123" i="2"/>
  <c r="T475" i="2"/>
  <c r="T375" i="2"/>
  <c r="T490" i="2"/>
  <c r="T537" i="2"/>
  <c r="T128" i="2"/>
  <c r="T607" i="2"/>
  <c r="T143" i="2"/>
  <c r="T338" i="2"/>
  <c r="T135" i="2"/>
  <c r="T344" i="2"/>
  <c r="T514" i="2"/>
  <c r="T104" i="2"/>
  <c r="T310" i="2"/>
  <c r="T546" i="2"/>
  <c r="T543" i="2"/>
  <c r="T132" i="2"/>
  <c r="T208" i="2"/>
  <c r="T473" i="2"/>
  <c r="T681" i="2"/>
  <c r="T64" i="2"/>
  <c r="T415" i="2"/>
  <c r="T36" i="2"/>
  <c r="T713" i="2"/>
  <c r="T39" i="2"/>
  <c r="T547" i="2"/>
  <c r="T435" i="2"/>
  <c r="T401" i="2"/>
  <c r="T204" i="2"/>
  <c r="T720" i="2"/>
  <c r="T119" i="2"/>
  <c r="T69" i="2"/>
  <c r="T311" i="2"/>
  <c r="T524" i="2"/>
  <c r="T548" i="2"/>
  <c r="T182" i="2"/>
  <c r="T407" i="2"/>
  <c r="T487" i="2"/>
  <c r="T613" i="2"/>
  <c r="T492" i="2"/>
  <c r="T355" i="2"/>
  <c r="T43" i="2"/>
  <c r="T176" i="2"/>
  <c r="T502" i="2"/>
  <c r="T5" i="2"/>
  <c r="T472" i="2"/>
  <c r="T381" i="2"/>
  <c r="T300" i="2"/>
  <c r="T366" i="2"/>
  <c r="T90" i="2"/>
  <c r="T732" i="2"/>
  <c r="T434" i="2"/>
  <c r="T22" i="2"/>
  <c r="T184" i="2"/>
  <c r="T428" i="2"/>
  <c r="T377" i="2"/>
  <c r="T81" i="2"/>
  <c r="T695" i="2"/>
  <c r="T391" i="2"/>
  <c r="T419" i="2"/>
  <c r="T9" i="2"/>
  <c r="T564" i="2"/>
  <c r="T394" i="2"/>
  <c r="T462" i="2"/>
  <c r="T662" i="2"/>
  <c r="T470" i="2"/>
  <c r="T437" i="2"/>
  <c r="T549" i="2"/>
  <c r="T608" i="2"/>
  <c r="T217" i="2"/>
  <c r="T137" i="2"/>
  <c r="T483" i="2"/>
  <c r="T378" i="2"/>
  <c r="T198" i="2"/>
  <c r="T113" i="2"/>
  <c r="T83" i="2"/>
  <c r="T223" i="2"/>
  <c r="T583" i="2"/>
  <c r="T192" i="2"/>
  <c r="T246" i="2"/>
  <c r="T464" i="2"/>
  <c r="T263" i="2"/>
  <c r="T95" i="2"/>
  <c r="T372" i="2"/>
  <c r="T185" i="2"/>
  <c r="T578" i="2"/>
  <c r="T37" i="2"/>
  <c r="T588" i="2"/>
  <c r="T398" i="2"/>
  <c r="T313" i="2"/>
  <c r="T731" i="2"/>
  <c r="T29" i="2"/>
  <c r="T287" i="2"/>
  <c r="T326" i="2"/>
  <c r="T144" i="2"/>
  <c r="T609" i="2"/>
  <c r="T57" i="2"/>
  <c r="T590" i="2"/>
  <c r="T650" i="2"/>
  <c r="T212" i="2"/>
  <c r="T528" i="2"/>
  <c r="T581" i="2"/>
  <c r="T205" i="2"/>
  <c r="T98" i="2"/>
  <c r="T615" i="2"/>
  <c r="T481" i="2"/>
  <c r="T131" i="2"/>
  <c r="T281" i="2"/>
  <c r="T348" i="2"/>
  <c r="T59" i="2"/>
  <c r="T672" i="2"/>
  <c r="T643" i="2"/>
  <c r="T209" i="2"/>
  <c r="T49" i="2"/>
  <c r="T219" i="2"/>
  <c r="T180" i="2"/>
  <c r="T412" i="2"/>
  <c r="T116" i="2"/>
  <c r="T82" i="2"/>
  <c r="T413" i="2"/>
  <c r="T169" i="2"/>
  <c r="T421" i="2"/>
  <c r="T140" i="2"/>
  <c r="T535" i="2"/>
  <c r="T28" i="2"/>
  <c r="T569" i="2"/>
  <c r="T30" i="2"/>
  <c r="T426" i="2"/>
  <c r="T522" i="2"/>
  <c r="T503" i="2"/>
  <c r="T727" i="2"/>
  <c r="T476" i="2"/>
  <c r="T282" i="2"/>
  <c r="T362" i="2"/>
  <c r="T15" i="2"/>
  <c r="T10" i="2"/>
  <c r="T103" i="2"/>
  <c r="T19" i="2"/>
  <c r="T663" i="2"/>
  <c r="T673" i="2"/>
  <c r="T227" i="2"/>
  <c r="T392" i="2"/>
  <c r="T264" i="2"/>
  <c r="T237" i="2"/>
  <c r="T598" i="2"/>
  <c r="T20" i="2"/>
  <c r="T353" i="2"/>
  <c r="T40" i="2"/>
  <c r="T194" i="2"/>
  <c r="T625" i="2"/>
  <c r="T314" i="2"/>
  <c r="T302" i="2"/>
  <c r="T220" i="2"/>
  <c r="T244" i="2"/>
  <c r="T517" i="2"/>
  <c r="T268" i="2"/>
  <c r="T328" i="2"/>
  <c r="T93" i="2"/>
  <c r="T255" i="2"/>
  <c r="T51" i="2"/>
  <c r="T62" i="2"/>
  <c r="T507" i="2"/>
  <c r="T102" i="2"/>
  <c r="T558" i="2"/>
  <c r="T656" i="2"/>
  <c r="T399" i="2"/>
  <c r="T453" i="2"/>
  <c r="T179" i="2"/>
  <c r="T294" i="2"/>
  <c r="T38" i="2"/>
  <c r="T557" i="2"/>
  <c r="T479" i="2"/>
  <c r="T397" i="2"/>
  <c r="T626" i="2"/>
  <c r="T221" i="2"/>
  <c r="T322" i="2"/>
  <c r="T645" i="2"/>
  <c r="T75" i="2"/>
  <c r="T600" i="2"/>
  <c r="T420" i="2"/>
  <c r="T190" i="2"/>
  <c r="T44" i="2"/>
  <c r="T216" i="2"/>
  <c r="T584" i="2"/>
  <c r="T425" i="2"/>
  <c r="T118" i="2"/>
  <c r="T318" i="2"/>
  <c r="T276" i="2"/>
  <c r="T210" i="2"/>
  <c r="T383" i="2"/>
  <c r="T133" i="2"/>
  <c r="T580" i="2"/>
  <c r="T152" i="2"/>
  <c r="T307" i="2"/>
  <c r="T384" i="2"/>
  <c r="T668" i="2"/>
  <c r="T245" i="2"/>
  <c r="T499" i="2"/>
  <c r="T162" i="2"/>
  <c r="T50" i="2"/>
  <c r="T196" i="2"/>
  <c r="T171" i="2"/>
  <c r="T309" i="2"/>
  <c r="T595" i="2"/>
  <c r="T690" i="2"/>
  <c r="T229" i="2"/>
  <c r="T142" i="2"/>
  <c r="T717" i="2"/>
  <c r="T526" i="2"/>
  <c r="T409" i="2"/>
  <c r="T266" i="2"/>
  <c r="T259" i="2"/>
  <c r="T350" i="2"/>
  <c r="T97" i="2"/>
  <c r="T553" i="2"/>
  <c r="T577" i="2"/>
  <c r="T675" i="2"/>
  <c r="T376" i="2"/>
  <c r="T183" i="2"/>
  <c r="T632" i="2"/>
  <c r="T404" i="2"/>
  <c r="T718" i="2"/>
  <c r="T56" i="2"/>
  <c r="T13" i="2"/>
  <c r="T32" i="2"/>
  <c r="T25" i="2"/>
  <c r="T648" i="2"/>
  <c r="T504" i="2"/>
  <c r="T450" i="2"/>
  <c r="T568" i="2"/>
  <c r="T4" i="2"/>
  <c r="T560" i="2"/>
  <c r="T497" i="2"/>
  <c r="T291" i="2"/>
  <c r="T327" i="2"/>
  <c r="T298" i="2"/>
  <c r="T109" i="2"/>
  <c r="T85" i="2"/>
  <c r="T511" i="2"/>
  <c r="T405" i="2"/>
  <c r="T382" i="2"/>
  <c r="T47" i="2"/>
  <c r="T256" i="2"/>
  <c r="T610" i="2"/>
  <c r="T505" i="2"/>
  <c r="T201" i="2"/>
  <c r="T369" i="2"/>
  <c r="T721" i="2"/>
  <c r="T379" i="2"/>
  <c r="T271" i="2"/>
  <c r="T550" i="2"/>
  <c r="T451" i="2"/>
  <c r="T554" i="2"/>
  <c r="T262" i="2"/>
  <c r="T726" i="2"/>
  <c r="T433" i="2"/>
  <c r="T538" i="2"/>
  <c r="T91" i="2"/>
  <c r="T232" i="2"/>
  <c r="T652" i="2"/>
  <c r="T347" i="2"/>
  <c r="T620" i="2"/>
  <c r="T295" i="2"/>
  <c r="T188" i="2"/>
  <c r="T285" i="2"/>
  <c r="T540" i="2"/>
  <c r="T655" i="2"/>
  <c r="T574" i="2"/>
  <c r="T120" i="2"/>
  <c r="T468" i="2"/>
  <c r="T45" i="2"/>
  <c r="T89" i="2"/>
  <c r="T417" i="2"/>
  <c r="T360" i="2"/>
  <c r="T33" i="2"/>
  <c r="T99" i="2"/>
  <c r="T556" i="2"/>
  <c r="T429" i="2"/>
  <c r="T563" i="2"/>
  <c r="T14" i="2"/>
  <c r="T273" i="2"/>
  <c r="T165" i="2"/>
  <c r="T189" i="2"/>
  <c r="T248" i="2"/>
  <c r="T396" i="2"/>
  <c r="T286" i="2"/>
  <c r="T292" i="2"/>
  <c r="T73" i="2"/>
  <c r="T18" i="2"/>
  <c r="T491" i="2"/>
  <c r="T635" i="2"/>
  <c r="T541" i="2"/>
  <c r="T253" i="2"/>
  <c r="T52" i="2"/>
  <c r="T402" i="2"/>
  <c r="T658" i="2"/>
  <c r="T730" i="2"/>
  <c r="T494" i="2"/>
  <c r="T458" i="2"/>
  <c r="T712" i="2"/>
  <c r="T197" i="2"/>
  <c r="T234" i="2"/>
  <c r="T356" i="2"/>
  <c r="T41" i="2"/>
  <c r="T631" i="2"/>
  <c r="T651" i="2"/>
  <c r="T16" i="2"/>
  <c r="T436" i="2"/>
  <c r="T367" i="2"/>
  <c r="T224" i="2"/>
  <c r="T506" i="2"/>
  <c r="T352" i="2"/>
  <c r="T439" i="2"/>
  <c r="T488" i="2"/>
  <c r="T544" i="2"/>
  <c r="T661" i="2"/>
  <c r="T207" i="2"/>
  <c r="T447" i="2"/>
  <c r="T86" i="2"/>
  <c r="T628" i="2"/>
  <c r="T410" i="2"/>
  <c r="T555" i="2"/>
  <c r="T599" i="2"/>
  <c r="T596" i="2"/>
  <c r="T724" i="2"/>
  <c r="T460" i="2"/>
  <c r="T334" i="2"/>
  <c r="T515" i="2"/>
  <c r="T649" i="2"/>
  <c r="T79" i="2"/>
  <c r="T125" i="2"/>
  <c r="T357" i="2"/>
  <c r="T452" i="2"/>
  <c r="T418" i="2"/>
  <c r="T48" i="2"/>
  <c r="T349" i="2"/>
  <c r="T254" i="2"/>
  <c r="T371" i="2"/>
  <c r="T267" i="2"/>
  <c r="T177" i="2"/>
  <c r="T46" i="2"/>
  <c r="T226" i="2"/>
  <c r="T657" i="2"/>
  <c r="T100" i="2"/>
  <c r="T316" i="2"/>
  <c r="T61" i="2"/>
  <c r="T238" i="2"/>
  <c r="T670" i="2"/>
  <c r="T272" i="2"/>
  <c r="T386" i="2"/>
  <c r="T80" i="2"/>
  <c r="T630" i="2"/>
  <c r="T274" i="2"/>
  <c r="T704" i="2"/>
  <c r="T354" i="2"/>
  <c r="T603" i="2"/>
  <c r="T659" i="2"/>
  <c r="T677" i="2"/>
  <c r="T411" i="2"/>
  <c r="T542" i="2"/>
  <c r="T618" i="2"/>
  <c r="T702" i="2"/>
  <c r="T676" i="2"/>
  <c r="T110" i="2"/>
  <c r="T31" i="2"/>
  <c r="T150" i="2"/>
  <c r="T691" i="2"/>
  <c r="T129" i="2"/>
  <c r="T331" i="2"/>
  <c r="T170" i="2"/>
  <c r="T445" i="2"/>
  <c r="T571" i="2"/>
  <c r="T117" i="2"/>
  <c r="T70" i="2"/>
  <c r="T388" i="2"/>
  <c r="T186" i="2"/>
  <c r="T706" i="2"/>
  <c r="T373" i="2"/>
  <c r="T290" i="2"/>
  <c r="T141" i="2"/>
  <c r="T283" i="2"/>
  <c r="T465" i="2"/>
  <c r="T305" i="2"/>
  <c r="T126" i="2"/>
  <c r="T521" i="2"/>
  <c r="T692" i="2"/>
  <c r="T457" i="2"/>
  <c r="T213" i="2"/>
  <c r="T636" i="2"/>
  <c r="T627" i="2"/>
  <c r="T288" i="2"/>
  <c r="T88" i="2"/>
  <c r="T230" i="2"/>
  <c r="T639" i="2"/>
  <c r="T249" i="2"/>
  <c r="T167" i="2"/>
  <c r="T406" i="2"/>
  <c r="T124" i="2"/>
  <c r="T629" i="2"/>
  <c r="T512" i="2"/>
  <c r="T134" i="2"/>
  <c r="T306" i="2"/>
  <c r="T92" i="2"/>
  <c r="T151" i="2"/>
  <c r="T646" i="2"/>
  <c r="T561" i="2"/>
  <c r="T252" i="2"/>
  <c r="T518" i="2"/>
  <c r="T446" i="2"/>
  <c r="T709" i="2"/>
  <c r="T660" i="2"/>
  <c r="T456" i="2"/>
  <c r="T579" i="2"/>
  <c r="T108" i="2"/>
  <c r="T250" i="2"/>
  <c r="T94" i="2"/>
  <c r="T688" i="2"/>
  <c r="T536" i="2"/>
  <c r="T722" i="2"/>
  <c r="T423" i="2"/>
  <c r="T587" i="2"/>
  <c r="T346" i="2"/>
  <c r="T441" i="2"/>
  <c r="T729" i="2"/>
  <c r="T611" i="2"/>
  <c r="T666" i="2"/>
  <c r="T121" i="2"/>
  <c r="T122" i="2"/>
  <c r="T701" i="2"/>
  <c r="T284" i="2"/>
  <c r="T477" i="2"/>
  <c r="T519" i="2"/>
  <c r="T278" i="2"/>
  <c r="T638" i="2"/>
  <c r="T240" i="2"/>
  <c r="T654" i="2"/>
  <c r="T303" i="2"/>
  <c r="T697" i="2"/>
  <c r="T385" i="2"/>
  <c r="T289" i="2"/>
  <c r="T96" i="2"/>
  <c r="T335" i="2"/>
  <c r="T685" i="2"/>
  <c r="T408" i="2"/>
  <c r="T390" i="2"/>
  <c r="T440" i="2"/>
  <c r="T448" i="2"/>
  <c r="T174" i="2"/>
  <c r="T427" i="2"/>
  <c r="T699" i="2"/>
  <c r="T612" i="2"/>
  <c r="T552" i="2"/>
  <c r="T633" i="2"/>
  <c r="T293" i="2"/>
  <c r="T664" i="2"/>
  <c r="T389" i="2"/>
  <c r="T562" i="2"/>
  <c r="T478" i="2"/>
  <c r="T565" i="2"/>
  <c r="T510" i="2"/>
  <c r="T533" i="2"/>
  <c r="T444" i="2"/>
  <c r="T247" i="2"/>
  <c r="T687" i="2"/>
  <c r="T496" i="2"/>
  <c r="T500" i="2"/>
  <c r="T498" i="2"/>
  <c r="T211" i="2"/>
  <c r="T265" i="2"/>
  <c r="T485" i="2"/>
  <c r="T374" i="2"/>
  <c r="T624" i="2"/>
  <c r="T604" i="2"/>
  <c r="T191" i="2"/>
  <c r="T698" i="2"/>
  <c r="T520" i="2"/>
  <c r="T317" i="2"/>
  <c r="T616" i="2"/>
  <c r="T707" i="2"/>
  <c r="T323" i="2"/>
  <c r="T395" i="2"/>
  <c r="T329" i="2"/>
  <c r="T442" i="2"/>
  <c r="T570" i="2"/>
  <c r="T640" i="2"/>
  <c r="T592" i="2"/>
  <c r="T202" i="2"/>
  <c r="T484" i="2"/>
  <c r="T686" i="2"/>
  <c r="T312" i="2"/>
  <c r="T653" i="2"/>
  <c r="T582" i="2"/>
  <c r="T466" i="2"/>
  <c r="T370" i="2"/>
  <c r="T280" i="2"/>
  <c r="T416" i="2"/>
  <c r="T667" i="2"/>
  <c r="T414" i="2"/>
  <c r="T693" i="2"/>
  <c r="T714" i="2"/>
  <c r="T501" i="2"/>
  <c r="T694" i="2"/>
  <c r="T728" i="2"/>
  <c r="T566" i="2"/>
  <c r="T671" i="2"/>
  <c r="T617" i="2"/>
  <c r="T539" i="2"/>
  <c r="T641" i="2"/>
  <c r="T682" i="2"/>
  <c r="T684" i="2"/>
  <c r="T715" i="2"/>
  <c r="T716" i="2"/>
  <c r="T614" i="2"/>
  <c r="T689" i="2"/>
  <c r="T669" i="2"/>
  <c r="T606" i="2"/>
  <c r="T700" i="2"/>
  <c r="T719" i="2"/>
  <c r="T623" i="2"/>
  <c r="T680" i="2"/>
  <c r="T665" i="2"/>
  <c r="T674" i="2"/>
  <c r="T723" i="2"/>
  <c r="T585" i="2"/>
  <c r="T725" i="2"/>
  <c r="T705" i="2"/>
  <c r="S455" i="2"/>
  <c r="S529" i="2"/>
  <c r="S634" i="2"/>
  <c r="S178" i="2"/>
  <c r="S359" i="2"/>
  <c r="S218" i="2"/>
  <c r="S551" i="2"/>
  <c r="S315" i="2"/>
  <c r="S593" i="2"/>
  <c r="S480" i="2"/>
  <c r="S365" i="2"/>
  <c r="S474" i="2"/>
  <c r="S678" i="2"/>
  <c r="S138" i="2"/>
  <c r="S341" i="2"/>
  <c r="S380" i="2"/>
  <c r="S324" i="2"/>
  <c r="S193" i="2"/>
  <c r="S154" i="2"/>
  <c r="S679" i="2"/>
  <c r="S443" i="2"/>
  <c r="S65" i="2"/>
  <c r="S11" i="2"/>
  <c r="S431" i="2"/>
  <c r="S343" i="2"/>
  <c r="S187" i="2"/>
  <c r="S145" i="2"/>
  <c r="S115" i="2"/>
  <c r="S559" i="2"/>
  <c r="S708" i="2"/>
  <c r="S340" i="2"/>
  <c r="S66" i="2"/>
  <c r="S71" i="2"/>
  <c r="S112" i="2"/>
  <c r="S605" i="2"/>
  <c r="S155" i="2"/>
  <c r="S642" i="2"/>
  <c r="S63" i="2"/>
  <c r="S575" i="2"/>
  <c r="S235" i="2"/>
  <c r="S27" i="2"/>
  <c r="S351" i="2"/>
  <c r="S573" i="2"/>
  <c r="S270" i="2"/>
  <c r="S127" i="2"/>
  <c r="S461" i="2"/>
  <c r="S114" i="2"/>
  <c r="S242" i="2"/>
  <c r="S8" i="2"/>
  <c r="S54" i="2"/>
  <c r="S215" i="2"/>
  <c r="S602" i="2"/>
  <c r="S277" i="2"/>
  <c r="S159" i="2"/>
  <c r="S77" i="2"/>
  <c r="S35" i="2"/>
  <c r="S469" i="2"/>
  <c r="S493" i="2"/>
  <c r="S166" i="2"/>
  <c r="S342" i="2"/>
  <c r="S364" i="2"/>
  <c r="S136" i="2"/>
  <c r="S531" i="2"/>
  <c r="S147" i="2"/>
  <c r="S449" i="2"/>
  <c r="S647" i="2"/>
  <c r="S160" i="2"/>
  <c r="S308" i="2"/>
  <c r="S260" i="2"/>
  <c r="S319" i="2"/>
  <c r="S3" i="2"/>
  <c r="S199" i="2"/>
  <c r="S172" i="2"/>
  <c r="S101" i="2"/>
  <c r="S106" i="2"/>
  <c r="S513" i="2"/>
  <c r="S454" i="2"/>
  <c r="S336" i="2"/>
  <c r="S157" i="2"/>
  <c r="S149" i="2"/>
  <c r="S467" i="2"/>
  <c r="S105" i="2"/>
  <c r="S572" i="2"/>
  <c r="S530" i="2"/>
  <c r="S489" i="2"/>
  <c r="S299" i="2"/>
  <c r="S345" i="2"/>
  <c r="S591" i="2"/>
  <c r="S275" i="2"/>
  <c r="S241" i="2"/>
  <c r="S78" i="2"/>
  <c r="S7" i="2"/>
  <c r="S269" i="2"/>
  <c r="S34" i="2"/>
  <c r="S76" i="2"/>
  <c r="S173" i="2"/>
  <c r="S332" i="2"/>
  <c r="S296" i="2"/>
  <c r="S637" i="2"/>
  <c r="S130" i="2"/>
  <c r="S53" i="2"/>
  <c r="S24" i="2"/>
  <c r="S532" i="2"/>
  <c r="S297" i="2"/>
  <c r="S231" i="2"/>
  <c r="S181" i="2"/>
  <c r="S72" i="2"/>
  <c r="S438" i="2"/>
  <c r="S508" i="2"/>
  <c r="S516" i="2"/>
  <c r="S251" i="2"/>
  <c r="S12" i="2"/>
  <c r="S156" i="2"/>
  <c r="S333" i="2"/>
  <c r="S161" i="2"/>
  <c r="S368" i="2"/>
  <c r="S482" i="2"/>
  <c r="S257" i="2"/>
  <c r="S597" i="2"/>
  <c r="S261" i="2"/>
  <c r="S330" i="2"/>
  <c r="S393" i="2"/>
  <c r="S358" i="2"/>
  <c r="S337" i="2"/>
  <c r="S168" i="2"/>
  <c r="S175" i="2"/>
  <c r="S67" i="2"/>
  <c r="S279" i="2"/>
  <c r="S203" i="2"/>
  <c r="S424" i="2"/>
  <c r="S58" i="2"/>
  <c r="S200" i="2"/>
  <c r="S26" i="2"/>
  <c r="S2" i="2"/>
  <c r="S589" i="2"/>
  <c r="S111" i="2"/>
  <c r="S710" i="2"/>
  <c r="S107" i="2"/>
  <c r="S239" i="2"/>
  <c r="S258" i="2"/>
  <c r="S55" i="2"/>
  <c r="S339" i="2"/>
  <c r="S139" i="2"/>
  <c r="S42" i="2"/>
  <c r="S195" i="2"/>
  <c r="S214" i="2"/>
  <c r="S6" i="2"/>
  <c r="S225" i="2"/>
  <c r="S325" i="2"/>
  <c r="S471" i="2"/>
  <c r="S87" i="2"/>
  <c r="S711" i="2"/>
  <c r="S459" i="2"/>
  <c r="S523" i="2"/>
  <c r="S430" i="2"/>
  <c r="S320" i="2"/>
  <c r="S525" i="2"/>
  <c r="S387" i="2"/>
  <c r="S509" i="2"/>
  <c r="S622" i="2"/>
  <c r="S148" i="2"/>
  <c r="S68" i="2"/>
  <c r="S361" i="2"/>
  <c r="S158" i="2"/>
  <c r="S74" i="2"/>
  <c r="S545" i="2"/>
  <c r="S486" i="2"/>
  <c r="S527" i="2"/>
  <c r="S21" i="2"/>
  <c r="S206" i="2"/>
  <c r="S23" i="2"/>
  <c r="S644" i="2"/>
  <c r="S495" i="2"/>
  <c r="S594" i="2"/>
  <c r="S304" i="2"/>
  <c r="S601" i="2"/>
  <c r="S619" i="2"/>
  <c r="S163" i="2"/>
  <c r="S463" i="2"/>
  <c r="S222" i="2"/>
  <c r="S696" i="2"/>
  <c r="S400" i="2"/>
  <c r="S17" i="2"/>
  <c r="S321" i="2"/>
  <c r="S228" i="2"/>
  <c r="S236" i="2"/>
  <c r="S153" i="2"/>
  <c r="S60" i="2"/>
  <c r="S586" i="2"/>
  <c r="S243" i="2"/>
  <c r="S301" i="2"/>
  <c r="S534" i="2"/>
  <c r="S164" i="2"/>
  <c r="S146" i="2"/>
  <c r="S621" i="2"/>
  <c r="S403" i="2"/>
  <c r="S432" i="2"/>
  <c r="S683" i="2"/>
  <c r="S422" i="2"/>
  <c r="S363" i="2"/>
  <c r="S567" i="2"/>
  <c r="S84" i="2"/>
  <c r="S703" i="2"/>
  <c r="S576" i="2"/>
  <c r="S233" i="2"/>
  <c r="S123" i="2"/>
  <c r="S475" i="2"/>
  <c r="R67" i="3" s="1"/>
  <c r="S375" i="2"/>
  <c r="S490" i="2"/>
  <c r="S537" i="2"/>
  <c r="S128" i="2"/>
  <c r="S607" i="2"/>
  <c r="S143" i="2"/>
  <c r="S338" i="2"/>
  <c r="S135" i="2"/>
  <c r="S344" i="2"/>
  <c r="S514" i="2"/>
  <c r="S104" i="2"/>
  <c r="S310" i="2"/>
  <c r="S546" i="2"/>
  <c r="S543" i="2"/>
  <c r="S132" i="2"/>
  <c r="S208" i="2"/>
  <c r="S473" i="2"/>
  <c r="S681" i="2"/>
  <c r="S64" i="2"/>
  <c r="S415" i="2"/>
  <c r="S36" i="2"/>
  <c r="S713" i="2"/>
  <c r="S39" i="2"/>
  <c r="S547" i="2"/>
  <c r="S435" i="2"/>
  <c r="S401" i="2"/>
  <c r="S204" i="2"/>
  <c r="S720" i="2"/>
  <c r="S119" i="2"/>
  <c r="S69" i="2"/>
  <c r="S311" i="2"/>
  <c r="S524" i="2"/>
  <c r="S548" i="2"/>
  <c r="S182" i="2"/>
  <c r="S407" i="2"/>
  <c r="S487" i="2"/>
  <c r="S613" i="2"/>
  <c r="S492" i="2"/>
  <c r="S355" i="2"/>
  <c r="S43" i="2"/>
  <c r="S176" i="2"/>
  <c r="S502" i="2"/>
  <c r="S5" i="2"/>
  <c r="S472" i="2"/>
  <c r="S381" i="2"/>
  <c r="S300" i="2"/>
  <c r="S366" i="2"/>
  <c r="S90" i="2"/>
  <c r="S732" i="2"/>
  <c r="S434" i="2"/>
  <c r="S22" i="2"/>
  <c r="S184" i="2"/>
  <c r="S428" i="2"/>
  <c r="S377" i="2"/>
  <c r="S81" i="2"/>
  <c r="S695" i="2"/>
  <c r="S391" i="2"/>
  <c r="S419" i="2"/>
  <c r="S9" i="2"/>
  <c r="S564" i="2"/>
  <c r="S394" i="2"/>
  <c r="S462" i="2"/>
  <c r="S662" i="2"/>
  <c r="S470" i="2"/>
  <c r="S437" i="2"/>
  <c r="S549" i="2"/>
  <c r="S608" i="2"/>
  <c r="S217" i="2"/>
  <c r="S137" i="2"/>
  <c r="S483" i="2"/>
  <c r="S378" i="2"/>
  <c r="S198" i="2"/>
  <c r="S113" i="2"/>
  <c r="S83" i="2"/>
  <c r="S223" i="2"/>
  <c r="S583" i="2"/>
  <c r="S192" i="2"/>
  <c r="S246" i="2"/>
  <c r="S464" i="2"/>
  <c r="S263" i="2"/>
  <c r="S95" i="2"/>
  <c r="S372" i="2"/>
  <c r="S185" i="2"/>
  <c r="S578" i="2"/>
  <c r="S37" i="2"/>
  <c r="S588" i="2"/>
  <c r="S398" i="2"/>
  <c r="S313" i="2"/>
  <c r="S731" i="2"/>
  <c r="S29" i="2"/>
  <c r="S287" i="2"/>
  <c r="S326" i="2"/>
  <c r="S144" i="2"/>
  <c r="S609" i="2"/>
  <c r="S57" i="2"/>
  <c r="S590" i="2"/>
  <c r="S650" i="2"/>
  <c r="S212" i="2"/>
  <c r="S528" i="2"/>
  <c r="S581" i="2"/>
  <c r="S205" i="2"/>
  <c r="S98" i="2"/>
  <c r="S615" i="2"/>
  <c r="S481" i="2"/>
  <c r="S131" i="2"/>
  <c r="S281" i="2"/>
  <c r="S348" i="2"/>
  <c r="S59" i="2"/>
  <c r="S672" i="2"/>
  <c r="S643" i="2"/>
  <c r="S209" i="2"/>
  <c r="S49" i="2"/>
  <c r="S219" i="2"/>
  <c r="S180" i="2"/>
  <c r="S412" i="2"/>
  <c r="S116" i="2"/>
  <c r="S82" i="2"/>
  <c r="S413" i="2"/>
  <c r="S169" i="2"/>
  <c r="S421" i="2"/>
  <c r="R59" i="3" s="1"/>
  <c r="S140" i="2"/>
  <c r="S535" i="2"/>
  <c r="S28" i="2"/>
  <c r="S569" i="2"/>
  <c r="S30" i="2"/>
  <c r="S426" i="2"/>
  <c r="S522" i="2"/>
  <c r="S503" i="2"/>
  <c r="S727" i="2"/>
  <c r="S476" i="2"/>
  <c r="S282" i="2"/>
  <c r="S362" i="2"/>
  <c r="S15" i="2"/>
  <c r="S10" i="2"/>
  <c r="S103" i="2"/>
  <c r="S19" i="2"/>
  <c r="S663" i="2"/>
  <c r="S673" i="2"/>
  <c r="S227" i="2"/>
  <c r="S392" i="2"/>
  <c r="S264" i="2"/>
  <c r="S237" i="2"/>
  <c r="S598" i="2"/>
  <c r="S20" i="2"/>
  <c r="S353" i="2"/>
  <c r="S40" i="2"/>
  <c r="S194" i="2"/>
  <c r="S625" i="2"/>
  <c r="S314" i="2"/>
  <c r="S302" i="2"/>
  <c r="S220" i="2"/>
  <c r="S244" i="2"/>
  <c r="S517" i="2"/>
  <c r="S268" i="2"/>
  <c r="S328" i="2"/>
  <c r="S93" i="2"/>
  <c r="S255" i="2"/>
  <c r="S51" i="2"/>
  <c r="S62" i="2"/>
  <c r="S507" i="2"/>
  <c r="S102" i="2"/>
  <c r="S558" i="2"/>
  <c r="S656" i="2"/>
  <c r="S399" i="2"/>
  <c r="S453" i="2"/>
  <c r="S179" i="2"/>
  <c r="S294" i="2"/>
  <c r="S38" i="2"/>
  <c r="S557" i="2"/>
  <c r="S479" i="2"/>
  <c r="S397" i="2"/>
  <c r="S626" i="2"/>
  <c r="S221" i="2"/>
  <c r="S322" i="2"/>
  <c r="S645" i="2"/>
  <c r="S75" i="2"/>
  <c r="S600" i="2"/>
  <c r="S420" i="2"/>
  <c r="S190" i="2"/>
  <c r="S44" i="2"/>
  <c r="S216" i="2"/>
  <c r="S584" i="2"/>
  <c r="S425" i="2"/>
  <c r="S118" i="2"/>
  <c r="S318" i="2"/>
  <c r="S276" i="2"/>
  <c r="S210" i="2"/>
  <c r="S383" i="2"/>
  <c r="S133" i="2"/>
  <c r="S580" i="2"/>
  <c r="S152" i="2"/>
  <c r="S307" i="2"/>
  <c r="S384" i="2"/>
  <c r="S668" i="2"/>
  <c r="S245" i="2"/>
  <c r="S499" i="2"/>
  <c r="S162" i="2"/>
  <c r="S50" i="2"/>
  <c r="S196" i="2"/>
  <c r="S171" i="2"/>
  <c r="S309" i="2"/>
  <c r="S595" i="2"/>
  <c r="S690" i="2"/>
  <c r="S229" i="2"/>
  <c r="S142" i="2"/>
  <c r="S717" i="2"/>
  <c r="S526" i="2"/>
  <c r="S409" i="2"/>
  <c r="S266" i="2"/>
  <c r="S259" i="2"/>
  <c r="S350" i="2"/>
  <c r="S97" i="2"/>
  <c r="S553" i="2"/>
  <c r="S577" i="2"/>
  <c r="S675" i="2"/>
  <c r="S376" i="2"/>
  <c r="S183" i="2"/>
  <c r="S632" i="2"/>
  <c r="S404" i="2"/>
  <c r="S718" i="2"/>
  <c r="S56" i="2"/>
  <c r="S13" i="2"/>
  <c r="S32" i="2"/>
  <c r="S25" i="2"/>
  <c r="S648" i="2"/>
  <c r="S504" i="2"/>
  <c r="S450" i="2"/>
  <c r="S568" i="2"/>
  <c r="S4" i="2"/>
  <c r="S560" i="2"/>
  <c r="S497" i="2"/>
  <c r="S291" i="2"/>
  <c r="S327" i="2"/>
  <c r="S298" i="2"/>
  <c r="S109" i="2"/>
  <c r="S85" i="2"/>
  <c r="S511" i="2"/>
  <c r="S405" i="2"/>
  <c r="S382" i="2"/>
  <c r="S47" i="2"/>
  <c r="S256" i="2"/>
  <c r="S610" i="2"/>
  <c r="S505" i="2"/>
  <c r="S201" i="2"/>
  <c r="S369" i="2"/>
  <c r="S721" i="2"/>
  <c r="S379" i="2"/>
  <c r="S271" i="2"/>
  <c r="S550" i="2"/>
  <c r="S451" i="2"/>
  <c r="S554" i="2"/>
  <c r="S262" i="2"/>
  <c r="S726" i="2"/>
  <c r="S433" i="2"/>
  <c r="S538" i="2"/>
  <c r="S91" i="2"/>
  <c r="S232" i="2"/>
  <c r="S652" i="2"/>
  <c r="S347" i="2"/>
  <c r="S620" i="2"/>
  <c r="S295" i="2"/>
  <c r="S188" i="2"/>
  <c r="S285" i="2"/>
  <c r="S540" i="2"/>
  <c r="S655" i="2"/>
  <c r="S574" i="2"/>
  <c r="S120" i="2"/>
  <c r="S468" i="2"/>
  <c r="S45" i="2"/>
  <c r="S89" i="2"/>
  <c r="S417" i="2"/>
  <c r="S360" i="2"/>
  <c r="S33" i="2"/>
  <c r="S99" i="2"/>
  <c r="S556" i="2"/>
  <c r="S429" i="2"/>
  <c r="S563" i="2"/>
  <c r="S14" i="2"/>
  <c r="S273" i="2"/>
  <c r="S165" i="2"/>
  <c r="S189" i="2"/>
  <c r="S248" i="2"/>
  <c r="S396" i="2"/>
  <c r="S286" i="2"/>
  <c r="S292" i="2"/>
  <c r="S73" i="2"/>
  <c r="S18" i="2"/>
  <c r="S491" i="2"/>
  <c r="S635" i="2"/>
  <c r="S541" i="2"/>
  <c r="S253" i="2"/>
  <c r="S52" i="2"/>
  <c r="S402" i="2"/>
  <c r="S658" i="2"/>
  <c r="S730" i="2"/>
  <c r="S494" i="2"/>
  <c r="S458" i="2"/>
  <c r="S712" i="2"/>
  <c r="S197" i="2"/>
  <c r="S234" i="2"/>
  <c r="S356" i="2"/>
  <c r="S41" i="2"/>
  <c r="S631" i="2"/>
  <c r="S651" i="2"/>
  <c r="S16" i="2"/>
  <c r="S436" i="2"/>
  <c r="S367" i="2"/>
  <c r="S224" i="2"/>
  <c r="S506" i="2"/>
  <c r="S352" i="2"/>
  <c r="S439" i="2"/>
  <c r="S488" i="2"/>
  <c r="S544" i="2"/>
  <c r="S661" i="2"/>
  <c r="S207" i="2"/>
  <c r="S447" i="2"/>
  <c r="S86" i="2"/>
  <c r="S628" i="2"/>
  <c r="S410" i="2"/>
  <c r="S555" i="2"/>
  <c r="S599" i="2"/>
  <c r="S596" i="2"/>
  <c r="S724" i="2"/>
  <c r="S460" i="2"/>
  <c r="S334" i="2"/>
  <c r="S515" i="2"/>
  <c r="S649" i="2"/>
  <c r="S79" i="2"/>
  <c r="S125" i="2"/>
  <c r="S357" i="2"/>
  <c r="S452" i="2"/>
  <c r="S418" i="2"/>
  <c r="S48" i="2"/>
  <c r="R65" i="3" s="1"/>
  <c r="S349" i="2"/>
  <c r="S254" i="2"/>
  <c r="S371" i="2"/>
  <c r="S267" i="2"/>
  <c r="S177" i="2"/>
  <c r="S46" i="2"/>
  <c r="S226" i="2"/>
  <c r="S657" i="2"/>
  <c r="S100" i="2"/>
  <c r="S316" i="2"/>
  <c r="S61" i="2"/>
  <c r="S238" i="2"/>
  <c r="S670" i="2"/>
  <c r="S272" i="2"/>
  <c r="S386" i="2"/>
  <c r="S80" i="2"/>
  <c r="S630" i="2"/>
  <c r="S274" i="2"/>
  <c r="S704" i="2"/>
  <c r="S354" i="2"/>
  <c r="S603" i="2"/>
  <c r="S659" i="2"/>
  <c r="S677" i="2"/>
  <c r="S411" i="2"/>
  <c r="S542" i="2"/>
  <c r="S618" i="2"/>
  <c r="S702" i="2"/>
  <c r="S676" i="2"/>
  <c r="S110" i="2"/>
  <c r="S31" i="2"/>
  <c r="S150" i="2"/>
  <c r="S691" i="2"/>
  <c r="S129" i="2"/>
  <c r="S331" i="2"/>
  <c r="S170" i="2"/>
  <c r="S445" i="2"/>
  <c r="S571" i="2"/>
  <c r="S117" i="2"/>
  <c r="S70" i="2"/>
  <c r="S388" i="2"/>
  <c r="S186" i="2"/>
  <c r="S706" i="2"/>
  <c r="S373" i="2"/>
  <c r="S290" i="2"/>
  <c r="S141" i="2"/>
  <c r="S283" i="2"/>
  <c r="S465" i="2"/>
  <c r="S305" i="2"/>
  <c r="S126" i="2"/>
  <c r="S521" i="2"/>
  <c r="S692" i="2"/>
  <c r="S457" i="2"/>
  <c r="S213" i="2"/>
  <c r="S636" i="2"/>
  <c r="S627" i="2"/>
  <c r="S288" i="2"/>
  <c r="S88" i="2"/>
  <c r="S230" i="2"/>
  <c r="S639" i="2"/>
  <c r="S249" i="2"/>
  <c r="S167" i="2"/>
  <c r="S406" i="2"/>
  <c r="S124" i="2"/>
  <c r="S629" i="2"/>
  <c r="S512" i="2"/>
  <c r="S134" i="2"/>
  <c r="S306" i="2"/>
  <c r="S92" i="2"/>
  <c r="S151" i="2"/>
  <c r="S646" i="2"/>
  <c r="S561" i="2"/>
  <c r="S252" i="2"/>
  <c r="S518" i="2"/>
  <c r="S446" i="2"/>
  <c r="S709" i="2"/>
  <c r="S660" i="2"/>
  <c r="S456" i="2"/>
  <c r="S579" i="2"/>
  <c r="S108" i="2"/>
  <c r="S250" i="2"/>
  <c r="S94" i="2"/>
  <c r="S688" i="2"/>
  <c r="S536" i="2"/>
  <c r="S722" i="2"/>
  <c r="S423" i="2"/>
  <c r="S587" i="2"/>
  <c r="S346" i="2"/>
  <c r="S441" i="2"/>
  <c r="S729" i="2"/>
  <c r="S611" i="2"/>
  <c r="S666" i="2"/>
  <c r="S121" i="2"/>
  <c r="S122" i="2"/>
  <c r="S701" i="2"/>
  <c r="S284" i="2"/>
  <c r="S477" i="2"/>
  <c r="S519" i="2"/>
  <c r="S278" i="2"/>
  <c r="S638" i="2"/>
  <c r="S240" i="2"/>
  <c r="S654" i="2"/>
  <c r="S303" i="2"/>
  <c r="S697" i="2"/>
  <c r="S385" i="2"/>
  <c r="S289" i="2"/>
  <c r="S96" i="2"/>
  <c r="S335" i="2"/>
  <c r="S685" i="2"/>
  <c r="S408" i="2"/>
  <c r="S390" i="2"/>
  <c r="S440" i="2"/>
  <c r="S448" i="2"/>
  <c r="S174" i="2"/>
  <c r="S427" i="2"/>
  <c r="S699" i="2"/>
  <c r="S612" i="2"/>
  <c r="S552" i="2"/>
  <c r="S633" i="2"/>
  <c r="S293" i="2"/>
  <c r="S664" i="2"/>
  <c r="S389" i="2"/>
  <c r="S562" i="2"/>
  <c r="S478" i="2"/>
  <c r="S565" i="2"/>
  <c r="S510" i="2"/>
  <c r="S533" i="2"/>
  <c r="S444" i="2"/>
  <c r="S247" i="2"/>
  <c r="S687" i="2"/>
  <c r="S496" i="2"/>
  <c r="S500" i="2"/>
  <c r="S498" i="2"/>
  <c r="S211" i="2"/>
  <c r="S265" i="2"/>
  <c r="S485" i="2"/>
  <c r="S374" i="2"/>
  <c r="S624" i="2"/>
  <c r="S604" i="2"/>
  <c r="S191" i="2"/>
  <c r="S698" i="2"/>
  <c r="S520" i="2"/>
  <c r="S317" i="2"/>
  <c r="S616" i="2"/>
  <c r="S707" i="2"/>
  <c r="S323" i="2"/>
  <c r="S395" i="2"/>
  <c r="S329" i="2"/>
  <c r="S442" i="2"/>
  <c r="S570" i="2"/>
  <c r="S640" i="2"/>
  <c r="S592" i="2"/>
  <c r="S202" i="2"/>
  <c r="S484" i="2"/>
  <c r="S686" i="2"/>
  <c r="S312" i="2"/>
  <c r="S653" i="2"/>
  <c r="S582" i="2"/>
  <c r="S466" i="2"/>
  <c r="S370" i="2"/>
  <c r="S280" i="2"/>
  <c r="S416" i="2"/>
  <c r="S667" i="2"/>
  <c r="S414" i="2"/>
  <c r="S693" i="2"/>
  <c r="S714" i="2"/>
  <c r="S501" i="2"/>
  <c r="S694" i="2"/>
  <c r="S728" i="2"/>
  <c r="S566" i="2"/>
  <c r="S671" i="2"/>
  <c r="S617" i="2"/>
  <c r="S539" i="2"/>
  <c r="S641" i="2"/>
  <c r="S682" i="2"/>
  <c r="S684" i="2"/>
  <c r="S715" i="2"/>
  <c r="S716" i="2"/>
  <c r="S614" i="2"/>
  <c r="S689" i="2"/>
  <c r="S669" i="2"/>
  <c r="S606" i="2"/>
  <c r="S700" i="2"/>
  <c r="S719" i="2"/>
  <c r="S623" i="2"/>
  <c r="S680" i="2"/>
  <c r="S665" i="2"/>
  <c r="S674" i="2"/>
  <c r="S723" i="2"/>
  <c r="S585" i="2"/>
  <c r="S725" i="2"/>
  <c r="S705" i="2"/>
  <c r="N455" i="2"/>
  <c r="N529" i="2"/>
  <c r="N634" i="2"/>
  <c r="N178" i="2"/>
  <c r="N359" i="2"/>
  <c r="N218" i="2"/>
  <c r="N551" i="2"/>
  <c r="N315" i="2"/>
  <c r="N593" i="2"/>
  <c r="N480" i="2"/>
  <c r="N365" i="2"/>
  <c r="N474" i="2"/>
  <c r="N678" i="2"/>
  <c r="N138" i="2"/>
  <c r="N341" i="2"/>
  <c r="N380" i="2"/>
  <c r="N324" i="2"/>
  <c r="N193" i="2"/>
  <c r="N154" i="2"/>
  <c r="N679" i="2"/>
  <c r="N443" i="2"/>
  <c r="N65" i="2"/>
  <c r="N11" i="2"/>
  <c r="N431" i="2"/>
  <c r="N343" i="2"/>
  <c r="N187" i="2"/>
  <c r="N145" i="2"/>
  <c r="N115" i="2"/>
  <c r="N559" i="2"/>
  <c r="N708" i="2"/>
  <c r="N340" i="2"/>
  <c r="N66" i="2"/>
  <c r="N71" i="2"/>
  <c r="N112" i="2"/>
  <c r="N605" i="2"/>
  <c r="N155" i="2"/>
  <c r="N642" i="2"/>
  <c r="N63" i="2"/>
  <c r="N575" i="2"/>
  <c r="N235" i="2"/>
  <c r="N27" i="2"/>
  <c r="N351" i="2"/>
  <c r="N573" i="2"/>
  <c r="N270" i="2"/>
  <c r="N127" i="2"/>
  <c r="N461" i="2"/>
  <c r="N114" i="2"/>
  <c r="N242" i="2"/>
  <c r="N8" i="2"/>
  <c r="N54" i="2"/>
  <c r="N215" i="2"/>
  <c r="N602" i="2"/>
  <c r="N277" i="2"/>
  <c r="N159" i="2"/>
  <c r="N77" i="2"/>
  <c r="N35" i="2"/>
  <c r="N469" i="2"/>
  <c r="N493" i="2"/>
  <c r="N166" i="2"/>
  <c r="N342" i="2"/>
  <c r="N364" i="2"/>
  <c r="N136" i="2"/>
  <c r="N531" i="2"/>
  <c r="N147" i="2"/>
  <c r="N449" i="2"/>
  <c r="N647" i="2"/>
  <c r="N160" i="2"/>
  <c r="N308" i="2"/>
  <c r="N260" i="2"/>
  <c r="N319" i="2"/>
  <c r="N3" i="2"/>
  <c r="N199" i="2"/>
  <c r="N172" i="2"/>
  <c r="N101" i="2"/>
  <c r="N106" i="2"/>
  <c r="N513" i="2"/>
  <c r="N454" i="2"/>
  <c r="N336" i="2"/>
  <c r="N157" i="2"/>
  <c r="N149" i="2"/>
  <c r="N467" i="2"/>
  <c r="N105" i="2"/>
  <c r="N572" i="2"/>
  <c r="N530" i="2"/>
  <c r="N489" i="2"/>
  <c r="N299" i="2"/>
  <c r="N345" i="2"/>
  <c r="N591" i="2"/>
  <c r="N275" i="2"/>
  <c r="N241" i="2"/>
  <c r="N78" i="2"/>
  <c r="N7" i="2"/>
  <c r="N269" i="2"/>
  <c r="N34" i="2"/>
  <c r="N76" i="2"/>
  <c r="N173" i="2"/>
  <c r="N332" i="2"/>
  <c r="N296" i="2"/>
  <c r="N637" i="2"/>
  <c r="N130" i="2"/>
  <c r="N53" i="2"/>
  <c r="N24" i="2"/>
  <c r="N532" i="2"/>
  <c r="N297" i="2"/>
  <c r="N231" i="2"/>
  <c r="N181" i="2"/>
  <c r="N72" i="2"/>
  <c r="N438" i="2"/>
  <c r="N508" i="2"/>
  <c r="N516" i="2"/>
  <c r="N251" i="2"/>
  <c r="N12" i="2"/>
  <c r="N156" i="2"/>
  <c r="N333" i="2"/>
  <c r="N161" i="2"/>
  <c r="N368" i="2"/>
  <c r="N482" i="2"/>
  <c r="N257" i="2"/>
  <c r="N597" i="2"/>
  <c r="N261" i="2"/>
  <c r="N330" i="2"/>
  <c r="N393" i="2"/>
  <c r="N358" i="2"/>
  <c r="N337" i="2"/>
  <c r="N168" i="2"/>
  <c r="N175" i="2"/>
  <c r="N67" i="2"/>
  <c r="N279" i="2"/>
  <c r="N203" i="2"/>
  <c r="N424" i="2"/>
  <c r="N58" i="2"/>
  <c r="N200" i="2"/>
  <c r="N26" i="2"/>
  <c r="N2" i="2"/>
  <c r="N589" i="2"/>
  <c r="N111" i="2"/>
  <c r="N710" i="2"/>
  <c r="N107" i="2"/>
  <c r="N239" i="2"/>
  <c r="N258" i="2"/>
  <c r="N55" i="2"/>
  <c r="N339" i="2"/>
  <c r="N139" i="2"/>
  <c r="N42" i="2"/>
  <c r="N195" i="2"/>
  <c r="N214" i="2"/>
  <c r="N6" i="2"/>
  <c r="N225" i="2"/>
  <c r="N325" i="2"/>
  <c r="N471" i="2"/>
  <c r="N87" i="2"/>
  <c r="N711" i="2"/>
  <c r="N459" i="2"/>
  <c r="N523" i="2"/>
  <c r="N430" i="2"/>
  <c r="N320" i="2"/>
  <c r="N525" i="2"/>
  <c r="N387" i="2"/>
  <c r="N509" i="2"/>
  <c r="N622" i="2"/>
  <c r="N148" i="2"/>
  <c r="N68" i="2"/>
  <c r="N361" i="2"/>
  <c r="N158" i="2"/>
  <c r="N74" i="2"/>
  <c r="N545" i="2"/>
  <c r="N486" i="2"/>
  <c r="N527" i="2"/>
  <c r="N21" i="2"/>
  <c r="N206" i="2"/>
  <c r="N23" i="2"/>
  <c r="N644" i="2"/>
  <c r="N495" i="2"/>
  <c r="N594" i="2"/>
  <c r="N304" i="2"/>
  <c r="N601" i="2"/>
  <c r="N619" i="2"/>
  <c r="N163" i="2"/>
  <c r="N463" i="2"/>
  <c r="N222" i="2"/>
  <c r="N696" i="2"/>
  <c r="N400" i="2"/>
  <c r="N17" i="2"/>
  <c r="N321" i="2"/>
  <c r="N228" i="2"/>
  <c r="N236" i="2"/>
  <c r="N153" i="2"/>
  <c r="N60" i="2"/>
  <c r="N586" i="2"/>
  <c r="N243" i="2"/>
  <c r="N301" i="2"/>
  <c r="N534" i="2"/>
  <c r="N164" i="2"/>
  <c r="N146" i="2"/>
  <c r="N621" i="2"/>
  <c r="N403" i="2"/>
  <c r="N432" i="2"/>
  <c r="N683" i="2"/>
  <c r="N422" i="2"/>
  <c r="N363" i="2"/>
  <c r="N567" i="2"/>
  <c r="N84" i="2"/>
  <c r="N703" i="2"/>
  <c r="N576" i="2"/>
  <c r="N233" i="2"/>
  <c r="N123" i="2"/>
  <c r="N475" i="2"/>
  <c r="N375" i="2"/>
  <c r="N490" i="2"/>
  <c r="N537" i="2"/>
  <c r="N128" i="2"/>
  <c r="N607" i="2"/>
  <c r="N143" i="2"/>
  <c r="N338" i="2"/>
  <c r="N135" i="2"/>
  <c r="N344" i="2"/>
  <c r="N514" i="2"/>
  <c r="N104" i="2"/>
  <c r="N310" i="2"/>
  <c r="N546" i="2"/>
  <c r="N543" i="2"/>
  <c r="N132" i="2"/>
  <c r="N208" i="2"/>
  <c r="N473" i="2"/>
  <c r="N681" i="2"/>
  <c r="N64" i="2"/>
  <c r="N415" i="2"/>
  <c r="N36" i="2"/>
  <c r="N713" i="2"/>
  <c r="N39" i="2"/>
  <c r="N547" i="2"/>
  <c r="N435" i="2"/>
  <c r="N401" i="2"/>
  <c r="N204" i="2"/>
  <c r="N720" i="2"/>
  <c r="N119" i="2"/>
  <c r="N69" i="2"/>
  <c r="N311" i="2"/>
  <c r="N524" i="2"/>
  <c r="N548" i="2"/>
  <c r="N182" i="2"/>
  <c r="N407" i="2"/>
  <c r="N487" i="2"/>
  <c r="N613" i="2"/>
  <c r="N492" i="2"/>
  <c r="N355" i="2"/>
  <c r="N43" i="2"/>
  <c r="N176" i="2"/>
  <c r="N502" i="2"/>
  <c r="N5" i="2"/>
  <c r="N472" i="2"/>
  <c r="N381" i="2"/>
  <c r="N300" i="2"/>
  <c r="N366" i="2"/>
  <c r="N90" i="2"/>
  <c r="N732" i="2"/>
  <c r="N434" i="2"/>
  <c r="N22" i="2"/>
  <c r="N184" i="2"/>
  <c r="N428" i="2"/>
  <c r="N377" i="2"/>
  <c r="N81" i="2"/>
  <c r="N695" i="2"/>
  <c r="N391" i="2"/>
  <c r="N419" i="2"/>
  <c r="N9" i="2"/>
  <c r="N564" i="2"/>
  <c r="N394" i="2"/>
  <c r="N462" i="2"/>
  <c r="N662" i="2"/>
  <c r="N470" i="2"/>
  <c r="N437" i="2"/>
  <c r="N549" i="2"/>
  <c r="N608" i="2"/>
  <c r="N217" i="2"/>
  <c r="N137" i="2"/>
  <c r="N483" i="2"/>
  <c r="N378" i="2"/>
  <c r="N198" i="2"/>
  <c r="N113" i="2"/>
  <c r="N83" i="2"/>
  <c r="N223" i="2"/>
  <c r="N583" i="2"/>
  <c r="N192" i="2"/>
  <c r="N246" i="2"/>
  <c r="N464" i="2"/>
  <c r="N263" i="2"/>
  <c r="N95" i="2"/>
  <c r="N372" i="2"/>
  <c r="N185" i="2"/>
  <c r="N578" i="2"/>
  <c r="N37" i="2"/>
  <c r="N588" i="2"/>
  <c r="N398" i="2"/>
  <c r="N313" i="2"/>
  <c r="N731" i="2"/>
  <c r="N29" i="2"/>
  <c r="N287" i="2"/>
  <c r="N326" i="2"/>
  <c r="N144" i="2"/>
  <c r="N609" i="2"/>
  <c r="N57" i="2"/>
  <c r="N590" i="2"/>
  <c r="N650" i="2"/>
  <c r="N212" i="2"/>
  <c r="N528" i="2"/>
  <c r="N581" i="2"/>
  <c r="N205" i="2"/>
  <c r="N98" i="2"/>
  <c r="N615" i="2"/>
  <c r="N481" i="2"/>
  <c r="N131" i="2"/>
  <c r="N281" i="2"/>
  <c r="N348" i="2"/>
  <c r="N59" i="2"/>
  <c r="N672" i="2"/>
  <c r="N643" i="2"/>
  <c r="N209" i="2"/>
  <c r="N49" i="2"/>
  <c r="N219" i="2"/>
  <c r="N180" i="2"/>
  <c r="N412" i="2"/>
  <c r="N116" i="2"/>
  <c r="N82" i="2"/>
  <c r="N413" i="2"/>
  <c r="N169" i="2"/>
  <c r="N421" i="2"/>
  <c r="N140" i="2"/>
  <c r="N535" i="2"/>
  <c r="N28" i="2"/>
  <c r="N569" i="2"/>
  <c r="N30" i="2"/>
  <c r="N426" i="2"/>
  <c r="N522" i="2"/>
  <c r="N503" i="2"/>
  <c r="N727" i="2"/>
  <c r="N476" i="2"/>
  <c r="N282" i="2"/>
  <c r="N362" i="2"/>
  <c r="N15" i="2"/>
  <c r="N10" i="2"/>
  <c r="N103" i="2"/>
  <c r="N19" i="2"/>
  <c r="N663" i="2"/>
  <c r="N673" i="2"/>
  <c r="N227" i="2"/>
  <c r="N392" i="2"/>
  <c r="N264" i="2"/>
  <c r="N237" i="2"/>
  <c r="N598" i="2"/>
  <c r="N20" i="2"/>
  <c r="N353" i="2"/>
  <c r="N40" i="2"/>
  <c r="N194" i="2"/>
  <c r="N625" i="2"/>
  <c r="N314" i="2"/>
  <c r="N302" i="2"/>
  <c r="N220" i="2"/>
  <c r="N244" i="2"/>
  <c r="N517" i="2"/>
  <c r="N268" i="2"/>
  <c r="N328" i="2"/>
  <c r="N93" i="2"/>
  <c r="N255" i="2"/>
  <c r="N51" i="2"/>
  <c r="N62" i="2"/>
  <c r="N507" i="2"/>
  <c r="N102" i="2"/>
  <c r="N558" i="2"/>
  <c r="N656" i="2"/>
  <c r="N399" i="2"/>
  <c r="N453" i="2"/>
  <c r="N179" i="2"/>
  <c r="N294" i="2"/>
  <c r="N38" i="2"/>
  <c r="N557" i="2"/>
  <c r="N479" i="2"/>
  <c r="N397" i="2"/>
  <c r="N626" i="2"/>
  <c r="N221" i="2"/>
  <c r="N322" i="2"/>
  <c r="N645" i="2"/>
  <c r="N75" i="2"/>
  <c r="N600" i="2"/>
  <c r="N420" i="2"/>
  <c r="N190" i="2"/>
  <c r="N44" i="2"/>
  <c r="N216" i="2"/>
  <c r="N584" i="2"/>
  <c r="N425" i="2"/>
  <c r="N118" i="2"/>
  <c r="N318" i="2"/>
  <c r="N276" i="2"/>
  <c r="N210" i="2"/>
  <c r="N383" i="2"/>
  <c r="N133" i="2"/>
  <c r="N580" i="2"/>
  <c r="N152" i="2"/>
  <c r="N307" i="2"/>
  <c r="N384" i="2"/>
  <c r="N668" i="2"/>
  <c r="N245" i="2"/>
  <c r="N499" i="2"/>
  <c r="N162" i="2"/>
  <c r="N50" i="2"/>
  <c r="N196" i="2"/>
  <c r="N171" i="2"/>
  <c r="N309" i="2"/>
  <c r="N595" i="2"/>
  <c r="N690" i="2"/>
  <c r="N229" i="2"/>
  <c r="N142" i="2"/>
  <c r="N717" i="2"/>
  <c r="N526" i="2"/>
  <c r="N409" i="2"/>
  <c r="N266" i="2"/>
  <c r="N259" i="2"/>
  <c r="N350" i="2"/>
  <c r="N97" i="2"/>
  <c r="N553" i="2"/>
  <c r="N577" i="2"/>
  <c r="N675" i="2"/>
  <c r="N376" i="2"/>
  <c r="N183" i="2"/>
  <c r="N632" i="2"/>
  <c r="N404" i="2"/>
  <c r="N718" i="2"/>
  <c r="N56" i="2"/>
  <c r="N13" i="2"/>
  <c r="N32" i="2"/>
  <c r="N25" i="2"/>
  <c r="N648" i="2"/>
  <c r="N504" i="2"/>
  <c r="N450" i="2"/>
  <c r="N568" i="2"/>
  <c r="N4" i="2"/>
  <c r="N560" i="2"/>
  <c r="N497" i="2"/>
  <c r="N291" i="2"/>
  <c r="N327" i="2"/>
  <c r="N298" i="2"/>
  <c r="N109" i="2"/>
  <c r="N85" i="2"/>
  <c r="N511" i="2"/>
  <c r="N405" i="2"/>
  <c r="N382" i="2"/>
  <c r="N47" i="2"/>
  <c r="N256" i="2"/>
  <c r="N610" i="2"/>
  <c r="N505" i="2"/>
  <c r="N201" i="2"/>
  <c r="N369" i="2"/>
  <c r="N721" i="2"/>
  <c r="N379" i="2"/>
  <c r="N271" i="2"/>
  <c r="N550" i="2"/>
  <c r="N451" i="2"/>
  <c r="N554" i="2"/>
  <c r="N262" i="2"/>
  <c r="N726" i="2"/>
  <c r="N433" i="2"/>
  <c r="N538" i="2"/>
  <c r="N91" i="2"/>
  <c r="N232" i="2"/>
  <c r="N652" i="2"/>
  <c r="N347" i="2"/>
  <c r="N620" i="2"/>
  <c r="N295" i="2"/>
  <c r="N188" i="2"/>
  <c r="N285" i="2"/>
  <c r="N540" i="2"/>
  <c r="N655" i="2"/>
  <c r="N574" i="2"/>
  <c r="N120" i="2"/>
  <c r="N468" i="2"/>
  <c r="N45" i="2"/>
  <c r="N89" i="2"/>
  <c r="N417" i="2"/>
  <c r="N360" i="2"/>
  <c r="N33" i="2"/>
  <c r="N99" i="2"/>
  <c r="N556" i="2"/>
  <c r="N429" i="2"/>
  <c r="N563" i="2"/>
  <c r="N14" i="2"/>
  <c r="N273" i="2"/>
  <c r="N165" i="2"/>
  <c r="N189" i="2"/>
  <c r="N248" i="2"/>
  <c r="N396" i="2"/>
  <c r="N286" i="2"/>
  <c r="N292" i="2"/>
  <c r="N73" i="2"/>
  <c r="N18" i="2"/>
  <c r="N491" i="2"/>
  <c r="N635" i="2"/>
  <c r="N541" i="2"/>
  <c r="N253" i="2"/>
  <c r="N52" i="2"/>
  <c r="N402" i="2"/>
  <c r="N658" i="2"/>
  <c r="N730" i="2"/>
  <c r="N494" i="2"/>
  <c r="N458" i="2"/>
  <c r="N712" i="2"/>
  <c r="N197" i="2"/>
  <c r="N234" i="2"/>
  <c r="N356" i="2"/>
  <c r="N41" i="2"/>
  <c r="N631" i="2"/>
  <c r="N651" i="2"/>
  <c r="N16" i="2"/>
  <c r="N436" i="2"/>
  <c r="N367" i="2"/>
  <c r="N224" i="2"/>
  <c r="N506" i="2"/>
  <c r="N352" i="2"/>
  <c r="N439" i="2"/>
  <c r="N488" i="2"/>
  <c r="N544" i="2"/>
  <c r="N661" i="2"/>
  <c r="N207" i="2"/>
  <c r="N447" i="2"/>
  <c r="N86" i="2"/>
  <c r="N628" i="2"/>
  <c r="N410" i="2"/>
  <c r="N555" i="2"/>
  <c r="N599" i="2"/>
  <c r="N596" i="2"/>
  <c r="N724" i="2"/>
  <c r="N460" i="2"/>
  <c r="N334" i="2"/>
  <c r="N515" i="2"/>
  <c r="N649" i="2"/>
  <c r="N79" i="2"/>
  <c r="N125" i="2"/>
  <c r="N357" i="2"/>
  <c r="N452" i="2"/>
  <c r="N418" i="2"/>
  <c r="N48" i="2"/>
  <c r="N349" i="2"/>
  <c r="N254" i="2"/>
  <c r="N371" i="2"/>
  <c r="N267" i="2"/>
  <c r="N177" i="2"/>
  <c r="N46" i="2"/>
  <c r="N226" i="2"/>
  <c r="N657" i="2"/>
  <c r="N100" i="2"/>
  <c r="N316" i="2"/>
  <c r="N61" i="2"/>
  <c r="N238" i="2"/>
  <c r="N670" i="2"/>
  <c r="N272" i="2"/>
  <c r="N386" i="2"/>
  <c r="N80" i="2"/>
  <c r="N630" i="2"/>
  <c r="N274" i="2"/>
  <c r="N704" i="2"/>
  <c r="N354" i="2"/>
  <c r="N603" i="2"/>
  <c r="N659" i="2"/>
  <c r="N677" i="2"/>
  <c r="N411" i="2"/>
  <c r="N542" i="2"/>
  <c r="N618" i="2"/>
  <c r="N702" i="2"/>
  <c r="N676" i="2"/>
  <c r="N110" i="2"/>
  <c r="N31" i="2"/>
  <c r="N150" i="2"/>
  <c r="N691" i="2"/>
  <c r="N129" i="2"/>
  <c r="N331" i="2"/>
  <c r="N170" i="2"/>
  <c r="N445" i="2"/>
  <c r="N571" i="2"/>
  <c r="N117" i="2"/>
  <c r="N70" i="2"/>
  <c r="N388" i="2"/>
  <c r="N186" i="2"/>
  <c r="N706" i="2"/>
  <c r="N373" i="2"/>
  <c r="N290" i="2"/>
  <c r="N141" i="2"/>
  <c r="N283" i="2"/>
  <c r="N465" i="2"/>
  <c r="N305" i="2"/>
  <c r="N126" i="2"/>
  <c r="N521" i="2"/>
  <c r="N692" i="2"/>
  <c r="N457" i="2"/>
  <c r="N213" i="2"/>
  <c r="N636" i="2"/>
  <c r="N627" i="2"/>
  <c r="N288" i="2"/>
  <c r="N88" i="2"/>
  <c r="N230" i="2"/>
  <c r="N639" i="2"/>
  <c r="N249" i="2"/>
  <c r="N167" i="2"/>
  <c r="N406" i="2"/>
  <c r="N124" i="2"/>
  <c r="N629" i="2"/>
  <c r="N512" i="2"/>
  <c r="N134" i="2"/>
  <c r="N306" i="2"/>
  <c r="N92" i="2"/>
  <c r="N151" i="2"/>
  <c r="N646" i="2"/>
  <c r="N561" i="2"/>
  <c r="N252" i="2"/>
  <c r="N518" i="2"/>
  <c r="N446" i="2"/>
  <c r="N709" i="2"/>
  <c r="N660" i="2"/>
  <c r="N456" i="2"/>
  <c r="N579" i="2"/>
  <c r="N108" i="2"/>
  <c r="N250" i="2"/>
  <c r="N94" i="2"/>
  <c r="N688" i="2"/>
  <c r="N536" i="2"/>
  <c r="N722" i="2"/>
  <c r="N423" i="2"/>
  <c r="N587" i="2"/>
  <c r="N346" i="2"/>
  <c r="N441" i="2"/>
  <c r="N729" i="2"/>
  <c r="N611" i="2"/>
  <c r="N666" i="2"/>
  <c r="N121" i="2"/>
  <c r="N122" i="2"/>
  <c r="N701" i="2"/>
  <c r="N284" i="2"/>
  <c r="N477" i="2"/>
  <c r="N519" i="2"/>
  <c r="N278" i="2"/>
  <c r="N638" i="2"/>
  <c r="N240" i="2"/>
  <c r="N654" i="2"/>
  <c r="N303" i="2"/>
  <c r="N697" i="2"/>
  <c r="N385" i="2"/>
  <c r="N289" i="2"/>
  <c r="N96" i="2"/>
  <c r="N335" i="2"/>
  <c r="N685" i="2"/>
  <c r="N408" i="2"/>
  <c r="N390" i="2"/>
  <c r="N440" i="2"/>
  <c r="N448" i="2"/>
  <c r="N174" i="2"/>
  <c r="N427" i="2"/>
  <c r="N699" i="2"/>
  <c r="N612" i="2"/>
  <c r="N552" i="2"/>
  <c r="N633" i="2"/>
  <c r="N293" i="2"/>
  <c r="N664" i="2"/>
  <c r="N389" i="2"/>
  <c r="N562" i="2"/>
  <c r="N478" i="2"/>
  <c r="N565" i="2"/>
  <c r="N510" i="2"/>
  <c r="N533" i="2"/>
  <c r="N444" i="2"/>
  <c r="N247" i="2"/>
  <c r="N687" i="2"/>
  <c r="N496" i="2"/>
  <c r="N500" i="2"/>
  <c r="N498" i="2"/>
  <c r="N211" i="2"/>
  <c r="N265" i="2"/>
  <c r="N485" i="2"/>
  <c r="N374" i="2"/>
  <c r="N624" i="2"/>
  <c r="N604" i="2"/>
  <c r="N191" i="2"/>
  <c r="N698" i="2"/>
  <c r="N520" i="2"/>
  <c r="N317" i="2"/>
  <c r="N616" i="2"/>
  <c r="N707" i="2"/>
  <c r="N323" i="2"/>
  <c r="N395" i="2"/>
  <c r="N329" i="2"/>
  <c r="N442" i="2"/>
  <c r="N570" i="2"/>
  <c r="N640" i="2"/>
  <c r="N592" i="2"/>
  <c r="N202" i="2"/>
  <c r="N484" i="2"/>
  <c r="N686" i="2"/>
  <c r="N312" i="2"/>
  <c r="N653" i="2"/>
  <c r="N582" i="2"/>
  <c r="N466" i="2"/>
  <c r="N370" i="2"/>
  <c r="N280" i="2"/>
  <c r="N416" i="2"/>
  <c r="N667" i="2"/>
  <c r="N414" i="2"/>
  <c r="N693" i="2"/>
  <c r="N714" i="2"/>
  <c r="N501" i="2"/>
  <c r="N694" i="2"/>
  <c r="N728" i="2"/>
  <c r="N566" i="2"/>
  <c r="N671" i="2"/>
  <c r="N617" i="2"/>
  <c r="N539" i="2"/>
  <c r="N641" i="2"/>
  <c r="N682" i="2"/>
  <c r="N684" i="2"/>
  <c r="N715" i="2"/>
  <c r="N716" i="2"/>
  <c r="N614" i="2"/>
  <c r="N689" i="2"/>
  <c r="N669" i="2"/>
  <c r="N606" i="2"/>
  <c r="N700" i="2"/>
  <c r="N719" i="2"/>
  <c r="N623" i="2"/>
  <c r="N680" i="2"/>
  <c r="N665" i="2"/>
  <c r="N674" i="2"/>
  <c r="N723" i="2"/>
  <c r="N585" i="2"/>
  <c r="N725" i="2"/>
  <c r="N705" i="2"/>
  <c r="L455" i="2"/>
  <c r="L529" i="2"/>
  <c r="L634" i="2"/>
  <c r="L178" i="2"/>
  <c r="L359" i="2"/>
  <c r="L218" i="2"/>
  <c r="L551" i="2"/>
  <c r="L315" i="2"/>
  <c r="L593" i="2"/>
  <c r="L480" i="2"/>
  <c r="L365" i="2"/>
  <c r="L474" i="2"/>
  <c r="L678" i="2"/>
  <c r="L138" i="2"/>
  <c r="L341" i="2"/>
  <c r="L380" i="2"/>
  <c r="L324" i="2"/>
  <c r="L193" i="2"/>
  <c r="L154" i="2"/>
  <c r="L679" i="2"/>
  <c r="L443" i="2"/>
  <c r="L65" i="2"/>
  <c r="L11" i="2"/>
  <c r="L431" i="2"/>
  <c r="L343" i="2"/>
  <c r="L187" i="2"/>
  <c r="L145" i="2"/>
  <c r="L115" i="2"/>
  <c r="L559" i="2"/>
  <c r="L708" i="2"/>
  <c r="L340" i="2"/>
  <c r="L66" i="2"/>
  <c r="L71" i="2"/>
  <c r="L112" i="2"/>
  <c r="L605" i="2"/>
  <c r="L155" i="2"/>
  <c r="L642" i="2"/>
  <c r="L63" i="2"/>
  <c r="L575" i="2"/>
  <c r="L235" i="2"/>
  <c r="L27" i="2"/>
  <c r="L351" i="2"/>
  <c r="L573" i="2"/>
  <c r="L270" i="2"/>
  <c r="L127" i="2"/>
  <c r="L461" i="2"/>
  <c r="L114" i="2"/>
  <c r="L242" i="2"/>
  <c r="L8" i="2"/>
  <c r="L54" i="2"/>
  <c r="L215" i="2"/>
  <c r="L602" i="2"/>
  <c r="L277" i="2"/>
  <c r="L159" i="2"/>
  <c r="L77" i="2"/>
  <c r="L35" i="2"/>
  <c r="L469" i="2"/>
  <c r="L493" i="2"/>
  <c r="L166" i="2"/>
  <c r="L342" i="2"/>
  <c r="L364" i="2"/>
  <c r="L136" i="2"/>
  <c r="L531" i="2"/>
  <c r="L147" i="2"/>
  <c r="L449" i="2"/>
  <c r="L647" i="2"/>
  <c r="L160" i="2"/>
  <c r="L308" i="2"/>
  <c r="L260" i="2"/>
  <c r="L319" i="2"/>
  <c r="L3" i="2"/>
  <c r="L199" i="2"/>
  <c r="L172" i="2"/>
  <c r="L101" i="2"/>
  <c r="L106" i="2"/>
  <c r="L513" i="2"/>
  <c r="L454" i="2"/>
  <c r="L336" i="2"/>
  <c r="L157" i="2"/>
  <c r="L149" i="2"/>
  <c r="L467" i="2"/>
  <c r="L105" i="2"/>
  <c r="L572" i="2"/>
  <c r="L530" i="2"/>
  <c r="L489" i="2"/>
  <c r="L299" i="2"/>
  <c r="L345" i="2"/>
  <c r="L591" i="2"/>
  <c r="L275" i="2"/>
  <c r="L241" i="2"/>
  <c r="L78" i="2"/>
  <c r="L7" i="2"/>
  <c r="L269" i="2"/>
  <c r="L34" i="2"/>
  <c r="L76" i="2"/>
  <c r="L173" i="2"/>
  <c r="L332" i="2"/>
  <c r="L296" i="2"/>
  <c r="L637" i="2"/>
  <c r="L130" i="2"/>
  <c r="L53" i="2"/>
  <c r="L24" i="2"/>
  <c r="L532" i="2"/>
  <c r="L297" i="2"/>
  <c r="L231" i="2"/>
  <c r="L181" i="2"/>
  <c r="L72" i="2"/>
  <c r="L438" i="2"/>
  <c r="L508" i="2"/>
  <c r="L516" i="2"/>
  <c r="L251" i="2"/>
  <c r="L12" i="2"/>
  <c r="L156" i="2"/>
  <c r="L333" i="2"/>
  <c r="L161" i="2"/>
  <c r="L368" i="2"/>
  <c r="L482" i="2"/>
  <c r="L257" i="2"/>
  <c r="L597" i="2"/>
  <c r="L261" i="2"/>
  <c r="L330" i="2"/>
  <c r="L393" i="2"/>
  <c r="L358" i="2"/>
  <c r="L337" i="2"/>
  <c r="L168" i="2"/>
  <c r="L175" i="2"/>
  <c r="L67" i="2"/>
  <c r="L279" i="2"/>
  <c r="L203" i="2"/>
  <c r="L424" i="2"/>
  <c r="L58" i="2"/>
  <c r="L200" i="2"/>
  <c r="L26" i="2"/>
  <c r="L2" i="2"/>
  <c r="L589" i="2"/>
  <c r="L111" i="2"/>
  <c r="L710" i="2"/>
  <c r="L107" i="2"/>
  <c r="L239" i="2"/>
  <c r="L258" i="2"/>
  <c r="L55" i="2"/>
  <c r="L339" i="2"/>
  <c r="L139" i="2"/>
  <c r="L42" i="2"/>
  <c r="L195" i="2"/>
  <c r="L214" i="2"/>
  <c r="L6" i="2"/>
  <c r="L225" i="2"/>
  <c r="L325" i="2"/>
  <c r="L471" i="2"/>
  <c r="L87" i="2"/>
  <c r="L711" i="2"/>
  <c r="L459" i="2"/>
  <c r="L523" i="2"/>
  <c r="L430" i="2"/>
  <c r="L320" i="2"/>
  <c r="L525" i="2"/>
  <c r="L387" i="2"/>
  <c r="L509" i="2"/>
  <c r="L622" i="2"/>
  <c r="L148" i="2"/>
  <c r="L68" i="2"/>
  <c r="L361" i="2"/>
  <c r="L158" i="2"/>
  <c r="L74" i="2"/>
  <c r="L545" i="2"/>
  <c r="L486" i="2"/>
  <c r="L527" i="2"/>
  <c r="L21" i="2"/>
  <c r="L206" i="2"/>
  <c r="L23" i="2"/>
  <c r="L644" i="2"/>
  <c r="L495" i="2"/>
  <c r="L594" i="2"/>
  <c r="L304" i="2"/>
  <c r="L601" i="2"/>
  <c r="L619" i="2"/>
  <c r="L163" i="2"/>
  <c r="L463" i="2"/>
  <c r="L222" i="2"/>
  <c r="L696" i="2"/>
  <c r="L400" i="2"/>
  <c r="L17" i="2"/>
  <c r="L321" i="2"/>
  <c r="L228" i="2"/>
  <c r="L236" i="2"/>
  <c r="L153" i="2"/>
  <c r="L60" i="2"/>
  <c r="L586" i="2"/>
  <c r="L243" i="2"/>
  <c r="L301" i="2"/>
  <c r="L534" i="2"/>
  <c r="L164" i="2"/>
  <c r="L146" i="2"/>
  <c r="L621" i="2"/>
  <c r="L403" i="2"/>
  <c r="L432" i="2"/>
  <c r="L683" i="2"/>
  <c r="L422" i="2"/>
  <c r="L363" i="2"/>
  <c r="L567" i="2"/>
  <c r="L84" i="2"/>
  <c r="L703" i="2"/>
  <c r="L576" i="2"/>
  <c r="L233" i="2"/>
  <c r="L123" i="2"/>
  <c r="L475" i="2"/>
  <c r="L375" i="2"/>
  <c r="L490" i="2"/>
  <c r="L537" i="2"/>
  <c r="L128" i="2"/>
  <c r="L607" i="2"/>
  <c r="L143" i="2"/>
  <c r="L338" i="2"/>
  <c r="L135" i="2"/>
  <c r="L344" i="2"/>
  <c r="L514" i="2"/>
  <c r="L104" i="2"/>
  <c r="L310" i="2"/>
  <c r="L546" i="2"/>
  <c r="L543" i="2"/>
  <c r="L132" i="2"/>
  <c r="L208" i="2"/>
  <c r="L473" i="2"/>
  <c r="L681" i="2"/>
  <c r="L64" i="2"/>
  <c r="L415" i="2"/>
  <c r="L36" i="2"/>
  <c r="L713" i="2"/>
  <c r="L39" i="2"/>
  <c r="L547" i="2"/>
  <c r="L435" i="2"/>
  <c r="L401" i="2"/>
  <c r="L204" i="2"/>
  <c r="L720" i="2"/>
  <c r="L119" i="2"/>
  <c r="L69" i="2"/>
  <c r="L311" i="2"/>
  <c r="L524" i="2"/>
  <c r="L548" i="2"/>
  <c r="L182" i="2"/>
  <c r="L407" i="2"/>
  <c r="L487" i="2"/>
  <c r="L613" i="2"/>
  <c r="L492" i="2"/>
  <c r="L355" i="2"/>
  <c r="L43" i="2"/>
  <c r="L176" i="2"/>
  <c r="L502" i="2"/>
  <c r="L5" i="2"/>
  <c r="L472" i="2"/>
  <c r="L381" i="2"/>
  <c r="L300" i="2"/>
  <c r="L366" i="2"/>
  <c r="L90" i="2"/>
  <c r="L732" i="2"/>
  <c r="L434" i="2"/>
  <c r="L22" i="2"/>
  <c r="L184" i="2"/>
  <c r="L428" i="2"/>
  <c r="L377" i="2"/>
  <c r="L81" i="2"/>
  <c r="L695" i="2"/>
  <c r="L391" i="2"/>
  <c r="L419" i="2"/>
  <c r="L9" i="2"/>
  <c r="L564" i="2"/>
  <c r="L394" i="2"/>
  <c r="L462" i="2"/>
  <c r="L662" i="2"/>
  <c r="L470" i="2"/>
  <c r="L437" i="2"/>
  <c r="L549" i="2"/>
  <c r="L608" i="2"/>
  <c r="L217" i="2"/>
  <c r="L137" i="2"/>
  <c r="L483" i="2"/>
  <c r="L378" i="2"/>
  <c r="L198" i="2"/>
  <c r="L113" i="2"/>
  <c r="L83" i="2"/>
  <c r="L223" i="2"/>
  <c r="L583" i="2"/>
  <c r="L192" i="2"/>
  <c r="L246" i="2"/>
  <c r="L464" i="2"/>
  <c r="L263" i="2"/>
  <c r="L95" i="2"/>
  <c r="L372" i="2"/>
  <c r="L185" i="2"/>
  <c r="L578" i="2"/>
  <c r="L37" i="2"/>
  <c r="L588" i="2"/>
  <c r="L398" i="2"/>
  <c r="L313" i="2"/>
  <c r="L731" i="2"/>
  <c r="L29" i="2"/>
  <c r="L287" i="2"/>
  <c r="L326" i="2"/>
  <c r="L144" i="2"/>
  <c r="L609" i="2"/>
  <c r="L57" i="2"/>
  <c r="L590" i="2"/>
  <c r="L650" i="2"/>
  <c r="L212" i="2"/>
  <c r="L528" i="2"/>
  <c r="L581" i="2"/>
  <c r="L205" i="2"/>
  <c r="L98" i="2"/>
  <c r="L615" i="2"/>
  <c r="L481" i="2"/>
  <c r="L131" i="2"/>
  <c r="L281" i="2"/>
  <c r="L348" i="2"/>
  <c r="L59" i="2"/>
  <c r="L672" i="2"/>
  <c r="L643" i="2"/>
  <c r="L209" i="2"/>
  <c r="L49" i="2"/>
  <c r="L219" i="2"/>
  <c r="L180" i="2"/>
  <c r="L412" i="2"/>
  <c r="L116" i="2"/>
  <c r="L82" i="2"/>
  <c r="L413" i="2"/>
  <c r="L169" i="2"/>
  <c r="L421" i="2"/>
  <c r="L140" i="2"/>
  <c r="L535" i="2"/>
  <c r="L28" i="2"/>
  <c r="L569" i="2"/>
  <c r="L30" i="2"/>
  <c r="L426" i="2"/>
  <c r="L522" i="2"/>
  <c r="L503" i="2"/>
  <c r="L727" i="2"/>
  <c r="L476" i="2"/>
  <c r="L282" i="2"/>
  <c r="L362" i="2"/>
  <c r="L15" i="2"/>
  <c r="L10" i="2"/>
  <c r="L103" i="2"/>
  <c r="L19" i="2"/>
  <c r="L663" i="2"/>
  <c r="L673" i="2"/>
  <c r="L227" i="2"/>
  <c r="L392" i="2"/>
  <c r="L264" i="2"/>
  <c r="L237" i="2"/>
  <c r="L598" i="2"/>
  <c r="L20" i="2"/>
  <c r="L353" i="2"/>
  <c r="L40" i="2"/>
  <c r="L194" i="2"/>
  <c r="L625" i="2"/>
  <c r="L314" i="2"/>
  <c r="L302" i="2"/>
  <c r="L220" i="2"/>
  <c r="L244" i="2"/>
  <c r="L517" i="2"/>
  <c r="L268" i="2"/>
  <c r="L328" i="2"/>
  <c r="L93" i="2"/>
  <c r="L255" i="2"/>
  <c r="L51" i="2"/>
  <c r="L62" i="2"/>
  <c r="L507" i="2"/>
  <c r="L102" i="2"/>
  <c r="L558" i="2"/>
  <c r="L656" i="2"/>
  <c r="L399" i="2"/>
  <c r="L453" i="2"/>
  <c r="L179" i="2"/>
  <c r="L294" i="2"/>
  <c r="L38" i="2"/>
  <c r="L557" i="2"/>
  <c r="L479" i="2"/>
  <c r="L397" i="2"/>
  <c r="L626" i="2"/>
  <c r="L221" i="2"/>
  <c r="L322" i="2"/>
  <c r="L645" i="2"/>
  <c r="L75" i="2"/>
  <c r="L600" i="2"/>
  <c r="L420" i="2"/>
  <c r="L190" i="2"/>
  <c r="L44" i="2"/>
  <c r="L216" i="2"/>
  <c r="L584" i="2"/>
  <c r="L425" i="2"/>
  <c r="L118" i="2"/>
  <c r="L318" i="2"/>
  <c r="L276" i="2"/>
  <c r="L210" i="2"/>
  <c r="L383" i="2"/>
  <c r="L133" i="2"/>
  <c r="L580" i="2"/>
  <c r="L152" i="2"/>
  <c r="L307" i="2"/>
  <c r="L384" i="2"/>
  <c r="L668" i="2"/>
  <c r="L245" i="2"/>
  <c r="L499" i="2"/>
  <c r="L162" i="2"/>
  <c r="L50" i="2"/>
  <c r="L196" i="2"/>
  <c r="L171" i="2"/>
  <c r="L309" i="2"/>
  <c r="L595" i="2"/>
  <c r="L690" i="2"/>
  <c r="L229" i="2"/>
  <c r="L142" i="2"/>
  <c r="L717" i="2"/>
  <c r="L526" i="2"/>
  <c r="L409" i="2"/>
  <c r="L266" i="2"/>
  <c r="L259" i="2"/>
  <c r="L350" i="2"/>
  <c r="L97" i="2"/>
  <c r="L553" i="2"/>
  <c r="L577" i="2"/>
  <c r="L675" i="2"/>
  <c r="L376" i="2"/>
  <c r="L183" i="2"/>
  <c r="L632" i="2"/>
  <c r="L404" i="2"/>
  <c r="L718" i="2"/>
  <c r="L56" i="2"/>
  <c r="L13" i="2"/>
  <c r="L32" i="2"/>
  <c r="L25" i="2"/>
  <c r="L648" i="2"/>
  <c r="L504" i="2"/>
  <c r="L450" i="2"/>
  <c r="L568" i="2"/>
  <c r="L4" i="2"/>
  <c r="L560" i="2"/>
  <c r="L497" i="2"/>
  <c r="L291" i="2"/>
  <c r="L327" i="2"/>
  <c r="L298" i="2"/>
  <c r="L109" i="2"/>
  <c r="L85" i="2"/>
  <c r="L511" i="2"/>
  <c r="L405" i="2"/>
  <c r="L382" i="2"/>
  <c r="L47" i="2"/>
  <c r="L256" i="2"/>
  <c r="L610" i="2"/>
  <c r="L505" i="2"/>
  <c r="L201" i="2"/>
  <c r="L369" i="2"/>
  <c r="L721" i="2"/>
  <c r="L379" i="2"/>
  <c r="L271" i="2"/>
  <c r="L550" i="2"/>
  <c r="L451" i="2"/>
  <c r="L554" i="2"/>
  <c r="L262" i="2"/>
  <c r="L726" i="2"/>
  <c r="L433" i="2"/>
  <c r="L538" i="2"/>
  <c r="L91" i="2"/>
  <c r="L232" i="2"/>
  <c r="L652" i="2"/>
  <c r="L347" i="2"/>
  <c r="L620" i="2"/>
  <c r="L295" i="2"/>
  <c r="L188" i="2"/>
  <c r="L285" i="2"/>
  <c r="L540" i="2"/>
  <c r="L655" i="2"/>
  <c r="L574" i="2"/>
  <c r="L120" i="2"/>
  <c r="L468" i="2"/>
  <c r="L45" i="2"/>
  <c r="L89" i="2"/>
  <c r="L417" i="2"/>
  <c r="L360" i="2"/>
  <c r="L33" i="2"/>
  <c r="L99" i="2"/>
  <c r="L556" i="2"/>
  <c r="L429" i="2"/>
  <c r="L563" i="2"/>
  <c r="L14" i="2"/>
  <c r="L273" i="2"/>
  <c r="L165" i="2"/>
  <c r="L189" i="2"/>
  <c r="L248" i="2"/>
  <c r="L396" i="2"/>
  <c r="L286" i="2"/>
  <c r="L292" i="2"/>
  <c r="L73" i="2"/>
  <c r="L18" i="2"/>
  <c r="L491" i="2"/>
  <c r="L635" i="2"/>
  <c r="L541" i="2"/>
  <c r="L253" i="2"/>
  <c r="L52" i="2"/>
  <c r="L402" i="2"/>
  <c r="L658" i="2"/>
  <c r="L730" i="2"/>
  <c r="L494" i="2"/>
  <c r="L458" i="2"/>
  <c r="L712" i="2"/>
  <c r="L197" i="2"/>
  <c r="L234" i="2"/>
  <c r="L356" i="2"/>
  <c r="L41" i="2"/>
  <c r="L631" i="2"/>
  <c r="L651" i="2"/>
  <c r="L16" i="2"/>
  <c r="L436" i="2"/>
  <c r="L367" i="2"/>
  <c r="L224" i="2"/>
  <c r="L506" i="2"/>
  <c r="L352" i="2"/>
  <c r="L439" i="2"/>
  <c r="L488" i="2"/>
  <c r="L544" i="2"/>
  <c r="L661" i="2"/>
  <c r="L207" i="2"/>
  <c r="L447" i="2"/>
  <c r="L86" i="2"/>
  <c r="L628" i="2"/>
  <c r="L410" i="2"/>
  <c r="L555" i="2"/>
  <c r="L599" i="2"/>
  <c r="L596" i="2"/>
  <c r="L724" i="2"/>
  <c r="L460" i="2"/>
  <c r="L334" i="2"/>
  <c r="L515" i="2"/>
  <c r="L649" i="2"/>
  <c r="L79" i="2"/>
  <c r="L125" i="2"/>
  <c r="L357" i="2"/>
  <c r="L452" i="2"/>
  <c r="L418" i="2"/>
  <c r="L48" i="2"/>
  <c r="L349" i="2"/>
  <c r="L254" i="2"/>
  <c r="L371" i="2"/>
  <c r="L267" i="2"/>
  <c r="L177" i="2"/>
  <c r="L46" i="2"/>
  <c r="L226" i="2"/>
  <c r="L657" i="2"/>
  <c r="L100" i="2"/>
  <c r="L316" i="2"/>
  <c r="L61" i="2"/>
  <c r="L238" i="2"/>
  <c r="L670" i="2"/>
  <c r="L272" i="2"/>
  <c r="L386" i="2"/>
  <c r="L80" i="2"/>
  <c r="L630" i="2"/>
  <c r="L274" i="2"/>
  <c r="L704" i="2"/>
  <c r="L354" i="2"/>
  <c r="L603" i="2"/>
  <c r="L659" i="2"/>
  <c r="L677" i="2"/>
  <c r="L411" i="2"/>
  <c r="L542" i="2"/>
  <c r="L618" i="2"/>
  <c r="L702" i="2"/>
  <c r="L676" i="2"/>
  <c r="L110" i="2"/>
  <c r="L31" i="2"/>
  <c r="L150" i="2"/>
  <c r="L691" i="2"/>
  <c r="L129" i="2"/>
  <c r="L331" i="2"/>
  <c r="L170" i="2"/>
  <c r="L445" i="2"/>
  <c r="L571" i="2"/>
  <c r="L117" i="2"/>
  <c r="L70" i="2"/>
  <c r="L388" i="2"/>
  <c r="L186" i="2"/>
  <c r="L706" i="2"/>
  <c r="L373" i="2"/>
  <c r="L290" i="2"/>
  <c r="L141" i="2"/>
  <c r="L283" i="2"/>
  <c r="L465" i="2"/>
  <c r="L305" i="2"/>
  <c r="L126" i="2"/>
  <c r="L521" i="2"/>
  <c r="L692" i="2"/>
  <c r="L457" i="2"/>
  <c r="L213" i="2"/>
  <c r="L636" i="2"/>
  <c r="L627" i="2"/>
  <c r="L288" i="2"/>
  <c r="L88" i="2"/>
  <c r="L230" i="2"/>
  <c r="L639" i="2"/>
  <c r="L249" i="2"/>
  <c r="L167" i="2"/>
  <c r="L406" i="2"/>
  <c r="L124" i="2"/>
  <c r="L629" i="2"/>
  <c r="L512" i="2"/>
  <c r="L134" i="2"/>
  <c r="L306" i="2"/>
  <c r="L92" i="2"/>
  <c r="L151" i="2"/>
  <c r="L646" i="2"/>
  <c r="L561" i="2"/>
  <c r="L252" i="2"/>
  <c r="L518" i="2"/>
  <c r="L446" i="2"/>
  <c r="L709" i="2"/>
  <c r="L660" i="2"/>
  <c r="L456" i="2"/>
  <c r="L579" i="2"/>
  <c r="L108" i="2"/>
  <c r="L250" i="2"/>
  <c r="L94" i="2"/>
  <c r="L688" i="2"/>
  <c r="L536" i="2"/>
  <c r="L722" i="2"/>
  <c r="L423" i="2"/>
  <c r="L587" i="2"/>
  <c r="L346" i="2"/>
  <c r="L441" i="2"/>
  <c r="L729" i="2"/>
  <c r="L611" i="2"/>
  <c r="L666" i="2"/>
  <c r="L121" i="2"/>
  <c r="L122" i="2"/>
  <c r="L701" i="2"/>
  <c r="L284" i="2"/>
  <c r="L477" i="2"/>
  <c r="L519" i="2"/>
  <c r="L278" i="2"/>
  <c r="L638" i="2"/>
  <c r="L240" i="2"/>
  <c r="L654" i="2"/>
  <c r="L303" i="2"/>
  <c r="L697" i="2"/>
  <c r="L385" i="2"/>
  <c r="L289" i="2"/>
  <c r="L96" i="2"/>
  <c r="L335" i="2"/>
  <c r="L685" i="2"/>
  <c r="L408" i="2"/>
  <c r="L390" i="2"/>
  <c r="L440" i="2"/>
  <c r="L448" i="2"/>
  <c r="L174" i="2"/>
  <c r="L427" i="2"/>
  <c r="L699" i="2"/>
  <c r="L612" i="2"/>
  <c r="L552" i="2"/>
  <c r="L633" i="2"/>
  <c r="L293" i="2"/>
  <c r="L664" i="2"/>
  <c r="L389" i="2"/>
  <c r="L562" i="2"/>
  <c r="L478" i="2"/>
  <c r="L565" i="2"/>
  <c r="L510" i="2"/>
  <c r="L533" i="2"/>
  <c r="L444" i="2"/>
  <c r="L247" i="2"/>
  <c r="L687" i="2"/>
  <c r="L496" i="2"/>
  <c r="L500" i="2"/>
  <c r="L498" i="2"/>
  <c r="L211" i="2"/>
  <c r="L265" i="2"/>
  <c r="L485" i="2"/>
  <c r="L374" i="2"/>
  <c r="L624" i="2"/>
  <c r="L604" i="2"/>
  <c r="L191" i="2"/>
  <c r="L698" i="2"/>
  <c r="L520" i="2"/>
  <c r="L317" i="2"/>
  <c r="L616" i="2"/>
  <c r="L707" i="2"/>
  <c r="L323" i="2"/>
  <c r="L395" i="2"/>
  <c r="L329" i="2"/>
  <c r="L442" i="2"/>
  <c r="L570" i="2"/>
  <c r="L640" i="2"/>
  <c r="L592" i="2"/>
  <c r="L202" i="2"/>
  <c r="L484" i="2"/>
  <c r="L686" i="2"/>
  <c r="L312" i="2"/>
  <c r="L653" i="2"/>
  <c r="L582" i="2"/>
  <c r="L466" i="2"/>
  <c r="L370" i="2"/>
  <c r="L280" i="2"/>
  <c r="L416" i="2"/>
  <c r="L667" i="2"/>
  <c r="L414" i="2"/>
  <c r="L693" i="2"/>
  <c r="L714" i="2"/>
  <c r="L501" i="2"/>
  <c r="L694" i="2"/>
  <c r="L728" i="2"/>
  <c r="L566" i="2"/>
  <c r="L671" i="2"/>
  <c r="L617" i="2"/>
  <c r="L539" i="2"/>
  <c r="L641" i="2"/>
  <c r="L682" i="2"/>
  <c r="L684" i="2"/>
  <c r="L715" i="2"/>
  <c r="L716" i="2"/>
  <c r="L614" i="2"/>
  <c r="L689" i="2"/>
  <c r="L669" i="2"/>
  <c r="L606" i="2"/>
  <c r="L700" i="2"/>
  <c r="L719" i="2"/>
  <c r="L623" i="2"/>
  <c r="L680" i="2"/>
  <c r="L665" i="2"/>
  <c r="L674" i="2"/>
  <c r="L723" i="2"/>
  <c r="L585" i="2"/>
  <c r="L725" i="2"/>
  <c r="L705" i="2"/>
  <c r="J455" i="2"/>
  <c r="J529" i="2"/>
  <c r="J634" i="2"/>
  <c r="J178" i="2"/>
  <c r="J359" i="2"/>
  <c r="J218" i="2"/>
  <c r="J551" i="2"/>
  <c r="J315" i="2"/>
  <c r="J593" i="2"/>
  <c r="J480" i="2"/>
  <c r="J365" i="2"/>
  <c r="J474" i="2"/>
  <c r="J678" i="2"/>
  <c r="J138" i="2"/>
  <c r="J341" i="2"/>
  <c r="J380" i="2"/>
  <c r="J324" i="2"/>
  <c r="J193" i="2"/>
  <c r="J154" i="2"/>
  <c r="J679" i="2"/>
  <c r="J443" i="2"/>
  <c r="J65" i="2"/>
  <c r="J11" i="2"/>
  <c r="J431" i="2"/>
  <c r="J343" i="2"/>
  <c r="J187" i="2"/>
  <c r="J145" i="2"/>
  <c r="J115" i="2"/>
  <c r="J559" i="2"/>
  <c r="J708" i="2"/>
  <c r="J340" i="2"/>
  <c r="J66" i="2"/>
  <c r="J71" i="2"/>
  <c r="J112" i="2"/>
  <c r="J605" i="2"/>
  <c r="J155" i="2"/>
  <c r="J642" i="2"/>
  <c r="J63" i="2"/>
  <c r="J575" i="2"/>
  <c r="J235" i="2"/>
  <c r="J27" i="2"/>
  <c r="J351" i="2"/>
  <c r="J573" i="2"/>
  <c r="J270" i="2"/>
  <c r="J127" i="2"/>
  <c r="J461" i="2"/>
  <c r="J114" i="2"/>
  <c r="J242" i="2"/>
  <c r="J8" i="2"/>
  <c r="J54" i="2"/>
  <c r="J215" i="2"/>
  <c r="J602" i="2"/>
  <c r="J277" i="2"/>
  <c r="J159" i="2"/>
  <c r="J77" i="2"/>
  <c r="J35" i="2"/>
  <c r="J469" i="2"/>
  <c r="J493" i="2"/>
  <c r="J166" i="2"/>
  <c r="J342" i="2"/>
  <c r="J364" i="2"/>
  <c r="J136" i="2"/>
  <c r="J531" i="2"/>
  <c r="J147" i="2"/>
  <c r="J449" i="2"/>
  <c r="J647" i="2"/>
  <c r="J160" i="2"/>
  <c r="J308" i="2"/>
  <c r="J260" i="2"/>
  <c r="J319" i="2"/>
  <c r="J3" i="2"/>
  <c r="J199" i="2"/>
  <c r="J172" i="2"/>
  <c r="J101" i="2"/>
  <c r="J106" i="2"/>
  <c r="J513" i="2"/>
  <c r="J454" i="2"/>
  <c r="J336" i="2"/>
  <c r="J157" i="2"/>
  <c r="J149" i="2"/>
  <c r="J467" i="2"/>
  <c r="J105" i="2"/>
  <c r="J572" i="2"/>
  <c r="J530" i="2"/>
  <c r="J489" i="2"/>
  <c r="J299" i="2"/>
  <c r="J345" i="2"/>
  <c r="J591" i="2"/>
  <c r="J275" i="2"/>
  <c r="J241" i="2"/>
  <c r="J78" i="2"/>
  <c r="J7" i="2"/>
  <c r="J269" i="2"/>
  <c r="J34" i="2"/>
  <c r="J76" i="2"/>
  <c r="J173" i="2"/>
  <c r="J332" i="2"/>
  <c r="J296" i="2"/>
  <c r="J637" i="2"/>
  <c r="J130" i="2"/>
  <c r="J53" i="2"/>
  <c r="J24" i="2"/>
  <c r="J532" i="2"/>
  <c r="J297" i="2"/>
  <c r="J231" i="2"/>
  <c r="J181" i="2"/>
  <c r="J72" i="2"/>
  <c r="J438" i="2"/>
  <c r="J508" i="2"/>
  <c r="J516" i="2"/>
  <c r="J251" i="2"/>
  <c r="J12" i="2"/>
  <c r="J156" i="2"/>
  <c r="J333" i="2"/>
  <c r="J161" i="2"/>
  <c r="J368" i="2"/>
  <c r="J482" i="2"/>
  <c r="J257" i="2"/>
  <c r="J597" i="2"/>
  <c r="J261" i="2"/>
  <c r="J330" i="2"/>
  <c r="J393" i="2"/>
  <c r="J358" i="2"/>
  <c r="J337" i="2"/>
  <c r="J168" i="2"/>
  <c r="J175" i="2"/>
  <c r="J67" i="2"/>
  <c r="J279" i="2"/>
  <c r="J203" i="2"/>
  <c r="J424" i="2"/>
  <c r="J58" i="2"/>
  <c r="J200" i="2"/>
  <c r="J26" i="2"/>
  <c r="J2" i="2"/>
  <c r="J589" i="2"/>
  <c r="J111" i="2"/>
  <c r="J710" i="2"/>
  <c r="J107" i="2"/>
  <c r="J239" i="2"/>
  <c r="J258" i="2"/>
  <c r="J55" i="2"/>
  <c r="J339" i="2"/>
  <c r="J139" i="2"/>
  <c r="J42" i="2"/>
  <c r="J195" i="2"/>
  <c r="J214" i="2"/>
  <c r="J6" i="2"/>
  <c r="J225" i="2"/>
  <c r="J325" i="2"/>
  <c r="J471" i="2"/>
  <c r="J87" i="2"/>
  <c r="J711" i="2"/>
  <c r="J459" i="2"/>
  <c r="J523" i="2"/>
  <c r="J430" i="2"/>
  <c r="J320" i="2"/>
  <c r="J525" i="2"/>
  <c r="J387" i="2"/>
  <c r="J509" i="2"/>
  <c r="J622" i="2"/>
  <c r="J148" i="2"/>
  <c r="J68" i="2"/>
  <c r="J361" i="2"/>
  <c r="J158" i="2"/>
  <c r="J74" i="2"/>
  <c r="J545" i="2"/>
  <c r="J486" i="2"/>
  <c r="J527" i="2"/>
  <c r="J21" i="2"/>
  <c r="J206" i="2"/>
  <c r="J23" i="2"/>
  <c r="J644" i="2"/>
  <c r="J495" i="2"/>
  <c r="J594" i="2"/>
  <c r="J304" i="2"/>
  <c r="J601" i="2"/>
  <c r="J619" i="2"/>
  <c r="J163" i="2"/>
  <c r="J463" i="2"/>
  <c r="J222" i="2"/>
  <c r="J696" i="2"/>
  <c r="J400" i="2"/>
  <c r="J17" i="2"/>
  <c r="J321" i="2"/>
  <c r="J228" i="2"/>
  <c r="J236" i="2"/>
  <c r="J153" i="2"/>
  <c r="J60" i="2"/>
  <c r="J586" i="2"/>
  <c r="J243" i="2"/>
  <c r="J301" i="2"/>
  <c r="J534" i="2"/>
  <c r="J164" i="2"/>
  <c r="J146" i="2"/>
  <c r="J621" i="2"/>
  <c r="J403" i="2"/>
  <c r="J432" i="2"/>
  <c r="J683" i="2"/>
  <c r="J422" i="2"/>
  <c r="J363" i="2"/>
  <c r="J567" i="2"/>
  <c r="J84" i="2"/>
  <c r="J703" i="2"/>
  <c r="J576" i="2"/>
  <c r="J233" i="2"/>
  <c r="J123" i="2"/>
  <c r="J475" i="2"/>
  <c r="J375" i="2"/>
  <c r="J490" i="2"/>
  <c r="J537" i="2"/>
  <c r="J128" i="2"/>
  <c r="J607" i="2"/>
  <c r="J143" i="2"/>
  <c r="J338" i="2"/>
  <c r="J135" i="2"/>
  <c r="J344" i="2"/>
  <c r="J514" i="2"/>
  <c r="J104" i="2"/>
  <c r="J310" i="2"/>
  <c r="J546" i="2"/>
  <c r="J543" i="2"/>
  <c r="J132" i="2"/>
  <c r="J208" i="2"/>
  <c r="J473" i="2"/>
  <c r="J681" i="2"/>
  <c r="J64" i="2"/>
  <c r="J415" i="2"/>
  <c r="J36" i="2"/>
  <c r="J713" i="2"/>
  <c r="J39" i="2"/>
  <c r="J547" i="2"/>
  <c r="J435" i="2"/>
  <c r="J401" i="2"/>
  <c r="J204" i="2"/>
  <c r="J720" i="2"/>
  <c r="J119" i="2"/>
  <c r="J69" i="2"/>
  <c r="J311" i="2"/>
  <c r="J524" i="2"/>
  <c r="J548" i="2"/>
  <c r="J182" i="2"/>
  <c r="J407" i="2"/>
  <c r="J487" i="2"/>
  <c r="J613" i="2"/>
  <c r="J492" i="2"/>
  <c r="J355" i="2"/>
  <c r="J43" i="2"/>
  <c r="J176" i="2"/>
  <c r="J502" i="2"/>
  <c r="J5" i="2"/>
  <c r="J472" i="2"/>
  <c r="J381" i="2"/>
  <c r="J300" i="2"/>
  <c r="J366" i="2"/>
  <c r="J90" i="2"/>
  <c r="J732" i="2"/>
  <c r="J434" i="2"/>
  <c r="J22" i="2"/>
  <c r="J184" i="2"/>
  <c r="J428" i="2"/>
  <c r="J377" i="2"/>
  <c r="J81" i="2"/>
  <c r="J695" i="2"/>
  <c r="J391" i="2"/>
  <c r="J419" i="2"/>
  <c r="J9" i="2"/>
  <c r="J564" i="2"/>
  <c r="J394" i="2"/>
  <c r="J462" i="2"/>
  <c r="J662" i="2"/>
  <c r="J470" i="2"/>
  <c r="J437" i="2"/>
  <c r="J549" i="2"/>
  <c r="J608" i="2"/>
  <c r="J217" i="2"/>
  <c r="J137" i="2"/>
  <c r="J483" i="2"/>
  <c r="J378" i="2"/>
  <c r="J198" i="2"/>
  <c r="J113" i="2"/>
  <c r="J83" i="2"/>
  <c r="J223" i="2"/>
  <c r="J583" i="2"/>
  <c r="J192" i="2"/>
  <c r="J246" i="2"/>
  <c r="J464" i="2"/>
  <c r="J263" i="2"/>
  <c r="J95" i="2"/>
  <c r="J372" i="2"/>
  <c r="J185" i="2"/>
  <c r="J578" i="2"/>
  <c r="J37" i="2"/>
  <c r="J588" i="2"/>
  <c r="J398" i="2"/>
  <c r="J313" i="2"/>
  <c r="J731" i="2"/>
  <c r="J29" i="2"/>
  <c r="J287" i="2"/>
  <c r="J326" i="2"/>
  <c r="J144" i="2"/>
  <c r="J609" i="2"/>
  <c r="J57" i="2"/>
  <c r="J590" i="2"/>
  <c r="J650" i="2"/>
  <c r="J212" i="2"/>
  <c r="J528" i="2"/>
  <c r="J581" i="2"/>
  <c r="J205" i="2"/>
  <c r="J98" i="2"/>
  <c r="J615" i="2"/>
  <c r="J481" i="2"/>
  <c r="J131" i="2"/>
  <c r="J281" i="2"/>
  <c r="J348" i="2"/>
  <c r="J59" i="2"/>
  <c r="J672" i="2"/>
  <c r="J643" i="2"/>
  <c r="J209" i="2"/>
  <c r="J49" i="2"/>
  <c r="J219" i="2"/>
  <c r="J180" i="2"/>
  <c r="J412" i="2"/>
  <c r="J116" i="2"/>
  <c r="J82" i="2"/>
  <c r="J413" i="2"/>
  <c r="J169" i="2"/>
  <c r="J421" i="2"/>
  <c r="J140" i="2"/>
  <c r="J535" i="2"/>
  <c r="J28" i="2"/>
  <c r="J569" i="2"/>
  <c r="J30" i="2"/>
  <c r="J426" i="2"/>
  <c r="J522" i="2"/>
  <c r="J503" i="2"/>
  <c r="J727" i="2"/>
  <c r="J476" i="2"/>
  <c r="J282" i="2"/>
  <c r="J362" i="2"/>
  <c r="J15" i="2"/>
  <c r="J10" i="2"/>
  <c r="J103" i="2"/>
  <c r="J19" i="2"/>
  <c r="J663" i="2"/>
  <c r="J673" i="2"/>
  <c r="J227" i="2"/>
  <c r="J392" i="2"/>
  <c r="J264" i="2"/>
  <c r="J237" i="2"/>
  <c r="J598" i="2"/>
  <c r="J20" i="2"/>
  <c r="J353" i="2"/>
  <c r="J40" i="2"/>
  <c r="J194" i="2"/>
  <c r="J625" i="2"/>
  <c r="J314" i="2"/>
  <c r="J302" i="2"/>
  <c r="J220" i="2"/>
  <c r="J244" i="2"/>
  <c r="J517" i="2"/>
  <c r="J268" i="2"/>
  <c r="J328" i="2"/>
  <c r="J93" i="2"/>
  <c r="J255" i="2"/>
  <c r="J51" i="2"/>
  <c r="J62" i="2"/>
  <c r="J507" i="2"/>
  <c r="J102" i="2"/>
  <c r="J558" i="2"/>
  <c r="J656" i="2"/>
  <c r="J399" i="2"/>
  <c r="J453" i="2"/>
  <c r="J179" i="2"/>
  <c r="J294" i="2"/>
  <c r="J38" i="2"/>
  <c r="J557" i="2"/>
  <c r="J479" i="2"/>
  <c r="J397" i="2"/>
  <c r="J626" i="2"/>
  <c r="J221" i="2"/>
  <c r="J322" i="2"/>
  <c r="J645" i="2"/>
  <c r="J75" i="2"/>
  <c r="J600" i="2"/>
  <c r="J420" i="2"/>
  <c r="J190" i="2"/>
  <c r="J44" i="2"/>
  <c r="J216" i="2"/>
  <c r="J584" i="2"/>
  <c r="J425" i="2"/>
  <c r="J118" i="2"/>
  <c r="J318" i="2"/>
  <c r="J276" i="2"/>
  <c r="J210" i="2"/>
  <c r="J383" i="2"/>
  <c r="J133" i="2"/>
  <c r="J580" i="2"/>
  <c r="J152" i="2"/>
  <c r="J307" i="2"/>
  <c r="J384" i="2"/>
  <c r="J668" i="2"/>
  <c r="J245" i="2"/>
  <c r="J499" i="2"/>
  <c r="J162" i="2"/>
  <c r="J50" i="2"/>
  <c r="J196" i="2"/>
  <c r="J171" i="2"/>
  <c r="J309" i="2"/>
  <c r="J595" i="2"/>
  <c r="J690" i="2"/>
  <c r="J229" i="2"/>
  <c r="J142" i="2"/>
  <c r="J717" i="2"/>
  <c r="J526" i="2"/>
  <c r="J409" i="2"/>
  <c r="J266" i="2"/>
  <c r="J259" i="2"/>
  <c r="J350" i="2"/>
  <c r="J97" i="2"/>
  <c r="J553" i="2"/>
  <c r="J577" i="2"/>
  <c r="J675" i="2"/>
  <c r="J376" i="2"/>
  <c r="J183" i="2"/>
  <c r="J632" i="2"/>
  <c r="J404" i="2"/>
  <c r="J718" i="2"/>
  <c r="J56" i="2"/>
  <c r="J13" i="2"/>
  <c r="J32" i="2"/>
  <c r="J25" i="2"/>
  <c r="J648" i="2"/>
  <c r="J504" i="2"/>
  <c r="J450" i="2"/>
  <c r="J568" i="2"/>
  <c r="J4" i="2"/>
  <c r="J560" i="2"/>
  <c r="J497" i="2"/>
  <c r="J291" i="2"/>
  <c r="J327" i="2"/>
  <c r="J298" i="2"/>
  <c r="J109" i="2"/>
  <c r="J85" i="2"/>
  <c r="J511" i="2"/>
  <c r="J405" i="2"/>
  <c r="J382" i="2"/>
  <c r="J47" i="2"/>
  <c r="J256" i="2"/>
  <c r="J610" i="2"/>
  <c r="J505" i="2"/>
  <c r="J201" i="2"/>
  <c r="J369" i="2"/>
  <c r="J721" i="2"/>
  <c r="J379" i="2"/>
  <c r="J271" i="2"/>
  <c r="J550" i="2"/>
  <c r="J451" i="2"/>
  <c r="J554" i="2"/>
  <c r="J262" i="2"/>
  <c r="J726" i="2"/>
  <c r="J433" i="2"/>
  <c r="J538" i="2"/>
  <c r="J91" i="2"/>
  <c r="J232" i="2"/>
  <c r="J652" i="2"/>
  <c r="J347" i="2"/>
  <c r="J620" i="2"/>
  <c r="J295" i="2"/>
  <c r="J188" i="2"/>
  <c r="J285" i="2"/>
  <c r="J540" i="2"/>
  <c r="J655" i="2"/>
  <c r="J574" i="2"/>
  <c r="J120" i="2"/>
  <c r="J468" i="2"/>
  <c r="J45" i="2"/>
  <c r="J89" i="2"/>
  <c r="J417" i="2"/>
  <c r="J360" i="2"/>
  <c r="J33" i="2"/>
  <c r="J99" i="2"/>
  <c r="J556" i="2"/>
  <c r="J429" i="2"/>
  <c r="J563" i="2"/>
  <c r="J14" i="2"/>
  <c r="J273" i="2"/>
  <c r="J165" i="2"/>
  <c r="J189" i="2"/>
  <c r="J248" i="2"/>
  <c r="J396" i="2"/>
  <c r="J286" i="2"/>
  <c r="J292" i="2"/>
  <c r="J73" i="2"/>
  <c r="J18" i="2"/>
  <c r="J491" i="2"/>
  <c r="J635" i="2"/>
  <c r="J541" i="2"/>
  <c r="J253" i="2"/>
  <c r="J52" i="2"/>
  <c r="J402" i="2"/>
  <c r="J658" i="2"/>
  <c r="J730" i="2"/>
  <c r="J494" i="2"/>
  <c r="J458" i="2"/>
  <c r="J712" i="2"/>
  <c r="J197" i="2"/>
  <c r="J234" i="2"/>
  <c r="J356" i="2"/>
  <c r="J41" i="2"/>
  <c r="J631" i="2"/>
  <c r="J651" i="2"/>
  <c r="J16" i="2"/>
  <c r="J436" i="2"/>
  <c r="J367" i="2"/>
  <c r="J224" i="2"/>
  <c r="J506" i="2"/>
  <c r="J352" i="2"/>
  <c r="J439" i="2"/>
  <c r="J488" i="2"/>
  <c r="J544" i="2"/>
  <c r="J661" i="2"/>
  <c r="J207" i="2"/>
  <c r="J447" i="2"/>
  <c r="J86" i="2"/>
  <c r="J628" i="2"/>
  <c r="J410" i="2"/>
  <c r="J555" i="2"/>
  <c r="J599" i="2"/>
  <c r="J596" i="2"/>
  <c r="J724" i="2"/>
  <c r="J460" i="2"/>
  <c r="J334" i="2"/>
  <c r="J515" i="2"/>
  <c r="J649" i="2"/>
  <c r="J79" i="2"/>
  <c r="J125" i="2"/>
  <c r="J357" i="2"/>
  <c r="J452" i="2"/>
  <c r="J418" i="2"/>
  <c r="J48" i="2"/>
  <c r="J349" i="2"/>
  <c r="J254" i="2"/>
  <c r="J371" i="2"/>
  <c r="J267" i="2"/>
  <c r="J177" i="2"/>
  <c r="J46" i="2"/>
  <c r="J226" i="2"/>
  <c r="J657" i="2"/>
  <c r="J100" i="2"/>
  <c r="J316" i="2"/>
  <c r="J61" i="2"/>
  <c r="J238" i="2"/>
  <c r="J670" i="2"/>
  <c r="J272" i="2"/>
  <c r="J386" i="2"/>
  <c r="J80" i="2"/>
  <c r="J630" i="2"/>
  <c r="J274" i="2"/>
  <c r="J704" i="2"/>
  <c r="J354" i="2"/>
  <c r="J603" i="2"/>
  <c r="J659" i="2"/>
  <c r="J677" i="2"/>
  <c r="J411" i="2"/>
  <c r="J542" i="2"/>
  <c r="J618" i="2"/>
  <c r="J702" i="2"/>
  <c r="J676" i="2"/>
  <c r="J110" i="2"/>
  <c r="J31" i="2"/>
  <c r="J150" i="2"/>
  <c r="J691" i="2"/>
  <c r="J129" i="2"/>
  <c r="J331" i="2"/>
  <c r="J170" i="2"/>
  <c r="J445" i="2"/>
  <c r="J571" i="2"/>
  <c r="J117" i="2"/>
  <c r="J70" i="2"/>
  <c r="J388" i="2"/>
  <c r="J186" i="2"/>
  <c r="J706" i="2"/>
  <c r="J373" i="2"/>
  <c r="J290" i="2"/>
  <c r="J141" i="2"/>
  <c r="J283" i="2"/>
  <c r="J465" i="2"/>
  <c r="J305" i="2"/>
  <c r="J126" i="2"/>
  <c r="J521" i="2"/>
  <c r="J692" i="2"/>
  <c r="J457" i="2"/>
  <c r="J213" i="2"/>
  <c r="J636" i="2"/>
  <c r="J627" i="2"/>
  <c r="J288" i="2"/>
  <c r="J88" i="2"/>
  <c r="J230" i="2"/>
  <c r="J639" i="2"/>
  <c r="J249" i="2"/>
  <c r="J167" i="2"/>
  <c r="J406" i="2"/>
  <c r="J124" i="2"/>
  <c r="J629" i="2"/>
  <c r="J512" i="2"/>
  <c r="J134" i="2"/>
  <c r="J306" i="2"/>
  <c r="J92" i="2"/>
  <c r="J151" i="2"/>
  <c r="J646" i="2"/>
  <c r="J561" i="2"/>
  <c r="J252" i="2"/>
  <c r="J518" i="2"/>
  <c r="J446" i="2"/>
  <c r="J709" i="2"/>
  <c r="J660" i="2"/>
  <c r="J456" i="2"/>
  <c r="J579" i="2"/>
  <c r="J108" i="2"/>
  <c r="J250" i="2"/>
  <c r="J94" i="2"/>
  <c r="J688" i="2"/>
  <c r="J536" i="2"/>
  <c r="J722" i="2"/>
  <c r="J423" i="2"/>
  <c r="J587" i="2"/>
  <c r="J346" i="2"/>
  <c r="J441" i="2"/>
  <c r="J729" i="2"/>
  <c r="J611" i="2"/>
  <c r="J666" i="2"/>
  <c r="J121" i="2"/>
  <c r="J122" i="2"/>
  <c r="J701" i="2"/>
  <c r="J284" i="2"/>
  <c r="J477" i="2"/>
  <c r="J519" i="2"/>
  <c r="J278" i="2"/>
  <c r="J638" i="2"/>
  <c r="J240" i="2"/>
  <c r="J654" i="2"/>
  <c r="J303" i="2"/>
  <c r="J697" i="2"/>
  <c r="J385" i="2"/>
  <c r="J289" i="2"/>
  <c r="J96" i="2"/>
  <c r="J335" i="2"/>
  <c r="J685" i="2"/>
  <c r="J408" i="2"/>
  <c r="J390" i="2"/>
  <c r="J440" i="2"/>
  <c r="J448" i="2"/>
  <c r="J174" i="2"/>
  <c r="J427" i="2"/>
  <c r="J699" i="2"/>
  <c r="J612" i="2"/>
  <c r="J552" i="2"/>
  <c r="J633" i="2"/>
  <c r="J293" i="2"/>
  <c r="J664" i="2"/>
  <c r="J389" i="2"/>
  <c r="J562" i="2"/>
  <c r="J478" i="2"/>
  <c r="J565" i="2"/>
  <c r="J510" i="2"/>
  <c r="J533" i="2"/>
  <c r="J444" i="2"/>
  <c r="J247" i="2"/>
  <c r="J687" i="2"/>
  <c r="J496" i="2"/>
  <c r="J500" i="2"/>
  <c r="J498" i="2"/>
  <c r="J211" i="2"/>
  <c r="J265" i="2"/>
  <c r="J485" i="2"/>
  <c r="J374" i="2"/>
  <c r="J624" i="2"/>
  <c r="J604" i="2"/>
  <c r="J191" i="2"/>
  <c r="J698" i="2"/>
  <c r="J520" i="2"/>
  <c r="J317" i="2"/>
  <c r="J616" i="2"/>
  <c r="J707" i="2"/>
  <c r="J323" i="2"/>
  <c r="J395" i="2"/>
  <c r="J329" i="2"/>
  <c r="J442" i="2"/>
  <c r="J570" i="2"/>
  <c r="J640" i="2"/>
  <c r="J592" i="2"/>
  <c r="J202" i="2"/>
  <c r="J484" i="2"/>
  <c r="J686" i="2"/>
  <c r="J312" i="2"/>
  <c r="J653" i="2"/>
  <c r="J582" i="2"/>
  <c r="J466" i="2"/>
  <c r="J370" i="2"/>
  <c r="J280" i="2"/>
  <c r="J416" i="2"/>
  <c r="J667" i="2"/>
  <c r="J414" i="2"/>
  <c r="J693" i="2"/>
  <c r="J714" i="2"/>
  <c r="J501" i="2"/>
  <c r="J694" i="2"/>
  <c r="J728" i="2"/>
  <c r="J566" i="2"/>
  <c r="J671" i="2"/>
  <c r="J617" i="2"/>
  <c r="J539" i="2"/>
  <c r="J641" i="2"/>
  <c r="J682" i="2"/>
  <c r="J684" i="2"/>
  <c r="J715" i="2"/>
  <c r="J716" i="2"/>
  <c r="J614" i="2"/>
  <c r="J689" i="2"/>
  <c r="J669" i="2"/>
  <c r="J606" i="2"/>
  <c r="J700" i="2"/>
  <c r="J719" i="2"/>
  <c r="J623" i="2"/>
  <c r="J680" i="2"/>
  <c r="J665" i="2"/>
  <c r="J674" i="2"/>
  <c r="J723" i="2"/>
  <c r="J585" i="2"/>
  <c r="J725" i="2"/>
  <c r="J705" i="2"/>
  <c r="H455" i="2"/>
  <c r="H529" i="2"/>
  <c r="H634" i="2"/>
  <c r="H178" i="2"/>
  <c r="H359" i="2"/>
  <c r="H218" i="2"/>
  <c r="H551" i="2"/>
  <c r="H315" i="2"/>
  <c r="H593" i="2"/>
  <c r="H480" i="2"/>
  <c r="H365" i="2"/>
  <c r="H474" i="2"/>
  <c r="H678" i="2"/>
  <c r="H138" i="2"/>
  <c r="H341" i="2"/>
  <c r="H380" i="2"/>
  <c r="H324" i="2"/>
  <c r="H193" i="2"/>
  <c r="H154" i="2"/>
  <c r="H679" i="2"/>
  <c r="H443" i="2"/>
  <c r="H65" i="2"/>
  <c r="H11" i="2"/>
  <c r="H431" i="2"/>
  <c r="H343" i="2"/>
  <c r="H187" i="2"/>
  <c r="H145" i="2"/>
  <c r="H115" i="2"/>
  <c r="H559" i="2"/>
  <c r="H708" i="2"/>
  <c r="H340" i="2"/>
  <c r="H66" i="2"/>
  <c r="H71" i="2"/>
  <c r="H112" i="2"/>
  <c r="H605" i="2"/>
  <c r="H155" i="2"/>
  <c r="H642" i="2"/>
  <c r="H63" i="2"/>
  <c r="H575" i="2"/>
  <c r="H235" i="2"/>
  <c r="H27" i="2"/>
  <c r="H351" i="2"/>
  <c r="H573" i="2"/>
  <c r="H270" i="2"/>
  <c r="H127" i="2"/>
  <c r="H461" i="2"/>
  <c r="H114" i="2"/>
  <c r="H242" i="2"/>
  <c r="H8" i="2"/>
  <c r="H54" i="2"/>
  <c r="H215" i="2"/>
  <c r="H602" i="2"/>
  <c r="H277" i="2"/>
  <c r="H159" i="2"/>
  <c r="H77" i="2"/>
  <c r="H35" i="2"/>
  <c r="H469" i="2"/>
  <c r="H493" i="2"/>
  <c r="H166" i="2"/>
  <c r="H342" i="2"/>
  <c r="H364" i="2"/>
  <c r="H136" i="2"/>
  <c r="H531" i="2"/>
  <c r="H147" i="2"/>
  <c r="H449" i="2"/>
  <c r="H647" i="2"/>
  <c r="H160" i="2"/>
  <c r="H308" i="2"/>
  <c r="H260" i="2"/>
  <c r="H319" i="2"/>
  <c r="H3" i="2"/>
  <c r="H199" i="2"/>
  <c r="H172" i="2"/>
  <c r="H101" i="2"/>
  <c r="H106" i="2"/>
  <c r="H513" i="2"/>
  <c r="H454" i="2"/>
  <c r="H336" i="2"/>
  <c r="H157" i="2"/>
  <c r="H149" i="2"/>
  <c r="H467" i="2"/>
  <c r="H105" i="2"/>
  <c r="H572" i="2"/>
  <c r="H530" i="2"/>
  <c r="H489" i="2"/>
  <c r="H299" i="2"/>
  <c r="H345" i="2"/>
  <c r="H591" i="2"/>
  <c r="H275" i="2"/>
  <c r="H241" i="2"/>
  <c r="H78" i="2"/>
  <c r="H7" i="2"/>
  <c r="H269" i="2"/>
  <c r="H34" i="2"/>
  <c r="H76" i="2"/>
  <c r="H173" i="2"/>
  <c r="H332" i="2"/>
  <c r="H296" i="2"/>
  <c r="H637" i="2"/>
  <c r="H130" i="2"/>
  <c r="H53" i="2"/>
  <c r="H24" i="2"/>
  <c r="H532" i="2"/>
  <c r="H297" i="2"/>
  <c r="H231" i="2"/>
  <c r="H181" i="2"/>
  <c r="H72" i="2"/>
  <c r="H438" i="2"/>
  <c r="H508" i="2"/>
  <c r="H516" i="2"/>
  <c r="H251" i="2"/>
  <c r="H12" i="2"/>
  <c r="H156" i="2"/>
  <c r="H333" i="2"/>
  <c r="H161" i="2"/>
  <c r="H368" i="2"/>
  <c r="H482" i="2"/>
  <c r="H257" i="2"/>
  <c r="H597" i="2"/>
  <c r="H261" i="2"/>
  <c r="H330" i="2"/>
  <c r="H393" i="2"/>
  <c r="H358" i="2"/>
  <c r="H337" i="2"/>
  <c r="H168" i="2"/>
  <c r="H175" i="2"/>
  <c r="H67" i="2"/>
  <c r="H279" i="2"/>
  <c r="H203" i="2"/>
  <c r="H424" i="2"/>
  <c r="H58" i="2"/>
  <c r="H200" i="2"/>
  <c r="H26" i="2"/>
  <c r="H2" i="2"/>
  <c r="H589" i="2"/>
  <c r="H111" i="2"/>
  <c r="H710" i="2"/>
  <c r="H107" i="2"/>
  <c r="H239" i="2"/>
  <c r="H258" i="2"/>
  <c r="H55" i="2"/>
  <c r="H339" i="2"/>
  <c r="H139" i="2"/>
  <c r="H42" i="2"/>
  <c r="H195" i="2"/>
  <c r="H214" i="2"/>
  <c r="H6" i="2"/>
  <c r="H225" i="2"/>
  <c r="H325" i="2"/>
  <c r="H471" i="2"/>
  <c r="H87" i="2"/>
  <c r="H711" i="2"/>
  <c r="H459" i="2"/>
  <c r="H523" i="2"/>
  <c r="H430" i="2"/>
  <c r="H320" i="2"/>
  <c r="H525" i="2"/>
  <c r="H387" i="2"/>
  <c r="H509" i="2"/>
  <c r="H622" i="2"/>
  <c r="H148" i="2"/>
  <c r="H68" i="2"/>
  <c r="H361" i="2"/>
  <c r="H158" i="2"/>
  <c r="H74" i="2"/>
  <c r="H545" i="2"/>
  <c r="H486" i="2"/>
  <c r="H527" i="2"/>
  <c r="H21" i="2"/>
  <c r="H206" i="2"/>
  <c r="H23" i="2"/>
  <c r="H644" i="2"/>
  <c r="H495" i="2"/>
  <c r="H594" i="2"/>
  <c r="H304" i="2"/>
  <c r="H601" i="2"/>
  <c r="H619" i="2"/>
  <c r="H163" i="2"/>
  <c r="H463" i="2"/>
  <c r="H222" i="2"/>
  <c r="H696" i="2"/>
  <c r="H400" i="2"/>
  <c r="H17" i="2"/>
  <c r="H321" i="2"/>
  <c r="H228" i="2"/>
  <c r="H236" i="2"/>
  <c r="H153" i="2"/>
  <c r="H60" i="2"/>
  <c r="H586" i="2"/>
  <c r="H243" i="2"/>
  <c r="H301" i="2"/>
  <c r="H534" i="2"/>
  <c r="H164" i="2"/>
  <c r="H146" i="2"/>
  <c r="H621" i="2"/>
  <c r="H403" i="2"/>
  <c r="H432" i="2"/>
  <c r="H683" i="2"/>
  <c r="H422" i="2"/>
  <c r="H363" i="2"/>
  <c r="H567" i="2"/>
  <c r="H84" i="2"/>
  <c r="H703" i="2"/>
  <c r="H576" i="2"/>
  <c r="H233" i="2"/>
  <c r="H123" i="2"/>
  <c r="H475" i="2"/>
  <c r="H375" i="2"/>
  <c r="H490" i="2"/>
  <c r="H537" i="2"/>
  <c r="H128" i="2"/>
  <c r="H607" i="2"/>
  <c r="H143" i="2"/>
  <c r="H338" i="2"/>
  <c r="H135" i="2"/>
  <c r="H344" i="2"/>
  <c r="H514" i="2"/>
  <c r="H104" i="2"/>
  <c r="H310" i="2"/>
  <c r="H546" i="2"/>
  <c r="H543" i="2"/>
  <c r="H132" i="2"/>
  <c r="H208" i="2"/>
  <c r="H473" i="2"/>
  <c r="H681" i="2"/>
  <c r="H64" i="2"/>
  <c r="H415" i="2"/>
  <c r="H36" i="2"/>
  <c r="H713" i="2"/>
  <c r="H39" i="2"/>
  <c r="H547" i="2"/>
  <c r="H435" i="2"/>
  <c r="H401" i="2"/>
  <c r="H204" i="2"/>
  <c r="H720" i="2"/>
  <c r="H119" i="2"/>
  <c r="H69" i="2"/>
  <c r="H311" i="2"/>
  <c r="H524" i="2"/>
  <c r="H548" i="2"/>
  <c r="H182" i="2"/>
  <c r="H407" i="2"/>
  <c r="H487" i="2"/>
  <c r="H613" i="2"/>
  <c r="H492" i="2"/>
  <c r="H355" i="2"/>
  <c r="H43" i="2"/>
  <c r="H176" i="2"/>
  <c r="H502" i="2"/>
  <c r="H5" i="2"/>
  <c r="H472" i="2"/>
  <c r="H381" i="2"/>
  <c r="H300" i="2"/>
  <c r="H366" i="2"/>
  <c r="H90" i="2"/>
  <c r="H732" i="2"/>
  <c r="H434" i="2"/>
  <c r="H22" i="2"/>
  <c r="H184" i="2"/>
  <c r="H428" i="2"/>
  <c r="H377" i="2"/>
  <c r="H81" i="2"/>
  <c r="H695" i="2"/>
  <c r="H391" i="2"/>
  <c r="H419" i="2"/>
  <c r="H9" i="2"/>
  <c r="H564" i="2"/>
  <c r="H394" i="2"/>
  <c r="H462" i="2"/>
  <c r="H662" i="2"/>
  <c r="H470" i="2"/>
  <c r="H437" i="2"/>
  <c r="H549" i="2"/>
  <c r="H608" i="2"/>
  <c r="H217" i="2"/>
  <c r="H137" i="2"/>
  <c r="H483" i="2"/>
  <c r="H378" i="2"/>
  <c r="H198" i="2"/>
  <c r="H113" i="2"/>
  <c r="H83" i="2"/>
  <c r="H223" i="2"/>
  <c r="H583" i="2"/>
  <c r="H192" i="2"/>
  <c r="H246" i="2"/>
  <c r="H464" i="2"/>
  <c r="H263" i="2"/>
  <c r="H95" i="2"/>
  <c r="H372" i="2"/>
  <c r="H185" i="2"/>
  <c r="H578" i="2"/>
  <c r="H37" i="2"/>
  <c r="H588" i="2"/>
  <c r="H398" i="2"/>
  <c r="H313" i="2"/>
  <c r="H731" i="2"/>
  <c r="H29" i="2"/>
  <c r="H287" i="2"/>
  <c r="H326" i="2"/>
  <c r="H144" i="2"/>
  <c r="H609" i="2"/>
  <c r="H57" i="2"/>
  <c r="H590" i="2"/>
  <c r="H650" i="2"/>
  <c r="H212" i="2"/>
  <c r="H528" i="2"/>
  <c r="H581" i="2"/>
  <c r="H205" i="2"/>
  <c r="H98" i="2"/>
  <c r="H615" i="2"/>
  <c r="H481" i="2"/>
  <c r="H131" i="2"/>
  <c r="H281" i="2"/>
  <c r="H348" i="2"/>
  <c r="H59" i="2"/>
  <c r="H672" i="2"/>
  <c r="H643" i="2"/>
  <c r="H209" i="2"/>
  <c r="H49" i="2"/>
  <c r="H219" i="2"/>
  <c r="H180" i="2"/>
  <c r="H412" i="2"/>
  <c r="H116" i="2"/>
  <c r="H82" i="2"/>
  <c r="H413" i="2"/>
  <c r="H169" i="2"/>
  <c r="H421" i="2"/>
  <c r="H140" i="2"/>
  <c r="H535" i="2"/>
  <c r="H28" i="2"/>
  <c r="H569" i="2"/>
  <c r="H30" i="2"/>
  <c r="H426" i="2"/>
  <c r="H522" i="2"/>
  <c r="H503" i="2"/>
  <c r="H727" i="2"/>
  <c r="H476" i="2"/>
  <c r="H282" i="2"/>
  <c r="H362" i="2"/>
  <c r="H15" i="2"/>
  <c r="H10" i="2"/>
  <c r="H103" i="2"/>
  <c r="H19" i="2"/>
  <c r="H663" i="2"/>
  <c r="H673" i="2"/>
  <c r="H227" i="2"/>
  <c r="H392" i="2"/>
  <c r="H264" i="2"/>
  <c r="H237" i="2"/>
  <c r="H598" i="2"/>
  <c r="H20" i="2"/>
  <c r="H353" i="2"/>
  <c r="H40" i="2"/>
  <c r="H194" i="2"/>
  <c r="H625" i="2"/>
  <c r="H314" i="2"/>
  <c r="H302" i="2"/>
  <c r="H220" i="2"/>
  <c r="H244" i="2"/>
  <c r="H517" i="2"/>
  <c r="H268" i="2"/>
  <c r="H328" i="2"/>
  <c r="H93" i="2"/>
  <c r="H255" i="2"/>
  <c r="H51" i="2"/>
  <c r="H62" i="2"/>
  <c r="H507" i="2"/>
  <c r="H102" i="2"/>
  <c r="H558" i="2"/>
  <c r="H656" i="2"/>
  <c r="H399" i="2"/>
  <c r="H453" i="2"/>
  <c r="H179" i="2"/>
  <c r="H294" i="2"/>
  <c r="H38" i="2"/>
  <c r="H557" i="2"/>
  <c r="H479" i="2"/>
  <c r="H397" i="2"/>
  <c r="H626" i="2"/>
  <c r="H221" i="2"/>
  <c r="H322" i="2"/>
  <c r="H645" i="2"/>
  <c r="H75" i="2"/>
  <c r="H600" i="2"/>
  <c r="H420" i="2"/>
  <c r="H190" i="2"/>
  <c r="H44" i="2"/>
  <c r="H216" i="2"/>
  <c r="H584" i="2"/>
  <c r="H425" i="2"/>
  <c r="H118" i="2"/>
  <c r="H318" i="2"/>
  <c r="H276" i="2"/>
  <c r="H210" i="2"/>
  <c r="H383" i="2"/>
  <c r="H133" i="2"/>
  <c r="H580" i="2"/>
  <c r="H152" i="2"/>
  <c r="H307" i="2"/>
  <c r="H384" i="2"/>
  <c r="H668" i="2"/>
  <c r="H245" i="2"/>
  <c r="H499" i="2"/>
  <c r="H162" i="2"/>
  <c r="H50" i="2"/>
  <c r="H196" i="2"/>
  <c r="H171" i="2"/>
  <c r="H309" i="2"/>
  <c r="H595" i="2"/>
  <c r="H690" i="2"/>
  <c r="H229" i="2"/>
  <c r="H142" i="2"/>
  <c r="H717" i="2"/>
  <c r="H526" i="2"/>
  <c r="H409" i="2"/>
  <c r="H266" i="2"/>
  <c r="H259" i="2"/>
  <c r="H350" i="2"/>
  <c r="H97" i="2"/>
  <c r="H553" i="2"/>
  <c r="H577" i="2"/>
  <c r="H675" i="2"/>
  <c r="H376" i="2"/>
  <c r="H183" i="2"/>
  <c r="H632" i="2"/>
  <c r="H404" i="2"/>
  <c r="H718" i="2"/>
  <c r="H56" i="2"/>
  <c r="H13" i="2"/>
  <c r="H32" i="2"/>
  <c r="H25" i="2"/>
  <c r="H648" i="2"/>
  <c r="H504" i="2"/>
  <c r="H450" i="2"/>
  <c r="H568" i="2"/>
  <c r="H4" i="2"/>
  <c r="H560" i="2"/>
  <c r="H497" i="2"/>
  <c r="H291" i="2"/>
  <c r="H327" i="2"/>
  <c r="H298" i="2"/>
  <c r="H109" i="2"/>
  <c r="H85" i="2"/>
  <c r="H511" i="2"/>
  <c r="H405" i="2"/>
  <c r="H382" i="2"/>
  <c r="H47" i="2"/>
  <c r="H256" i="2"/>
  <c r="H610" i="2"/>
  <c r="H505" i="2"/>
  <c r="H201" i="2"/>
  <c r="H369" i="2"/>
  <c r="H721" i="2"/>
  <c r="H379" i="2"/>
  <c r="H271" i="2"/>
  <c r="H550" i="2"/>
  <c r="H451" i="2"/>
  <c r="H554" i="2"/>
  <c r="H262" i="2"/>
  <c r="H726" i="2"/>
  <c r="H433" i="2"/>
  <c r="H538" i="2"/>
  <c r="H91" i="2"/>
  <c r="H232" i="2"/>
  <c r="H652" i="2"/>
  <c r="H347" i="2"/>
  <c r="H620" i="2"/>
  <c r="H295" i="2"/>
  <c r="H188" i="2"/>
  <c r="H285" i="2"/>
  <c r="H540" i="2"/>
  <c r="H655" i="2"/>
  <c r="H574" i="2"/>
  <c r="H120" i="2"/>
  <c r="H468" i="2"/>
  <c r="H45" i="2"/>
  <c r="H89" i="2"/>
  <c r="H417" i="2"/>
  <c r="H360" i="2"/>
  <c r="H33" i="2"/>
  <c r="H99" i="2"/>
  <c r="H556" i="2"/>
  <c r="H429" i="2"/>
  <c r="H563" i="2"/>
  <c r="H14" i="2"/>
  <c r="H273" i="2"/>
  <c r="H165" i="2"/>
  <c r="H189" i="2"/>
  <c r="H248" i="2"/>
  <c r="H396" i="2"/>
  <c r="H286" i="2"/>
  <c r="H292" i="2"/>
  <c r="H73" i="2"/>
  <c r="H18" i="2"/>
  <c r="H491" i="2"/>
  <c r="H635" i="2"/>
  <c r="H541" i="2"/>
  <c r="H253" i="2"/>
  <c r="H52" i="2"/>
  <c r="H402" i="2"/>
  <c r="H658" i="2"/>
  <c r="H730" i="2"/>
  <c r="H494" i="2"/>
  <c r="H458" i="2"/>
  <c r="H712" i="2"/>
  <c r="H197" i="2"/>
  <c r="H234" i="2"/>
  <c r="H356" i="2"/>
  <c r="H41" i="2"/>
  <c r="H631" i="2"/>
  <c r="H651" i="2"/>
  <c r="H16" i="2"/>
  <c r="H436" i="2"/>
  <c r="H367" i="2"/>
  <c r="H224" i="2"/>
  <c r="H506" i="2"/>
  <c r="H352" i="2"/>
  <c r="H439" i="2"/>
  <c r="H488" i="2"/>
  <c r="H544" i="2"/>
  <c r="H661" i="2"/>
  <c r="H207" i="2"/>
  <c r="H447" i="2"/>
  <c r="H86" i="2"/>
  <c r="H628" i="2"/>
  <c r="H410" i="2"/>
  <c r="H555" i="2"/>
  <c r="H599" i="2"/>
  <c r="H596" i="2"/>
  <c r="H724" i="2"/>
  <c r="H460" i="2"/>
  <c r="H334" i="2"/>
  <c r="H515" i="2"/>
  <c r="H649" i="2"/>
  <c r="H79" i="2"/>
  <c r="H125" i="2"/>
  <c r="H357" i="2"/>
  <c r="H452" i="2"/>
  <c r="H418" i="2"/>
  <c r="H48" i="2"/>
  <c r="H349" i="2"/>
  <c r="H254" i="2"/>
  <c r="H371" i="2"/>
  <c r="H267" i="2"/>
  <c r="H177" i="2"/>
  <c r="H46" i="2"/>
  <c r="H226" i="2"/>
  <c r="H657" i="2"/>
  <c r="H100" i="2"/>
  <c r="H316" i="2"/>
  <c r="H61" i="2"/>
  <c r="H238" i="2"/>
  <c r="H670" i="2"/>
  <c r="H272" i="2"/>
  <c r="H386" i="2"/>
  <c r="H80" i="2"/>
  <c r="H630" i="2"/>
  <c r="H274" i="2"/>
  <c r="H704" i="2"/>
  <c r="H354" i="2"/>
  <c r="H603" i="2"/>
  <c r="H659" i="2"/>
  <c r="H677" i="2"/>
  <c r="H411" i="2"/>
  <c r="H542" i="2"/>
  <c r="H618" i="2"/>
  <c r="H702" i="2"/>
  <c r="H676" i="2"/>
  <c r="H110" i="2"/>
  <c r="H31" i="2"/>
  <c r="H150" i="2"/>
  <c r="H691" i="2"/>
  <c r="H129" i="2"/>
  <c r="H331" i="2"/>
  <c r="H170" i="2"/>
  <c r="H445" i="2"/>
  <c r="H571" i="2"/>
  <c r="H117" i="2"/>
  <c r="H70" i="2"/>
  <c r="H388" i="2"/>
  <c r="H186" i="2"/>
  <c r="H706" i="2"/>
  <c r="H373" i="2"/>
  <c r="H290" i="2"/>
  <c r="H141" i="2"/>
  <c r="H283" i="2"/>
  <c r="H465" i="2"/>
  <c r="H305" i="2"/>
  <c r="H126" i="2"/>
  <c r="H521" i="2"/>
  <c r="H692" i="2"/>
  <c r="H457" i="2"/>
  <c r="H213" i="2"/>
  <c r="H636" i="2"/>
  <c r="H627" i="2"/>
  <c r="H288" i="2"/>
  <c r="H88" i="2"/>
  <c r="H230" i="2"/>
  <c r="H639" i="2"/>
  <c r="H249" i="2"/>
  <c r="H167" i="2"/>
  <c r="H406" i="2"/>
  <c r="H124" i="2"/>
  <c r="H629" i="2"/>
  <c r="H512" i="2"/>
  <c r="H134" i="2"/>
  <c r="H306" i="2"/>
  <c r="H92" i="2"/>
  <c r="H151" i="2"/>
  <c r="H646" i="2"/>
  <c r="H561" i="2"/>
  <c r="H252" i="2"/>
  <c r="H518" i="2"/>
  <c r="H446" i="2"/>
  <c r="H709" i="2"/>
  <c r="H660" i="2"/>
  <c r="H456" i="2"/>
  <c r="H579" i="2"/>
  <c r="H108" i="2"/>
  <c r="H250" i="2"/>
  <c r="H94" i="2"/>
  <c r="H688" i="2"/>
  <c r="H536" i="2"/>
  <c r="H722" i="2"/>
  <c r="H423" i="2"/>
  <c r="H587" i="2"/>
  <c r="H346" i="2"/>
  <c r="H441" i="2"/>
  <c r="H729" i="2"/>
  <c r="H611" i="2"/>
  <c r="H666" i="2"/>
  <c r="H121" i="2"/>
  <c r="H122" i="2"/>
  <c r="H701" i="2"/>
  <c r="H284" i="2"/>
  <c r="H477" i="2"/>
  <c r="H519" i="2"/>
  <c r="H278" i="2"/>
  <c r="H638" i="2"/>
  <c r="H240" i="2"/>
  <c r="H654" i="2"/>
  <c r="H303" i="2"/>
  <c r="H697" i="2"/>
  <c r="H385" i="2"/>
  <c r="H289" i="2"/>
  <c r="H96" i="2"/>
  <c r="H335" i="2"/>
  <c r="H685" i="2"/>
  <c r="H408" i="2"/>
  <c r="H390" i="2"/>
  <c r="H440" i="2"/>
  <c r="H448" i="2"/>
  <c r="H174" i="2"/>
  <c r="H427" i="2"/>
  <c r="H699" i="2"/>
  <c r="H612" i="2"/>
  <c r="H552" i="2"/>
  <c r="H633" i="2"/>
  <c r="H293" i="2"/>
  <c r="H664" i="2"/>
  <c r="H389" i="2"/>
  <c r="H562" i="2"/>
  <c r="H478" i="2"/>
  <c r="H565" i="2"/>
  <c r="H510" i="2"/>
  <c r="H533" i="2"/>
  <c r="H444" i="2"/>
  <c r="H247" i="2"/>
  <c r="H687" i="2"/>
  <c r="H496" i="2"/>
  <c r="H500" i="2"/>
  <c r="H498" i="2"/>
  <c r="H211" i="2"/>
  <c r="H265" i="2"/>
  <c r="H485" i="2"/>
  <c r="H374" i="2"/>
  <c r="H624" i="2"/>
  <c r="H604" i="2"/>
  <c r="H191" i="2"/>
  <c r="H698" i="2"/>
  <c r="H520" i="2"/>
  <c r="H317" i="2"/>
  <c r="H616" i="2"/>
  <c r="H707" i="2"/>
  <c r="H323" i="2"/>
  <c r="H395" i="2"/>
  <c r="H329" i="2"/>
  <c r="H442" i="2"/>
  <c r="H570" i="2"/>
  <c r="H640" i="2"/>
  <c r="H592" i="2"/>
  <c r="H202" i="2"/>
  <c r="H484" i="2"/>
  <c r="H686" i="2"/>
  <c r="H312" i="2"/>
  <c r="H653" i="2"/>
  <c r="H582" i="2"/>
  <c r="H466" i="2"/>
  <c r="H370" i="2"/>
  <c r="H280" i="2"/>
  <c r="H416" i="2"/>
  <c r="H667" i="2"/>
  <c r="H414" i="2"/>
  <c r="H693" i="2"/>
  <c r="H714" i="2"/>
  <c r="H501" i="2"/>
  <c r="H694" i="2"/>
  <c r="H728" i="2"/>
  <c r="H566" i="2"/>
  <c r="H671" i="2"/>
  <c r="H617" i="2"/>
  <c r="H539" i="2"/>
  <c r="H641" i="2"/>
  <c r="H682" i="2"/>
  <c r="H684" i="2"/>
  <c r="H715" i="2"/>
  <c r="H716" i="2"/>
  <c r="H614" i="2"/>
  <c r="H689" i="2"/>
  <c r="H669" i="2"/>
  <c r="H606" i="2"/>
  <c r="H700" i="2"/>
  <c r="H719" i="2"/>
  <c r="H623" i="2"/>
  <c r="H680" i="2"/>
  <c r="H665" i="2"/>
  <c r="H674" i="2"/>
  <c r="H723" i="2"/>
  <c r="H585" i="2"/>
  <c r="H725" i="2"/>
  <c r="H70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I19" i="3" l="1"/>
  <c r="J105" i="3"/>
  <c r="L13" i="3"/>
  <c r="L26" i="3"/>
  <c r="L3" i="3"/>
  <c r="L40" i="3"/>
  <c r="L58" i="3"/>
  <c r="L119" i="3"/>
  <c r="L31" i="3"/>
  <c r="I5" i="3"/>
  <c r="R24" i="3"/>
  <c r="R106" i="3"/>
  <c r="T105" i="3"/>
  <c r="J65" i="3"/>
  <c r="J84" i="3"/>
  <c r="J95" i="3"/>
  <c r="AR223" i="2"/>
  <c r="I84" i="3"/>
  <c r="I64" i="3"/>
  <c r="I6" i="3"/>
  <c r="R89" i="3"/>
  <c r="J61" i="3"/>
  <c r="M43" i="3"/>
  <c r="AR570" i="2"/>
  <c r="AR53" i="2"/>
  <c r="R105" i="3"/>
  <c r="T33" i="3"/>
  <c r="J8" i="3"/>
  <c r="C102" i="3"/>
  <c r="I72" i="3"/>
  <c r="I63" i="3"/>
  <c r="I17" i="3"/>
  <c r="R64" i="3"/>
  <c r="M23" i="3"/>
  <c r="M37" i="3"/>
  <c r="M77" i="3"/>
  <c r="AU725" i="2"/>
  <c r="I112" i="3"/>
  <c r="I49" i="3"/>
  <c r="I8" i="3"/>
  <c r="J45" i="3"/>
  <c r="AR195" i="2"/>
  <c r="C51" i="3"/>
  <c r="C84" i="3"/>
  <c r="I113" i="3"/>
  <c r="I100" i="3"/>
  <c r="I34" i="3"/>
  <c r="I107" i="3"/>
  <c r="I110" i="3"/>
  <c r="I18" i="3"/>
  <c r="AR540" i="2"/>
  <c r="I7" i="3"/>
  <c r="R97" i="3"/>
  <c r="T117" i="3"/>
  <c r="T82" i="3"/>
  <c r="T25" i="3"/>
  <c r="J115" i="3"/>
  <c r="J106" i="3"/>
  <c r="M65" i="3"/>
  <c r="C85" i="3"/>
  <c r="C45" i="3"/>
  <c r="I106" i="3"/>
  <c r="I53" i="3"/>
  <c r="I51" i="3"/>
  <c r="I41" i="3"/>
  <c r="AR167" i="2"/>
  <c r="AR73" i="2"/>
  <c r="AR525" i="2"/>
  <c r="T102" i="3"/>
  <c r="T20" i="3"/>
  <c r="T100" i="3"/>
  <c r="J24" i="3"/>
  <c r="T59" i="3"/>
  <c r="T106" i="3"/>
  <c r="J109" i="3"/>
  <c r="O68" i="3"/>
  <c r="O79" i="3"/>
  <c r="O22" i="3"/>
  <c r="O10" i="3"/>
  <c r="O69" i="3"/>
  <c r="O93" i="3"/>
  <c r="O39" i="3"/>
  <c r="O96" i="3"/>
  <c r="I105" i="3"/>
  <c r="I73" i="3"/>
  <c r="I24" i="3"/>
  <c r="I35" i="3"/>
  <c r="I2" i="3"/>
  <c r="R122" i="3"/>
  <c r="I54" i="3"/>
  <c r="I39" i="3"/>
  <c r="J68" i="3"/>
  <c r="I121" i="3"/>
  <c r="R109" i="3"/>
  <c r="I26" i="3"/>
  <c r="R116" i="3"/>
  <c r="R54" i="3"/>
  <c r="I40" i="3"/>
  <c r="I13" i="3"/>
  <c r="T11" i="3"/>
  <c r="I81" i="3"/>
  <c r="I71" i="3"/>
  <c r="I12" i="3"/>
  <c r="J114" i="3"/>
  <c r="K46" i="3"/>
  <c r="I59" i="3"/>
  <c r="I93" i="3"/>
  <c r="I47" i="3"/>
  <c r="I56" i="3"/>
  <c r="I21" i="3"/>
  <c r="I11" i="3"/>
  <c r="R11" i="3"/>
  <c r="T78" i="3"/>
  <c r="T114" i="3"/>
  <c r="C54" i="3"/>
  <c r="I117" i="3"/>
  <c r="I83" i="3"/>
  <c r="I77" i="3"/>
  <c r="I52" i="3"/>
  <c r="I70" i="3"/>
  <c r="I37" i="3"/>
  <c r="I27" i="3"/>
  <c r="I10" i="3"/>
  <c r="I122" i="3"/>
  <c r="I114" i="3"/>
  <c r="I42" i="3"/>
  <c r="R115" i="3"/>
  <c r="T54" i="3"/>
  <c r="I87" i="3"/>
  <c r="I69" i="3"/>
  <c r="R121" i="3"/>
  <c r="C3" i="3"/>
  <c r="I104" i="3"/>
  <c r="I22" i="3"/>
  <c r="I96" i="3"/>
  <c r="C59" i="3"/>
  <c r="I119" i="3"/>
  <c r="I109" i="3"/>
  <c r="I98" i="3"/>
  <c r="I46" i="3"/>
  <c r="I20" i="3"/>
  <c r="R60" i="3"/>
  <c r="R41" i="3"/>
  <c r="R111" i="3"/>
  <c r="J13" i="3"/>
  <c r="M59" i="3"/>
  <c r="M79" i="3"/>
  <c r="M106" i="3"/>
  <c r="I115" i="3"/>
  <c r="I90" i="3"/>
  <c r="I68" i="3"/>
  <c r="R78" i="3"/>
  <c r="R114" i="3"/>
  <c r="J122" i="3"/>
  <c r="J55" i="3"/>
  <c r="M121" i="3"/>
  <c r="C33" i="3"/>
  <c r="I120" i="3"/>
  <c r="I92" i="3"/>
  <c r="I62" i="3"/>
  <c r="I79" i="3"/>
  <c r="I58" i="3"/>
  <c r="I43" i="3"/>
  <c r="I4" i="3"/>
  <c r="C42" i="3"/>
  <c r="T121" i="3"/>
  <c r="I111" i="3"/>
  <c r="R26" i="3"/>
  <c r="I31" i="3"/>
  <c r="I89" i="3"/>
  <c r="I99" i="3"/>
  <c r="I75" i="3"/>
  <c r="T122" i="3"/>
  <c r="C11" i="3"/>
  <c r="I108" i="3"/>
  <c r="I88" i="3"/>
  <c r="I61" i="3"/>
  <c r="I29" i="3"/>
  <c r="I66" i="3"/>
  <c r="I38" i="3"/>
  <c r="I25" i="3"/>
  <c r="I9" i="3"/>
  <c r="I3" i="3"/>
  <c r="T61" i="3"/>
  <c r="J19" i="3"/>
  <c r="R61" i="3"/>
  <c r="T66" i="3"/>
  <c r="J43" i="3"/>
  <c r="M29" i="3"/>
  <c r="R66" i="3"/>
  <c r="C65" i="3"/>
  <c r="R43" i="3"/>
  <c r="J29" i="3"/>
  <c r="M89" i="3"/>
  <c r="D3" i="3"/>
  <c r="C56" i="3"/>
  <c r="C81" i="3"/>
  <c r="M61" i="3"/>
  <c r="L100" i="3"/>
  <c r="M56" i="3"/>
  <c r="M81" i="3"/>
  <c r="M66" i="3"/>
  <c r="R108" i="3"/>
  <c r="T2" i="3"/>
  <c r="J44" i="3"/>
  <c r="C66" i="3"/>
  <c r="D77" i="3"/>
  <c r="L59" i="3"/>
  <c r="L75" i="3"/>
  <c r="T44" i="3"/>
  <c r="J14" i="3"/>
  <c r="C64" i="3"/>
  <c r="E65" i="3"/>
  <c r="L106" i="3"/>
  <c r="L49" i="3"/>
  <c r="T14" i="3"/>
  <c r="E84" i="3"/>
  <c r="L9" i="3"/>
  <c r="O109" i="3"/>
  <c r="R44" i="3"/>
  <c r="E37" i="3"/>
  <c r="L78" i="3"/>
  <c r="O45" i="3"/>
  <c r="R14" i="3"/>
  <c r="J16" i="3"/>
  <c r="F66" i="3"/>
  <c r="L28" i="3"/>
  <c r="O8" i="3"/>
  <c r="F8" i="3"/>
  <c r="L117" i="3"/>
  <c r="O40" i="3"/>
  <c r="F84" i="3"/>
  <c r="L55" i="3"/>
  <c r="O95" i="3"/>
  <c r="F57" i="3"/>
  <c r="L74" i="3"/>
  <c r="O31" i="3"/>
  <c r="G59" i="3"/>
  <c r="L6" i="3"/>
  <c r="Q79" i="3"/>
  <c r="J108" i="3"/>
  <c r="M44" i="3"/>
  <c r="M67" i="3"/>
  <c r="G43" i="3"/>
  <c r="L97" i="3"/>
  <c r="Q96" i="3"/>
  <c r="T108" i="3"/>
  <c r="J27" i="3"/>
  <c r="M120" i="3"/>
  <c r="M14" i="3"/>
  <c r="M76" i="3"/>
  <c r="M91" i="3"/>
  <c r="G29" i="3"/>
  <c r="L36" i="3"/>
  <c r="V108" i="3"/>
  <c r="M32" i="3"/>
  <c r="C87" i="3"/>
  <c r="E64" i="3"/>
  <c r="F45" i="3"/>
  <c r="F82" i="3"/>
  <c r="L110" i="3"/>
  <c r="L41" i="3"/>
  <c r="L77" i="3"/>
  <c r="L47" i="3"/>
  <c r="L82" i="3"/>
  <c r="O3" i="3"/>
  <c r="O119" i="3"/>
  <c r="Q22" i="3"/>
  <c r="Q104" i="3"/>
  <c r="V14" i="3"/>
  <c r="M105" i="3"/>
  <c r="D105" i="3"/>
  <c r="E23" i="3"/>
  <c r="F23" i="3"/>
  <c r="F86" i="3"/>
  <c r="L67" i="3"/>
  <c r="L45" i="3"/>
  <c r="L94" i="3"/>
  <c r="L46" i="3"/>
  <c r="L86" i="3"/>
  <c r="O89" i="3"/>
  <c r="O56" i="3"/>
  <c r="Q48" i="3"/>
  <c r="U122" i="3"/>
  <c r="V44" i="3"/>
  <c r="J67" i="3"/>
  <c r="C111" i="3"/>
  <c r="D64" i="3"/>
  <c r="E24" i="3"/>
  <c r="L23" i="3"/>
  <c r="L116" i="3"/>
  <c r="O36" i="3"/>
  <c r="Q50" i="3"/>
  <c r="U114" i="3"/>
  <c r="V27" i="3"/>
  <c r="T67" i="3"/>
  <c r="F24" i="3"/>
  <c r="Q10" i="3"/>
  <c r="U121" i="3"/>
  <c r="V120" i="3"/>
  <c r="D24" i="3"/>
  <c r="E6" i="3"/>
  <c r="F29" i="3"/>
  <c r="G89" i="3"/>
  <c r="L105" i="3"/>
  <c r="L25" i="3"/>
  <c r="L84" i="3"/>
  <c r="L103" i="3"/>
  <c r="O61" i="3"/>
  <c r="O29" i="3"/>
  <c r="O72" i="3"/>
  <c r="Q116" i="3"/>
  <c r="U115" i="3"/>
  <c r="V2" i="3"/>
  <c r="L99" i="3"/>
  <c r="O106" i="3"/>
  <c r="O55" i="3"/>
  <c r="O83" i="3"/>
  <c r="Q69" i="3"/>
  <c r="U20" i="3"/>
  <c r="V76" i="3"/>
  <c r="M78" i="3"/>
  <c r="M114" i="3"/>
  <c r="M50" i="3"/>
  <c r="D6" i="3"/>
  <c r="E100" i="3"/>
  <c r="F6" i="3"/>
  <c r="G74" i="3"/>
  <c r="L111" i="3"/>
  <c r="L8" i="3"/>
  <c r="L118" i="3"/>
  <c r="L85" i="3"/>
  <c r="O13" i="3"/>
  <c r="O71" i="3"/>
  <c r="O35" i="3"/>
  <c r="Q32" i="3"/>
  <c r="U54" i="3"/>
  <c r="V16" i="3"/>
  <c r="C25" i="3"/>
  <c r="D119" i="3"/>
  <c r="E82" i="3"/>
  <c r="F95" i="3"/>
  <c r="G102" i="3"/>
  <c r="L11" i="3"/>
  <c r="L24" i="3"/>
  <c r="L32" i="3"/>
  <c r="L83" i="3"/>
  <c r="O66" i="3"/>
  <c r="O19" i="3"/>
  <c r="O34" i="3"/>
  <c r="Q93" i="3"/>
  <c r="U87" i="3"/>
  <c r="V91" i="3"/>
  <c r="J111" i="3"/>
  <c r="C115" i="3"/>
  <c r="D100" i="3"/>
  <c r="E86" i="3"/>
  <c r="F37" i="3"/>
  <c r="G72" i="3"/>
  <c r="L65" i="3"/>
  <c r="L92" i="3"/>
  <c r="L102" i="3"/>
  <c r="L57" i="3"/>
  <c r="O65" i="3"/>
  <c r="O84" i="3"/>
  <c r="O82" i="3"/>
  <c r="Q47" i="3"/>
  <c r="U42" i="3"/>
  <c r="V101" i="3"/>
  <c r="T111" i="3"/>
  <c r="M122" i="3"/>
  <c r="C23" i="3"/>
  <c r="D57" i="3"/>
  <c r="F106" i="3"/>
  <c r="F56" i="3"/>
  <c r="G82" i="3"/>
  <c r="L64" i="3"/>
  <c r="L50" i="3"/>
  <c r="L95" i="3"/>
  <c r="L38" i="3"/>
  <c r="O26" i="3"/>
  <c r="O58" i="3"/>
  <c r="Q60" i="3"/>
  <c r="Q39" i="3"/>
  <c r="U62" i="3"/>
  <c r="M25" i="3"/>
  <c r="D86" i="3"/>
  <c r="F105" i="3"/>
  <c r="F83" i="3"/>
  <c r="L107" i="3"/>
  <c r="L33" i="3"/>
  <c r="L37" i="3"/>
  <c r="L104" i="3"/>
  <c r="O43" i="3"/>
  <c r="O81" i="3"/>
  <c r="Q68" i="3"/>
  <c r="Q99" i="3"/>
  <c r="U98" i="3"/>
  <c r="R80" i="3"/>
  <c r="T112" i="3"/>
  <c r="T22" i="3"/>
  <c r="T63" i="3"/>
  <c r="T13" i="3"/>
  <c r="J18" i="3"/>
  <c r="J113" i="3"/>
  <c r="M109" i="3"/>
  <c r="M26" i="3"/>
  <c r="M90" i="3"/>
  <c r="M10" i="3"/>
  <c r="C96" i="3"/>
  <c r="C73" i="3"/>
  <c r="C15" i="3"/>
  <c r="C16" i="3"/>
  <c r="C30" i="3"/>
  <c r="C4" i="3"/>
  <c r="G117" i="3"/>
  <c r="G34" i="3"/>
  <c r="L113" i="3"/>
  <c r="L12" i="3"/>
  <c r="L90" i="3"/>
  <c r="L88" i="3"/>
  <c r="L7" i="3"/>
  <c r="L70" i="3"/>
  <c r="L5" i="3"/>
  <c r="L4" i="3"/>
  <c r="L21" i="3"/>
  <c r="L52" i="3"/>
  <c r="O67" i="3"/>
  <c r="O111" i="3"/>
  <c r="O78" i="3"/>
  <c r="O25" i="3"/>
  <c r="O50" i="3"/>
  <c r="O116" i="3"/>
  <c r="O32" i="3"/>
  <c r="O47" i="3"/>
  <c r="O99" i="3"/>
  <c r="O104" i="3"/>
  <c r="Q109" i="3"/>
  <c r="Q13" i="3"/>
  <c r="Q26" i="3"/>
  <c r="Q3" i="3"/>
  <c r="Q40" i="3"/>
  <c r="Q71" i="3"/>
  <c r="Q58" i="3"/>
  <c r="Q119" i="3"/>
  <c r="Q31" i="3"/>
  <c r="Q35" i="3"/>
  <c r="U60" i="3"/>
  <c r="U68" i="3"/>
  <c r="U79" i="3"/>
  <c r="U22" i="3"/>
  <c r="U48" i="3"/>
  <c r="U10" i="3"/>
  <c r="U69" i="3"/>
  <c r="U93" i="3"/>
  <c r="U39" i="3"/>
  <c r="U96" i="3"/>
  <c r="V122" i="3"/>
  <c r="V114" i="3"/>
  <c r="V121" i="3"/>
  <c r="V115" i="3"/>
  <c r="V20" i="3"/>
  <c r="V54" i="3"/>
  <c r="V87" i="3"/>
  <c r="V42" i="3"/>
  <c r="V62" i="3"/>
  <c r="V98" i="3"/>
  <c r="H17" i="3"/>
  <c r="T3" i="3"/>
  <c r="T113" i="3"/>
  <c r="J12" i="3"/>
  <c r="M68" i="3"/>
  <c r="C48" i="3"/>
  <c r="C80" i="3"/>
  <c r="D51" i="3"/>
  <c r="D73" i="3"/>
  <c r="E80" i="3"/>
  <c r="E18" i="3"/>
  <c r="E15" i="3"/>
  <c r="F63" i="3"/>
  <c r="F18" i="3"/>
  <c r="F17" i="3"/>
  <c r="O113" i="3"/>
  <c r="O12" i="3"/>
  <c r="O90" i="3"/>
  <c r="O88" i="3"/>
  <c r="O7" i="3"/>
  <c r="O70" i="3"/>
  <c r="O5" i="3"/>
  <c r="O4" i="3"/>
  <c r="O21" i="3"/>
  <c r="O52" i="3"/>
  <c r="Q67" i="3"/>
  <c r="Q111" i="3"/>
  <c r="Q78" i="3"/>
  <c r="Q25" i="3"/>
  <c r="U109" i="3"/>
  <c r="U13" i="3"/>
  <c r="U26" i="3"/>
  <c r="U3" i="3"/>
  <c r="U40" i="3"/>
  <c r="U71" i="3"/>
  <c r="U58" i="3"/>
  <c r="U119" i="3"/>
  <c r="U31" i="3"/>
  <c r="U35" i="3"/>
  <c r="V60" i="3"/>
  <c r="V68" i="3"/>
  <c r="V79" i="3"/>
  <c r="V22" i="3"/>
  <c r="V48" i="3"/>
  <c r="V10" i="3"/>
  <c r="V69" i="3"/>
  <c r="V93" i="3"/>
  <c r="V39" i="3"/>
  <c r="V96" i="3"/>
  <c r="R112" i="3"/>
  <c r="R22" i="3"/>
  <c r="R63" i="3"/>
  <c r="R13" i="3"/>
  <c r="T71" i="3"/>
  <c r="T52" i="3"/>
  <c r="T5" i="3"/>
  <c r="T12" i="3"/>
  <c r="T70" i="3"/>
  <c r="J79" i="3"/>
  <c r="J69" i="3"/>
  <c r="J21" i="3"/>
  <c r="M51" i="3"/>
  <c r="C93" i="3"/>
  <c r="C7" i="3"/>
  <c r="C60" i="3"/>
  <c r="C39" i="3"/>
  <c r="C41" i="3"/>
  <c r="D109" i="3"/>
  <c r="D40" i="3"/>
  <c r="D31" i="3"/>
  <c r="E45" i="3"/>
  <c r="E95" i="3"/>
  <c r="F61" i="3"/>
  <c r="F89" i="3"/>
  <c r="F81" i="3"/>
  <c r="F34" i="3"/>
  <c r="G33" i="3"/>
  <c r="H112" i="3"/>
  <c r="L61" i="3"/>
  <c r="L66" i="3"/>
  <c r="L43" i="3"/>
  <c r="L89" i="3"/>
  <c r="L29" i="3"/>
  <c r="L19" i="3"/>
  <c r="L81" i="3"/>
  <c r="L56" i="3"/>
  <c r="L72" i="3"/>
  <c r="L34" i="3"/>
  <c r="O59" i="3"/>
  <c r="O11" i="3"/>
  <c r="O41" i="3"/>
  <c r="O117" i="3"/>
  <c r="O33" i="3"/>
  <c r="O74" i="3"/>
  <c r="O102" i="3"/>
  <c r="O46" i="3"/>
  <c r="O85" i="3"/>
  <c r="O75" i="3"/>
  <c r="Q113" i="3"/>
  <c r="Q12" i="3"/>
  <c r="Q90" i="3"/>
  <c r="Q88" i="3"/>
  <c r="Q7" i="3"/>
  <c r="Q70" i="3"/>
  <c r="Q5" i="3"/>
  <c r="Q4" i="3"/>
  <c r="Q21" i="3"/>
  <c r="Q52" i="3"/>
  <c r="U67" i="3"/>
  <c r="U111" i="3"/>
  <c r="U78" i="3"/>
  <c r="U25" i="3"/>
  <c r="U50" i="3"/>
  <c r="U116" i="3"/>
  <c r="U32" i="3"/>
  <c r="U47" i="3"/>
  <c r="U99" i="3"/>
  <c r="U104" i="3"/>
  <c r="V109" i="3"/>
  <c r="V13" i="3"/>
  <c r="V26" i="3"/>
  <c r="V3" i="3"/>
  <c r="V40" i="3"/>
  <c r="V71" i="3"/>
  <c r="V58" i="3"/>
  <c r="V119" i="3"/>
  <c r="V31" i="3"/>
  <c r="V35" i="3"/>
  <c r="R113" i="3"/>
  <c r="H79" i="3"/>
  <c r="Q59" i="3"/>
  <c r="Q11" i="3"/>
  <c r="Q41" i="3"/>
  <c r="Q117" i="3"/>
  <c r="Q33" i="3"/>
  <c r="Q74" i="3"/>
  <c r="Q102" i="3"/>
  <c r="Q46" i="3"/>
  <c r="Q85" i="3"/>
  <c r="Q75" i="3"/>
  <c r="U113" i="3"/>
  <c r="U12" i="3"/>
  <c r="U90" i="3"/>
  <c r="U88" i="3"/>
  <c r="U7" i="3"/>
  <c r="U70" i="3"/>
  <c r="U5" i="3"/>
  <c r="U4" i="3"/>
  <c r="U21" i="3"/>
  <c r="U52" i="3"/>
  <c r="V67" i="3"/>
  <c r="V111" i="3"/>
  <c r="V78" i="3"/>
  <c r="V25" i="3"/>
  <c r="V50" i="3"/>
  <c r="V116" i="3"/>
  <c r="V32" i="3"/>
  <c r="V47" i="3"/>
  <c r="V99" i="3"/>
  <c r="V104" i="3"/>
  <c r="R12" i="3"/>
  <c r="D112" i="3"/>
  <c r="D30" i="3"/>
  <c r="D17" i="3"/>
  <c r="E63" i="3"/>
  <c r="E53" i="3"/>
  <c r="H26" i="3"/>
  <c r="Q61" i="3"/>
  <c r="Q66" i="3"/>
  <c r="Q43" i="3"/>
  <c r="Q89" i="3"/>
  <c r="Q29" i="3"/>
  <c r="Q19" i="3"/>
  <c r="Q81" i="3"/>
  <c r="Q56" i="3"/>
  <c r="Q72" i="3"/>
  <c r="Q34" i="3"/>
  <c r="U59" i="3"/>
  <c r="U11" i="3"/>
  <c r="U41" i="3"/>
  <c r="U117" i="3"/>
  <c r="U33" i="3"/>
  <c r="U74" i="3"/>
  <c r="U102" i="3"/>
  <c r="U46" i="3"/>
  <c r="U85" i="3"/>
  <c r="U75" i="3"/>
  <c r="V113" i="3"/>
  <c r="V12" i="3"/>
  <c r="V90" i="3"/>
  <c r="V88" i="3"/>
  <c r="V7" i="3"/>
  <c r="V70" i="3"/>
  <c r="V5" i="3"/>
  <c r="V4" i="3"/>
  <c r="V21" i="3"/>
  <c r="V52" i="3"/>
  <c r="R79" i="3"/>
  <c r="R69" i="3"/>
  <c r="T68" i="3"/>
  <c r="M7" i="3"/>
  <c r="M60" i="3"/>
  <c r="M39" i="3"/>
  <c r="C112" i="3"/>
  <c r="C22" i="3"/>
  <c r="C53" i="3"/>
  <c r="C63" i="3"/>
  <c r="C13" i="3"/>
  <c r="D13" i="3"/>
  <c r="D71" i="3"/>
  <c r="D35" i="3"/>
  <c r="E8" i="3"/>
  <c r="E36" i="3"/>
  <c r="F112" i="3"/>
  <c r="F51" i="3"/>
  <c r="F53" i="3"/>
  <c r="F15" i="3"/>
  <c r="G19" i="3"/>
  <c r="H24" i="3"/>
  <c r="L112" i="3"/>
  <c r="L80" i="3"/>
  <c r="L63" i="3"/>
  <c r="L51" i="3"/>
  <c r="L30" i="3"/>
  <c r="L18" i="3"/>
  <c r="L53" i="3"/>
  <c r="L73" i="3"/>
  <c r="L17" i="3"/>
  <c r="L15" i="3"/>
  <c r="O105" i="3"/>
  <c r="O64" i="3"/>
  <c r="O23" i="3"/>
  <c r="O24" i="3"/>
  <c r="O77" i="3"/>
  <c r="O6" i="3"/>
  <c r="O37" i="3"/>
  <c r="O100" i="3"/>
  <c r="O57" i="3"/>
  <c r="O86" i="3"/>
  <c r="Q106" i="3"/>
  <c r="Q65" i="3"/>
  <c r="Q45" i="3"/>
  <c r="Q8" i="3"/>
  <c r="Q55" i="3"/>
  <c r="Q84" i="3"/>
  <c r="Q95" i="3"/>
  <c r="Q36" i="3"/>
  <c r="Q83" i="3"/>
  <c r="Q82" i="3"/>
  <c r="U61" i="3"/>
  <c r="U66" i="3"/>
  <c r="U43" i="3"/>
  <c r="U89" i="3"/>
  <c r="U29" i="3"/>
  <c r="U19" i="3"/>
  <c r="U81" i="3"/>
  <c r="U56" i="3"/>
  <c r="U72" i="3"/>
  <c r="U34" i="3"/>
  <c r="V59" i="3"/>
  <c r="V11" i="3"/>
  <c r="V41" i="3"/>
  <c r="V117" i="3"/>
  <c r="V33" i="3"/>
  <c r="V74" i="3"/>
  <c r="V102" i="3"/>
  <c r="V46" i="3"/>
  <c r="V85" i="3"/>
  <c r="V75" i="3"/>
  <c r="C18" i="3"/>
  <c r="C113" i="3"/>
  <c r="H51" i="3"/>
  <c r="O112" i="3"/>
  <c r="O80" i="3"/>
  <c r="O63" i="3"/>
  <c r="O51" i="3"/>
  <c r="O30" i="3"/>
  <c r="O18" i="3"/>
  <c r="O53" i="3"/>
  <c r="O73" i="3"/>
  <c r="O17" i="3"/>
  <c r="O15" i="3"/>
  <c r="Q105" i="3"/>
  <c r="Q64" i="3"/>
  <c r="Q23" i="3"/>
  <c r="Q24" i="3"/>
  <c r="Q77" i="3"/>
  <c r="Q6" i="3"/>
  <c r="Q37" i="3"/>
  <c r="Q100" i="3"/>
  <c r="Q57" i="3"/>
  <c r="Q86" i="3"/>
  <c r="U106" i="3"/>
  <c r="U65" i="3"/>
  <c r="U45" i="3"/>
  <c r="U8" i="3"/>
  <c r="U55" i="3"/>
  <c r="U84" i="3"/>
  <c r="U95" i="3"/>
  <c r="U36" i="3"/>
  <c r="U83" i="3"/>
  <c r="U82" i="3"/>
  <c r="V61" i="3"/>
  <c r="V66" i="3"/>
  <c r="V43" i="3"/>
  <c r="V89" i="3"/>
  <c r="V29" i="3"/>
  <c r="V19" i="3"/>
  <c r="V81" i="3"/>
  <c r="V56" i="3"/>
  <c r="V72" i="3"/>
  <c r="V34" i="3"/>
  <c r="R68" i="3"/>
  <c r="T30" i="3"/>
  <c r="T4" i="3"/>
  <c r="J48" i="3"/>
  <c r="C17" i="3"/>
  <c r="C2" i="3"/>
  <c r="C12" i="3"/>
  <c r="C70" i="3"/>
  <c r="D80" i="3"/>
  <c r="D18" i="3"/>
  <c r="D15" i="3"/>
  <c r="E51" i="3"/>
  <c r="E73" i="3"/>
  <c r="F65" i="3"/>
  <c r="F55" i="3"/>
  <c r="F36" i="3"/>
  <c r="G61" i="3"/>
  <c r="G81" i="3"/>
  <c r="H70" i="3"/>
  <c r="L108" i="3"/>
  <c r="L14" i="3"/>
  <c r="L44" i="3"/>
  <c r="L27" i="3"/>
  <c r="L120" i="3"/>
  <c r="L2" i="3"/>
  <c r="L76" i="3"/>
  <c r="L16" i="3"/>
  <c r="L91" i="3"/>
  <c r="L101" i="3"/>
  <c r="O110" i="3"/>
  <c r="O9" i="3"/>
  <c r="O107" i="3"/>
  <c r="O28" i="3"/>
  <c r="O92" i="3"/>
  <c r="O94" i="3"/>
  <c r="O118" i="3"/>
  <c r="O97" i="3"/>
  <c r="O103" i="3"/>
  <c r="O38" i="3"/>
  <c r="O49" i="3"/>
  <c r="Q112" i="3"/>
  <c r="Q80" i="3"/>
  <c r="Q63" i="3"/>
  <c r="Q51" i="3"/>
  <c r="Q30" i="3"/>
  <c r="Q18" i="3"/>
  <c r="Q53" i="3"/>
  <c r="Q73" i="3"/>
  <c r="Q17" i="3"/>
  <c r="Q15" i="3"/>
  <c r="U105" i="3"/>
  <c r="U64" i="3"/>
  <c r="U23" i="3"/>
  <c r="U24" i="3"/>
  <c r="U77" i="3"/>
  <c r="U6" i="3"/>
  <c r="U37" i="3"/>
  <c r="U100" i="3"/>
  <c r="U57" i="3"/>
  <c r="U86" i="3"/>
  <c r="V106" i="3"/>
  <c r="V65" i="3"/>
  <c r="V45" i="3"/>
  <c r="V8" i="3"/>
  <c r="V55" i="3"/>
  <c r="V84" i="3"/>
  <c r="V95" i="3"/>
  <c r="V36" i="3"/>
  <c r="V83" i="3"/>
  <c r="V82" i="3"/>
  <c r="J60" i="3"/>
  <c r="M108" i="3"/>
  <c r="M112" i="3"/>
  <c r="M22" i="3"/>
  <c r="M63" i="3"/>
  <c r="M13" i="3"/>
  <c r="D26" i="3"/>
  <c r="D58" i="3"/>
  <c r="E106" i="3"/>
  <c r="E55" i="3"/>
  <c r="E83" i="3"/>
  <c r="F64" i="3"/>
  <c r="F77" i="3"/>
  <c r="F100" i="3"/>
  <c r="G11" i="3"/>
  <c r="G46" i="3"/>
  <c r="H19" i="3"/>
  <c r="L122" i="3"/>
  <c r="L114" i="3"/>
  <c r="L121" i="3"/>
  <c r="L115" i="3"/>
  <c r="L20" i="3"/>
  <c r="L54" i="3"/>
  <c r="L87" i="3"/>
  <c r="L42" i="3"/>
  <c r="L62" i="3"/>
  <c r="L98" i="3"/>
  <c r="O108" i="3"/>
  <c r="O14" i="3"/>
  <c r="O44" i="3"/>
  <c r="O27" i="3"/>
  <c r="O120" i="3"/>
  <c r="O2" i="3"/>
  <c r="O76" i="3"/>
  <c r="O16" i="3"/>
  <c r="O91" i="3"/>
  <c r="O101" i="3"/>
  <c r="Q110" i="3"/>
  <c r="Q9" i="3"/>
  <c r="Q107" i="3"/>
  <c r="Q28" i="3"/>
  <c r="Q92" i="3"/>
  <c r="Q94" i="3"/>
  <c r="Q118" i="3"/>
  <c r="Q97" i="3"/>
  <c r="Q103" i="3"/>
  <c r="Q38" i="3"/>
  <c r="Q49" i="3"/>
  <c r="U112" i="3"/>
  <c r="U80" i="3"/>
  <c r="U63" i="3"/>
  <c r="U51" i="3"/>
  <c r="U30" i="3"/>
  <c r="U18" i="3"/>
  <c r="U53" i="3"/>
  <c r="U73" i="3"/>
  <c r="U17" i="3"/>
  <c r="U15" i="3"/>
  <c r="V105" i="3"/>
  <c r="V23" i="3"/>
  <c r="V77" i="3"/>
  <c r="V37" i="3"/>
  <c r="V57" i="3"/>
  <c r="T60" i="3"/>
  <c r="M27" i="3"/>
  <c r="M113" i="3"/>
  <c r="C14" i="3"/>
  <c r="C109" i="3"/>
  <c r="C90" i="3"/>
  <c r="C10" i="3"/>
  <c r="C40" i="3"/>
  <c r="F80" i="3"/>
  <c r="F30" i="3"/>
  <c r="F73" i="3"/>
  <c r="G66" i="3"/>
  <c r="G56" i="3"/>
  <c r="H42" i="3"/>
  <c r="L60" i="3"/>
  <c r="L68" i="3"/>
  <c r="L79" i="3"/>
  <c r="L22" i="3"/>
  <c r="L48" i="3"/>
  <c r="L10" i="3"/>
  <c r="L69" i="3"/>
  <c r="L93" i="3"/>
  <c r="L39" i="3"/>
  <c r="L96" i="3"/>
  <c r="O122" i="3"/>
  <c r="O114" i="3"/>
  <c r="O121" i="3"/>
  <c r="O115" i="3"/>
  <c r="O20" i="3"/>
  <c r="O54" i="3"/>
  <c r="O87" i="3"/>
  <c r="O42" i="3"/>
  <c r="O62" i="3"/>
  <c r="O98" i="3"/>
  <c r="Q108" i="3"/>
  <c r="Q14" i="3"/>
  <c r="Q44" i="3"/>
  <c r="Q27" i="3"/>
  <c r="Q120" i="3"/>
  <c r="Q2" i="3"/>
  <c r="Q76" i="3"/>
  <c r="Q16" i="3"/>
  <c r="Q91" i="3"/>
  <c r="Q101" i="3"/>
  <c r="U110" i="3"/>
  <c r="U9" i="3"/>
  <c r="U107" i="3"/>
  <c r="U28" i="3"/>
  <c r="U92" i="3"/>
  <c r="U94" i="3"/>
  <c r="U118" i="3"/>
  <c r="U97" i="3"/>
  <c r="U103" i="3"/>
  <c r="U38" i="3"/>
  <c r="U49" i="3"/>
  <c r="V112" i="3"/>
  <c r="V80" i="3"/>
  <c r="V63" i="3"/>
  <c r="V30" i="3"/>
  <c r="V53" i="3"/>
  <c r="V17" i="3"/>
  <c r="T80" i="3"/>
  <c r="M71" i="3"/>
  <c r="M12" i="3"/>
  <c r="D53" i="3"/>
  <c r="F43" i="3"/>
  <c r="F19" i="3"/>
  <c r="F72" i="3"/>
  <c r="G41" i="3"/>
  <c r="G85" i="3"/>
  <c r="H119" i="3"/>
  <c r="L71" i="3"/>
  <c r="L35" i="3"/>
  <c r="O60" i="3"/>
  <c r="O48" i="3"/>
  <c r="Q121" i="3"/>
  <c r="Q54" i="3"/>
  <c r="U44" i="3"/>
  <c r="U91" i="3"/>
  <c r="R19" i="3"/>
  <c r="R8" i="3"/>
  <c r="R75" i="3"/>
  <c r="R48" i="3"/>
  <c r="R104" i="3"/>
  <c r="R74" i="3"/>
  <c r="R6" i="3"/>
  <c r="S56" i="3"/>
  <c r="S81" i="3"/>
  <c r="S66" i="3"/>
  <c r="S93" i="3"/>
  <c r="S85" i="3"/>
  <c r="S45" i="3"/>
  <c r="S7" i="3"/>
  <c r="S60" i="3"/>
  <c r="S39" i="3"/>
  <c r="S41" i="3"/>
  <c r="S111" i="3"/>
  <c r="T43" i="3"/>
  <c r="T53" i="3"/>
  <c r="T103" i="3"/>
  <c r="T98" i="3"/>
  <c r="T99" i="3"/>
  <c r="T9" i="3"/>
  <c r="T50" i="3"/>
  <c r="T42" i="3"/>
  <c r="J107" i="3"/>
  <c r="J49" i="3"/>
  <c r="J46" i="3"/>
  <c r="J62" i="3"/>
  <c r="J28" i="3"/>
  <c r="K108" i="3"/>
  <c r="K112" i="3"/>
  <c r="K22" i="3"/>
  <c r="K97" i="3"/>
  <c r="K86" i="3"/>
  <c r="K63" i="3"/>
  <c r="K34" i="3"/>
  <c r="K13" i="3"/>
  <c r="M117" i="3"/>
  <c r="M52" i="3"/>
  <c r="M102" i="3"/>
  <c r="M5" i="3"/>
  <c r="M20" i="3"/>
  <c r="M82" i="3"/>
  <c r="M100" i="3"/>
  <c r="M17" i="3"/>
  <c r="M2" i="3"/>
  <c r="M70" i="3"/>
  <c r="N44" i="3"/>
  <c r="N115" i="3"/>
  <c r="N24" i="3"/>
  <c r="N72" i="3"/>
  <c r="N47" i="3"/>
  <c r="N35" i="3"/>
  <c r="N59" i="3"/>
  <c r="N79" i="3"/>
  <c r="N67" i="3"/>
  <c r="N31" i="3"/>
  <c r="N69" i="3"/>
  <c r="N106" i="3"/>
  <c r="N83" i="3"/>
  <c r="N21" i="3"/>
  <c r="C116" i="3"/>
  <c r="C101" i="3"/>
  <c r="AR188" i="2"/>
  <c r="AR405" i="2"/>
  <c r="AR281" i="2"/>
  <c r="AR372" i="2"/>
  <c r="AR419" i="2"/>
  <c r="AR182" i="2"/>
  <c r="C68" i="3"/>
  <c r="C119" i="3"/>
  <c r="AR489" i="2"/>
  <c r="AS211" i="2"/>
  <c r="AS596" i="2"/>
  <c r="AS451" i="2"/>
  <c r="AS420" i="2"/>
  <c r="AS21" i="2"/>
  <c r="AS364" i="2"/>
  <c r="AT271" i="2"/>
  <c r="R56" i="3"/>
  <c r="R81" i="3"/>
  <c r="R93" i="3"/>
  <c r="R85" i="3"/>
  <c r="R45" i="3"/>
  <c r="R7" i="3"/>
  <c r="R39" i="3"/>
  <c r="S80" i="3"/>
  <c r="S43" i="3"/>
  <c r="S53" i="3"/>
  <c r="S78" i="3"/>
  <c r="S64" i="3"/>
  <c r="S103" i="3"/>
  <c r="S98" i="3"/>
  <c r="S99" i="3"/>
  <c r="S114" i="3"/>
  <c r="S9" i="3"/>
  <c r="S50" i="3"/>
  <c r="S42" i="3"/>
  <c r="T107" i="3"/>
  <c r="T49" i="3"/>
  <c r="T46" i="3"/>
  <c r="T62" i="3"/>
  <c r="T28" i="3"/>
  <c r="J22" i="3"/>
  <c r="J97" i="3"/>
  <c r="J86" i="3"/>
  <c r="J63" i="3"/>
  <c r="J34" i="3"/>
  <c r="K29" i="3"/>
  <c r="K3" i="3"/>
  <c r="K122" i="3"/>
  <c r="K27" i="3"/>
  <c r="K18" i="3"/>
  <c r="K15" i="3"/>
  <c r="K55" i="3"/>
  <c r="K113" i="3"/>
  <c r="K110" i="3"/>
  <c r="M115" i="3"/>
  <c r="M24" i="3"/>
  <c r="M72" i="3"/>
  <c r="M47" i="3"/>
  <c r="M35" i="3"/>
  <c r="M31" i="3"/>
  <c r="M69" i="3"/>
  <c r="M83" i="3"/>
  <c r="M21" i="3"/>
  <c r="N120" i="3"/>
  <c r="N88" i="3"/>
  <c r="N14" i="3"/>
  <c r="N109" i="3"/>
  <c r="N121" i="3"/>
  <c r="N26" i="3"/>
  <c r="N90" i="3"/>
  <c r="N76" i="3"/>
  <c r="N94" i="3"/>
  <c r="N32" i="3"/>
  <c r="N89" i="3"/>
  <c r="N91" i="3"/>
  <c r="N23" i="3"/>
  <c r="N10" i="3"/>
  <c r="N37" i="3"/>
  <c r="N77" i="3"/>
  <c r="N40" i="3"/>
  <c r="C57" i="3"/>
  <c r="AR137" i="2"/>
  <c r="C95" i="3"/>
  <c r="AS82" i="2"/>
  <c r="AT725" i="2"/>
  <c r="AT614" i="2"/>
  <c r="R53" i="3"/>
  <c r="R103" i="3"/>
  <c r="R98" i="3"/>
  <c r="R99" i="3"/>
  <c r="R9" i="3"/>
  <c r="R50" i="3"/>
  <c r="R42" i="3"/>
  <c r="S107" i="3"/>
  <c r="S49" i="3"/>
  <c r="S46" i="3"/>
  <c r="S62" i="3"/>
  <c r="S28" i="3"/>
  <c r="T97" i="3"/>
  <c r="T86" i="3"/>
  <c r="T34" i="3"/>
  <c r="J3" i="3"/>
  <c r="J15" i="3"/>
  <c r="J110" i="3"/>
  <c r="K117" i="3"/>
  <c r="K71" i="3"/>
  <c r="K52" i="3"/>
  <c r="K102" i="3"/>
  <c r="K5" i="3"/>
  <c r="K20" i="3"/>
  <c r="K82" i="3"/>
  <c r="K25" i="3"/>
  <c r="K100" i="3"/>
  <c r="K17" i="3"/>
  <c r="K2" i="3"/>
  <c r="K12" i="3"/>
  <c r="K70" i="3"/>
  <c r="M88" i="3"/>
  <c r="M94" i="3"/>
  <c r="M40" i="3"/>
  <c r="N116" i="3"/>
  <c r="N101" i="3"/>
  <c r="N105" i="3"/>
  <c r="N68" i="3"/>
  <c r="N119" i="3"/>
  <c r="N54" i="3"/>
  <c r="C118" i="3"/>
  <c r="AR284" i="2"/>
  <c r="C92" i="3"/>
  <c r="AR418" i="2"/>
  <c r="C61" i="3"/>
  <c r="AR301" i="2"/>
  <c r="AR72" i="2"/>
  <c r="C38" i="3"/>
  <c r="C36" i="3"/>
  <c r="C58" i="3"/>
  <c r="AU614" i="2"/>
  <c r="AU501" i="2"/>
  <c r="AU686" i="2"/>
  <c r="AS669" i="2"/>
  <c r="AS701" i="2"/>
  <c r="R107" i="3"/>
  <c r="R49" i="3"/>
  <c r="R46" i="3"/>
  <c r="R62" i="3"/>
  <c r="R28" i="3"/>
  <c r="S108" i="3"/>
  <c r="S112" i="3"/>
  <c r="S22" i="3"/>
  <c r="S97" i="3"/>
  <c r="S86" i="3"/>
  <c r="S63" i="3"/>
  <c r="S34" i="3"/>
  <c r="S13" i="3"/>
  <c r="T29" i="3"/>
  <c r="T27" i="3"/>
  <c r="T18" i="3"/>
  <c r="T15" i="3"/>
  <c r="T55" i="3"/>
  <c r="T110" i="3"/>
  <c r="J117" i="3"/>
  <c r="J71" i="3"/>
  <c r="J52" i="3"/>
  <c r="J102" i="3"/>
  <c r="J5" i="3"/>
  <c r="J20" i="3"/>
  <c r="J82" i="3"/>
  <c r="J25" i="3"/>
  <c r="J100" i="3"/>
  <c r="J17" i="3"/>
  <c r="J2" i="3"/>
  <c r="J70" i="3"/>
  <c r="K44" i="3"/>
  <c r="K115" i="3"/>
  <c r="K24" i="3"/>
  <c r="K72" i="3"/>
  <c r="K47" i="3"/>
  <c r="K35" i="3"/>
  <c r="K59" i="3"/>
  <c r="K79" i="3"/>
  <c r="K67" i="3"/>
  <c r="K31" i="3"/>
  <c r="K69" i="3"/>
  <c r="K106" i="3"/>
  <c r="K83" i="3"/>
  <c r="K21" i="3"/>
  <c r="M116" i="3"/>
  <c r="C8" i="3"/>
  <c r="C75" i="3"/>
  <c r="C104" i="3"/>
  <c r="C74" i="3"/>
  <c r="C6" i="3"/>
  <c r="AT314" i="2"/>
  <c r="R86" i="3"/>
  <c r="R34" i="3"/>
  <c r="S29" i="3"/>
  <c r="S3" i="3"/>
  <c r="S122" i="3"/>
  <c r="S27" i="3"/>
  <c r="S18" i="3"/>
  <c r="S15" i="3"/>
  <c r="S55" i="3"/>
  <c r="S113" i="3"/>
  <c r="S110" i="3"/>
  <c r="T17" i="3"/>
  <c r="J72" i="3"/>
  <c r="J47" i="3"/>
  <c r="J35" i="3"/>
  <c r="J31" i="3"/>
  <c r="J83" i="3"/>
  <c r="K120" i="3"/>
  <c r="K88" i="3"/>
  <c r="K14" i="3"/>
  <c r="K109" i="3"/>
  <c r="K121" i="3"/>
  <c r="K26" i="3"/>
  <c r="K90" i="3"/>
  <c r="K76" i="3"/>
  <c r="K94" i="3"/>
  <c r="K32" i="3"/>
  <c r="K89" i="3"/>
  <c r="K91" i="3"/>
  <c r="K23" i="3"/>
  <c r="K10" i="3"/>
  <c r="K37" i="3"/>
  <c r="K77" i="3"/>
  <c r="K40" i="3"/>
  <c r="P110" i="3"/>
  <c r="G110" i="3"/>
  <c r="H110" i="3"/>
  <c r="F110" i="3"/>
  <c r="E110" i="3"/>
  <c r="D110" i="3"/>
  <c r="P9" i="3"/>
  <c r="G9" i="3"/>
  <c r="F9" i="3"/>
  <c r="E9" i="3"/>
  <c r="D9" i="3"/>
  <c r="H9" i="3"/>
  <c r="P107" i="3"/>
  <c r="G107" i="3"/>
  <c r="F107" i="3"/>
  <c r="E107" i="3"/>
  <c r="D107" i="3"/>
  <c r="H107" i="3"/>
  <c r="P28" i="3"/>
  <c r="H28" i="3"/>
  <c r="G28" i="3"/>
  <c r="F28" i="3"/>
  <c r="E28" i="3"/>
  <c r="D28" i="3"/>
  <c r="P92" i="3"/>
  <c r="G92" i="3"/>
  <c r="F92" i="3"/>
  <c r="E92" i="3"/>
  <c r="H92" i="3"/>
  <c r="D92" i="3"/>
  <c r="P94" i="3"/>
  <c r="H94" i="3"/>
  <c r="G94" i="3"/>
  <c r="F94" i="3"/>
  <c r="E94" i="3"/>
  <c r="D94" i="3"/>
  <c r="P118" i="3"/>
  <c r="G118" i="3"/>
  <c r="H118" i="3"/>
  <c r="F118" i="3"/>
  <c r="E118" i="3"/>
  <c r="D118" i="3"/>
  <c r="P97" i="3"/>
  <c r="G97" i="3"/>
  <c r="F97" i="3"/>
  <c r="E97" i="3"/>
  <c r="D97" i="3"/>
  <c r="H97" i="3"/>
  <c r="P103" i="3"/>
  <c r="H103" i="3"/>
  <c r="G103" i="3"/>
  <c r="F103" i="3"/>
  <c r="E103" i="3"/>
  <c r="D103" i="3"/>
  <c r="P38" i="3"/>
  <c r="G38" i="3"/>
  <c r="F38" i="3"/>
  <c r="E38" i="3"/>
  <c r="D38" i="3"/>
  <c r="H38" i="3"/>
  <c r="P49" i="3"/>
  <c r="H49" i="3"/>
  <c r="F49" i="3"/>
  <c r="G49" i="3"/>
  <c r="E49" i="3"/>
  <c r="D49" i="3"/>
  <c r="AT691" i="2"/>
  <c r="R29" i="3"/>
  <c r="R3" i="3"/>
  <c r="R27" i="3"/>
  <c r="R18" i="3"/>
  <c r="R15" i="3"/>
  <c r="R55" i="3"/>
  <c r="R110" i="3"/>
  <c r="S117" i="3"/>
  <c r="S71" i="3"/>
  <c r="S52" i="3"/>
  <c r="S102" i="3"/>
  <c r="S5" i="3"/>
  <c r="S20" i="3"/>
  <c r="S82" i="3"/>
  <c r="S25" i="3"/>
  <c r="S100" i="3"/>
  <c r="S17" i="3"/>
  <c r="S2" i="3"/>
  <c r="S12" i="3"/>
  <c r="S70" i="3"/>
  <c r="T115" i="3"/>
  <c r="T24" i="3"/>
  <c r="T72" i="3"/>
  <c r="T47" i="3"/>
  <c r="T35" i="3"/>
  <c r="T79" i="3"/>
  <c r="T31" i="3"/>
  <c r="T69" i="3"/>
  <c r="T83" i="3"/>
  <c r="T21" i="3"/>
  <c r="J120" i="3"/>
  <c r="J88" i="3"/>
  <c r="J121" i="3"/>
  <c r="J26" i="3"/>
  <c r="J90" i="3"/>
  <c r="J76" i="3"/>
  <c r="J94" i="3"/>
  <c r="J32" i="3"/>
  <c r="J89" i="3"/>
  <c r="J91" i="3"/>
  <c r="J23" i="3"/>
  <c r="J10" i="3"/>
  <c r="J37" i="3"/>
  <c r="J77" i="3"/>
  <c r="J40" i="3"/>
  <c r="K116" i="3"/>
  <c r="K101" i="3"/>
  <c r="K105" i="3"/>
  <c r="K68" i="3"/>
  <c r="K119" i="3"/>
  <c r="K54" i="3"/>
  <c r="M118" i="3"/>
  <c r="M92" i="3"/>
  <c r="M96" i="3"/>
  <c r="M73" i="3"/>
  <c r="C43" i="3"/>
  <c r="C78" i="3"/>
  <c r="C103" i="3"/>
  <c r="C98" i="3"/>
  <c r="C9" i="3"/>
  <c r="C50" i="3"/>
  <c r="AR592" i="2"/>
  <c r="R117" i="3"/>
  <c r="R71" i="3"/>
  <c r="R52" i="3"/>
  <c r="R102" i="3"/>
  <c r="R5" i="3"/>
  <c r="R20" i="3"/>
  <c r="R82" i="3"/>
  <c r="R25" i="3"/>
  <c r="R100" i="3"/>
  <c r="R17" i="3"/>
  <c r="R2" i="3"/>
  <c r="R70" i="3"/>
  <c r="S44" i="3"/>
  <c r="S115" i="3"/>
  <c r="S24" i="3"/>
  <c r="S72" i="3"/>
  <c r="S47" i="3"/>
  <c r="S35" i="3"/>
  <c r="S59" i="3"/>
  <c r="S79" i="3"/>
  <c r="S67" i="3"/>
  <c r="S31" i="3"/>
  <c r="S69" i="3"/>
  <c r="S106" i="3"/>
  <c r="S83" i="3"/>
  <c r="S21" i="3"/>
  <c r="T120" i="3"/>
  <c r="T88" i="3"/>
  <c r="T26" i="3"/>
  <c r="T90" i="3"/>
  <c r="T76" i="3"/>
  <c r="T94" i="3"/>
  <c r="T32" i="3"/>
  <c r="T89" i="3"/>
  <c r="T91" i="3"/>
  <c r="T23" i="3"/>
  <c r="T10" i="3"/>
  <c r="T37" i="3"/>
  <c r="T77" i="3"/>
  <c r="T40" i="3"/>
  <c r="J116" i="3"/>
  <c r="J101" i="3"/>
  <c r="J119" i="3"/>
  <c r="J54" i="3"/>
  <c r="K51" i="3"/>
  <c r="K65" i="3"/>
  <c r="K57" i="3"/>
  <c r="K84" i="3"/>
  <c r="K95" i="3"/>
  <c r="M19" i="3"/>
  <c r="M104" i="3"/>
  <c r="C49" i="3"/>
  <c r="C46" i="3"/>
  <c r="C62" i="3"/>
  <c r="C28" i="3"/>
  <c r="AS551" i="2"/>
  <c r="AR533" i="2"/>
  <c r="AR303" i="2"/>
  <c r="AR611" i="2"/>
  <c r="AR46" i="2"/>
  <c r="AR425" i="2"/>
  <c r="R72" i="3"/>
  <c r="R47" i="3"/>
  <c r="R35" i="3"/>
  <c r="R31" i="3"/>
  <c r="R83" i="3"/>
  <c r="R21" i="3"/>
  <c r="S120" i="3"/>
  <c r="S88" i="3"/>
  <c r="S14" i="3"/>
  <c r="S109" i="3"/>
  <c r="S121" i="3"/>
  <c r="S26" i="3"/>
  <c r="S90" i="3"/>
  <c r="S76" i="3"/>
  <c r="S94" i="3"/>
  <c r="S32" i="3"/>
  <c r="S89" i="3"/>
  <c r="S91" i="3"/>
  <c r="S23" i="3"/>
  <c r="S10" i="3"/>
  <c r="S37" i="3"/>
  <c r="S77" i="3"/>
  <c r="S40" i="3"/>
  <c r="T116" i="3"/>
  <c r="T101" i="3"/>
  <c r="T119" i="3"/>
  <c r="J51" i="3"/>
  <c r="J57" i="3"/>
  <c r="K118" i="3"/>
  <c r="K92" i="3"/>
  <c r="K96" i="3"/>
  <c r="K73" i="3"/>
  <c r="K61" i="3"/>
  <c r="K16" i="3"/>
  <c r="K33" i="3"/>
  <c r="K87" i="3"/>
  <c r="K30" i="3"/>
  <c r="K38" i="3"/>
  <c r="K4" i="3"/>
  <c r="K36" i="3"/>
  <c r="K58" i="3"/>
  <c r="M93" i="3"/>
  <c r="M85" i="3"/>
  <c r="M45" i="3"/>
  <c r="N80" i="3"/>
  <c r="N43" i="3"/>
  <c r="N53" i="3"/>
  <c r="N78" i="3"/>
  <c r="N64" i="3"/>
  <c r="N103" i="3"/>
  <c r="N98" i="3"/>
  <c r="N99" i="3"/>
  <c r="N114" i="3"/>
  <c r="N9" i="3"/>
  <c r="N50" i="3"/>
  <c r="N42" i="3"/>
  <c r="C108" i="3"/>
  <c r="AR682" i="2"/>
  <c r="AR640" i="2"/>
  <c r="AR427" i="2"/>
  <c r="C97" i="3"/>
  <c r="AR538" i="2"/>
  <c r="AR62" i="2"/>
  <c r="AR28" i="2"/>
  <c r="AR209" i="2"/>
  <c r="AR22" i="2"/>
  <c r="C86" i="3"/>
  <c r="AR355" i="2"/>
  <c r="AR236" i="2"/>
  <c r="AR333" i="2"/>
  <c r="C34" i="3"/>
  <c r="R120" i="3"/>
  <c r="R88" i="3"/>
  <c r="R90" i="3"/>
  <c r="R76" i="3"/>
  <c r="R94" i="3"/>
  <c r="R32" i="3"/>
  <c r="R91" i="3"/>
  <c r="R23" i="3"/>
  <c r="R10" i="3"/>
  <c r="R37" i="3"/>
  <c r="R77" i="3"/>
  <c r="R40" i="3"/>
  <c r="S116" i="3"/>
  <c r="S101" i="3"/>
  <c r="S105" i="3"/>
  <c r="S68" i="3"/>
  <c r="S119" i="3"/>
  <c r="S54" i="3"/>
  <c r="T51" i="3"/>
  <c r="T57" i="3"/>
  <c r="T84" i="3"/>
  <c r="T95" i="3"/>
  <c r="J118" i="3"/>
  <c r="J92" i="3"/>
  <c r="J96" i="3"/>
  <c r="J73" i="3"/>
  <c r="J33" i="3"/>
  <c r="J87" i="3"/>
  <c r="J30" i="3"/>
  <c r="J38" i="3"/>
  <c r="J4" i="3"/>
  <c r="J36" i="3"/>
  <c r="J58" i="3"/>
  <c r="K19" i="3"/>
  <c r="K8" i="3"/>
  <c r="K75" i="3"/>
  <c r="K48" i="3"/>
  <c r="K104" i="3"/>
  <c r="K11" i="3"/>
  <c r="K74" i="3"/>
  <c r="K6" i="3"/>
  <c r="M80" i="3"/>
  <c r="M53" i="3"/>
  <c r="M103" i="3"/>
  <c r="M98" i="3"/>
  <c r="M99" i="3"/>
  <c r="M9" i="3"/>
  <c r="M42" i="3"/>
  <c r="N107" i="3"/>
  <c r="N49" i="3"/>
  <c r="N46" i="3"/>
  <c r="N62" i="3"/>
  <c r="N28" i="3"/>
  <c r="AR174" i="2"/>
  <c r="C29" i="3"/>
  <c r="AR110" i="2"/>
  <c r="AR668" i="2"/>
  <c r="C122" i="3"/>
  <c r="C27" i="3"/>
  <c r="C55" i="3"/>
  <c r="AR710" i="2"/>
  <c r="C110" i="3"/>
  <c r="AS632" i="2"/>
  <c r="AS717" i="2"/>
  <c r="AR216" i="2"/>
  <c r="AR178" i="2"/>
  <c r="AR44" i="2"/>
  <c r="AT20" i="2"/>
  <c r="AR198" i="2"/>
  <c r="AR190" i="2"/>
  <c r="AR104" i="2"/>
  <c r="AR138" i="2"/>
  <c r="R101" i="3"/>
  <c r="R119" i="3"/>
  <c r="S51" i="3"/>
  <c r="S65" i="3"/>
  <c r="S57" i="3"/>
  <c r="S84" i="3"/>
  <c r="S95" i="3"/>
  <c r="T118" i="3"/>
  <c r="T92" i="3"/>
  <c r="T96" i="3"/>
  <c r="T73" i="3"/>
  <c r="T16" i="3"/>
  <c r="T87" i="3"/>
  <c r="T38" i="3"/>
  <c r="T36" i="3"/>
  <c r="T58" i="3"/>
  <c r="J75" i="3"/>
  <c r="J104" i="3"/>
  <c r="J74" i="3"/>
  <c r="J6" i="3"/>
  <c r="K56" i="3"/>
  <c r="K81" i="3"/>
  <c r="K66" i="3"/>
  <c r="K93" i="3"/>
  <c r="K85" i="3"/>
  <c r="K45" i="3"/>
  <c r="K7" i="3"/>
  <c r="K60" i="3"/>
  <c r="K39" i="3"/>
  <c r="K41" i="3"/>
  <c r="K111" i="3"/>
  <c r="M107" i="3"/>
  <c r="M49" i="3"/>
  <c r="M46" i="3"/>
  <c r="M62" i="3"/>
  <c r="M28" i="3"/>
  <c r="N108" i="3"/>
  <c r="N112" i="3"/>
  <c r="N22" i="3"/>
  <c r="N97" i="3"/>
  <c r="N86" i="3"/>
  <c r="N63" i="3"/>
  <c r="N34" i="3"/>
  <c r="AR442" i="2"/>
  <c r="AR448" i="2"/>
  <c r="C117" i="3"/>
  <c r="AR388" i="2"/>
  <c r="C71" i="3"/>
  <c r="AR676" i="2"/>
  <c r="C52" i="3"/>
  <c r="C5" i="3"/>
  <c r="C20" i="3"/>
  <c r="C82" i="3"/>
  <c r="C100" i="3"/>
  <c r="R51" i="3"/>
  <c r="R57" i="3"/>
  <c r="R84" i="3"/>
  <c r="R95" i="3"/>
  <c r="S118" i="3"/>
  <c r="S92" i="3"/>
  <c r="S96" i="3"/>
  <c r="S73" i="3"/>
  <c r="S61" i="3"/>
  <c r="S16" i="3"/>
  <c r="S33" i="3"/>
  <c r="S87" i="3"/>
  <c r="S30" i="3"/>
  <c r="S38" i="3"/>
  <c r="S4" i="3"/>
  <c r="S36" i="3"/>
  <c r="S58" i="3"/>
  <c r="T19" i="3"/>
  <c r="T8" i="3"/>
  <c r="T75" i="3"/>
  <c r="T48" i="3"/>
  <c r="T104" i="3"/>
  <c r="T74" i="3"/>
  <c r="T6" i="3"/>
  <c r="J81" i="3"/>
  <c r="J93" i="3"/>
  <c r="J85" i="3"/>
  <c r="J7" i="3"/>
  <c r="J39" i="3"/>
  <c r="J41" i="3"/>
  <c r="K80" i="3"/>
  <c r="K43" i="3"/>
  <c r="K53" i="3"/>
  <c r="K78" i="3"/>
  <c r="K64" i="3"/>
  <c r="K103" i="3"/>
  <c r="K98" i="3"/>
  <c r="K99" i="3"/>
  <c r="K114" i="3"/>
  <c r="K9" i="3"/>
  <c r="K50" i="3"/>
  <c r="K42" i="3"/>
  <c r="M97" i="3"/>
  <c r="M86" i="3"/>
  <c r="M34" i="3"/>
  <c r="N29" i="3"/>
  <c r="N3" i="3"/>
  <c r="N122" i="3"/>
  <c r="N27" i="3"/>
  <c r="N18" i="3"/>
  <c r="N15" i="3"/>
  <c r="N55" i="3"/>
  <c r="N113" i="3"/>
  <c r="N110" i="3"/>
  <c r="C44" i="3"/>
  <c r="C24" i="3"/>
  <c r="C72" i="3"/>
  <c r="C47" i="3"/>
  <c r="C35" i="3"/>
  <c r="C79" i="3"/>
  <c r="C67" i="3"/>
  <c r="AR475" i="2"/>
  <c r="C31" i="3"/>
  <c r="C69" i="3"/>
  <c r="C83" i="3"/>
  <c r="C21" i="3"/>
  <c r="R118" i="3"/>
  <c r="R92" i="3"/>
  <c r="R96" i="3"/>
  <c r="R73" i="3"/>
  <c r="R16" i="3"/>
  <c r="R33" i="3"/>
  <c r="R87" i="3"/>
  <c r="R30" i="3"/>
  <c r="R38" i="3"/>
  <c r="R4" i="3"/>
  <c r="R36" i="3"/>
  <c r="R58" i="3"/>
  <c r="S19" i="3"/>
  <c r="S8" i="3"/>
  <c r="S75" i="3"/>
  <c r="S48" i="3"/>
  <c r="S104" i="3"/>
  <c r="S11" i="3"/>
  <c r="S74" i="3"/>
  <c r="S6" i="3"/>
  <c r="T56" i="3"/>
  <c r="T81" i="3"/>
  <c r="T93" i="3"/>
  <c r="T85" i="3"/>
  <c r="T45" i="3"/>
  <c r="T7" i="3"/>
  <c r="T39" i="3"/>
  <c r="T41" i="3"/>
  <c r="J80" i="3"/>
  <c r="J53" i="3"/>
  <c r="J78" i="3"/>
  <c r="J103" i="3"/>
  <c r="J98" i="3"/>
  <c r="J99" i="3"/>
  <c r="J9" i="3"/>
  <c r="J50" i="3"/>
  <c r="J42" i="3"/>
  <c r="K107" i="3"/>
  <c r="K49" i="3"/>
  <c r="K62" i="3"/>
  <c r="K28" i="3"/>
  <c r="C120" i="3"/>
  <c r="C88" i="3"/>
  <c r="AR390" i="2"/>
  <c r="AR587" i="2"/>
  <c r="AR117" i="2"/>
  <c r="AR285" i="2"/>
  <c r="C121" i="3"/>
  <c r="C26" i="3"/>
  <c r="C76" i="3"/>
  <c r="C94" i="3"/>
  <c r="C32" i="3"/>
  <c r="C89" i="3"/>
  <c r="C91" i="3"/>
  <c r="AR299" i="2"/>
  <c r="C37" i="3"/>
  <c r="C77" i="3"/>
  <c r="N13" i="3"/>
  <c r="M16" i="3"/>
  <c r="M33" i="3"/>
  <c r="M87" i="3"/>
  <c r="M30" i="3"/>
  <c r="M38" i="3"/>
  <c r="M4" i="3"/>
  <c r="M36" i="3"/>
  <c r="M58" i="3"/>
  <c r="N19" i="3"/>
  <c r="N8" i="3"/>
  <c r="N75" i="3"/>
  <c r="N48" i="3"/>
  <c r="N104" i="3"/>
  <c r="N11" i="3"/>
  <c r="N74" i="3"/>
  <c r="N6" i="3"/>
  <c r="P105" i="3"/>
  <c r="P64" i="3"/>
  <c r="P23" i="3"/>
  <c r="P24" i="3"/>
  <c r="P77" i="3"/>
  <c r="P6" i="3"/>
  <c r="P37" i="3"/>
  <c r="P100" i="3"/>
  <c r="P57" i="3"/>
  <c r="G86" i="3"/>
  <c r="P86" i="3"/>
  <c r="D61" i="3"/>
  <c r="D66" i="3"/>
  <c r="D43" i="3"/>
  <c r="D89" i="3"/>
  <c r="D29" i="3"/>
  <c r="D19" i="3"/>
  <c r="D81" i="3"/>
  <c r="D56" i="3"/>
  <c r="D72" i="3"/>
  <c r="D34" i="3"/>
  <c r="E59" i="3"/>
  <c r="E11" i="3"/>
  <c r="E41" i="3"/>
  <c r="E117" i="3"/>
  <c r="E33" i="3"/>
  <c r="E74" i="3"/>
  <c r="E102" i="3"/>
  <c r="E46" i="3"/>
  <c r="E85" i="3"/>
  <c r="E75" i="3"/>
  <c r="F113" i="3"/>
  <c r="F12" i="3"/>
  <c r="F90" i="3"/>
  <c r="F88" i="3"/>
  <c r="F7" i="3"/>
  <c r="F70" i="3"/>
  <c r="F5" i="3"/>
  <c r="F4" i="3"/>
  <c r="F21" i="3"/>
  <c r="F52" i="3"/>
  <c r="G67" i="3"/>
  <c r="G78" i="3"/>
  <c r="G50" i="3"/>
  <c r="G32" i="3"/>
  <c r="H61" i="3"/>
  <c r="H88" i="3"/>
  <c r="H72" i="3"/>
  <c r="M8" i="3"/>
  <c r="M75" i="3"/>
  <c r="M48" i="3"/>
  <c r="M74" i="3"/>
  <c r="M6" i="3"/>
  <c r="N81" i="3"/>
  <c r="N66" i="3"/>
  <c r="N93" i="3"/>
  <c r="N85" i="3"/>
  <c r="N45" i="3"/>
  <c r="N7" i="3"/>
  <c r="N60" i="3"/>
  <c r="N39" i="3"/>
  <c r="N41" i="3"/>
  <c r="N111" i="3"/>
  <c r="P112" i="3"/>
  <c r="P80" i="3"/>
  <c r="P63" i="3"/>
  <c r="P51" i="3"/>
  <c r="P30" i="3"/>
  <c r="P18" i="3"/>
  <c r="P53" i="3"/>
  <c r="P73" i="3"/>
  <c r="P17" i="3"/>
  <c r="P15" i="3"/>
  <c r="D106" i="3"/>
  <c r="D65" i="3"/>
  <c r="D45" i="3"/>
  <c r="D8" i="3"/>
  <c r="D55" i="3"/>
  <c r="D84" i="3"/>
  <c r="D95" i="3"/>
  <c r="D36" i="3"/>
  <c r="D83" i="3"/>
  <c r="D82" i="3"/>
  <c r="E66" i="3"/>
  <c r="E43" i="3"/>
  <c r="E89" i="3"/>
  <c r="E29" i="3"/>
  <c r="E56" i="3"/>
  <c r="E34" i="3"/>
  <c r="F11" i="3"/>
  <c r="F41" i="3"/>
  <c r="F33" i="3"/>
  <c r="F102" i="3"/>
  <c r="F75" i="3"/>
  <c r="G12" i="3"/>
  <c r="G90" i="3"/>
  <c r="G7" i="3"/>
  <c r="G4" i="3"/>
  <c r="H105" i="3"/>
  <c r="H57" i="3"/>
  <c r="P108" i="3"/>
  <c r="H108" i="3"/>
  <c r="P14" i="3"/>
  <c r="H14" i="3"/>
  <c r="P44" i="3"/>
  <c r="H44" i="3"/>
  <c r="P27" i="3"/>
  <c r="H27" i="3"/>
  <c r="P120" i="3"/>
  <c r="H120" i="3"/>
  <c r="P2" i="3"/>
  <c r="H2" i="3"/>
  <c r="P76" i="3"/>
  <c r="H76" i="3"/>
  <c r="P16" i="3"/>
  <c r="H16" i="3"/>
  <c r="P91" i="3"/>
  <c r="H91" i="3"/>
  <c r="P101" i="3"/>
  <c r="H101" i="3"/>
  <c r="C107" i="3"/>
  <c r="P122" i="3"/>
  <c r="P114" i="3"/>
  <c r="P121" i="3"/>
  <c r="P115" i="3"/>
  <c r="P20" i="3"/>
  <c r="P54" i="3"/>
  <c r="P87" i="3"/>
  <c r="P42" i="3"/>
  <c r="P62" i="3"/>
  <c r="P98" i="3"/>
  <c r="G65" i="3"/>
  <c r="G45" i="3"/>
  <c r="G55" i="3"/>
  <c r="G95" i="3"/>
  <c r="G36" i="3"/>
  <c r="G15" i="3"/>
  <c r="H114" i="3"/>
  <c r="H6" i="3"/>
  <c r="H98" i="3"/>
  <c r="P60" i="3"/>
  <c r="P68" i="3"/>
  <c r="P79" i="3"/>
  <c r="P22" i="3"/>
  <c r="H22" i="3"/>
  <c r="P48" i="3"/>
  <c r="H48" i="3"/>
  <c r="P10" i="3"/>
  <c r="H10" i="3"/>
  <c r="P69" i="3"/>
  <c r="H69" i="3"/>
  <c r="P93" i="3"/>
  <c r="H93" i="3"/>
  <c r="P39" i="3"/>
  <c r="H39" i="3"/>
  <c r="P96" i="3"/>
  <c r="H96" i="3"/>
  <c r="C114" i="3"/>
  <c r="D108" i="3"/>
  <c r="D14" i="3"/>
  <c r="D44" i="3"/>
  <c r="D27" i="3"/>
  <c r="D120" i="3"/>
  <c r="D2" i="3"/>
  <c r="D76" i="3"/>
  <c r="D16" i="3"/>
  <c r="D91" i="3"/>
  <c r="D101" i="3"/>
  <c r="G105" i="3"/>
  <c r="G64" i="3"/>
  <c r="G23" i="3"/>
  <c r="G24" i="3"/>
  <c r="G77" i="3"/>
  <c r="G6" i="3"/>
  <c r="G37" i="3"/>
  <c r="G100" i="3"/>
  <c r="G57" i="3"/>
  <c r="H68" i="3"/>
  <c r="H20" i="3"/>
  <c r="H18" i="3"/>
  <c r="M3" i="3"/>
  <c r="M18" i="3"/>
  <c r="M15" i="3"/>
  <c r="M55" i="3"/>
  <c r="M110" i="3"/>
  <c r="N117" i="3"/>
  <c r="N52" i="3"/>
  <c r="N102" i="3"/>
  <c r="N5" i="3"/>
  <c r="N20" i="3"/>
  <c r="N82" i="3"/>
  <c r="N25" i="3"/>
  <c r="N100" i="3"/>
  <c r="N2" i="3"/>
  <c r="N12" i="3"/>
  <c r="N70" i="3"/>
  <c r="P109" i="3"/>
  <c r="P13" i="3"/>
  <c r="P26" i="3"/>
  <c r="P3" i="3"/>
  <c r="P40" i="3"/>
  <c r="P71" i="3"/>
  <c r="P58" i="3"/>
  <c r="P119" i="3"/>
  <c r="P31" i="3"/>
  <c r="P35" i="3"/>
  <c r="D122" i="3"/>
  <c r="D114" i="3"/>
  <c r="D121" i="3"/>
  <c r="D115" i="3"/>
  <c r="D20" i="3"/>
  <c r="D54" i="3"/>
  <c r="D87" i="3"/>
  <c r="D42" i="3"/>
  <c r="D62" i="3"/>
  <c r="D98" i="3"/>
  <c r="E108" i="3"/>
  <c r="E14" i="3"/>
  <c r="E44" i="3"/>
  <c r="E27" i="3"/>
  <c r="E120" i="3"/>
  <c r="E2" i="3"/>
  <c r="E76" i="3"/>
  <c r="E16" i="3"/>
  <c r="E91" i="3"/>
  <c r="E101" i="3"/>
  <c r="G112" i="3"/>
  <c r="G80" i="3"/>
  <c r="G63" i="3"/>
  <c r="G51" i="3"/>
  <c r="G30" i="3"/>
  <c r="G18" i="3"/>
  <c r="G53" i="3"/>
  <c r="G73" i="3"/>
  <c r="G17" i="3"/>
  <c r="H13" i="3"/>
  <c r="H40" i="3"/>
  <c r="H100" i="3"/>
  <c r="N71" i="3"/>
  <c r="H67" i="3"/>
  <c r="P67" i="3"/>
  <c r="P111" i="3"/>
  <c r="H111" i="3"/>
  <c r="H78" i="3"/>
  <c r="P78" i="3"/>
  <c r="H25" i="3"/>
  <c r="P25" i="3"/>
  <c r="P50" i="3"/>
  <c r="H50" i="3"/>
  <c r="H116" i="3"/>
  <c r="P116" i="3"/>
  <c r="H32" i="3"/>
  <c r="P32" i="3"/>
  <c r="P47" i="3"/>
  <c r="H47" i="3"/>
  <c r="H99" i="3"/>
  <c r="P99" i="3"/>
  <c r="P104" i="3"/>
  <c r="H104" i="3"/>
  <c r="D60" i="3"/>
  <c r="D68" i="3"/>
  <c r="D79" i="3"/>
  <c r="D22" i="3"/>
  <c r="D48" i="3"/>
  <c r="D10" i="3"/>
  <c r="D69" i="3"/>
  <c r="D93" i="3"/>
  <c r="D39" i="3"/>
  <c r="D96" i="3"/>
  <c r="E122" i="3"/>
  <c r="E114" i="3"/>
  <c r="E121" i="3"/>
  <c r="E115" i="3"/>
  <c r="E20" i="3"/>
  <c r="E54" i="3"/>
  <c r="E87" i="3"/>
  <c r="E42" i="3"/>
  <c r="E62" i="3"/>
  <c r="E98" i="3"/>
  <c r="F108" i="3"/>
  <c r="F14" i="3"/>
  <c r="F44" i="3"/>
  <c r="F27" i="3"/>
  <c r="F120" i="3"/>
  <c r="F2" i="3"/>
  <c r="F76" i="3"/>
  <c r="F16" i="3"/>
  <c r="F91" i="3"/>
  <c r="F101" i="3"/>
  <c r="H122" i="3"/>
  <c r="H23" i="3"/>
  <c r="H87" i="3"/>
  <c r="H73" i="3"/>
  <c r="P113" i="3"/>
  <c r="P12" i="3"/>
  <c r="P90" i="3"/>
  <c r="P88" i="3"/>
  <c r="P7" i="3"/>
  <c r="P70" i="3"/>
  <c r="P5" i="3"/>
  <c r="P4" i="3"/>
  <c r="P21" i="3"/>
  <c r="P52" i="3"/>
  <c r="G52" i="3"/>
  <c r="C99" i="3"/>
  <c r="E60" i="3"/>
  <c r="E68" i="3"/>
  <c r="E79" i="3"/>
  <c r="E22" i="3"/>
  <c r="E48" i="3"/>
  <c r="E10" i="3"/>
  <c r="E69" i="3"/>
  <c r="E93" i="3"/>
  <c r="E39" i="3"/>
  <c r="E96" i="3"/>
  <c r="F122" i="3"/>
  <c r="F114" i="3"/>
  <c r="F121" i="3"/>
  <c r="F115" i="3"/>
  <c r="F20" i="3"/>
  <c r="F54" i="3"/>
  <c r="F87" i="3"/>
  <c r="F42" i="3"/>
  <c r="F62" i="3"/>
  <c r="F98" i="3"/>
  <c r="G108" i="3"/>
  <c r="G14" i="3"/>
  <c r="G44" i="3"/>
  <c r="G27" i="3"/>
  <c r="G120" i="3"/>
  <c r="G2" i="3"/>
  <c r="G76" i="3"/>
  <c r="G16" i="3"/>
  <c r="G91" i="3"/>
  <c r="G101" i="3"/>
  <c r="H60" i="3"/>
  <c r="H63" i="3"/>
  <c r="H58" i="3"/>
  <c r="H86" i="3"/>
  <c r="N56" i="3"/>
  <c r="AU339" i="2"/>
  <c r="P59" i="3"/>
  <c r="P11" i="3"/>
  <c r="P41" i="3"/>
  <c r="P117" i="3"/>
  <c r="H117" i="3"/>
  <c r="P33" i="3"/>
  <c r="H33" i="3"/>
  <c r="P74" i="3"/>
  <c r="H74" i="3"/>
  <c r="P102" i="3"/>
  <c r="H102" i="3"/>
  <c r="P46" i="3"/>
  <c r="H46" i="3"/>
  <c r="P85" i="3"/>
  <c r="H85" i="3"/>
  <c r="P75" i="3"/>
  <c r="H75" i="3"/>
  <c r="D67" i="3"/>
  <c r="D111" i="3"/>
  <c r="D78" i="3"/>
  <c r="D25" i="3"/>
  <c r="D50" i="3"/>
  <c r="D116" i="3"/>
  <c r="D32" i="3"/>
  <c r="D47" i="3"/>
  <c r="D99" i="3"/>
  <c r="D104" i="3"/>
  <c r="E109" i="3"/>
  <c r="E13" i="3"/>
  <c r="E26" i="3"/>
  <c r="E3" i="3"/>
  <c r="E40" i="3"/>
  <c r="E71" i="3"/>
  <c r="E58" i="3"/>
  <c r="E119" i="3"/>
  <c r="E31" i="3"/>
  <c r="E35" i="3"/>
  <c r="F60" i="3"/>
  <c r="F68" i="3"/>
  <c r="F79" i="3"/>
  <c r="F22" i="3"/>
  <c r="F48" i="3"/>
  <c r="F10" i="3"/>
  <c r="F69" i="3"/>
  <c r="F93" i="3"/>
  <c r="F39" i="3"/>
  <c r="F96" i="3"/>
  <c r="G122" i="3"/>
  <c r="G114" i="3"/>
  <c r="G121" i="3"/>
  <c r="G115" i="3"/>
  <c r="G20" i="3"/>
  <c r="G54" i="3"/>
  <c r="G87" i="3"/>
  <c r="G42" i="3"/>
  <c r="G62" i="3"/>
  <c r="G98" i="3"/>
  <c r="H109" i="3"/>
  <c r="H77" i="3"/>
  <c r="H5" i="3"/>
  <c r="H62" i="3"/>
  <c r="H15" i="3"/>
  <c r="N17" i="3"/>
  <c r="M101" i="3"/>
  <c r="M119" i="3"/>
  <c r="M54" i="3"/>
  <c r="N51" i="3"/>
  <c r="N65" i="3"/>
  <c r="N57" i="3"/>
  <c r="N84" i="3"/>
  <c r="N95" i="3"/>
  <c r="P61" i="3"/>
  <c r="P66" i="3"/>
  <c r="P43" i="3"/>
  <c r="P89" i="3"/>
  <c r="P29" i="3"/>
  <c r="P19" i="3"/>
  <c r="P81" i="3"/>
  <c r="P56" i="3"/>
  <c r="P72" i="3"/>
  <c r="P34" i="3"/>
  <c r="D113" i="3"/>
  <c r="D12" i="3"/>
  <c r="D90" i="3"/>
  <c r="D88" i="3"/>
  <c r="D7" i="3"/>
  <c r="D70" i="3"/>
  <c r="D5" i="3"/>
  <c r="D4" i="3"/>
  <c r="D21" i="3"/>
  <c r="D52" i="3"/>
  <c r="E67" i="3"/>
  <c r="E111" i="3"/>
  <c r="E78" i="3"/>
  <c r="E25" i="3"/>
  <c r="E50" i="3"/>
  <c r="E116" i="3"/>
  <c r="E32" i="3"/>
  <c r="E47" i="3"/>
  <c r="E99" i="3"/>
  <c r="E104" i="3"/>
  <c r="F109" i="3"/>
  <c r="F13" i="3"/>
  <c r="F26" i="3"/>
  <c r="F3" i="3"/>
  <c r="F40" i="3"/>
  <c r="F71" i="3"/>
  <c r="F58" i="3"/>
  <c r="F119" i="3"/>
  <c r="F31" i="3"/>
  <c r="F35" i="3"/>
  <c r="G60" i="3"/>
  <c r="G68" i="3"/>
  <c r="G79" i="3"/>
  <c r="G22" i="3"/>
  <c r="G48" i="3"/>
  <c r="G10" i="3"/>
  <c r="G69" i="3"/>
  <c r="G93" i="3"/>
  <c r="G39" i="3"/>
  <c r="G96" i="3"/>
  <c r="H113" i="3"/>
  <c r="H64" i="3"/>
  <c r="H115" i="3"/>
  <c r="H30" i="3"/>
  <c r="H81" i="3"/>
  <c r="H31" i="3"/>
  <c r="M57" i="3"/>
  <c r="M84" i="3"/>
  <c r="M95" i="3"/>
  <c r="N118" i="3"/>
  <c r="N92" i="3"/>
  <c r="N96" i="3"/>
  <c r="N73" i="3"/>
  <c r="N61" i="3"/>
  <c r="N16" i="3"/>
  <c r="N33" i="3"/>
  <c r="N87" i="3"/>
  <c r="N30" i="3"/>
  <c r="N38" i="3"/>
  <c r="N4" i="3"/>
  <c r="N36" i="3"/>
  <c r="N58" i="3"/>
  <c r="AU354" i="2"/>
  <c r="H106" i="3"/>
  <c r="P106" i="3"/>
  <c r="P65" i="3"/>
  <c r="H65" i="3"/>
  <c r="P45" i="3"/>
  <c r="H45" i="3"/>
  <c r="P8" i="3"/>
  <c r="H8" i="3"/>
  <c r="P55" i="3"/>
  <c r="H55" i="3"/>
  <c r="P84" i="3"/>
  <c r="H84" i="3"/>
  <c r="P95" i="3"/>
  <c r="H95" i="3"/>
  <c r="P36" i="3"/>
  <c r="H36" i="3"/>
  <c r="P83" i="3"/>
  <c r="H83" i="3"/>
  <c r="P82" i="3"/>
  <c r="H82" i="3"/>
  <c r="C19" i="3"/>
  <c r="D59" i="3"/>
  <c r="D11" i="3"/>
  <c r="D41" i="3"/>
  <c r="D117" i="3"/>
  <c r="D33" i="3"/>
  <c r="D74" i="3"/>
  <c r="D102" i="3"/>
  <c r="D46" i="3"/>
  <c r="D85" i="3"/>
  <c r="D75" i="3"/>
  <c r="E113" i="3"/>
  <c r="E12" i="3"/>
  <c r="E90" i="3"/>
  <c r="E88" i="3"/>
  <c r="E7" i="3"/>
  <c r="E70" i="3"/>
  <c r="E5" i="3"/>
  <c r="E4" i="3"/>
  <c r="E21" i="3"/>
  <c r="E52" i="3"/>
  <c r="F67" i="3"/>
  <c r="F111" i="3"/>
  <c r="F78" i="3"/>
  <c r="F25" i="3"/>
  <c r="F50" i="3"/>
  <c r="F116" i="3"/>
  <c r="F32" i="3"/>
  <c r="F47" i="3"/>
  <c r="F99" i="3"/>
  <c r="F104" i="3"/>
  <c r="G109" i="3"/>
  <c r="G13" i="3"/>
  <c r="G26" i="3"/>
  <c r="G3" i="3"/>
  <c r="G40" i="3"/>
  <c r="G71" i="3"/>
  <c r="G58" i="3"/>
  <c r="G119" i="3"/>
  <c r="G31" i="3"/>
  <c r="G35" i="3"/>
  <c r="H59" i="3"/>
  <c r="H80" i="3"/>
  <c r="H3" i="3"/>
  <c r="H37" i="3"/>
  <c r="H21" i="3"/>
  <c r="AS664" i="2"/>
  <c r="AS249" i="2"/>
  <c r="AR249" i="2"/>
  <c r="AS48" i="2"/>
  <c r="AS295" i="2"/>
  <c r="AS309" i="2"/>
  <c r="AS133" i="2"/>
  <c r="AS727" i="2"/>
  <c r="AS131" i="2"/>
  <c r="AS144" i="2"/>
  <c r="AS95" i="2"/>
  <c r="AS137" i="2"/>
  <c r="AS391" i="2"/>
  <c r="AS381" i="2"/>
  <c r="AS548" i="2"/>
  <c r="AS36" i="2"/>
  <c r="AS685" i="2"/>
  <c r="AS728" i="2"/>
  <c r="AS477" i="2"/>
  <c r="AS445" i="2"/>
  <c r="AS506" i="2"/>
  <c r="AS550" i="2"/>
  <c r="AS600" i="2"/>
  <c r="AS688" i="2"/>
  <c r="AS410" i="2"/>
  <c r="AS338" i="2"/>
  <c r="AV364" i="2"/>
  <c r="AS498" i="2"/>
  <c r="AS252" i="2"/>
  <c r="AR252" i="2"/>
  <c r="AS238" i="2"/>
  <c r="AS292" i="2"/>
  <c r="AS511" i="2"/>
  <c r="AS264" i="2"/>
  <c r="AS653" i="2"/>
  <c r="AS722" i="2"/>
  <c r="AS411" i="2"/>
  <c r="AS458" i="2"/>
  <c r="AV458" i="2" s="1"/>
  <c r="AS648" i="2"/>
  <c r="AS517" i="2"/>
  <c r="AS514" i="2"/>
  <c r="AS297" i="2"/>
  <c r="AS7" i="2"/>
  <c r="AS707" i="2"/>
  <c r="AS305" i="2"/>
  <c r="AS599" i="2"/>
  <c r="AS33" i="2"/>
  <c r="AS412" i="2"/>
  <c r="AS729" i="2"/>
  <c r="AS553" i="2"/>
  <c r="AS453" i="2"/>
  <c r="AS344" i="2"/>
  <c r="AS42" i="2"/>
  <c r="AS199" i="2"/>
  <c r="AT317" i="2"/>
  <c r="AT646" i="2"/>
  <c r="AT452" i="2"/>
  <c r="AT347" i="2"/>
  <c r="AT210" i="2"/>
  <c r="AT412" i="2"/>
  <c r="AT5" i="2"/>
  <c r="AT543" i="2"/>
  <c r="AT97" i="2"/>
  <c r="AT613" i="2"/>
  <c r="AT554" i="2"/>
  <c r="AT685" i="2"/>
  <c r="AT263" i="2"/>
  <c r="AT237" i="2"/>
  <c r="AT33" i="2"/>
  <c r="AT163" i="2"/>
  <c r="AT181" i="2"/>
  <c r="AT461" i="2"/>
  <c r="AR561" i="2"/>
  <c r="AR224" i="2"/>
  <c r="AR383" i="2"/>
  <c r="AR392" i="2"/>
  <c r="AR217" i="2"/>
  <c r="AR415" i="2"/>
  <c r="AR463" i="2"/>
  <c r="AR572" i="2"/>
  <c r="AR114" i="2"/>
  <c r="AU317" i="2"/>
  <c r="AU646" i="2"/>
  <c r="AU452" i="2"/>
  <c r="AU347" i="2"/>
  <c r="AU210" i="2"/>
  <c r="AU412" i="2"/>
  <c r="AU5" i="2"/>
  <c r="AU445" i="2"/>
  <c r="AU342" i="2"/>
  <c r="AU629" i="2"/>
  <c r="AU136" i="2"/>
  <c r="AU296" i="2"/>
  <c r="AU448" i="2"/>
  <c r="AU640" i="2"/>
  <c r="AU581" i="2"/>
  <c r="AU291" i="2"/>
  <c r="AU641" i="2"/>
  <c r="AU248" i="2"/>
  <c r="AU489" i="2"/>
  <c r="AU79" i="2"/>
  <c r="AU163" i="2"/>
  <c r="AU181" i="2"/>
  <c r="AU461" i="2"/>
  <c r="AS694" i="2"/>
  <c r="AS284" i="2"/>
  <c r="AS677" i="2"/>
  <c r="AS286" i="2"/>
  <c r="AS97" i="2"/>
  <c r="AS392" i="2"/>
  <c r="AS217" i="2"/>
  <c r="AS703" i="2"/>
  <c r="AS58" i="2"/>
  <c r="AS166" i="2"/>
  <c r="AT585" i="2"/>
  <c r="AT552" i="2"/>
  <c r="AT141" i="2"/>
  <c r="AT436" i="2"/>
  <c r="AT298" i="2"/>
  <c r="AT302" i="2"/>
  <c r="AT246" i="2"/>
  <c r="AT681" i="2"/>
  <c r="AT567" i="2"/>
  <c r="AT203" i="2"/>
  <c r="AU98" i="2"/>
  <c r="AS59" i="2"/>
  <c r="AS501" i="2"/>
  <c r="AS659" i="2"/>
  <c r="AS396" i="2"/>
  <c r="AS350" i="2"/>
  <c r="AS227" i="2"/>
  <c r="AS608" i="2"/>
  <c r="AS84" i="2"/>
  <c r="AS424" i="2"/>
  <c r="AV424" i="2" s="1"/>
  <c r="AS493" i="2"/>
  <c r="AT723" i="2"/>
  <c r="AT612" i="2"/>
  <c r="AT290" i="2"/>
  <c r="AT16" i="2"/>
  <c r="AT327" i="2"/>
  <c r="AT102" i="2"/>
  <c r="AT731" i="2"/>
  <c r="AT473" i="2"/>
  <c r="AT711" i="2"/>
  <c r="AT149" i="2"/>
  <c r="AT315" i="2"/>
  <c r="AR585" i="2"/>
  <c r="AR552" i="2"/>
  <c r="AR94" i="2"/>
  <c r="AR357" i="2"/>
  <c r="AR13" i="2"/>
  <c r="AR302" i="2"/>
  <c r="AR246" i="2"/>
  <c r="AR502" i="2"/>
  <c r="AR586" i="2"/>
  <c r="AR55" i="2"/>
  <c r="AR231" i="2"/>
  <c r="AR260" i="2"/>
  <c r="AR71" i="2"/>
  <c r="AU698" i="2"/>
  <c r="AU92" i="2"/>
  <c r="AU657" i="2"/>
  <c r="AR657" i="2"/>
  <c r="AU45" i="2"/>
  <c r="AU162" i="2"/>
  <c r="AU30" i="2"/>
  <c r="AU428" i="2"/>
  <c r="AU60" i="2"/>
  <c r="AU368" i="2"/>
  <c r="AU270" i="2"/>
  <c r="AT707" i="2"/>
  <c r="AS520" i="2"/>
  <c r="AS151" i="2"/>
  <c r="AS357" i="2"/>
  <c r="AS652" i="2"/>
  <c r="AS276" i="2"/>
  <c r="AS180" i="2"/>
  <c r="AS502" i="2"/>
  <c r="AS619" i="2"/>
  <c r="AS482" i="2"/>
  <c r="AS467" i="2"/>
  <c r="AS71" i="2"/>
  <c r="AV71" i="2" s="1"/>
  <c r="AS443" i="2"/>
  <c r="AS593" i="2"/>
  <c r="AT674" i="2"/>
  <c r="AT684" i="2"/>
  <c r="AT414" i="2"/>
  <c r="AT592" i="2"/>
  <c r="AT191" i="2"/>
  <c r="AT444" i="2"/>
  <c r="AT699" i="2"/>
  <c r="AT697" i="2"/>
  <c r="AT666" i="2"/>
  <c r="AT108" i="2"/>
  <c r="AT306" i="2"/>
  <c r="AT627" i="2"/>
  <c r="AT373" i="2"/>
  <c r="AT150" i="2"/>
  <c r="AT704" i="2"/>
  <c r="AT226" i="2"/>
  <c r="AT79" i="2"/>
  <c r="AT447" i="2"/>
  <c r="AT651" i="2"/>
  <c r="AT52" i="2"/>
  <c r="AT165" i="2"/>
  <c r="AT468" i="2"/>
  <c r="AT91" i="2"/>
  <c r="AT573" i="2"/>
  <c r="AR715" i="2"/>
  <c r="AR612" i="2"/>
  <c r="AR121" i="2"/>
  <c r="AR290" i="2"/>
  <c r="AR86" i="2"/>
  <c r="AR189" i="2"/>
  <c r="AU624" i="2"/>
  <c r="AS527" i="2"/>
  <c r="AS173" i="2"/>
  <c r="AS431" i="2"/>
  <c r="AV431" i="2" s="1"/>
  <c r="AT96" i="2"/>
  <c r="AT331" i="2"/>
  <c r="AT730" i="2"/>
  <c r="AT32" i="2"/>
  <c r="AT220" i="2"/>
  <c r="AT464" i="2"/>
  <c r="AT338" i="2"/>
  <c r="AT339" i="2"/>
  <c r="AT319" i="2"/>
  <c r="AR335" i="2"/>
  <c r="AR465" i="2"/>
  <c r="AR494" i="2"/>
  <c r="AR25" i="2"/>
  <c r="AU633" i="2"/>
  <c r="AU283" i="2"/>
  <c r="AU367" i="2"/>
  <c r="AU109" i="2"/>
  <c r="AU656" i="2"/>
  <c r="AU287" i="2"/>
  <c r="AU64" i="2"/>
  <c r="AU523" i="2"/>
  <c r="AU105" i="2"/>
  <c r="AU480" i="2"/>
  <c r="AS689" i="2"/>
  <c r="AS335" i="2"/>
  <c r="AS170" i="2"/>
  <c r="AS494" i="2"/>
  <c r="AS25" i="2"/>
  <c r="AS244" i="2"/>
  <c r="AS263" i="2"/>
  <c r="AS135" i="2"/>
  <c r="AS139" i="2"/>
  <c r="AS3" i="2"/>
  <c r="AS299" i="2"/>
  <c r="AT520" i="2"/>
  <c r="AT151" i="2"/>
  <c r="AT357" i="2"/>
  <c r="AT652" i="2"/>
  <c r="AT276" i="2"/>
  <c r="AT673" i="2"/>
  <c r="AT549" i="2"/>
  <c r="AT619" i="2"/>
  <c r="AT260" i="2"/>
  <c r="AR230" i="2"/>
  <c r="AT329" i="2"/>
  <c r="AS317" i="2"/>
  <c r="AV317" i="2" s="1"/>
  <c r="AS646" i="2"/>
  <c r="AV646" i="2" s="1"/>
  <c r="AS452" i="2"/>
  <c r="AV452" i="2" s="1"/>
  <c r="AS347" i="2"/>
  <c r="AS210" i="2"/>
  <c r="AS5" i="2"/>
  <c r="AS163" i="2"/>
  <c r="AS181" i="2"/>
  <c r="AS112" i="2"/>
  <c r="AT693" i="2"/>
  <c r="AT121" i="2"/>
  <c r="AT354" i="2"/>
  <c r="AT189" i="2"/>
  <c r="AT266" i="2"/>
  <c r="AT663" i="2"/>
  <c r="AT437" i="2"/>
  <c r="AT363" i="2"/>
  <c r="AT279" i="2"/>
  <c r="AT35" i="2"/>
  <c r="AR520" i="2"/>
  <c r="AR151" i="2"/>
  <c r="AR658" i="2"/>
  <c r="AR259" i="2"/>
  <c r="AR98" i="2"/>
  <c r="AR74" i="2"/>
  <c r="AU715" i="2"/>
  <c r="AU385" i="2"/>
  <c r="AU691" i="2"/>
  <c r="AU402" i="2"/>
  <c r="AU56" i="2"/>
  <c r="AU314" i="2"/>
  <c r="AU192" i="2"/>
  <c r="AU607" i="2"/>
  <c r="AU279" i="2"/>
  <c r="AU308" i="2"/>
  <c r="AS585" i="2"/>
  <c r="AS552" i="2"/>
  <c r="AS141" i="2"/>
  <c r="AS436" i="2"/>
  <c r="AV436" i="2" s="1"/>
  <c r="AS298" i="2"/>
  <c r="AS558" i="2"/>
  <c r="AS29" i="2"/>
  <c r="AS681" i="2"/>
  <c r="AS459" i="2"/>
  <c r="AS260" i="2"/>
  <c r="AS693" i="2"/>
  <c r="AS385" i="2"/>
  <c r="AS290" i="2"/>
  <c r="AS86" i="2"/>
  <c r="AS232" i="2"/>
  <c r="AS162" i="2"/>
  <c r="AV162" i="2" s="1"/>
  <c r="AS663" i="2"/>
  <c r="AS192" i="2"/>
  <c r="AS473" i="2"/>
  <c r="AS158" i="2"/>
  <c r="AS270" i="2"/>
  <c r="AT61" i="2"/>
  <c r="AU374" i="2"/>
  <c r="AS154" i="2"/>
  <c r="AS544" i="2"/>
  <c r="AS375" i="2"/>
  <c r="AT349" i="2"/>
  <c r="AU134" i="2"/>
  <c r="AS352" i="2"/>
  <c r="AS475" i="2"/>
  <c r="AT460" i="2"/>
  <c r="AS320" i="2"/>
  <c r="AS530" i="2"/>
  <c r="AS474" i="2"/>
  <c r="AT686" i="2"/>
  <c r="AT688" i="2"/>
  <c r="AT316" i="2"/>
  <c r="AT417" i="2"/>
  <c r="AT196" i="2"/>
  <c r="AT522" i="2"/>
  <c r="AT81" i="2"/>
  <c r="AT243" i="2"/>
  <c r="AT257" i="2"/>
  <c r="AT112" i="2"/>
  <c r="AR286" i="2"/>
  <c r="AR171" i="2"/>
  <c r="AR326" i="2"/>
  <c r="AU96" i="2"/>
  <c r="AU331" i="2"/>
  <c r="AU730" i="2"/>
  <c r="AU32" i="2"/>
  <c r="AU220" i="2"/>
  <c r="AU464" i="2"/>
  <c r="AU338" i="2"/>
  <c r="AU319" i="2"/>
  <c r="AU65" i="2"/>
  <c r="AT566" i="2"/>
  <c r="AS616" i="2"/>
  <c r="AS561" i="2"/>
  <c r="AS418" i="2"/>
  <c r="AS620" i="2"/>
  <c r="AS383" i="2"/>
  <c r="AS116" i="2"/>
  <c r="AS472" i="2"/>
  <c r="AV472" i="2" s="1"/>
  <c r="AS463" i="2"/>
  <c r="AS72" i="2"/>
  <c r="AS605" i="2"/>
  <c r="AT714" i="2"/>
  <c r="AT122" i="2"/>
  <c r="AT603" i="2"/>
  <c r="AT248" i="2"/>
  <c r="AT259" i="2"/>
  <c r="AT426" i="2"/>
  <c r="AT377" i="2"/>
  <c r="AT586" i="2"/>
  <c r="AT127" i="2"/>
  <c r="AR410" i="2"/>
  <c r="AT107" i="2"/>
  <c r="AS614" i="2"/>
  <c r="AS96" i="2"/>
  <c r="AS331" i="2"/>
  <c r="AS730" i="2"/>
  <c r="AS32" i="2"/>
  <c r="AS220" i="2"/>
  <c r="AS464" i="2"/>
  <c r="AS339" i="2"/>
  <c r="AV339" i="2" s="1"/>
  <c r="AS319" i="2"/>
  <c r="AT247" i="2"/>
  <c r="AT288" i="2"/>
  <c r="AT86" i="2"/>
  <c r="AT369" i="2"/>
  <c r="AT221" i="2"/>
  <c r="AT205" i="2"/>
  <c r="AT119" i="2"/>
  <c r="AT158" i="2"/>
  <c r="AT7" i="2"/>
  <c r="AT679" i="2"/>
  <c r="AR484" i="2"/>
  <c r="AR122" i="2"/>
  <c r="AR100" i="2"/>
  <c r="AR248" i="2"/>
  <c r="AR50" i="2"/>
  <c r="AR29" i="2"/>
  <c r="AR203" i="2"/>
  <c r="AU693" i="2"/>
  <c r="AU121" i="2"/>
  <c r="AU189" i="2"/>
  <c r="AU266" i="2"/>
  <c r="AU663" i="2"/>
  <c r="AU437" i="2"/>
  <c r="AU363" i="2"/>
  <c r="AU258" i="2"/>
  <c r="AU35" i="2"/>
  <c r="AS716" i="2"/>
  <c r="AS289" i="2"/>
  <c r="AS129" i="2"/>
  <c r="AS658" i="2"/>
  <c r="AS13" i="2"/>
  <c r="AS302" i="2"/>
  <c r="AS246" i="2"/>
  <c r="AS143" i="2"/>
  <c r="AS55" i="2"/>
  <c r="AS469" i="2"/>
  <c r="AS202" i="2"/>
  <c r="AV202" i="2" s="1"/>
  <c r="AS121" i="2"/>
  <c r="AS691" i="2"/>
  <c r="AS16" i="2"/>
  <c r="AS369" i="2"/>
  <c r="AS318" i="2"/>
  <c r="AS30" i="2"/>
  <c r="AS437" i="2"/>
  <c r="AS607" i="2"/>
  <c r="AS711" i="2"/>
  <c r="AS66" i="2"/>
  <c r="AS680" i="2"/>
  <c r="AS624" i="2"/>
  <c r="AV624" i="2" s="1"/>
  <c r="AS186" i="2"/>
  <c r="AR186" i="2"/>
  <c r="AS515" i="2"/>
  <c r="AS14" i="2"/>
  <c r="AR14" i="2"/>
  <c r="AS560" i="2"/>
  <c r="AR560" i="2"/>
  <c r="AS584" i="2"/>
  <c r="AS10" i="2"/>
  <c r="AS588" i="2"/>
  <c r="AS492" i="2"/>
  <c r="AS432" i="2"/>
  <c r="AV432" i="2" s="1"/>
  <c r="AS325" i="2"/>
  <c r="AS53" i="2"/>
  <c r="AS277" i="2"/>
  <c r="AS359" i="2"/>
  <c r="AT719" i="2"/>
  <c r="AT485" i="2"/>
  <c r="AT346" i="2"/>
  <c r="AT702" i="2"/>
  <c r="AT488" i="2"/>
  <c r="AT540" i="2"/>
  <c r="AT376" i="2"/>
  <c r="AT38" i="2"/>
  <c r="AT421" i="2"/>
  <c r="AT198" i="2"/>
  <c r="AT547" i="2"/>
  <c r="AT17" i="2"/>
  <c r="AT589" i="2"/>
  <c r="AT106" i="2"/>
  <c r="AT145" i="2"/>
  <c r="AR539" i="2"/>
  <c r="AR280" i="2"/>
  <c r="AR374" i="2"/>
  <c r="AR240" i="2"/>
  <c r="AR441" i="2"/>
  <c r="AR629" i="2"/>
  <c r="AR457" i="2"/>
  <c r="AR80" i="2"/>
  <c r="AR267" i="2"/>
  <c r="AR544" i="2"/>
  <c r="AR356" i="2"/>
  <c r="AR635" i="2"/>
  <c r="AR563" i="2"/>
  <c r="AR655" i="2"/>
  <c r="AR256" i="2"/>
  <c r="AR4" i="2"/>
  <c r="AR142" i="2"/>
  <c r="AR384" i="2"/>
  <c r="AR353" i="2"/>
  <c r="AR15" i="2"/>
  <c r="AR140" i="2"/>
  <c r="AR37" i="2"/>
  <c r="AR113" i="2"/>
  <c r="AR394" i="2"/>
  <c r="AR225" i="2"/>
  <c r="AR235" i="2"/>
  <c r="AR380" i="2"/>
  <c r="AU617" i="2"/>
  <c r="AR124" i="2"/>
  <c r="AR234" i="2"/>
  <c r="AU262" i="2"/>
  <c r="AU590" i="2"/>
  <c r="AT399" i="2"/>
  <c r="AU470" i="2"/>
  <c r="AS534" i="2"/>
  <c r="AS261" i="2"/>
  <c r="AS242" i="2"/>
  <c r="AT496" i="2"/>
  <c r="AT230" i="2"/>
  <c r="AT410" i="2"/>
  <c r="AT379" i="2"/>
  <c r="AT645" i="2"/>
  <c r="AT615" i="2"/>
  <c r="AT311" i="2"/>
  <c r="AT545" i="2"/>
  <c r="AT34" i="2"/>
  <c r="AT65" i="2"/>
  <c r="AR312" i="2"/>
  <c r="AR536" i="2"/>
  <c r="AR61" i="2"/>
  <c r="AR360" i="2"/>
  <c r="AR97" i="2"/>
  <c r="AR244" i="2"/>
  <c r="AR263" i="2"/>
  <c r="AR58" i="2"/>
  <c r="AU688" i="2"/>
  <c r="AU316" i="2"/>
  <c r="AU417" i="2"/>
  <c r="AU196" i="2"/>
  <c r="AU522" i="2"/>
  <c r="AU81" i="2"/>
  <c r="AU243" i="2"/>
  <c r="AU257" i="2"/>
  <c r="AS705" i="2"/>
  <c r="AS293" i="2"/>
  <c r="AS465" i="2"/>
  <c r="AS224" i="2"/>
  <c r="AS85" i="2"/>
  <c r="AS399" i="2"/>
  <c r="AS326" i="2"/>
  <c r="AS415" i="2"/>
  <c r="AS430" i="2"/>
  <c r="AS572" i="2"/>
  <c r="AS365" i="2"/>
  <c r="AT687" i="2"/>
  <c r="AT88" i="2"/>
  <c r="AT628" i="2"/>
  <c r="AT721" i="2"/>
  <c r="AT322" i="2"/>
  <c r="AT29" i="2"/>
  <c r="AT143" i="2"/>
  <c r="AT74" i="2"/>
  <c r="AR283" i="2"/>
  <c r="AU298" i="2"/>
  <c r="AU302" i="2"/>
  <c r="AS441" i="2"/>
  <c r="AS686" i="2"/>
  <c r="AV686" i="2" s="1"/>
  <c r="AS316" i="2"/>
  <c r="AS417" i="2"/>
  <c r="AV417" i="2" s="1"/>
  <c r="AS196" i="2"/>
  <c r="AS522" i="2"/>
  <c r="AS81" i="2"/>
  <c r="AS243" i="2"/>
  <c r="AS257" i="2"/>
  <c r="AS461" i="2"/>
  <c r="AT715" i="2"/>
  <c r="AT385" i="2"/>
  <c r="AT402" i="2"/>
  <c r="AT56" i="2"/>
  <c r="AT192" i="2"/>
  <c r="AT607" i="2"/>
  <c r="AT258" i="2"/>
  <c r="AT308" i="2"/>
  <c r="AR88" i="2"/>
  <c r="AR89" i="2"/>
  <c r="AR298" i="2"/>
  <c r="AR322" i="2"/>
  <c r="AR180" i="2"/>
  <c r="AR377" i="2"/>
  <c r="AR459" i="2"/>
  <c r="AR269" i="2"/>
  <c r="AR469" i="2"/>
  <c r="AR593" i="2"/>
  <c r="AU247" i="2"/>
  <c r="AR247" i="2"/>
  <c r="AU288" i="2"/>
  <c r="AU86" i="2"/>
  <c r="AU232" i="2"/>
  <c r="AU318" i="2"/>
  <c r="AU219" i="2"/>
  <c r="AU176" i="2"/>
  <c r="AU601" i="2"/>
  <c r="AU297" i="2"/>
  <c r="AU66" i="2"/>
  <c r="AS83" i="2"/>
  <c r="AV83" i="2" s="1"/>
  <c r="AS484" i="2"/>
  <c r="AS94" i="2"/>
  <c r="AS100" i="2"/>
  <c r="AS89" i="2"/>
  <c r="AS50" i="2"/>
  <c r="AS426" i="2"/>
  <c r="AS377" i="2"/>
  <c r="AS586" i="2"/>
  <c r="AS231" i="2"/>
  <c r="AS723" i="2"/>
  <c r="AS247" i="2"/>
  <c r="AS92" i="2"/>
  <c r="AV92" i="2" s="1"/>
  <c r="AS657" i="2"/>
  <c r="AS189" i="2"/>
  <c r="AS56" i="2"/>
  <c r="AS102" i="2"/>
  <c r="AS205" i="2"/>
  <c r="AS428" i="2"/>
  <c r="AS363" i="2"/>
  <c r="AS258" i="2"/>
  <c r="AS149" i="2"/>
  <c r="AS679" i="2"/>
  <c r="AS641" i="2"/>
  <c r="AS510" i="2"/>
  <c r="AV510" i="2" s="1"/>
  <c r="AS456" i="2"/>
  <c r="AS110" i="2"/>
  <c r="AS661" i="2"/>
  <c r="AS574" i="2"/>
  <c r="AS479" i="2"/>
  <c r="AS535" i="2"/>
  <c r="AS401" i="2"/>
  <c r="AS228" i="2"/>
  <c r="AR228" i="2"/>
  <c r="AS710" i="2"/>
  <c r="AS275" i="2"/>
  <c r="AS27" i="2"/>
  <c r="AV27" i="2" s="1"/>
  <c r="AR27" i="2"/>
  <c r="AT370" i="2"/>
  <c r="AT440" i="2"/>
  <c r="AT124" i="2"/>
  <c r="AT386" i="2"/>
  <c r="AT234" i="2"/>
  <c r="AT262" i="2"/>
  <c r="AT229" i="2"/>
  <c r="AT93" i="2"/>
  <c r="AT59" i="2"/>
  <c r="AT564" i="2"/>
  <c r="AT310" i="2"/>
  <c r="AT23" i="2"/>
  <c r="AT358" i="2"/>
  <c r="AT345" i="2"/>
  <c r="AT575" i="2"/>
  <c r="AS623" i="2"/>
  <c r="AS539" i="2"/>
  <c r="AS280" i="2"/>
  <c r="AS442" i="2"/>
  <c r="AS374" i="2"/>
  <c r="AS448" i="2"/>
  <c r="AS240" i="2"/>
  <c r="AS676" i="2"/>
  <c r="AV676" i="2" s="1"/>
  <c r="AS113" i="2"/>
  <c r="AS394" i="2"/>
  <c r="AS435" i="2"/>
  <c r="AS403" i="2"/>
  <c r="AS380" i="2"/>
  <c r="AT390" i="2"/>
  <c r="AT521" i="2"/>
  <c r="AS130" i="2"/>
  <c r="AU135" i="2"/>
  <c r="AS576" i="2"/>
  <c r="AS200" i="2"/>
  <c r="AS342" i="2"/>
  <c r="AV342" i="2" s="1"/>
  <c r="AT501" i="2"/>
  <c r="AT701" i="2"/>
  <c r="AT659" i="2"/>
  <c r="AT396" i="2"/>
  <c r="AT350" i="2"/>
  <c r="AT227" i="2"/>
  <c r="AT608" i="2"/>
  <c r="AT84" i="2"/>
  <c r="AT424" i="2"/>
  <c r="AT493" i="2"/>
  <c r="AR293" i="2"/>
  <c r="AR170" i="2"/>
  <c r="AR85" i="2"/>
  <c r="AR399" i="2"/>
  <c r="AR481" i="2"/>
  <c r="AR135" i="2"/>
  <c r="AR139" i="2"/>
  <c r="AR76" i="2"/>
  <c r="AR3" i="2"/>
  <c r="AR166" i="2"/>
  <c r="AR605" i="2"/>
  <c r="AR11" i="2"/>
  <c r="AR365" i="2"/>
  <c r="AU496" i="2"/>
  <c r="AU230" i="2"/>
  <c r="AU410" i="2"/>
  <c r="AU379" i="2"/>
  <c r="AU645" i="2"/>
  <c r="AU615" i="2"/>
  <c r="AU311" i="2"/>
  <c r="AU545" i="2"/>
  <c r="AU34" i="2"/>
  <c r="AU112" i="2"/>
  <c r="AT239" i="2"/>
  <c r="AS500" i="2"/>
  <c r="AS639" i="2"/>
  <c r="AV639" i="2" s="1"/>
  <c r="AS555" i="2"/>
  <c r="AS271" i="2"/>
  <c r="AS75" i="2"/>
  <c r="AS481" i="2"/>
  <c r="AS524" i="2"/>
  <c r="AS486" i="2"/>
  <c r="AS76" i="2"/>
  <c r="AS11" i="2"/>
  <c r="AT484" i="2"/>
  <c r="AT94" i="2"/>
  <c r="AT100" i="2"/>
  <c r="AT89" i="2"/>
  <c r="AT50" i="2"/>
  <c r="AT180" i="2"/>
  <c r="AT69" i="2"/>
  <c r="AT459" i="2"/>
  <c r="AR396" i="2"/>
  <c r="AS496" i="2"/>
  <c r="AS230" i="2"/>
  <c r="AS379" i="2"/>
  <c r="AS645" i="2"/>
  <c r="AS615" i="2"/>
  <c r="AV615" i="2" s="1"/>
  <c r="AS311" i="2"/>
  <c r="AV311" i="2" s="1"/>
  <c r="AS545" i="2"/>
  <c r="AV545" i="2" s="1"/>
  <c r="AS34" i="2"/>
  <c r="AS65" i="2"/>
  <c r="AT202" i="2"/>
  <c r="AT250" i="2"/>
  <c r="AT657" i="2"/>
  <c r="AT45" i="2"/>
  <c r="AT162" i="2"/>
  <c r="AT30" i="2"/>
  <c r="AT428" i="2"/>
  <c r="AT60" i="2"/>
  <c r="AT368" i="2"/>
  <c r="AT270" i="2"/>
  <c r="AR289" i="2"/>
  <c r="AR141" i="2"/>
  <c r="AR276" i="2"/>
  <c r="AR426" i="2"/>
  <c r="AR549" i="2"/>
  <c r="AR143" i="2"/>
  <c r="AR619" i="2"/>
  <c r="AR482" i="2"/>
  <c r="AR467" i="2"/>
  <c r="AR127" i="2"/>
  <c r="AU202" i="2"/>
  <c r="AR202" i="2"/>
  <c r="AU250" i="2"/>
  <c r="AU125" i="2"/>
  <c r="AU369" i="2"/>
  <c r="AU221" i="2"/>
  <c r="AU205" i="2"/>
  <c r="AU119" i="2"/>
  <c r="AU711" i="2"/>
  <c r="AU149" i="2"/>
  <c r="AU315" i="2"/>
  <c r="AS714" i="2"/>
  <c r="AS122" i="2"/>
  <c r="AS603" i="2"/>
  <c r="AV603" i="2" s="1"/>
  <c r="AS248" i="2"/>
  <c r="AS259" i="2"/>
  <c r="AS673" i="2"/>
  <c r="AS549" i="2"/>
  <c r="AS567" i="2"/>
  <c r="AS203" i="2"/>
  <c r="AS127" i="2"/>
  <c r="AS698" i="2"/>
  <c r="AS250" i="2"/>
  <c r="AS354" i="2"/>
  <c r="AS402" i="2"/>
  <c r="AV402" i="2" s="1"/>
  <c r="AS327" i="2"/>
  <c r="AV327" i="2" s="1"/>
  <c r="AS221" i="2"/>
  <c r="AS219" i="2"/>
  <c r="AS176" i="2"/>
  <c r="AS60" i="2"/>
  <c r="AS279" i="2"/>
  <c r="AS308" i="2"/>
  <c r="AS315" i="2"/>
  <c r="AS416" i="2"/>
  <c r="AS174" i="2"/>
  <c r="AS512" i="2"/>
  <c r="AS630" i="2"/>
  <c r="AS41" i="2"/>
  <c r="AV41" i="2" s="1"/>
  <c r="AS433" i="2"/>
  <c r="AS668" i="2"/>
  <c r="AS40" i="2"/>
  <c r="AS212" i="2"/>
  <c r="AS434" i="2"/>
  <c r="AS490" i="2"/>
  <c r="AS148" i="2"/>
  <c r="AS156" i="2"/>
  <c r="AS449" i="2"/>
  <c r="AS324" i="2"/>
  <c r="AT617" i="2"/>
  <c r="AT478" i="2"/>
  <c r="AT709" i="2"/>
  <c r="AT70" i="2"/>
  <c r="AT429" i="2"/>
  <c r="AT568" i="2"/>
  <c r="AT44" i="2"/>
  <c r="AT362" i="2"/>
  <c r="AT578" i="2"/>
  <c r="AT90" i="2"/>
  <c r="AT475" i="2"/>
  <c r="AT509" i="2"/>
  <c r="AT251" i="2"/>
  <c r="AT531" i="2"/>
  <c r="AT341" i="2"/>
  <c r="AS638" i="2"/>
  <c r="AS692" i="2"/>
  <c r="AS702" i="2"/>
  <c r="AS491" i="2"/>
  <c r="AS262" i="2"/>
  <c r="AS47" i="2"/>
  <c r="AS20" i="2"/>
  <c r="AS362" i="2"/>
  <c r="AS198" i="2"/>
  <c r="AS23" i="2"/>
  <c r="AS509" i="2"/>
  <c r="AV509" i="2" s="1"/>
  <c r="AS6" i="2"/>
  <c r="AS589" i="2"/>
  <c r="AS531" i="2"/>
  <c r="AT451" i="2"/>
  <c r="AR41" i="2"/>
  <c r="AS671" i="2"/>
  <c r="AS222" i="2"/>
  <c r="AS438" i="2"/>
  <c r="AS155" i="2"/>
  <c r="AT633" i="2"/>
  <c r="AT283" i="2"/>
  <c r="AT367" i="2"/>
  <c r="AT109" i="2"/>
  <c r="AT656" i="2"/>
  <c r="AT287" i="2"/>
  <c r="AT64" i="2"/>
  <c r="AT523" i="2"/>
  <c r="AT105" i="2"/>
  <c r="AT480" i="2"/>
  <c r="AR500" i="2"/>
  <c r="AR271" i="2"/>
  <c r="AR75" i="2"/>
  <c r="AR116" i="2"/>
  <c r="AR472" i="2"/>
  <c r="AR430" i="2"/>
  <c r="AU701" i="2"/>
  <c r="AU659" i="2"/>
  <c r="AU396" i="2"/>
  <c r="AU350" i="2"/>
  <c r="AU227" i="2"/>
  <c r="AU608" i="2"/>
  <c r="AU84" i="2"/>
  <c r="AU424" i="2"/>
  <c r="AU493" i="2"/>
  <c r="AS312" i="2"/>
  <c r="AS536" i="2"/>
  <c r="AV536" i="2" s="1"/>
  <c r="AS61" i="2"/>
  <c r="AS360" i="2"/>
  <c r="AS171" i="2"/>
  <c r="AS503" i="2"/>
  <c r="AS695" i="2"/>
  <c r="AS301" i="2"/>
  <c r="AS597" i="2"/>
  <c r="AS114" i="2"/>
  <c r="AT716" i="2"/>
  <c r="AT289" i="2"/>
  <c r="AT129" i="2"/>
  <c r="AT658" i="2"/>
  <c r="AT13" i="2"/>
  <c r="AT558" i="2"/>
  <c r="AT98" i="2"/>
  <c r="AT502" i="2"/>
  <c r="AT55" i="2"/>
  <c r="AS725" i="2"/>
  <c r="AV725" i="2" s="1"/>
  <c r="AS633" i="2"/>
  <c r="AS283" i="2"/>
  <c r="AS367" i="2"/>
  <c r="AS109" i="2"/>
  <c r="AS656" i="2"/>
  <c r="AS287" i="2"/>
  <c r="AV287" i="2" s="1"/>
  <c r="AS64" i="2"/>
  <c r="AS523" i="2"/>
  <c r="AS105" i="2"/>
  <c r="AS480" i="2"/>
  <c r="AT698" i="2"/>
  <c r="AT92" i="2"/>
  <c r="AT125" i="2"/>
  <c r="AT232" i="2"/>
  <c r="AT318" i="2"/>
  <c r="AT219" i="2"/>
  <c r="AT176" i="2"/>
  <c r="AT601" i="2"/>
  <c r="AT297" i="2"/>
  <c r="AT66" i="2"/>
  <c r="AR129" i="2"/>
  <c r="AU723" i="2"/>
  <c r="AU612" i="2"/>
  <c r="AU290" i="2"/>
  <c r="AU16" i="2"/>
  <c r="AU327" i="2"/>
  <c r="AU102" i="2"/>
  <c r="AU731" i="2"/>
  <c r="AU473" i="2"/>
  <c r="AU158" i="2"/>
  <c r="AU7" i="2"/>
  <c r="AU679" i="2"/>
  <c r="AT111" i="2"/>
  <c r="AS687" i="2"/>
  <c r="AS88" i="2"/>
  <c r="AS628" i="2"/>
  <c r="AS721" i="2"/>
  <c r="AS322" i="2"/>
  <c r="AS98" i="2"/>
  <c r="AS69" i="2"/>
  <c r="AS74" i="2"/>
  <c r="AS269" i="2"/>
  <c r="AS715" i="2"/>
  <c r="AS612" i="2"/>
  <c r="AS288" i="2"/>
  <c r="AS125" i="2"/>
  <c r="AS45" i="2"/>
  <c r="AS266" i="2"/>
  <c r="AS314" i="2"/>
  <c r="AV314" i="2" s="1"/>
  <c r="AS731" i="2"/>
  <c r="AS119" i="2"/>
  <c r="AV119" i="2" s="1"/>
  <c r="AS601" i="2"/>
  <c r="AS368" i="2"/>
  <c r="AV368" i="2" s="1"/>
  <c r="AS35" i="2"/>
  <c r="AS570" i="2"/>
  <c r="AS654" i="2"/>
  <c r="AS213" i="2"/>
  <c r="AS177" i="2"/>
  <c r="AS541" i="2"/>
  <c r="AS610" i="2"/>
  <c r="AS51" i="2"/>
  <c r="AR51" i="2"/>
  <c r="AS643" i="2"/>
  <c r="AS462" i="2"/>
  <c r="AS543" i="2"/>
  <c r="AR543" i="2"/>
  <c r="AS495" i="2"/>
  <c r="AS168" i="2"/>
  <c r="AS454" i="2"/>
  <c r="AR454" i="2"/>
  <c r="AS559" i="2"/>
  <c r="AT638" i="2"/>
  <c r="AT692" i="2"/>
  <c r="AT371" i="2"/>
  <c r="AT491" i="2"/>
  <c r="AT47" i="2"/>
  <c r="AT307" i="2"/>
  <c r="AT590" i="2"/>
  <c r="AT487" i="2"/>
  <c r="AT621" i="2"/>
  <c r="AT6" i="2"/>
  <c r="AT637" i="2"/>
  <c r="AT215" i="2"/>
  <c r="AT634" i="2"/>
  <c r="AR265" i="2"/>
  <c r="AR406" i="2"/>
  <c r="AS521" i="2"/>
  <c r="AS618" i="2"/>
  <c r="AR197" i="2"/>
  <c r="AR450" i="2"/>
  <c r="AS190" i="2"/>
  <c r="AS378" i="2"/>
  <c r="AS104" i="2"/>
  <c r="AS214" i="2"/>
  <c r="AR101" i="2"/>
  <c r="AR63" i="2"/>
  <c r="AS138" i="2"/>
  <c r="AR490" i="2"/>
  <c r="AS78" i="2"/>
  <c r="AT598" i="2"/>
  <c r="AU330" i="2"/>
  <c r="AT104" i="2"/>
  <c r="AT665" i="2"/>
  <c r="AT682" i="2"/>
  <c r="AT667" i="2"/>
  <c r="AT640" i="2"/>
  <c r="AT683" i="2"/>
  <c r="AR191" i="2"/>
  <c r="AR697" i="2"/>
  <c r="AS674" i="2"/>
  <c r="AS684" i="2"/>
  <c r="AS414" i="2"/>
  <c r="AS592" i="2"/>
  <c r="AS191" i="2"/>
  <c r="AV191" i="2" s="1"/>
  <c r="AS444" i="2"/>
  <c r="AS699" i="2"/>
  <c r="AS697" i="2"/>
  <c r="AS666" i="2"/>
  <c r="AS108" i="2"/>
  <c r="AS306" i="2"/>
  <c r="AS627" i="2"/>
  <c r="AS373" i="2"/>
  <c r="AS150" i="2"/>
  <c r="AS704" i="2"/>
  <c r="AS226" i="2"/>
  <c r="AS79" i="2"/>
  <c r="AV79" i="2" s="1"/>
  <c r="AS447" i="2"/>
  <c r="AS651" i="2"/>
  <c r="AS52" i="2"/>
  <c r="AS165" i="2"/>
  <c r="AS468" i="2"/>
  <c r="AS91" i="2"/>
  <c r="AS201" i="2"/>
  <c r="AS291" i="2"/>
  <c r="AS718" i="2"/>
  <c r="AS409" i="2"/>
  <c r="AS499" i="2"/>
  <c r="AS118" i="2"/>
  <c r="AS626" i="2"/>
  <c r="AS507" i="2"/>
  <c r="AS625" i="2"/>
  <c r="AS19" i="2"/>
  <c r="AS569" i="2"/>
  <c r="AS49" i="2"/>
  <c r="AS581" i="2"/>
  <c r="AS313" i="2"/>
  <c r="AS583" i="2"/>
  <c r="AS470" i="2"/>
  <c r="AS184" i="2"/>
  <c r="AS43" i="2"/>
  <c r="AV43" i="2" s="1"/>
  <c r="AS720" i="2"/>
  <c r="AS208" i="2"/>
  <c r="AS128" i="2"/>
  <c r="AS422" i="2"/>
  <c r="AS153" i="2"/>
  <c r="AS304" i="2"/>
  <c r="AS361" i="2"/>
  <c r="AS87" i="2"/>
  <c r="AS239" i="2"/>
  <c r="AS67" i="2"/>
  <c r="AS161" i="2"/>
  <c r="AS532" i="2"/>
  <c r="AS157" i="2"/>
  <c r="AS160" i="2"/>
  <c r="AS77" i="2"/>
  <c r="AS573" i="2"/>
  <c r="AS340" i="2"/>
  <c r="AT324" i="2"/>
  <c r="AR667" i="2"/>
  <c r="AR207" i="2"/>
  <c r="AR273" i="2"/>
  <c r="AR416" i="2"/>
  <c r="AR624" i="2"/>
  <c r="AR510" i="2"/>
  <c r="AR456" i="2"/>
  <c r="AU512" i="2"/>
  <c r="AR613" i="2"/>
  <c r="AR375" i="2"/>
  <c r="AR403" i="2"/>
  <c r="AR644" i="2"/>
  <c r="AR111" i="2"/>
  <c r="AR337" i="2"/>
  <c r="AR12" i="2"/>
  <c r="AR130" i="2"/>
  <c r="AR513" i="2"/>
  <c r="AR147" i="2"/>
  <c r="AR602" i="2"/>
  <c r="AR115" i="2"/>
  <c r="AU719" i="2"/>
  <c r="AU370" i="2"/>
  <c r="AU329" i="2"/>
  <c r="AU485" i="2"/>
  <c r="AU478" i="2"/>
  <c r="AU440" i="2"/>
  <c r="AU638" i="2"/>
  <c r="AU346" i="2"/>
  <c r="AU709" i="2"/>
  <c r="AU124" i="2"/>
  <c r="AU692" i="2"/>
  <c r="AU70" i="2"/>
  <c r="AU702" i="2"/>
  <c r="AU386" i="2"/>
  <c r="AU371" i="2"/>
  <c r="AU460" i="2"/>
  <c r="AR460" i="2"/>
  <c r="AU488" i="2"/>
  <c r="AU234" i="2"/>
  <c r="AU491" i="2"/>
  <c r="AU429" i="2"/>
  <c r="AU540" i="2"/>
  <c r="AU47" i="2"/>
  <c r="AR47" i="2"/>
  <c r="AU568" i="2"/>
  <c r="AU376" i="2"/>
  <c r="AU229" i="2"/>
  <c r="AR229" i="2"/>
  <c r="AU307" i="2"/>
  <c r="AU44" i="2"/>
  <c r="AU38" i="2"/>
  <c r="AU93" i="2"/>
  <c r="AR93" i="2"/>
  <c r="AU20" i="2"/>
  <c r="AU362" i="2"/>
  <c r="AU421" i="2"/>
  <c r="AU59" i="2"/>
  <c r="AU578" i="2"/>
  <c r="AR578" i="2"/>
  <c r="AU198" i="2"/>
  <c r="AU564" i="2"/>
  <c r="AU90" i="2"/>
  <c r="AU487" i="2"/>
  <c r="AU547" i="2"/>
  <c r="AU310" i="2"/>
  <c r="AU475" i="2"/>
  <c r="AU621" i="2"/>
  <c r="AU17" i="2"/>
  <c r="AU23" i="2"/>
  <c r="AU509" i="2"/>
  <c r="AU6" i="2"/>
  <c r="AU589" i="2"/>
  <c r="AU358" i="2"/>
  <c r="AU251" i="2"/>
  <c r="AU637" i="2"/>
  <c r="AU345" i="2"/>
  <c r="AU106" i="2"/>
  <c r="AR106" i="2"/>
  <c r="AU531" i="2"/>
  <c r="AU215" i="2"/>
  <c r="AU575" i="2"/>
  <c r="AU145" i="2"/>
  <c r="AU341" i="2"/>
  <c r="AU634" i="2"/>
  <c r="AR634" i="2"/>
  <c r="AS388" i="2"/>
  <c r="AS334" i="2"/>
  <c r="AS356" i="2"/>
  <c r="AS655" i="2"/>
  <c r="AS726" i="2"/>
  <c r="AV726" i="2" s="1"/>
  <c r="AS256" i="2"/>
  <c r="AS4" i="2"/>
  <c r="AS183" i="2"/>
  <c r="AS142" i="2"/>
  <c r="AS384" i="2"/>
  <c r="AS216" i="2"/>
  <c r="AS557" i="2"/>
  <c r="AS255" i="2"/>
  <c r="AS353" i="2"/>
  <c r="AS15" i="2"/>
  <c r="AS140" i="2"/>
  <c r="AS672" i="2"/>
  <c r="AS650" i="2"/>
  <c r="AS37" i="2"/>
  <c r="AS732" i="2"/>
  <c r="AS613" i="2"/>
  <c r="AS546" i="2"/>
  <c r="AS321" i="2"/>
  <c r="AS644" i="2"/>
  <c r="AS622" i="2"/>
  <c r="AS225" i="2"/>
  <c r="AS111" i="2"/>
  <c r="AS337" i="2"/>
  <c r="AS12" i="2"/>
  <c r="AS591" i="2"/>
  <c r="AS513" i="2"/>
  <c r="AS147" i="2"/>
  <c r="AS602" i="2"/>
  <c r="AS235" i="2"/>
  <c r="AS115" i="2"/>
  <c r="AS178" i="2"/>
  <c r="AT700" i="2"/>
  <c r="AT671" i="2"/>
  <c r="AT466" i="2"/>
  <c r="AT395" i="2"/>
  <c r="AT265" i="2"/>
  <c r="AT562" i="2"/>
  <c r="AT278" i="2"/>
  <c r="AT587" i="2"/>
  <c r="AT446" i="2"/>
  <c r="AT406" i="2"/>
  <c r="AT117" i="2"/>
  <c r="AT618" i="2"/>
  <c r="AT272" i="2"/>
  <c r="AT254" i="2"/>
  <c r="AT724" i="2"/>
  <c r="AT439" i="2"/>
  <c r="AT197" i="2"/>
  <c r="AT18" i="2"/>
  <c r="AT556" i="2"/>
  <c r="AT285" i="2"/>
  <c r="AT382" i="2"/>
  <c r="AT450" i="2"/>
  <c r="AT675" i="2"/>
  <c r="AT690" i="2"/>
  <c r="AT152" i="2"/>
  <c r="AT190" i="2"/>
  <c r="AT294" i="2"/>
  <c r="AT328" i="2"/>
  <c r="AT282" i="2"/>
  <c r="AT169" i="2"/>
  <c r="AT348" i="2"/>
  <c r="AT57" i="2"/>
  <c r="AT185" i="2"/>
  <c r="AT378" i="2"/>
  <c r="AT9" i="2"/>
  <c r="AT366" i="2"/>
  <c r="AT407" i="2"/>
  <c r="AT39" i="2"/>
  <c r="AT123" i="2"/>
  <c r="AT146" i="2"/>
  <c r="AT400" i="2"/>
  <c r="AT206" i="2"/>
  <c r="AR370" i="2"/>
  <c r="AR329" i="2"/>
  <c r="AR485" i="2"/>
  <c r="AR478" i="2"/>
  <c r="AR440" i="2"/>
  <c r="AR70" i="2"/>
  <c r="AR386" i="2"/>
  <c r="AR488" i="2"/>
  <c r="AR491" i="2"/>
  <c r="AR568" i="2"/>
  <c r="AR38" i="2"/>
  <c r="AR20" i="2"/>
  <c r="AR547" i="2"/>
  <c r="AR637" i="2"/>
  <c r="AR345" i="2"/>
  <c r="AR531" i="2"/>
  <c r="AU700" i="2"/>
  <c r="AU9" i="2"/>
  <c r="AR6" i="2"/>
  <c r="AS457" i="2"/>
  <c r="AS80" i="2"/>
  <c r="AS563" i="2"/>
  <c r="AS617" i="2"/>
  <c r="AV617" i="2" s="1"/>
  <c r="AS485" i="2"/>
  <c r="AS124" i="2"/>
  <c r="AS460" i="2"/>
  <c r="AS376" i="2"/>
  <c r="AS44" i="2"/>
  <c r="AS487" i="2"/>
  <c r="AS637" i="2"/>
  <c r="AS215" i="2"/>
  <c r="AS341" i="2"/>
  <c r="AS634" i="2"/>
  <c r="AV634" i="2" s="1"/>
  <c r="AT606" i="2"/>
  <c r="AT582" i="2"/>
  <c r="AT323" i="2"/>
  <c r="AT211" i="2"/>
  <c r="AT389" i="2"/>
  <c r="AT408" i="2"/>
  <c r="AT519" i="2"/>
  <c r="AT423" i="2"/>
  <c r="AT518" i="2"/>
  <c r="AT167" i="2"/>
  <c r="AT126" i="2"/>
  <c r="AT571" i="2"/>
  <c r="AT542" i="2"/>
  <c r="AT670" i="2"/>
  <c r="AT596" i="2"/>
  <c r="AT352" i="2"/>
  <c r="AT712" i="2"/>
  <c r="AT73" i="2"/>
  <c r="AT99" i="2"/>
  <c r="AT188" i="2"/>
  <c r="AT405" i="2"/>
  <c r="AT504" i="2"/>
  <c r="AT577" i="2"/>
  <c r="AT595" i="2"/>
  <c r="AT580" i="2"/>
  <c r="AT420" i="2"/>
  <c r="AV420" i="2" s="1"/>
  <c r="AT179" i="2"/>
  <c r="AT268" i="2"/>
  <c r="AT476" i="2"/>
  <c r="AT413" i="2"/>
  <c r="AT281" i="2"/>
  <c r="AT609" i="2"/>
  <c r="AT372" i="2"/>
  <c r="AT483" i="2"/>
  <c r="AT419" i="2"/>
  <c r="AT300" i="2"/>
  <c r="AT182" i="2"/>
  <c r="AT713" i="2"/>
  <c r="AT514" i="2"/>
  <c r="AT233" i="2"/>
  <c r="AT164" i="2"/>
  <c r="AT696" i="2"/>
  <c r="AT21" i="2"/>
  <c r="AT525" i="2"/>
  <c r="AT195" i="2"/>
  <c r="AT26" i="2"/>
  <c r="AT330" i="2"/>
  <c r="AT508" i="2"/>
  <c r="AT332" i="2"/>
  <c r="AT489" i="2"/>
  <c r="AT172" i="2"/>
  <c r="AT364" i="2"/>
  <c r="AT8" i="2"/>
  <c r="AT642" i="2"/>
  <c r="AT343" i="2"/>
  <c r="AT678" i="2"/>
  <c r="AT455" i="2"/>
  <c r="AR272" i="2"/>
  <c r="AR439" i="2"/>
  <c r="AR18" i="2"/>
  <c r="AR294" i="2"/>
  <c r="AR57" i="2"/>
  <c r="AR39" i="2"/>
  <c r="AR123" i="2"/>
  <c r="AR136" i="2"/>
  <c r="AR187" i="2"/>
  <c r="AR414" i="2"/>
  <c r="AR444" i="2"/>
  <c r="AR371" i="2"/>
  <c r="AR376" i="2"/>
  <c r="AR214" i="2"/>
  <c r="AS565" i="2"/>
  <c r="AS660" i="2"/>
  <c r="AS719" i="2"/>
  <c r="AV719" i="2" s="1"/>
  <c r="AS329" i="2"/>
  <c r="AS440" i="2"/>
  <c r="AS709" i="2"/>
  <c r="AS70" i="2"/>
  <c r="AV70" i="2" s="1"/>
  <c r="AS371" i="2"/>
  <c r="AS234" i="2"/>
  <c r="AS540" i="2"/>
  <c r="AS568" i="2"/>
  <c r="AV568" i="2" s="1"/>
  <c r="AS307" i="2"/>
  <c r="AS93" i="2"/>
  <c r="AV93" i="2" s="1"/>
  <c r="AS421" i="2"/>
  <c r="AS578" i="2"/>
  <c r="AV578" i="2" s="1"/>
  <c r="AS90" i="2"/>
  <c r="AV90" i="2" s="1"/>
  <c r="AS310" i="2"/>
  <c r="AS17" i="2"/>
  <c r="AV17" i="2" s="1"/>
  <c r="AS251" i="2"/>
  <c r="AS106" i="2"/>
  <c r="AS145" i="2"/>
  <c r="AS395" i="2"/>
  <c r="AR395" i="2"/>
  <c r="AS562" i="2"/>
  <c r="AR562" i="2"/>
  <c r="AS278" i="2"/>
  <c r="AR278" i="2"/>
  <c r="AS446" i="2"/>
  <c r="AR446" i="2"/>
  <c r="AR618" i="2"/>
  <c r="AS254" i="2"/>
  <c r="AS439" i="2"/>
  <c r="AS197" i="2"/>
  <c r="AS556" i="2"/>
  <c r="AS285" i="2"/>
  <c r="AS554" i="2"/>
  <c r="AR554" i="2"/>
  <c r="AS382" i="2"/>
  <c r="AR382" i="2"/>
  <c r="AS450" i="2"/>
  <c r="AS675" i="2"/>
  <c r="AS690" i="2"/>
  <c r="AS152" i="2"/>
  <c r="AS294" i="2"/>
  <c r="AS328" i="2"/>
  <c r="AR328" i="2"/>
  <c r="AS598" i="2"/>
  <c r="AS282" i="2"/>
  <c r="AS169" i="2"/>
  <c r="AS348" i="2"/>
  <c r="AS57" i="2"/>
  <c r="AV57" i="2" s="1"/>
  <c r="AS185" i="2"/>
  <c r="AR185" i="2"/>
  <c r="AS9" i="2"/>
  <c r="AS366" i="2"/>
  <c r="AS407" i="2"/>
  <c r="AS39" i="2"/>
  <c r="AS123" i="2"/>
  <c r="AS146" i="2"/>
  <c r="AS400" i="2"/>
  <c r="AR400" i="2"/>
  <c r="AS206" i="2"/>
  <c r="AR206" i="2"/>
  <c r="AS387" i="2"/>
  <c r="AS2" i="2"/>
  <c r="AS393" i="2"/>
  <c r="AS516" i="2"/>
  <c r="AS296" i="2"/>
  <c r="AS101" i="2"/>
  <c r="AS136" i="2"/>
  <c r="AS54" i="2"/>
  <c r="AS63" i="2"/>
  <c r="AS187" i="2"/>
  <c r="AR529" i="2"/>
  <c r="AS529" i="2"/>
  <c r="AV529" i="2" s="1"/>
  <c r="AT669" i="2"/>
  <c r="AV669" i="2" s="1"/>
  <c r="AT728" i="2"/>
  <c r="AT653" i="2"/>
  <c r="AT498" i="2"/>
  <c r="AT664" i="2"/>
  <c r="AT477" i="2"/>
  <c r="AT722" i="2"/>
  <c r="AT252" i="2"/>
  <c r="AT249" i="2"/>
  <c r="AT305" i="2"/>
  <c r="AT445" i="2"/>
  <c r="AT411" i="2"/>
  <c r="AT238" i="2"/>
  <c r="AT48" i="2"/>
  <c r="AT599" i="2"/>
  <c r="AT506" i="2"/>
  <c r="AT458" i="2"/>
  <c r="AT292" i="2"/>
  <c r="AT295" i="2"/>
  <c r="AT550" i="2"/>
  <c r="AT511" i="2"/>
  <c r="AT648" i="2"/>
  <c r="AT553" i="2"/>
  <c r="AT309" i="2"/>
  <c r="AT133" i="2"/>
  <c r="AT600" i="2"/>
  <c r="AT453" i="2"/>
  <c r="AT82" i="2"/>
  <c r="AT131" i="2"/>
  <c r="AT391" i="2"/>
  <c r="AR606" i="2"/>
  <c r="AR566" i="2"/>
  <c r="AR323" i="2"/>
  <c r="AR211" i="2"/>
  <c r="AR389" i="2"/>
  <c r="AR408" i="2"/>
  <c r="AR423" i="2"/>
  <c r="AR126" i="2"/>
  <c r="AR670" i="2"/>
  <c r="AR349" i="2"/>
  <c r="AR451" i="2"/>
  <c r="AR504" i="2"/>
  <c r="AR580" i="2"/>
  <c r="AR420" i="2"/>
  <c r="AR179" i="2"/>
  <c r="AR21" i="2"/>
  <c r="AR343" i="2"/>
  <c r="AR455" i="2"/>
  <c r="AU498" i="2"/>
  <c r="AU685" i="2"/>
  <c r="AU599" i="2"/>
  <c r="AR254" i="2"/>
  <c r="AR429" i="2"/>
  <c r="AR169" i="2"/>
  <c r="AS629" i="2"/>
  <c r="AS267" i="2"/>
  <c r="AS635" i="2"/>
  <c r="AS370" i="2"/>
  <c r="AV370" i="2" s="1"/>
  <c r="AS478" i="2"/>
  <c r="AS346" i="2"/>
  <c r="AV346" i="2" s="1"/>
  <c r="AS386" i="2"/>
  <c r="AS488" i="2"/>
  <c r="AS429" i="2"/>
  <c r="AS229" i="2"/>
  <c r="AS38" i="2"/>
  <c r="AS590" i="2"/>
  <c r="AS564" i="2"/>
  <c r="AS547" i="2"/>
  <c r="AS621" i="2"/>
  <c r="AS358" i="2"/>
  <c r="AV358" i="2" s="1"/>
  <c r="AS345" i="2"/>
  <c r="AV345" i="2" s="1"/>
  <c r="AS575" i="2"/>
  <c r="AV575" i="2" s="1"/>
  <c r="AS700" i="2"/>
  <c r="AS466" i="2"/>
  <c r="AR466" i="2"/>
  <c r="AS265" i="2"/>
  <c r="AS390" i="2"/>
  <c r="AS587" i="2"/>
  <c r="AS406" i="2"/>
  <c r="AS117" i="2"/>
  <c r="AS272" i="2"/>
  <c r="AS724" i="2"/>
  <c r="AS18" i="2"/>
  <c r="AS606" i="2"/>
  <c r="AV606" i="2" s="1"/>
  <c r="AS566" i="2"/>
  <c r="AS582" i="2"/>
  <c r="AS323" i="2"/>
  <c r="AS389" i="2"/>
  <c r="AS408" i="2"/>
  <c r="AS519" i="2"/>
  <c r="AS423" i="2"/>
  <c r="AS518" i="2"/>
  <c r="AR518" i="2"/>
  <c r="AS167" i="2"/>
  <c r="AS126" i="2"/>
  <c r="AS571" i="2"/>
  <c r="AV571" i="2" s="1"/>
  <c r="AS542" i="2"/>
  <c r="AS670" i="2"/>
  <c r="AS349" i="2"/>
  <c r="AS712" i="2"/>
  <c r="AS73" i="2"/>
  <c r="AS99" i="2"/>
  <c r="AS188" i="2"/>
  <c r="AS405" i="2"/>
  <c r="AS504" i="2"/>
  <c r="AS577" i="2"/>
  <c r="AS595" i="2"/>
  <c r="AR595" i="2"/>
  <c r="AS580" i="2"/>
  <c r="AS179" i="2"/>
  <c r="AS268" i="2"/>
  <c r="AS237" i="2"/>
  <c r="AS476" i="2"/>
  <c r="AS413" i="2"/>
  <c r="AS281" i="2"/>
  <c r="AS609" i="2"/>
  <c r="AR609" i="2"/>
  <c r="AS372" i="2"/>
  <c r="AS483" i="2"/>
  <c r="AS419" i="2"/>
  <c r="AS300" i="2"/>
  <c r="AR300" i="2"/>
  <c r="AS182" i="2"/>
  <c r="AS713" i="2"/>
  <c r="AS233" i="2"/>
  <c r="AS164" i="2"/>
  <c r="AS696" i="2"/>
  <c r="AS525" i="2"/>
  <c r="AS195" i="2"/>
  <c r="AS26" i="2"/>
  <c r="AS330" i="2"/>
  <c r="AV330" i="2" s="1"/>
  <c r="AR330" i="2"/>
  <c r="AS508" i="2"/>
  <c r="AR508" i="2"/>
  <c r="AS332" i="2"/>
  <c r="AS489" i="2"/>
  <c r="AS172" i="2"/>
  <c r="AS8" i="2"/>
  <c r="AS642" i="2"/>
  <c r="AS343" i="2"/>
  <c r="AS678" i="2"/>
  <c r="AR678" i="2"/>
  <c r="AS455" i="2"/>
  <c r="AT705" i="2"/>
  <c r="AT689" i="2"/>
  <c r="AT694" i="2"/>
  <c r="AT312" i="2"/>
  <c r="AT616" i="2"/>
  <c r="AT500" i="2"/>
  <c r="AT293" i="2"/>
  <c r="AT335" i="2"/>
  <c r="AT284" i="2"/>
  <c r="AT536" i="2"/>
  <c r="AT561" i="2"/>
  <c r="AT639" i="2"/>
  <c r="AT465" i="2"/>
  <c r="AT170" i="2"/>
  <c r="AT677" i="2"/>
  <c r="AT418" i="2"/>
  <c r="AT555" i="2"/>
  <c r="AT224" i="2"/>
  <c r="AT494" i="2"/>
  <c r="AT286" i="2"/>
  <c r="AT360" i="2"/>
  <c r="AT620" i="2"/>
  <c r="AT85" i="2"/>
  <c r="AT25" i="2"/>
  <c r="AT503" i="2"/>
  <c r="AT217" i="2"/>
  <c r="AR653" i="2"/>
  <c r="AR498" i="2"/>
  <c r="AR685" i="2"/>
  <c r="AR477" i="2"/>
  <c r="AR305" i="2"/>
  <c r="AU166" i="2"/>
  <c r="AR346" i="2"/>
  <c r="AR310" i="2"/>
  <c r="AR358" i="2"/>
  <c r="AT482" i="2"/>
  <c r="AT231" i="2"/>
  <c r="AT269" i="2"/>
  <c r="AT467" i="2"/>
  <c r="AT469" i="2"/>
  <c r="AT71" i="2"/>
  <c r="AT443" i="2"/>
  <c r="AT593" i="2"/>
  <c r="AR317" i="2"/>
  <c r="AR496" i="2"/>
  <c r="AR633" i="2"/>
  <c r="AR331" i="2"/>
  <c r="AR452" i="2"/>
  <c r="AR367" i="2"/>
  <c r="AR417" i="2"/>
  <c r="AR347" i="2"/>
  <c r="AR379" i="2"/>
  <c r="AR109" i="2"/>
  <c r="AR32" i="2"/>
  <c r="AR350" i="2"/>
  <c r="AR196" i="2"/>
  <c r="AR645" i="2"/>
  <c r="AR656" i="2"/>
  <c r="AR220" i="2"/>
  <c r="AR522" i="2"/>
  <c r="AR412" i="2"/>
  <c r="AR287" i="2"/>
  <c r="AR464" i="2"/>
  <c r="AR608" i="2"/>
  <c r="AR81" i="2"/>
  <c r="AR5" i="2"/>
  <c r="AR311" i="2"/>
  <c r="AR64" i="2"/>
  <c r="AR338" i="2"/>
  <c r="AR84" i="2"/>
  <c r="AR243" i="2"/>
  <c r="AR163" i="2"/>
  <c r="AR545" i="2"/>
  <c r="AR523" i="2"/>
  <c r="AR339" i="2"/>
  <c r="AR424" i="2"/>
  <c r="AR257" i="2"/>
  <c r="AR181" i="2"/>
  <c r="AR34" i="2"/>
  <c r="AR105" i="2"/>
  <c r="AR493" i="2"/>
  <c r="AR112" i="2"/>
  <c r="AR65" i="2"/>
  <c r="AR480" i="2"/>
  <c r="AU585" i="2"/>
  <c r="AU716" i="2"/>
  <c r="AU714" i="2"/>
  <c r="AU484" i="2"/>
  <c r="AU520" i="2"/>
  <c r="AU687" i="2"/>
  <c r="AU552" i="2"/>
  <c r="AU289" i="2"/>
  <c r="AU122" i="2"/>
  <c r="AU94" i="2"/>
  <c r="AU151" i="2"/>
  <c r="AU88" i="2"/>
  <c r="AU141" i="2"/>
  <c r="AU129" i="2"/>
  <c r="AU603" i="2"/>
  <c r="AU100" i="2"/>
  <c r="AU357" i="2"/>
  <c r="AU628" i="2"/>
  <c r="AU436" i="2"/>
  <c r="AU658" i="2"/>
  <c r="AU89" i="2"/>
  <c r="AU652" i="2"/>
  <c r="AU721" i="2"/>
  <c r="AU13" i="2"/>
  <c r="AU259" i="2"/>
  <c r="AU50" i="2"/>
  <c r="AU276" i="2"/>
  <c r="AU322" i="2"/>
  <c r="AU558" i="2"/>
  <c r="AU673" i="2"/>
  <c r="AU426" i="2"/>
  <c r="AU180" i="2"/>
  <c r="AU29" i="2"/>
  <c r="AU246" i="2"/>
  <c r="AU549" i="2"/>
  <c r="AU377" i="2"/>
  <c r="AU502" i="2"/>
  <c r="AU69" i="2"/>
  <c r="AU681" i="2"/>
  <c r="AU143" i="2"/>
  <c r="AU567" i="2"/>
  <c r="AU586" i="2"/>
  <c r="AU619" i="2"/>
  <c r="AU74" i="2"/>
  <c r="AU459" i="2"/>
  <c r="AU55" i="2"/>
  <c r="AU203" i="2"/>
  <c r="AU482" i="2"/>
  <c r="AU231" i="2"/>
  <c r="AU269" i="2"/>
  <c r="AU467" i="2"/>
  <c r="AU260" i="2"/>
  <c r="AU469" i="2"/>
  <c r="AU127" i="2"/>
  <c r="AU71" i="2"/>
  <c r="AU443" i="2"/>
  <c r="AU593" i="2"/>
  <c r="AT201" i="2"/>
  <c r="AT291" i="2"/>
  <c r="AT718" i="2"/>
  <c r="AT409" i="2"/>
  <c r="AT499" i="2"/>
  <c r="AT118" i="2"/>
  <c r="AT626" i="2"/>
  <c r="AT507" i="2"/>
  <c r="AT625" i="2"/>
  <c r="AT19" i="2"/>
  <c r="AT569" i="2"/>
  <c r="AT49" i="2"/>
  <c r="AT581" i="2"/>
  <c r="AT313" i="2"/>
  <c r="AT583" i="2"/>
  <c r="AT470" i="2"/>
  <c r="AT184" i="2"/>
  <c r="AT43" i="2"/>
  <c r="AT720" i="2"/>
  <c r="AT208" i="2"/>
  <c r="AT128" i="2"/>
  <c r="AT422" i="2"/>
  <c r="AT153" i="2"/>
  <c r="AT304" i="2"/>
  <c r="AT361" i="2"/>
  <c r="AT87" i="2"/>
  <c r="AT67" i="2"/>
  <c r="AT161" i="2"/>
  <c r="AT532" i="2"/>
  <c r="AT78" i="2"/>
  <c r="AT157" i="2"/>
  <c r="AT160" i="2"/>
  <c r="AT77" i="2"/>
  <c r="AT340" i="2"/>
  <c r="AT154" i="2"/>
  <c r="AT551" i="2"/>
  <c r="AV551" i="2" s="1"/>
  <c r="AR250" i="2"/>
  <c r="AR92" i="2"/>
  <c r="AR288" i="2"/>
  <c r="AR354" i="2"/>
  <c r="AR125" i="2"/>
  <c r="AR16" i="2"/>
  <c r="AR402" i="2"/>
  <c r="AR45" i="2"/>
  <c r="AR232" i="2"/>
  <c r="AR369" i="2"/>
  <c r="AR327" i="2"/>
  <c r="AR56" i="2"/>
  <c r="AR266" i="2"/>
  <c r="AR162" i="2"/>
  <c r="AR318" i="2"/>
  <c r="AR102" i="2"/>
  <c r="AR314" i="2"/>
  <c r="AR30" i="2"/>
  <c r="AR219" i="2"/>
  <c r="AR205" i="2"/>
  <c r="AR192" i="2"/>
  <c r="AR428" i="2"/>
  <c r="AR473" i="2"/>
  <c r="AR607" i="2"/>
  <c r="AR363" i="2"/>
  <c r="AR60" i="2"/>
  <c r="AR601" i="2"/>
  <c r="AR158" i="2"/>
  <c r="AR279" i="2"/>
  <c r="AR368" i="2"/>
  <c r="AR297" i="2"/>
  <c r="AR7" i="2"/>
  <c r="AR149" i="2"/>
  <c r="AR308" i="2"/>
  <c r="AR35" i="2"/>
  <c r="AR66" i="2"/>
  <c r="AR679" i="2"/>
  <c r="AR315" i="2"/>
  <c r="AU674" i="2"/>
  <c r="AU684" i="2"/>
  <c r="AU414" i="2"/>
  <c r="AU592" i="2"/>
  <c r="AU191" i="2"/>
  <c r="AU444" i="2"/>
  <c r="AU699" i="2"/>
  <c r="AU697" i="2"/>
  <c r="AU666" i="2"/>
  <c r="AU108" i="2"/>
  <c r="AU306" i="2"/>
  <c r="AU627" i="2"/>
  <c r="AU373" i="2"/>
  <c r="AU150" i="2"/>
  <c r="AU704" i="2"/>
  <c r="AU226" i="2"/>
  <c r="AU447" i="2"/>
  <c r="AU651" i="2"/>
  <c r="AU52" i="2"/>
  <c r="AU165" i="2"/>
  <c r="AU468" i="2"/>
  <c r="AU91" i="2"/>
  <c r="AU201" i="2"/>
  <c r="AU718" i="2"/>
  <c r="AU409" i="2"/>
  <c r="AU499" i="2"/>
  <c r="AU118" i="2"/>
  <c r="AU626" i="2"/>
  <c r="AU507" i="2"/>
  <c r="AU625" i="2"/>
  <c r="AU19" i="2"/>
  <c r="AU569" i="2"/>
  <c r="AU49" i="2"/>
  <c r="AU313" i="2"/>
  <c r="AU583" i="2"/>
  <c r="AU184" i="2"/>
  <c r="AU43" i="2"/>
  <c r="AU720" i="2"/>
  <c r="AU208" i="2"/>
  <c r="AU128" i="2"/>
  <c r="AU422" i="2"/>
  <c r="AU153" i="2"/>
  <c r="AU304" i="2"/>
  <c r="AU361" i="2"/>
  <c r="AU87" i="2"/>
  <c r="AU239" i="2"/>
  <c r="AU67" i="2"/>
  <c r="AU161" i="2"/>
  <c r="AU532" i="2"/>
  <c r="AU78" i="2"/>
  <c r="AU157" i="2"/>
  <c r="AU160" i="2"/>
  <c r="AU77" i="2"/>
  <c r="AU573" i="2"/>
  <c r="AU340" i="2"/>
  <c r="AU154" i="2"/>
  <c r="AU551" i="2"/>
  <c r="AT604" i="2"/>
  <c r="AT533" i="2"/>
  <c r="AT427" i="2"/>
  <c r="AT303" i="2"/>
  <c r="AT611" i="2"/>
  <c r="AT579" i="2"/>
  <c r="AT134" i="2"/>
  <c r="AT636" i="2"/>
  <c r="AT706" i="2"/>
  <c r="AT31" i="2"/>
  <c r="AT274" i="2"/>
  <c r="AT46" i="2"/>
  <c r="AT649" i="2"/>
  <c r="AT207" i="2"/>
  <c r="AT631" i="2"/>
  <c r="AT253" i="2"/>
  <c r="AT273" i="2"/>
  <c r="AT120" i="2"/>
  <c r="AT538" i="2"/>
  <c r="AT505" i="2"/>
  <c r="AT497" i="2"/>
  <c r="AT404" i="2"/>
  <c r="AT526" i="2"/>
  <c r="AT245" i="2"/>
  <c r="AT425" i="2"/>
  <c r="AT397" i="2"/>
  <c r="AT62" i="2"/>
  <c r="AT194" i="2"/>
  <c r="AT103" i="2"/>
  <c r="AT28" i="2"/>
  <c r="AT209" i="2"/>
  <c r="AT528" i="2"/>
  <c r="AT398" i="2"/>
  <c r="AT223" i="2"/>
  <c r="AT662" i="2"/>
  <c r="AT22" i="2"/>
  <c r="AT355" i="2"/>
  <c r="AT204" i="2"/>
  <c r="AT132" i="2"/>
  <c r="AT537" i="2"/>
  <c r="AT236" i="2"/>
  <c r="AT594" i="2"/>
  <c r="AT68" i="2"/>
  <c r="AT471" i="2"/>
  <c r="AT175" i="2"/>
  <c r="AT333" i="2"/>
  <c r="AT24" i="2"/>
  <c r="AT241" i="2"/>
  <c r="AT336" i="2"/>
  <c r="AT647" i="2"/>
  <c r="AT159" i="2"/>
  <c r="AT351" i="2"/>
  <c r="AT708" i="2"/>
  <c r="AT193" i="2"/>
  <c r="AT218" i="2"/>
  <c r="AR108" i="2"/>
  <c r="AR373" i="2"/>
  <c r="AR150" i="2"/>
  <c r="AR226" i="2"/>
  <c r="AR79" i="2"/>
  <c r="AR447" i="2"/>
  <c r="AR52" i="2"/>
  <c r="AR165" i="2"/>
  <c r="AR468" i="2"/>
  <c r="AR91" i="2"/>
  <c r="AR201" i="2"/>
  <c r="AR291" i="2"/>
  <c r="AR409" i="2"/>
  <c r="AR499" i="2"/>
  <c r="AR118" i="2"/>
  <c r="AR626" i="2"/>
  <c r="AR625" i="2"/>
  <c r="AR19" i="2"/>
  <c r="AR49" i="2"/>
  <c r="AR581" i="2"/>
  <c r="AR313" i="2"/>
  <c r="AR583" i="2"/>
  <c r="AR470" i="2"/>
  <c r="AR184" i="2"/>
  <c r="AR43" i="2"/>
  <c r="AR208" i="2"/>
  <c r="AR128" i="2"/>
  <c r="AR422" i="2"/>
  <c r="AR153" i="2"/>
  <c r="AR304" i="2"/>
  <c r="AR361" i="2"/>
  <c r="AR87" i="2"/>
  <c r="AR239" i="2"/>
  <c r="AR67" i="2"/>
  <c r="AR161" i="2"/>
  <c r="AR78" i="2"/>
  <c r="AR157" i="2"/>
  <c r="AR160" i="2"/>
  <c r="AR77" i="2"/>
  <c r="AR573" i="2"/>
  <c r="AR154" i="2"/>
  <c r="AR551" i="2"/>
  <c r="AU665" i="2"/>
  <c r="AU682" i="2"/>
  <c r="AU667" i="2"/>
  <c r="AU604" i="2"/>
  <c r="AU533" i="2"/>
  <c r="AU427" i="2"/>
  <c r="AU303" i="2"/>
  <c r="AU611" i="2"/>
  <c r="AU579" i="2"/>
  <c r="AU636" i="2"/>
  <c r="AU706" i="2"/>
  <c r="AU31" i="2"/>
  <c r="AU274" i="2"/>
  <c r="AU46" i="2"/>
  <c r="AU649" i="2"/>
  <c r="AU207" i="2"/>
  <c r="AU631" i="2"/>
  <c r="AU253" i="2"/>
  <c r="AU273" i="2"/>
  <c r="AU120" i="2"/>
  <c r="AU538" i="2"/>
  <c r="AU505" i="2"/>
  <c r="AU497" i="2"/>
  <c r="AU404" i="2"/>
  <c r="AU526" i="2"/>
  <c r="AU245" i="2"/>
  <c r="AU425" i="2"/>
  <c r="AU397" i="2"/>
  <c r="AU62" i="2"/>
  <c r="AU194" i="2"/>
  <c r="AU103" i="2"/>
  <c r="AU28" i="2"/>
  <c r="AU209" i="2"/>
  <c r="AU528" i="2"/>
  <c r="AU398" i="2"/>
  <c r="AU223" i="2"/>
  <c r="AU662" i="2"/>
  <c r="AU22" i="2"/>
  <c r="AU355" i="2"/>
  <c r="AU204" i="2"/>
  <c r="AU132" i="2"/>
  <c r="AU537" i="2"/>
  <c r="AU683" i="2"/>
  <c r="AU236" i="2"/>
  <c r="AU594" i="2"/>
  <c r="AU68" i="2"/>
  <c r="AU471" i="2"/>
  <c r="AU107" i="2"/>
  <c r="AU175" i="2"/>
  <c r="AU333" i="2"/>
  <c r="AU24" i="2"/>
  <c r="AU241" i="2"/>
  <c r="AU336" i="2"/>
  <c r="AU647" i="2"/>
  <c r="AU159" i="2"/>
  <c r="AU351" i="2"/>
  <c r="AU708" i="2"/>
  <c r="AU193" i="2"/>
  <c r="AU218" i="2"/>
  <c r="AT641" i="2"/>
  <c r="AT570" i="2"/>
  <c r="AT510" i="2"/>
  <c r="AT654" i="2"/>
  <c r="AT456" i="2"/>
  <c r="AT213" i="2"/>
  <c r="AT110" i="2"/>
  <c r="AT177" i="2"/>
  <c r="AT661" i="2"/>
  <c r="AT541" i="2"/>
  <c r="AT574" i="2"/>
  <c r="AT610" i="2"/>
  <c r="AT632" i="2"/>
  <c r="AT668" i="2"/>
  <c r="AT479" i="2"/>
  <c r="AT40" i="2"/>
  <c r="AT535" i="2"/>
  <c r="AT212" i="2"/>
  <c r="AT83" i="2"/>
  <c r="AT462" i="2"/>
  <c r="AT434" i="2"/>
  <c r="AT492" i="2"/>
  <c r="AT401" i="2"/>
  <c r="AT490" i="2"/>
  <c r="AT432" i="2"/>
  <c r="AT228" i="2"/>
  <c r="AT495" i="2"/>
  <c r="AT148" i="2"/>
  <c r="AT325" i="2"/>
  <c r="AT710" i="2"/>
  <c r="AT168" i="2"/>
  <c r="AT156" i="2"/>
  <c r="AT53" i="2"/>
  <c r="AT275" i="2"/>
  <c r="AT454" i="2"/>
  <c r="AT449" i="2"/>
  <c r="AT277" i="2"/>
  <c r="AT27" i="2"/>
  <c r="AT559" i="2"/>
  <c r="AT359" i="2"/>
  <c r="AR134" i="2"/>
  <c r="AR31" i="2"/>
  <c r="AR274" i="2"/>
  <c r="AR253" i="2"/>
  <c r="AR120" i="2"/>
  <c r="AR505" i="2"/>
  <c r="AR245" i="2"/>
  <c r="AR397" i="2"/>
  <c r="AR194" i="2"/>
  <c r="AR103" i="2"/>
  <c r="AR398" i="2"/>
  <c r="AR204" i="2"/>
  <c r="AR132" i="2"/>
  <c r="AR537" i="2"/>
  <c r="AR594" i="2"/>
  <c r="AR68" i="2"/>
  <c r="AR471" i="2"/>
  <c r="AR107" i="2"/>
  <c r="AR175" i="2"/>
  <c r="AR24" i="2"/>
  <c r="AR241" i="2"/>
  <c r="AR336" i="2"/>
  <c r="AR159" i="2"/>
  <c r="AR193" i="2"/>
  <c r="AR218" i="2"/>
  <c r="AU680" i="2"/>
  <c r="AU416" i="2"/>
  <c r="AU570" i="2"/>
  <c r="AU510" i="2"/>
  <c r="AU174" i="2"/>
  <c r="AU654" i="2"/>
  <c r="AU729" i="2"/>
  <c r="AU456" i="2"/>
  <c r="AU213" i="2"/>
  <c r="AU186" i="2"/>
  <c r="AU110" i="2"/>
  <c r="AU630" i="2"/>
  <c r="AU177" i="2"/>
  <c r="AU515" i="2"/>
  <c r="AU661" i="2"/>
  <c r="AU41" i="2"/>
  <c r="AU541" i="2"/>
  <c r="AU14" i="2"/>
  <c r="AU574" i="2"/>
  <c r="AU433" i="2"/>
  <c r="AU610" i="2"/>
  <c r="AU560" i="2"/>
  <c r="AU632" i="2"/>
  <c r="AU717" i="2"/>
  <c r="AU668" i="2"/>
  <c r="AU584" i="2"/>
  <c r="AU479" i="2"/>
  <c r="AU51" i="2"/>
  <c r="AU40" i="2"/>
  <c r="AU10" i="2"/>
  <c r="AU535" i="2"/>
  <c r="AU643" i="2"/>
  <c r="AU212" i="2"/>
  <c r="AU588" i="2"/>
  <c r="AU83" i="2"/>
  <c r="AU462" i="2"/>
  <c r="AU434" i="2"/>
  <c r="AU492" i="2"/>
  <c r="AU401" i="2"/>
  <c r="AU543" i="2"/>
  <c r="AU490" i="2"/>
  <c r="AU432" i="2"/>
  <c r="AU228" i="2"/>
  <c r="AU495" i="2"/>
  <c r="AU148" i="2"/>
  <c r="AU325" i="2"/>
  <c r="AU710" i="2"/>
  <c r="AU168" i="2"/>
  <c r="AU156" i="2"/>
  <c r="AU53" i="2"/>
  <c r="AU275" i="2"/>
  <c r="AU454" i="2"/>
  <c r="AU449" i="2"/>
  <c r="AU277" i="2"/>
  <c r="AU27" i="2"/>
  <c r="AU559" i="2"/>
  <c r="AU324" i="2"/>
  <c r="AU359" i="2"/>
  <c r="AR40" i="2"/>
  <c r="AR156" i="2"/>
  <c r="AT680" i="2"/>
  <c r="AT416" i="2"/>
  <c r="AT624" i="2"/>
  <c r="AT174" i="2"/>
  <c r="AT729" i="2"/>
  <c r="AT512" i="2"/>
  <c r="AT186" i="2"/>
  <c r="AT630" i="2"/>
  <c r="AT515" i="2"/>
  <c r="AT41" i="2"/>
  <c r="AT14" i="2"/>
  <c r="AT433" i="2"/>
  <c r="AT560" i="2"/>
  <c r="AT717" i="2"/>
  <c r="AT584" i="2"/>
  <c r="AT51" i="2"/>
  <c r="AT10" i="2"/>
  <c r="AT643" i="2"/>
  <c r="AT588" i="2"/>
  <c r="AS665" i="2"/>
  <c r="AS682" i="2"/>
  <c r="AS667" i="2"/>
  <c r="AS640" i="2"/>
  <c r="AV640" i="2" s="1"/>
  <c r="AS604" i="2"/>
  <c r="AV604" i="2" s="1"/>
  <c r="AS533" i="2"/>
  <c r="AS427" i="2"/>
  <c r="AS303" i="2"/>
  <c r="AS611" i="2"/>
  <c r="AS579" i="2"/>
  <c r="AS134" i="2"/>
  <c r="AS636" i="2"/>
  <c r="AS706" i="2"/>
  <c r="AS31" i="2"/>
  <c r="AV31" i="2" s="1"/>
  <c r="AS274" i="2"/>
  <c r="AV274" i="2" s="1"/>
  <c r="AS46" i="2"/>
  <c r="AV46" i="2" s="1"/>
  <c r="AS649" i="2"/>
  <c r="AV649" i="2" s="1"/>
  <c r="AS207" i="2"/>
  <c r="AS631" i="2"/>
  <c r="AS253" i="2"/>
  <c r="AS273" i="2"/>
  <c r="AS120" i="2"/>
  <c r="AS538" i="2"/>
  <c r="AS505" i="2"/>
  <c r="AS497" i="2"/>
  <c r="AS404" i="2"/>
  <c r="AV404" i="2" s="1"/>
  <c r="AS526" i="2"/>
  <c r="AV526" i="2" s="1"/>
  <c r="AS245" i="2"/>
  <c r="AV245" i="2" s="1"/>
  <c r="AS425" i="2"/>
  <c r="AV425" i="2" s="1"/>
  <c r="AS397" i="2"/>
  <c r="AS62" i="2"/>
  <c r="AS194" i="2"/>
  <c r="AS103" i="2"/>
  <c r="AS28" i="2"/>
  <c r="AS209" i="2"/>
  <c r="AS528" i="2"/>
  <c r="AS398" i="2"/>
  <c r="AS223" i="2"/>
  <c r="AV223" i="2" s="1"/>
  <c r="AS662" i="2"/>
  <c r="AV662" i="2" s="1"/>
  <c r="AS22" i="2"/>
  <c r="AV22" i="2" s="1"/>
  <c r="AS355" i="2"/>
  <c r="AV355" i="2" s="1"/>
  <c r="AS204" i="2"/>
  <c r="AS132" i="2"/>
  <c r="AS537" i="2"/>
  <c r="AS683" i="2"/>
  <c r="AS236" i="2"/>
  <c r="AS594" i="2"/>
  <c r="AS68" i="2"/>
  <c r="AS471" i="2"/>
  <c r="AS107" i="2"/>
  <c r="AV107" i="2" s="1"/>
  <c r="AS175" i="2"/>
  <c r="AV175" i="2" s="1"/>
  <c r="AS333" i="2"/>
  <c r="AV333" i="2" s="1"/>
  <c r="AS24" i="2"/>
  <c r="AV24" i="2" s="1"/>
  <c r="AS241" i="2"/>
  <c r="AS336" i="2"/>
  <c r="AS647" i="2"/>
  <c r="AS159" i="2"/>
  <c r="AS351" i="2"/>
  <c r="AS708" i="2"/>
  <c r="AS193" i="2"/>
  <c r="AS218" i="2"/>
  <c r="AT623" i="2"/>
  <c r="AT539" i="2"/>
  <c r="AT280" i="2"/>
  <c r="AT442" i="2"/>
  <c r="AT374" i="2"/>
  <c r="AT565" i="2"/>
  <c r="AT448" i="2"/>
  <c r="AT240" i="2"/>
  <c r="AT441" i="2"/>
  <c r="AT660" i="2"/>
  <c r="AT629" i="2"/>
  <c r="AT457" i="2"/>
  <c r="AT388" i="2"/>
  <c r="AT676" i="2"/>
  <c r="AT80" i="2"/>
  <c r="AT267" i="2"/>
  <c r="AT334" i="2"/>
  <c r="AT544" i="2"/>
  <c r="AT356" i="2"/>
  <c r="AT635" i="2"/>
  <c r="AT563" i="2"/>
  <c r="AT655" i="2"/>
  <c r="AT726" i="2"/>
  <c r="AT256" i="2"/>
  <c r="AT4" i="2"/>
  <c r="AT183" i="2"/>
  <c r="AT403" i="2"/>
  <c r="AT337" i="2"/>
  <c r="AT380" i="2"/>
  <c r="AR213" i="2"/>
  <c r="AR574" i="2"/>
  <c r="AR610" i="2"/>
  <c r="AR10" i="2"/>
  <c r="AR462" i="2"/>
  <c r="AR492" i="2"/>
  <c r="AR432" i="2"/>
  <c r="AR168" i="2"/>
  <c r="AR449" i="2"/>
  <c r="AR277" i="2"/>
  <c r="AU623" i="2"/>
  <c r="AU255" i="2"/>
  <c r="AT171" i="2"/>
  <c r="AT95" i="2"/>
  <c r="AT142" i="2"/>
  <c r="AT384" i="2"/>
  <c r="AT216" i="2"/>
  <c r="AT557" i="2"/>
  <c r="AT255" i="2"/>
  <c r="AT353" i="2"/>
  <c r="AT15" i="2"/>
  <c r="AT140" i="2"/>
  <c r="AT672" i="2"/>
  <c r="AT650" i="2"/>
  <c r="AT37" i="2"/>
  <c r="AT113" i="2"/>
  <c r="AT394" i="2"/>
  <c r="AT732" i="2"/>
  <c r="AT435" i="2"/>
  <c r="AT546" i="2"/>
  <c r="AT375" i="2"/>
  <c r="AT321" i="2"/>
  <c r="AT644" i="2"/>
  <c r="AT622" i="2"/>
  <c r="AT225" i="2"/>
  <c r="AT12" i="2"/>
  <c r="AT130" i="2"/>
  <c r="AT591" i="2"/>
  <c r="AT513" i="2"/>
  <c r="AT147" i="2"/>
  <c r="AT602" i="2"/>
  <c r="AT235" i="2"/>
  <c r="AT115" i="2"/>
  <c r="AT178" i="2"/>
  <c r="AR177" i="2"/>
  <c r="AR541" i="2"/>
  <c r="AR433" i="2"/>
  <c r="AR479" i="2"/>
  <c r="AR212" i="2"/>
  <c r="AR588" i="2"/>
  <c r="AR83" i="2"/>
  <c r="AR401" i="2"/>
  <c r="AR495" i="2"/>
  <c r="AR148" i="2"/>
  <c r="AR325" i="2"/>
  <c r="AR275" i="2"/>
  <c r="AR324" i="2"/>
  <c r="AR359" i="2"/>
  <c r="AU539" i="2"/>
  <c r="AU280" i="2"/>
  <c r="AU442" i="2"/>
  <c r="AU565" i="2"/>
  <c r="AU240" i="2"/>
  <c r="AU441" i="2"/>
  <c r="AU660" i="2"/>
  <c r="AU457" i="2"/>
  <c r="AU388" i="2"/>
  <c r="AU676" i="2"/>
  <c r="AU80" i="2"/>
  <c r="AU267" i="2"/>
  <c r="AU334" i="2"/>
  <c r="AU544" i="2"/>
  <c r="AU356" i="2"/>
  <c r="AU635" i="2"/>
  <c r="AU563" i="2"/>
  <c r="AU655" i="2"/>
  <c r="AU726" i="2"/>
  <c r="AU256" i="2"/>
  <c r="AU4" i="2"/>
  <c r="AU183" i="2"/>
  <c r="AU142" i="2"/>
  <c r="AU384" i="2"/>
  <c r="AU216" i="2"/>
  <c r="AU557" i="2"/>
  <c r="AU353" i="2"/>
  <c r="AU15" i="2"/>
  <c r="AU140" i="2"/>
  <c r="AU672" i="2"/>
  <c r="AU650" i="2"/>
  <c r="AU37" i="2"/>
  <c r="AU113" i="2"/>
  <c r="AU394" i="2"/>
  <c r="AU732" i="2"/>
  <c r="AU613" i="2"/>
  <c r="AU435" i="2"/>
  <c r="AU546" i="2"/>
  <c r="AU375" i="2"/>
  <c r="AU403" i="2"/>
  <c r="AU321" i="2"/>
  <c r="AU644" i="2"/>
  <c r="AU622" i="2"/>
  <c r="AU225" i="2"/>
  <c r="AU111" i="2"/>
  <c r="AU337" i="2"/>
  <c r="AU12" i="2"/>
  <c r="AU130" i="2"/>
  <c r="AU591" i="2"/>
  <c r="AU513" i="2"/>
  <c r="AU147" i="2"/>
  <c r="AU602" i="2"/>
  <c r="AU235" i="2"/>
  <c r="AU115" i="2"/>
  <c r="AU380" i="2"/>
  <c r="AU178" i="2"/>
  <c r="AT387" i="2"/>
  <c r="AT214" i="2"/>
  <c r="AT2" i="2"/>
  <c r="AT393" i="2"/>
  <c r="AT516" i="2"/>
  <c r="AT296" i="2"/>
  <c r="AT299" i="2"/>
  <c r="AT101" i="2"/>
  <c r="AT136" i="2"/>
  <c r="AT54" i="2"/>
  <c r="AT63" i="2"/>
  <c r="AT187" i="2"/>
  <c r="AT138" i="2"/>
  <c r="AT529" i="2"/>
  <c r="AR307" i="2"/>
  <c r="AR362" i="2"/>
  <c r="AR421" i="2"/>
  <c r="AR59" i="2"/>
  <c r="AR90" i="2"/>
  <c r="AR17" i="2"/>
  <c r="AR23" i="2"/>
  <c r="AR509" i="2"/>
  <c r="AR251" i="2"/>
  <c r="AR215" i="2"/>
  <c r="AR575" i="2"/>
  <c r="AR145" i="2"/>
  <c r="AR341" i="2"/>
  <c r="AU671" i="2"/>
  <c r="AU466" i="2"/>
  <c r="AU395" i="2"/>
  <c r="AU265" i="2"/>
  <c r="AU562" i="2"/>
  <c r="AU390" i="2"/>
  <c r="AU278" i="2"/>
  <c r="AU587" i="2"/>
  <c r="AU446" i="2"/>
  <c r="AU406" i="2"/>
  <c r="AU521" i="2"/>
  <c r="AU117" i="2"/>
  <c r="AU618" i="2"/>
  <c r="AU272" i="2"/>
  <c r="AU254" i="2"/>
  <c r="AU724" i="2"/>
  <c r="AU439" i="2"/>
  <c r="AU197" i="2"/>
  <c r="AU18" i="2"/>
  <c r="AU556" i="2"/>
  <c r="AU285" i="2"/>
  <c r="AU554" i="2"/>
  <c r="AU382" i="2"/>
  <c r="AU450" i="2"/>
  <c r="AU675" i="2"/>
  <c r="AU690" i="2"/>
  <c r="AU152" i="2"/>
  <c r="AU190" i="2"/>
  <c r="AU294" i="2"/>
  <c r="AU328" i="2"/>
  <c r="AU598" i="2"/>
  <c r="AU282" i="2"/>
  <c r="AU169" i="2"/>
  <c r="AU348" i="2"/>
  <c r="AU57" i="2"/>
  <c r="AU185" i="2"/>
  <c r="AU378" i="2"/>
  <c r="AU366" i="2"/>
  <c r="AU407" i="2"/>
  <c r="AU39" i="2"/>
  <c r="AU104" i="2"/>
  <c r="AU123" i="2"/>
  <c r="AU146" i="2"/>
  <c r="AU400" i="2"/>
  <c r="AU206" i="2"/>
  <c r="AU387" i="2"/>
  <c r="AU214" i="2"/>
  <c r="AU2" i="2"/>
  <c r="AU393" i="2"/>
  <c r="AU516" i="2"/>
  <c r="AU299" i="2"/>
  <c r="AU101" i="2"/>
  <c r="AU54" i="2"/>
  <c r="AU63" i="2"/>
  <c r="AU187" i="2"/>
  <c r="AU138" i="2"/>
  <c r="AU529" i="2"/>
  <c r="AR521" i="2"/>
  <c r="AR556" i="2"/>
  <c r="AR675" i="2"/>
  <c r="AR152" i="2"/>
  <c r="AR282" i="2"/>
  <c r="AR378" i="2"/>
  <c r="AR9" i="2"/>
  <c r="AR366" i="2"/>
  <c r="AR407" i="2"/>
  <c r="AR146" i="2"/>
  <c r="AR2" i="2"/>
  <c r="AR393" i="2"/>
  <c r="AR516" i="2"/>
  <c r="AR296" i="2"/>
  <c r="AR54" i="2"/>
  <c r="AU606" i="2"/>
  <c r="AU566" i="2"/>
  <c r="AU582" i="2"/>
  <c r="AU323" i="2"/>
  <c r="AU211" i="2"/>
  <c r="AU389" i="2"/>
  <c r="AU408" i="2"/>
  <c r="AU519" i="2"/>
  <c r="AU423" i="2"/>
  <c r="AU518" i="2"/>
  <c r="AU167" i="2"/>
  <c r="AU126" i="2"/>
  <c r="AU571" i="2"/>
  <c r="AU542" i="2"/>
  <c r="AU670" i="2"/>
  <c r="AU349" i="2"/>
  <c r="AU596" i="2"/>
  <c r="AU352" i="2"/>
  <c r="AU712" i="2"/>
  <c r="AU73" i="2"/>
  <c r="AU99" i="2"/>
  <c r="AU188" i="2"/>
  <c r="AU451" i="2"/>
  <c r="AU405" i="2"/>
  <c r="AU504" i="2"/>
  <c r="AU577" i="2"/>
  <c r="AU595" i="2"/>
  <c r="AU580" i="2"/>
  <c r="AU420" i="2"/>
  <c r="AU179" i="2"/>
  <c r="AU268" i="2"/>
  <c r="AU237" i="2"/>
  <c r="AU476" i="2"/>
  <c r="AU413" i="2"/>
  <c r="AU281" i="2"/>
  <c r="AU609" i="2"/>
  <c r="AU372" i="2"/>
  <c r="AU483" i="2"/>
  <c r="AU419" i="2"/>
  <c r="AU300" i="2"/>
  <c r="AU182" i="2"/>
  <c r="AU713" i="2"/>
  <c r="AU514" i="2"/>
  <c r="AU233" i="2"/>
  <c r="AU164" i="2"/>
  <c r="AU696" i="2"/>
  <c r="AU21" i="2"/>
  <c r="AU525" i="2"/>
  <c r="AU195" i="2"/>
  <c r="AU26" i="2"/>
  <c r="AU508" i="2"/>
  <c r="AU332" i="2"/>
  <c r="AU172" i="2"/>
  <c r="AU364" i="2"/>
  <c r="AU8" i="2"/>
  <c r="AU642" i="2"/>
  <c r="AU343" i="2"/>
  <c r="AU678" i="2"/>
  <c r="AU455" i="2"/>
  <c r="AT517" i="2"/>
  <c r="AT264" i="2"/>
  <c r="AT727" i="2"/>
  <c r="AT144" i="2"/>
  <c r="AT137" i="2"/>
  <c r="AT381" i="2"/>
  <c r="AT548" i="2"/>
  <c r="AT36" i="2"/>
  <c r="AT344" i="2"/>
  <c r="AT576" i="2"/>
  <c r="AT534" i="2"/>
  <c r="AT222" i="2"/>
  <c r="AT527" i="2"/>
  <c r="AT320" i="2"/>
  <c r="AT42" i="2"/>
  <c r="AT200" i="2"/>
  <c r="AT261" i="2"/>
  <c r="AT438" i="2"/>
  <c r="AT173" i="2"/>
  <c r="AT530" i="2"/>
  <c r="AT199" i="2"/>
  <c r="AT342" i="2"/>
  <c r="AT242" i="2"/>
  <c r="AT155" i="2"/>
  <c r="AT431" i="2"/>
  <c r="AT474" i="2"/>
  <c r="AR571" i="2"/>
  <c r="AR596" i="2"/>
  <c r="AR99" i="2"/>
  <c r="AR577" i="2"/>
  <c r="AR268" i="2"/>
  <c r="AR237" i="2"/>
  <c r="AR413" i="2"/>
  <c r="AR483" i="2"/>
  <c r="AR514" i="2"/>
  <c r="AR233" i="2"/>
  <c r="AR164" i="2"/>
  <c r="AR26" i="2"/>
  <c r="AR172" i="2"/>
  <c r="AR364" i="2"/>
  <c r="AR8" i="2"/>
  <c r="AR642" i="2"/>
  <c r="AU669" i="2"/>
  <c r="AU728" i="2"/>
  <c r="AU653" i="2"/>
  <c r="AU707" i="2"/>
  <c r="AU664" i="2"/>
  <c r="AU477" i="2"/>
  <c r="AU722" i="2"/>
  <c r="AU252" i="2"/>
  <c r="AU249" i="2"/>
  <c r="AU305" i="2"/>
  <c r="AU411" i="2"/>
  <c r="AU238" i="2"/>
  <c r="AU48" i="2"/>
  <c r="AU506" i="2"/>
  <c r="AU458" i="2"/>
  <c r="AU292" i="2"/>
  <c r="AU33" i="2"/>
  <c r="AU295" i="2"/>
  <c r="AU550" i="2"/>
  <c r="AU511" i="2"/>
  <c r="AU648" i="2"/>
  <c r="AU553" i="2"/>
  <c r="AU309" i="2"/>
  <c r="AU133" i="2"/>
  <c r="AU600" i="2"/>
  <c r="AU453" i="2"/>
  <c r="AU517" i="2"/>
  <c r="AU264" i="2"/>
  <c r="AU727" i="2"/>
  <c r="AU82" i="2"/>
  <c r="AU131" i="2"/>
  <c r="AU144" i="2"/>
  <c r="AU95" i="2"/>
  <c r="AU137" i="2"/>
  <c r="AU391" i="2"/>
  <c r="AU381" i="2"/>
  <c r="AU548" i="2"/>
  <c r="AU36" i="2"/>
  <c r="AU344" i="2"/>
  <c r="AU576" i="2"/>
  <c r="AU534" i="2"/>
  <c r="AU222" i="2"/>
  <c r="AU527" i="2"/>
  <c r="AU320" i="2"/>
  <c r="AU42" i="2"/>
  <c r="AU200" i="2"/>
  <c r="AU261" i="2"/>
  <c r="AU438" i="2"/>
  <c r="AU173" i="2"/>
  <c r="AU530" i="2"/>
  <c r="AU199" i="2"/>
  <c r="AU242" i="2"/>
  <c r="AU155" i="2"/>
  <c r="AU431" i="2"/>
  <c r="AU474" i="2"/>
  <c r="AT383" i="2"/>
  <c r="AT75" i="2"/>
  <c r="AT244" i="2"/>
  <c r="AT392" i="2"/>
  <c r="AT116" i="2"/>
  <c r="AT481" i="2"/>
  <c r="AT326" i="2"/>
  <c r="AT695" i="2"/>
  <c r="AT472" i="2"/>
  <c r="AT524" i="2"/>
  <c r="AT415" i="2"/>
  <c r="AT135" i="2"/>
  <c r="AT703" i="2"/>
  <c r="AT301" i="2"/>
  <c r="AT463" i="2"/>
  <c r="AT486" i="2"/>
  <c r="AT430" i="2"/>
  <c r="AT139" i="2"/>
  <c r="AT58" i="2"/>
  <c r="AT597" i="2"/>
  <c r="AT72" i="2"/>
  <c r="AT76" i="2"/>
  <c r="AT572" i="2"/>
  <c r="AT3" i="2"/>
  <c r="AT166" i="2"/>
  <c r="AT114" i="2"/>
  <c r="AT605" i="2"/>
  <c r="AT11" i="2"/>
  <c r="AT365" i="2"/>
  <c r="AR445" i="2"/>
  <c r="AR238" i="2"/>
  <c r="AR48" i="2"/>
  <c r="AR599" i="2"/>
  <c r="AR458" i="2"/>
  <c r="AR292" i="2"/>
  <c r="AR33" i="2"/>
  <c r="AR295" i="2"/>
  <c r="AR550" i="2"/>
  <c r="AR511" i="2"/>
  <c r="AR553" i="2"/>
  <c r="AR309" i="2"/>
  <c r="AR133" i="2"/>
  <c r="AR600" i="2"/>
  <c r="AR453" i="2"/>
  <c r="AR517" i="2"/>
  <c r="AR264" i="2"/>
  <c r="AR82" i="2"/>
  <c r="AR131" i="2"/>
  <c r="AR144" i="2"/>
  <c r="AR95" i="2"/>
  <c r="AR391" i="2"/>
  <c r="AR381" i="2"/>
  <c r="AR36" i="2"/>
  <c r="AR344" i="2"/>
  <c r="AR576" i="2"/>
  <c r="AR534" i="2"/>
  <c r="AR222" i="2"/>
  <c r="AR527" i="2"/>
  <c r="AR320" i="2"/>
  <c r="AR42" i="2"/>
  <c r="AR200" i="2"/>
  <c r="AR261" i="2"/>
  <c r="AR438" i="2"/>
  <c r="AR342" i="2"/>
  <c r="AR242" i="2"/>
  <c r="AR155" i="2"/>
  <c r="AR431" i="2"/>
  <c r="AR474" i="2"/>
  <c r="AU705" i="2"/>
  <c r="AU689" i="2"/>
  <c r="AU694" i="2"/>
  <c r="AU312" i="2"/>
  <c r="AU616" i="2"/>
  <c r="AU500" i="2"/>
  <c r="AU293" i="2"/>
  <c r="AU335" i="2"/>
  <c r="AU284" i="2"/>
  <c r="AU536" i="2"/>
  <c r="AU561" i="2"/>
  <c r="AU639" i="2"/>
  <c r="AU465" i="2"/>
  <c r="AU170" i="2"/>
  <c r="AU677" i="2"/>
  <c r="AU61" i="2"/>
  <c r="AU418" i="2"/>
  <c r="AU555" i="2"/>
  <c r="AU224" i="2"/>
  <c r="AU494" i="2"/>
  <c r="AU286" i="2"/>
  <c r="AU360" i="2"/>
  <c r="AU620" i="2"/>
  <c r="AU271" i="2"/>
  <c r="AU85" i="2"/>
  <c r="AU25" i="2"/>
  <c r="AU97" i="2"/>
  <c r="AU171" i="2"/>
  <c r="AU383" i="2"/>
  <c r="AU75" i="2"/>
  <c r="AU399" i="2"/>
  <c r="AU244" i="2"/>
  <c r="AU392" i="2"/>
  <c r="AU503" i="2"/>
  <c r="AU116" i="2"/>
  <c r="AU481" i="2"/>
  <c r="AU326" i="2"/>
  <c r="AU263" i="2"/>
  <c r="AU217" i="2"/>
  <c r="AU695" i="2"/>
  <c r="AU472" i="2"/>
  <c r="AU524" i="2"/>
  <c r="AU415" i="2"/>
  <c r="AU703" i="2"/>
  <c r="AU301" i="2"/>
  <c r="AU463" i="2"/>
  <c r="AU486" i="2"/>
  <c r="AU430" i="2"/>
  <c r="AU139" i="2"/>
  <c r="AU58" i="2"/>
  <c r="AU597" i="2"/>
  <c r="AU72" i="2"/>
  <c r="AU76" i="2"/>
  <c r="AU572" i="2"/>
  <c r="AU3" i="2"/>
  <c r="AU114" i="2"/>
  <c r="AU605" i="2"/>
  <c r="AU11" i="2"/>
  <c r="AU365" i="2"/>
  <c r="AV693" i="2" l="1"/>
  <c r="AV451" i="2"/>
  <c r="AV308" i="2"/>
  <c r="AV717" i="2"/>
  <c r="AV163" i="2"/>
  <c r="AV596" i="2"/>
  <c r="AV440" i="2"/>
  <c r="AV48" i="2"/>
  <c r="Y117" i="3"/>
  <c r="Y67" i="3"/>
  <c r="Y93" i="3"/>
  <c r="Y2" i="3"/>
  <c r="Y97" i="3"/>
  <c r="Y110" i="3"/>
  <c r="Y24" i="3"/>
  <c r="Y13" i="3"/>
  <c r="Y10" i="3"/>
  <c r="Y120" i="3"/>
  <c r="Y75" i="3"/>
  <c r="Y94" i="3"/>
  <c r="Y36" i="3"/>
  <c r="Y82" i="3"/>
  <c r="Y43" i="3"/>
  <c r="Y86" i="3"/>
  <c r="Y113" i="3"/>
  <c r="Y109" i="3"/>
  <c r="Y99" i="3"/>
  <c r="Y48" i="3"/>
  <c r="Y121" i="3"/>
  <c r="Y27" i="3"/>
  <c r="Y102" i="3"/>
  <c r="Y52" i="3"/>
  <c r="Y55" i="3"/>
  <c r="Y45" i="3"/>
  <c r="Y57" i="3"/>
  <c r="Y38" i="3"/>
  <c r="Y107" i="3"/>
  <c r="Y69" i="3"/>
  <c r="Y22" i="3"/>
  <c r="Y114" i="3"/>
  <c r="Y33" i="3"/>
  <c r="Y21" i="3"/>
  <c r="Y49" i="3"/>
  <c r="Y28" i="3"/>
  <c r="Y65" i="3"/>
  <c r="Y95" i="3"/>
  <c r="Y104" i="3"/>
  <c r="Y115" i="3"/>
  <c r="Y35" i="3"/>
  <c r="Y79" i="3"/>
  <c r="Y122" i="3"/>
  <c r="Y14" i="3"/>
  <c r="Y4" i="3"/>
  <c r="Y103" i="3"/>
  <c r="Y34" i="3"/>
  <c r="Y83" i="3"/>
  <c r="Y87" i="3"/>
  <c r="Y54" i="3"/>
  <c r="Y23" i="3"/>
  <c r="Y47" i="3"/>
  <c r="Y44" i="3"/>
  <c r="Y32" i="3"/>
  <c r="Y31" i="3"/>
  <c r="Y41" i="3"/>
  <c r="Y116" i="3"/>
  <c r="Y119" i="3"/>
  <c r="Y68" i="3"/>
  <c r="Y108" i="3"/>
  <c r="Y11" i="3"/>
  <c r="Y5" i="3"/>
  <c r="Y73" i="3"/>
  <c r="Y100" i="3"/>
  <c r="Y15" i="3"/>
  <c r="Y81" i="3"/>
  <c r="Y17" i="3"/>
  <c r="Y105" i="3"/>
  <c r="Y84" i="3"/>
  <c r="Y26" i="3"/>
  <c r="Y16" i="3"/>
  <c r="Y70" i="3"/>
  <c r="Y118" i="3"/>
  <c r="Y9" i="3"/>
  <c r="Y30" i="3"/>
  <c r="Y77" i="3"/>
  <c r="Y53" i="3"/>
  <c r="Y89" i="3"/>
  <c r="Y18" i="3"/>
  <c r="Y56" i="3"/>
  <c r="Y6" i="3"/>
  <c r="Y29" i="3"/>
  <c r="Y12" i="3"/>
  <c r="Y58" i="3"/>
  <c r="Y60" i="3"/>
  <c r="Y25" i="3"/>
  <c r="Y71" i="3"/>
  <c r="Y98" i="3"/>
  <c r="Y7" i="3"/>
  <c r="Y80" i="3"/>
  <c r="Y64" i="3"/>
  <c r="Y51" i="3"/>
  <c r="Y61" i="3"/>
  <c r="Y63" i="3"/>
  <c r="Y106" i="3"/>
  <c r="Y85" i="3"/>
  <c r="Y39" i="3"/>
  <c r="Y37" i="3"/>
  <c r="Y66" i="3"/>
  <c r="Y40" i="3"/>
  <c r="Y62" i="3"/>
  <c r="Y101" i="3"/>
  <c r="Y72" i="3"/>
  <c r="Y112" i="3"/>
  <c r="Y8" i="3"/>
  <c r="Y76" i="3"/>
  <c r="Y20" i="3"/>
  <c r="Y50" i="3"/>
  <c r="Y78" i="3"/>
  <c r="Y88" i="3"/>
  <c r="Y111" i="3"/>
  <c r="Y3" i="3"/>
  <c r="Y46" i="3"/>
  <c r="Y74" i="3"/>
  <c r="Y96" i="3"/>
  <c r="Y42" i="3"/>
  <c r="Y91" i="3"/>
  <c r="Y90" i="3"/>
  <c r="Y92" i="3"/>
  <c r="Y19" i="3"/>
  <c r="Y59" i="3"/>
  <c r="W114" i="3"/>
  <c r="W69" i="3"/>
  <c r="W117" i="3"/>
  <c r="W122" i="3"/>
  <c r="W108" i="3"/>
  <c r="W9" i="3"/>
  <c r="W109" i="3"/>
  <c r="W2" i="3"/>
  <c r="W42" i="3"/>
  <c r="W54" i="3"/>
  <c r="W18" i="3"/>
  <c r="W11" i="3"/>
  <c r="W27" i="3"/>
  <c r="W111" i="3"/>
  <c r="W77" i="3"/>
  <c r="W31" i="3"/>
  <c r="W98" i="3"/>
  <c r="W58" i="3"/>
  <c r="W14" i="3"/>
  <c r="W17" i="3"/>
  <c r="W106" i="3"/>
  <c r="W83" i="3"/>
  <c r="W37" i="3"/>
  <c r="W86" i="3"/>
  <c r="W103" i="3"/>
  <c r="W36" i="3"/>
  <c r="W41" i="3"/>
  <c r="W80" i="3"/>
  <c r="W4" i="3"/>
  <c r="W59" i="3"/>
  <c r="W105" i="3"/>
  <c r="W88" i="3"/>
  <c r="W67" i="3"/>
  <c r="W29" i="3"/>
  <c r="W28" i="3"/>
  <c r="W78" i="3"/>
  <c r="W38" i="3"/>
  <c r="W13" i="3"/>
  <c r="W39" i="3"/>
  <c r="W48" i="3"/>
  <c r="W30" i="3"/>
  <c r="W115" i="3"/>
  <c r="W102" i="3"/>
  <c r="W113" i="3"/>
  <c r="W99" i="3"/>
  <c r="W91" i="3"/>
  <c r="W120" i="3"/>
  <c r="W79" i="3"/>
  <c r="W100" i="3"/>
  <c r="W62" i="3"/>
  <c r="W43" i="3"/>
  <c r="W63" i="3"/>
  <c r="W60" i="3"/>
  <c r="W16" i="3"/>
  <c r="W3" i="3"/>
  <c r="W35" i="3"/>
  <c r="W82" i="3"/>
  <c r="W46" i="3"/>
  <c r="W6" i="3"/>
  <c r="W101" i="3"/>
  <c r="W53" i="3"/>
  <c r="W7" i="3"/>
  <c r="W15" i="3"/>
  <c r="W87" i="3"/>
  <c r="W64" i="3"/>
  <c r="W90" i="3"/>
  <c r="W12" i="3"/>
  <c r="W89" i="3"/>
  <c r="W32" i="3"/>
  <c r="W47" i="3"/>
  <c r="W20" i="3"/>
  <c r="W49" i="3"/>
  <c r="W74" i="3"/>
  <c r="W61" i="3"/>
  <c r="W95" i="3"/>
  <c r="W116" i="3"/>
  <c r="W22" i="3"/>
  <c r="W93" i="3"/>
  <c r="W73" i="3"/>
  <c r="W45" i="3"/>
  <c r="W94" i="3"/>
  <c r="W72" i="3"/>
  <c r="W5" i="3"/>
  <c r="W104" i="3"/>
  <c r="W112" i="3"/>
  <c r="W96" i="3"/>
  <c r="W25" i="3"/>
  <c r="W33" i="3"/>
  <c r="W85" i="3"/>
  <c r="W50" i="3"/>
  <c r="W76" i="3"/>
  <c r="W24" i="3"/>
  <c r="W75" i="3"/>
  <c r="W92" i="3"/>
  <c r="W57" i="3"/>
  <c r="W84" i="3"/>
  <c r="W66" i="3"/>
  <c r="W19" i="3"/>
  <c r="W107" i="3"/>
  <c r="W52" i="3"/>
  <c r="W110" i="3"/>
  <c r="W97" i="3"/>
  <c r="W26" i="3"/>
  <c r="W44" i="3"/>
  <c r="W8" i="3"/>
  <c r="W119" i="3"/>
  <c r="W40" i="3"/>
  <c r="W65" i="3"/>
  <c r="W81" i="3"/>
  <c r="W121" i="3"/>
  <c r="W21" i="3"/>
  <c r="W71" i="3"/>
  <c r="W55" i="3"/>
  <c r="W34" i="3"/>
  <c r="W118" i="3"/>
  <c r="W68" i="3"/>
  <c r="W10" i="3"/>
  <c r="W70" i="3"/>
  <c r="W23" i="3"/>
  <c r="W51" i="3"/>
  <c r="W56" i="3"/>
  <c r="AV118" i="2"/>
  <c r="AV392" i="2"/>
  <c r="AV455" i="2"/>
  <c r="AV595" i="2"/>
  <c r="AV126" i="2"/>
  <c r="AV18" i="2"/>
  <c r="AV206" i="2"/>
  <c r="AV348" i="2"/>
  <c r="AV382" i="2"/>
  <c r="AV278" i="2"/>
  <c r="AV421" i="2"/>
  <c r="AV660" i="2"/>
  <c r="AV563" i="2"/>
  <c r="AV655" i="2"/>
  <c r="AV184" i="2"/>
  <c r="AV226" i="2"/>
  <c r="AV592" i="2"/>
  <c r="AV74" i="2"/>
  <c r="AV656" i="2"/>
  <c r="AV312" i="2"/>
  <c r="AV23" i="2"/>
  <c r="AV122" i="2"/>
  <c r="AV200" i="2"/>
  <c r="AV240" i="2"/>
  <c r="AV275" i="2"/>
  <c r="AV316" i="2"/>
  <c r="AV492" i="2"/>
  <c r="AV680" i="2"/>
  <c r="AV469" i="2"/>
  <c r="AV319" i="2"/>
  <c r="AV116" i="2"/>
  <c r="AV232" i="2"/>
  <c r="AV173" i="2"/>
  <c r="AV467" i="2"/>
  <c r="AV84" i="2"/>
  <c r="AV97" i="2"/>
  <c r="AV729" i="2"/>
  <c r="AV381" i="2"/>
  <c r="AV532" i="2"/>
  <c r="AV689" i="2"/>
  <c r="AV167" i="2"/>
  <c r="AV724" i="2"/>
  <c r="AV187" i="2"/>
  <c r="AV169" i="2"/>
  <c r="AV565" i="2"/>
  <c r="AV111" i="2"/>
  <c r="AV356" i="2"/>
  <c r="AV704" i="2"/>
  <c r="AV414" i="2"/>
  <c r="AV69" i="2"/>
  <c r="AV109" i="2"/>
  <c r="AV198" i="2"/>
  <c r="AV324" i="2"/>
  <c r="AV512" i="2"/>
  <c r="AV354" i="2"/>
  <c r="AV714" i="2"/>
  <c r="AV576" i="2"/>
  <c r="AV448" i="2"/>
  <c r="AV679" i="2"/>
  <c r="AV723" i="2"/>
  <c r="AV55" i="2"/>
  <c r="AV375" i="2"/>
  <c r="AV86" i="2"/>
  <c r="AV552" i="2"/>
  <c r="AV299" i="2"/>
  <c r="AV608" i="2"/>
  <c r="AV286" i="2"/>
  <c r="AV412" i="2"/>
  <c r="AV688" i="2"/>
  <c r="AV678" i="2"/>
  <c r="AV621" i="2"/>
  <c r="AV635" i="2"/>
  <c r="AV63" i="2"/>
  <c r="AV554" i="2"/>
  <c r="AV562" i="2"/>
  <c r="AV341" i="2"/>
  <c r="AV643" i="2"/>
  <c r="AV98" i="2"/>
  <c r="AV362" i="2"/>
  <c r="AV174" i="2"/>
  <c r="AV250" i="2"/>
  <c r="AV645" i="2"/>
  <c r="AV374" i="2"/>
  <c r="AV143" i="2"/>
  <c r="AV464" i="2"/>
  <c r="AV544" i="2"/>
  <c r="AV290" i="2"/>
  <c r="AV619" i="2"/>
  <c r="AV227" i="2"/>
  <c r="AV553" i="2"/>
  <c r="AV632" i="2"/>
  <c r="AV12" i="2"/>
  <c r="AV293" i="2"/>
  <c r="AV193" i="2"/>
  <c r="AV68" i="2"/>
  <c r="AV528" i="2"/>
  <c r="AV505" i="2"/>
  <c r="AV636" i="2"/>
  <c r="AV642" i="2"/>
  <c r="AV696" i="2"/>
  <c r="AV188" i="2"/>
  <c r="AV406" i="2"/>
  <c r="AV136" i="2"/>
  <c r="AV556" i="2"/>
  <c r="AV637" i="2"/>
  <c r="AV138" i="2"/>
  <c r="AV51" i="2"/>
  <c r="AV401" i="2"/>
  <c r="AV430" i="2"/>
  <c r="AV261" i="2"/>
  <c r="AV396" i="2"/>
  <c r="AV30" i="2"/>
  <c r="AV131" i="2"/>
  <c r="AV35" i="2"/>
  <c r="AV28" i="2"/>
  <c r="AV120" i="2"/>
  <c r="AV579" i="2"/>
  <c r="AV172" i="2"/>
  <c r="AV233" i="2"/>
  <c r="AV73" i="2"/>
  <c r="AV390" i="2"/>
  <c r="AV296" i="2"/>
  <c r="AV407" i="2"/>
  <c r="AV371" i="2"/>
  <c r="AV21" i="2"/>
  <c r="AV44" i="2"/>
  <c r="AV45" i="2"/>
  <c r="AV434" i="2"/>
  <c r="AV567" i="2"/>
  <c r="AV380" i="2"/>
  <c r="AV50" i="2"/>
  <c r="AV459" i="2"/>
  <c r="AV181" i="2"/>
  <c r="AV244" i="2"/>
  <c r="AV501" i="2"/>
  <c r="AV419" i="2"/>
  <c r="AV269" i="2"/>
  <c r="AV82" i="2"/>
  <c r="AV96" i="2"/>
  <c r="AV133" i="2"/>
  <c r="AV288" i="2"/>
  <c r="AV81" i="2"/>
  <c r="AV614" i="2"/>
  <c r="AV252" i="2"/>
  <c r="AV685" i="2"/>
  <c r="AV336" i="2"/>
  <c r="AV211" i="2"/>
  <c r="AV701" i="2"/>
  <c r="AV691" i="2"/>
  <c r="AV498" i="2"/>
  <c r="AV499" i="2"/>
  <c r="AV543" i="2"/>
  <c r="AV247" i="2"/>
  <c r="AV705" i="2"/>
  <c r="AV588" i="2"/>
  <c r="AV195" i="2"/>
  <c r="AV504" i="2"/>
  <c r="AV272" i="2"/>
  <c r="AV400" i="2"/>
  <c r="AV282" i="2"/>
  <c r="AV307" i="2"/>
  <c r="AV457" i="2"/>
  <c r="AV225" i="2"/>
  <c r="AV353" i="2"/>
  <c r="AV334" i="2"/>
  <c r="AV239" i="2"/>
  <c r="AV583" i="2"/>
  <c r="AV718" i="2"/>
  <c r="AV150" i="2"/>
  <c r="AV684" i="2"/>
  <c r="AV78" i="2"/>
  <c r="AV521" i="2"/>
  <c r="AV367" i="2"/>
  <c r="AV155" i="2"/>
  <c r="AV449" i="2"/>
  <c r="AV149" i="2"/>
  <c r="AV231" i="2"/>
  <c r="AV441" i="2"/>
  <c r="AV365" i="2"/>
  <c r="AV10" i="2"/>
  <c r="AV711" i="2"/>
  <c r="AV620" i="2"/>
  <c r="AV585" i="2"/>
  <c r="AV3" i="2"/>
  <c r="AV677" i="2"/>
  <c r="AV33" i="2"/>
  <c r="AV722" i="2"/>
  <c r="AV338" i="2"/>
  <c r="AV309" i="2"/>
  <c r="AV218" i="2"/>
  <c r="AV471" i="2"/>
  <c r="AV398" i="2"/>
  <c r="AV497" i="2"/>
  <c r="AV706" i="2"/>
  <c r="AV665" i="2"/>
  <c r="AV343" i="2"/>
  <c r="AV525" i="2"/>
  <c r="AV609" i="2"/>
  <c r="AV405" i="2"/>
  <c r="AV518" i="2"/>
  <c r="AV117" i="2"/>
  <c r="AV547" i="2"/>
  <c r="AV267" i="2"/>
  <c r="AV54" i="2"/>
  <c r="AV146" i="2"/>
  <c r="AV598" i="2"/>
  <c r="AV285" i="2"/>
  <c r="AV215" i="2"/>
  <c r="AV622" i="2"/>
  <c r="AV255" i="2"/>
  <c r="AV388" i="2"/>
  <c r="AV87" i="2"/>
  <c r="AV313" i="2"/>
  <c r="AV291" i="2"/>
  <c r="AV373" i="2"/>
  <c r="AV674" i="2"/>
  <c r="AV731" i="2"/>
  <c r="AV322" i="2"/>
  <c r="AV283" i="2"/>
  <c r="AV114" i="2"/>
  <c r="AV438" i="2"/>
  <c r="AV20" i="2"/>
  <c r="AV156" i="2"/>
  <c r="AV416" i="2"/>
  <c r="AV698" i="2"/>
  <c r="AV379" i="2"/>
  <c r="AV11" i="2"/>
  <c r="AV130" i="2"/>
  <c r="AV442" i="2"/>
  <c r="AV228" i="2"/>
  <c r="AV258" i="2"/>
  <c r="AV586" i="2"/>
  <c r="AV572" i="2"/>
  <c r="AV242" i="2"/>
  <c r="AV584" i="2"/>
  <c r="AV607" i="2"/>
  <c r="AV246" i="2"/>
  <c r="AV220" i="2"/>
  <c r="AV418" i="2"/>
  <c r="AV154" i="2"/>
  <c r="AV385" i="2"/>
  <c r="AV139" i="2"/>
  <c r="AV502" i="2"/>
  <c r="AV350" i="2"/>
  <c r="AV284" i="2"/>
  <c r="AV599" i="2"/>
  <c r="AV653" i="2"/>
  <c r="AV410" i="2"/>
  <c r="AV295" i="2"/>
  <c r="AV672" i="2"/>
  <c r="AV500" i="2"/>
  <c r="AV641" i="2"/>
  <c r="AV727" i="2"/>
  <c r="AV80" i="2"/>
  <c r="AV409" i="2"/>
  <c r="AV601" i="2"/>
  <c r="AV710" i="2"/>
  <c r="AV66" i="2"/>
  <c r="AV482" i="2"/>
  <c r="AV423" i="2"/>
  <c r="AV644" i="2"/>
  <c r="AV361" i="2"/>
  <c r="AV581" i="2"/>
  <c r="AV201" i="2"/>
  <c r="AV721" i="2"/>
  <c r="AV633" i="2"/>
  <c r="AV597" i="2"/>
  <c r="AV222" i="2"/>
  <c r="AV47" i="2"/>
  <c r="AV148" i="2"/>
  <c r="AV315" i="2"/>
  <c r="AV127" i="2"/>
  <c r="AV230" i="2"/>
  <c r="AV76" i="2"/>
  <c r="AV280" i="2"/>
  <c r="AV363" i="2"/>
  <c r="AV377" i="2"/>
  <c r="AV437" i="2"/>
  <c r="AV302" i="2"/>
  <c r="AV32" i="2"/>
  <c r="AV561" i="2"/>
  <c r="AV135" i="2"/>
  <c r="AV180" i="2"/>
  <c r="AV694" i="2"/>
  <c r="AV305" i="2"/>
  <c r="AV36" i="2"/>
  <c r="AV708" i="2"/>
  <c r="AV594" i="2"/>
  <c r="AV209" i="2"/>
  <c r="AV538" i="2"/>
  <c r="AV134" i="2"/>
  <c r="AV8" i="2"/>
  <c r="AV164" i="2"/>
  <c r="AV413" i="2"/>
  <c r="AV99" i="2"/>
  <c r="AV519" i="2"/>
  <c r="AV587" i="2"/>
  <c r="AV590" i="2"/>
  <c r="AV101" i="2"/>
  <c r="AV39" i="2"/>
  <c r="AV328" i="2"/>
  <c r="AV197" i="2"/>
  <c r="AV145" i="2"/>
  <c r="AV234" i="2"/>
  <c r="AV487" i="2"/>
  <c r="AV115" i="2"/>
  <c r="AV321" i="2"/>
  <c r="AV216" i="2"/>
  <c r="AV304" i="2"/>
  <c r="AV49" i="2"/>
  <c r="AV91" i="2"/>
  <c r="AV306" i="2"/>
  <c r="AV610" i="2"/>
  <c r="AV266" i="2"/>
  <c r="AV628" i="2"/>
  <c r="AV301" i="2"/>
  <c r="AV671" i="2"/>
  <c r="AV262" i="2"/>
  <c r="AV490" i="2"/>
  <c r="AV203" i="2"/>
  <c r="AV496" i="2"/>
  <c r="AV486" i="2"/>
  <c r="AV539" i="2"/>
  <c r="AV535" i="2"/>
  <c r="AV428" i="2"/>
  <c r="AV426" i="2"/>
  <c r="AV461" i="2"/>
  <c r="AV415" i="2"/>
  <c r="AV534" i="2"/>
  <c r="AV560" i="2"/>
  <c r="AV13" i="2"/>
  <c r="AV730" i="2"/>
  <c r="AV616" i="2"/>
  <c r="AV474" i="2"/>
  <c r="AV260" i="2"/>
  <c r="AV112" i="2"/>
  <c r="AV263" i="2"/>
  <c r="AV276" i="2"/>
  <c r="AV659" i="2"/>
  <c r="AV707" i="2"/>
  <c r="AV600" i="2"/>
  <c r="AV548" i="2"/>
  <c r="AV161" i="2"/>
  <c r="AV630" i="2"/>
  <c r="AV577" i="2"/>
  <c r="AV67" i="2"/>
  <c r="AV682" i="2"/>
  <c r="AV395" i="2"/>
  <c r="AV557" i="2"/>
  <c r="AV236" i="2"/>
  <c r="AV476" i="2"/>
  <c r="AV106" i="2"/>
  <c r="AV546" i="2"/>
  <c r="AV569" i="2"/>
  <c r="AV108" i="2"/>
  <c r="AV541" i="2"/>
  <c r="AV88" i="2"/>
  <c r="AV623" i="2"/>
  <c r="AV205" i="2"/>
  <c r="AV257" i="2"/>
  <c r="AV658" i="2"/>
  <c r="AV331" i="2"/>
  <c r="AV530" i="2"/>
  <c r="AV264" i="2"/>
  <c r="AV249" i="2"/>
  <c r="AV159" i="2"/>
  <c r="AV683" i="2"/>
  <c r="AV103" i="2"/>
  <c r="AV273" i="2"/>
  <c r="AV611" i="2"/>
  <c r="AV489" i="2"/>
  <c r="AV713" i="2"/>
  <c r="AV237" i="2"/>
  <c r="AV712" i="2"/>
  <c r="AV389" i="2"/>
  <c r="AV265" i="2"/>
  <c r="AV229" i="2"/>
  <c r="AV516" i="2"/>
  <c r="AV366" i="2"/>
  <c r="AV152" i="2"/>
  <c r="AV254" i="2"/>
  <c r="AV251" i="2"/>
  <c r="AV376" i="2"/>
  <c r="AV602" i="2"/>
  <c r="AV613" i="2"/>
  <c r="AV142" i="2"/>
  <c r="AV573" i="2"/>
  <c r="AV422" i="2"/>
  <c r="AV19" i="2"/>
  <c r="AV165" i="2"/>
  <c r="AV666" i="2"/>
  <c r="AV214" i="2"/>
  <c r="AV177" i="2"/>
  <c r="AV125" i="2"/>
  <c r="AV687" i="2"/>
  <c r="AV480" i="2"/>
  <c r="AV503" i="2"/>
  <c r="AV702" i="2"/>
  <c r="AV212" i="2"/>
  <c r="AV60" i="2"/>
  <c r="AV549" i="2"/>
  <c r="AV481" i="2"/>
  <c r="AV403" i="2"/>
  <c r="AV574" i="2"/>
  <c r="AV102" i="2"/>
  <c r="AV89" i="2"/>
  <c r="AV243" i="2"/>
  <c r="AV399" i="2"/>
  <c r="AV359" i="2"/>
  <c r="AV14" i="2"/>
  <c r="AV369" i="2"/>
  <c r="AV129" i="2"/>
  <c r="AV320" i="2"/>
  <c r="AV158" i="2"/>
  <c r="AV681" i="2"/>
  <c r="AV25" i="2"/>
  <c r="AV357" i="2"/>
  <c r="AV59" i="2"/>
  <c r="AV166" i="2"/>
  <c r="AV199" i="2"/>
  <c r="AV7" i="2"/>
  <c r="AV511" i="2"/>
  <c r="AV506" i="2"/>
  <c r="AV391" i="2"/>
  <c r="AV664" i="2"/>
  <c r="AV337" i="2"/>
  <c r="AV141" i="2"/>
  <c r="AV26" i="2"/>
  <c r="AV15" i="2"/>
  <c r="AV462" i="2"/>
  <c r="AV383" i="2"/>
  <c r="AV527" i="2"/>
  <c r="AV411" i="2"/>
  <c r="AV629" i="2"/>
  <c r="AV123" i="2"/>
  <c r="AV627" i="2"/>
  <c r="AV408" i="2"/>
  <c r="AV439" i="2"/>
  <c r="AV235" i="2"/>
  <c r="AV153" i="2"/>
  <c r="AV559" i="2"/>
  <c r="AV695" i="2"/>
  <c r="AV491" i="2"/>
  <c r="AV279" i="2"/>
  <c r="AV479" i="2"/>
  <c r="AV326" i="2"/>
  <c r="AV318" i="2"/>
  <c r="AV652" i="2"/>
  <c r="AV647" i="2"/>
  <c r="AV537" i="2"/>
  <c r="AV194" i="2"/>
  <c r="AV253" i="2"/>
  <c r="AV303" i="2"/>
  <c r="AV332" i="2"/>
  <c r="AV182" i="2"/>
  <c r="AV268" i="2"/>
  <c r="AV349" i="2"/>
  <c r="AV323" i="2"/>
  <c r="AV429" i="2"/>
  <c r="AV393" i="2"/>
  <c r="AV9" i="2"/>
  <c r="AV690" i="2"/>
  <c r="AV709" i="2"/>
  <c r="AV460" i="2"/>
  <c r="AV147" i="2"/>
  <c r="AV732" i="2"/>
  <c r="AV183" i="2"/>
  <c r="AV77" i="2"/>
  <c r="AV128" i="2"/>
  <c r="AV625" i="2"/>
  <c r="AV52" i="2"/>
  <c r="AV697" i="2"/>
  <c r="AV104" i="2"/>
  <c r="AV454" i="2"/>
  <c r="AV213" i="2"/>
  <c r="AV105" i="2"/>
  <c r="AV171" i="2"/>
  <c r="AV531" i="2"/>
  <c r="AV692" i="2"/>
  <c r="AV40" i="2"/>
  <c r="AV176" i="2"/>
  <c r="AV673" i="2"/>
  <c r="AV75" i="2"/>
  <c r="AV435" i="2"/>
  <c r="AV661" i="2"/>
  <c r="AV56" i="2"/>
  <c r="AV100" i="2"/>
  <c r="AV85" i="2"/>
  <c r="AV277" i="2"/>
  <c r="AV515" i="2"/>
  <c r="AV16" i="2"/>
  <c r="AV289" i="2"/>
  <c r="AV605" i="2"/>
  <c r="AV473" i="2"/>
  <c r="AV29" i="2"/>
  <c r="AV5" i="2"/>
  <c r="AV494" i="2"/>
  <c r="AV151" i="2"/>
  <c r="AV58" i="2"/>
  <c r="AV42" i="2"/>
  <c r="AV297" i="2"/>
  <c r="AV292" i="2"/>
  <c r="AV445" i="2"/>
  <c r="AV137" i="2"/>
  <c r="AV648" i="2"/>
  <c r="AV483" i="2"/>
  <c r="AV478" i="2"/>
  <c r="AV140" i="2"/>
  <c r="AV667" i="2"/>
  <c r="AV372" i="2"/>
  <c r="AV470" i="2"/>
  <c r="AV618" i="2"/>
  <c r="AV281" i="2"/>
  <c r="AV564" i="2"/>
  <c r="AV540" i="2"/>
  <c r="AV178" i="2"/>
  <c r="AV351" i="2"/>
  <c r="AV38" i="2"/>
  <c r="AV294" i="2"/>
  <c r="AV384" i="2"/>
  <c r="AV340" i="2"/>
  <c r="AV468" i="2"/>
  <c r="AV524" i="2"/>
  <c r="AV270" i="2"/>
  <c r="AV550" i="2"/>
  <c r="AV132" i="2"/>
  <c r="AV62" i="2"/>
  <c r="AV631" i="2"/>
  <c r="AV427" i="2"/>
  <c r="AV179" i="2"/>
  <c r="AV670" i="2"/>
  <c r="AV582" i="2"/>
  <c r="AV466" i="2"/>
  <c r="AV488" i="2"/>
  <c r="AV2" i="2"/>
  <c r="AV675" i="2"/>
  <c r="AV310" i="2"/>
  <c r="AV124" i="2"/>
  <c r="AV513" i="2"/>
  <c r="AV37" i="2"/>
  <c r="AV4" i="2"/>
  <c r="AV160" i="2"/>
  <c r="AV208" i="2"/>
  <c r="AV507" i="2"/>
  <c r="AV651" i="2"/>
  <c r="AV699" i="2"/>
  <c r="AV378" i="2"/>
  <c r="AV168" i="2"/>
  <c r="AV654" i="2"/>
  <c r="AV612" i="2"/>
  <c r="AV523" i="2"/>
  <c r="AV360" i="2"/>
  <c r="AV589" i="2"/>
  <c r="AV638" i="2"/>
  <c r="AV668" i="2"/>
  <c r="AV219" i="2"/>
  <c r="AV259" i="2"/>
  <c r="AV65" i="2"/>
  <c r="AV271" i="2"/>
  <c r="AV394" i="2"/>
  <c r="AV110" i="2"/>
  <c r="AV189" i="2"/>
  <c r="AV94" i="2"/>
  <c r="AV522" i="2"/>
  <c r="AV224" i="2"/>
  <c r="AV53" i="2"/>
  <c r="AV716" i="2"/>
  <c r="AV72" i="2"/>
  <c r="AV475" i="2"/>
  <c r="AV192" i="2"/>
  <c r="AV558" i="2"/>
  <c r="AV210" i="2"/>
  <c r="AV170" i="2"/>
  <c r="AV593" i="2"/>
  <c r="AV520" i="2"/>
  <c r="AV703" i="2"/>
  <c r="AV344" i="2"/>
  <c r="AV514" i="2"/>
  <c r="AV238" i="2"/>
  <c r="AV477" i="2"/>
  <c r="AV95" i="2"/>
  <c r="AV241" i="2"/>
  <c r="AV204" i="2"/>
  <c r="AV397" i="2"/>
  <c r="AV207" i="2"/>
  <c r="AV533" i="2"/>
  <c r="AV508" i="2"/>
  <c r="AV300" i="2"/>
  <c r="AV580" i="2"/>
  <c r="AV542" i="2"/>
  <c r="AV566" i="2"/>
  <c r="AV700" i="2"/>
  <c r="AV386" i="2"/>
  <c r="AV387" i="2"/>
  <c r="AV185" i="2"/>
  <c r="AV450" i="2"/>
  <c r="AV446" i="2"/>
  <c r="AV329" i="2"/>
  <c r="AV485" i="2"/>
  <c r="AV591" i="2"/>
  <c r="AV650" i="2"/>
  <c r="AV256" i="2"/>
  <c r="AV157" i="2"/>
  <c r="AV720" i="2"/>
  <c r="AV626" i="2"/>
  <c r="AV447" i="2"/>
  <c r="AV444" i="2"/>
  <c r="AV190" i="2"/>
  <c r="AV495" i="2"/>
  <c r="AV570" i="2"/>
  <c r="AV715" i="2"/>
  <c r="AV64" i="2"/>
  <c r="AV61" i="2"/>
  <c r="AV6" i="2"/>
  <c r="AV433" i="2"/>
  <c r="AV221" i="2"/>
  <c r="AV248" i="2"/>
  <c r="AV34" i="2"/>
  <c r="AV555" i="2"/>
  <c r="AV113" i="2"/>
  <c r="AV456" i="2"/>
  <c r="AV657" i="2"/>
  <c r="AV484" i="2"/>
  <c r="AV196" i="2"/>
  <c r="AV465" i="2"/>
  <c r="AV325" i="2"/>
  <c r="AV186" i="2"/>
  <c r="AV121" i="2"/>
  <c r="AV463" i="2"/>
  <c r="AV352" i="2"/>
  <c r="AV663" i="2"/>
  <c r="AV298" i="2"/>
  <c r="AV347" i="2"/>
  <c r="AV335" i="2"/>
  <c r="AV443" i="2"/>
  <c r="AV493" i="2"/>
  <c r="AV217" i="2"/>
  <c r="AV453" i="2"/>
  <c r="AV517" i="2"/>
  <c r="AV728" i="2"/>
  <c r="AV144" i="2"/>
  <c r="Z19" i="3" l="1"/>
  <c r="Z67" i="3"/>
  <c r="Z50" i="3"/>
  <c r="Z94" i="3"/>
  <c r="Z75" i="3"/>
  <c r="Z90" i="3"/>
  <c r="Z76" i="3"/>
  <c r="Z63" i="3"/>
  <c r="Z29" i="3"/>
  <c r="Z26" i="3"/>
  <c r="Z119" i="3"/>
  <c r="Z103" i="3"/>
  <c r="Z21" i="3"/>
  <c r="Z27" i="3"/>
  <c r="Z120" i="3"/>
  <c r="Z70" i="3"/>
  <c r="Z49" i="3"/>
  <c r="Z91" i="3"/>
  <c r="Z8" i="3"/>
  <c r="Z61" i="3"/>
  <c r="Z6" i="3"/>
  <c r="Z84" i="3"/>
  <c r="Z116" i="3"/>
  <c r="Z4" i="3"/>
  <c r="Z33" i="3"/>
  <c r="Z121" i="3"/>
  <c r="Z10" i="3"/>
  <c r="Z52" i="3"/>
  <c r="Z102" i="3"/>
  <c r="Z42" i="3"/>
  <c r="Z112" i="3"/>
  <c r="Z51" i="3"/>
  <c r="Z56" i="3"/>
  <c r="Z105" i="3"/>
  <c r="Z41" i="3"/>
  <c r="Z14" i="3"/>
  <c r="Z114" i="3"/>
  <c r="Z48" i="3"/>
  <c r="Z13" i="3"/>
  <c r="Z20" i="3"/>
  <c r="Z96" i="3"/>
  <c r="Z72" i="3"/>
  <c r="Z64" i="3"/>
  <c r="Z18" i="3"/>
  <c r="Z17" i="3"/>
  <c r="Z31" i="3"/>
  <c r="Z122" i="3"/>
  <c r="Z22" i="3"/>
  <c r="Z99" i="3"/>
  <c r="Z83" i="3"/>
  <c r="Z34" i="3"/>
  <c r="Z74" i="3"/>
  <c r="Z101" i="3"/>
  <c r="Z80" i="3"/>
  <c r="Z89" i="3"/>
  <c r="Z81" i="3"/>
  <c r="Z32" i="3"/>
  <c r="Z79" i="3"/>
  <c r="Z69" i="3"/>
  <c r="Z109" i="3"/>
  <c r="Z24" i="3"/>
  <c r="Z108" i="3"/>
  <c r="Z12" i="3"/>
  <c r="Z46" i="3"/>
  <c r="Z62" i="3"/>
  <c r="Z7" i="3"/>
  <c r="Z53" i="3"/>
  <c r="Z15" i="3"/>
  <c r="Z44" i="3"/>
  <c r="Z35" i="3"/>
  <c r="Z107" i="3"/>
  <c r="Z113" i="3"/>
  <c r="Z110" i="3"/>
  <c r="Z92" i="3"/>
  <c r="Z3" i="3"/>
  <c r="Z40" i="3"/>
  <c r="Z98" i="3"/>
  <c r="Z77" i="3"/>
  <c r="Z100" i="3"/>
  <c r="Z47" i="3"/>
  <c r="Z115" i="3"/>
  <c r="Z38" i="3"/>
  <c r="Z86" i="3"/>
  <c r="Z97" i="3"/>
  <c r="Z58" i="3"/>
  <c r="Z106" i="3"/>
  <c r="Z111" i="3"/>
  <c r="Z66" i="3"/>
  <c r="Z71" i="3"/>
  <c r="Z30" i="3"/>
  <c r="Z73" i="3"/>
  <c r="Z23" i="3"/>
  <c r="Z104" i="3"/>
  <c r="Z57" i="3"/>
  <c r="Z43" i="3"/>
  <c r="Z2" i="3"/>
  <c r="Z28" i="3"/>
  <c r="Z68" i="3"/>
  <c r="Z88" i="3"/>
  <c r="Z37" i="3"/>
  <c r="Z25" i="3"/>
  <c r="Z9" i="3"/>
  <c r="Z5" i="3"/>
  <c r="Z54" i="3"/>
  <c r="Z95" i="3"/>
  <c r="Z45" i="3"/>
  <c r="Z82" i="3"/>
  <c r="Z93" i="3"/>
  <c r="Z85" i="3"/>
  <c r="Z16" i="3"/>
  <c r="Z59" i="3"/>
  <c r="Z78" i="3"/>
  <c r="Z39" i="3"/>
  <c r="Z60" i="3"/>
  <c r="Z118" i="3"/>
  <c r="Z11" i="3"/>
  <c r="Z87" i="3"/>
  <c r="Z65" i="3"/>
  <c r="Z55" i="3"/>
  <c r="Z36" i="3"/>
  <c r="Z117" i="3"/>
  <c r="X114" i="3"/>
  <c r="X53" i="3"/>
  <c r="X65" i="3"/>
  <c r="X101" i="3"/>
  <c r="X11" i="3"/>
  <c r="X23" i="3"/>
  <c r="X40" i="3"/>
  <c r="X57" i="3"/>
  <c r="X5" i="3"/>
  <c r="X20" i="3"/>
  <c r="X6" i="3"/>
  <c r="X120" i="3"/>
  <c r="X28" i="3"/>
  <c r="X37" i="3"/>
  <c r="X18" i="3"/>
  <c r="X112" i="3"/>
  <c r="X51" i="3"/>
  <c r="X49" i="3"/>
  <c r="X86" i="3"/>
  <c r="X70" i="3"/>
  <c r="X119" i="3"/>
  <c r="X92" i="3"/>
  <c r="X72" i="3"/>
  <c r="X47" i="3"/>
  <c r="X46" i="3"/>
  <c r="X91" i="3"/>
  <c r="X29" i="3"/>
  <c r="X83" i="3"/>
  <c r="X54" i="3"/>
  <c r="X56" i="3"/>
  <c r="X84" i="3"/>
  <c r="X78" i="3"/>
  <c r="X10" i="3"/>
  <c r="X8" i="3"/>
  <c r="X75" i="3"/>
  <c r="X94" i="3"/>
  <c r="X32" i="3"/>
  <c r="X82" i="3"/>
  <c r="X99" i="3"/>
  <c r="X67" i="3"/>
  <c r="X106" i="3"/>
  <c r="X42" i="3"/>
  <c r="X81" i="3"/>
  <c r="X27" i="3"/>
  <c r="X104" i="3"/>
  <c r="X79" i="3"/>
  <c r="X68" i="3"/>
  <c r="X44" i="3"/>
  <c r="X24" i="3"/>
  <c r="X45" i="3"/>
  <c r="X89" i="3"/>
  <c r="X35" i="3"/>
  <c r="X113" i="3"/>
  <c r="X88" i="3"/>
  <c r="X17" i="3"/>
  <c r="X2" i="3"/>
  <c r="X74" i="3"/>
  <c r="X76" i="3"/>
  <c r="X109" i="3"/>
  <c r="X34" i="3"/>
  <c r="X97" i="3"/>
  <c r="X50" i="3"/>
  <c r="X93" i="3"/>
  <c r="X90" i="3"/>
  <c r="X16" i="3"/>
  <c r="X115" i="3"/>
  <c r="X59" i="3"/>
  <c r="X58" i="3"/>
  <c r="X9" i="3"/>
  <c r="X103" i="3"/>
  <c r="X12" i="3"/>
  <c r="X14" i="3"/>
  <c r="X55" i="3"/>
  <c r="X110" i="3"/>
  <c r="X85" i="3"/>
  <c r="X22" i="3"/>
  <c r="X64" i="3"/>
  <c r="X60" i="3"/>
  <c r="X30" i="3"/>
  <c r="X4" i="3"/>
  <c r="X98" i="3"/>
  <c r="X108" i="3"/>
  <c r="X100" i="3"/>
  <c r="X73" i="3"/>
  <c r="X105" i="3"/>
  <c r="X71" i="3"/>
  <c r="X52" i="3"/>
  <c r="X33" i="3"/>
  <c r="X116" i="3"/>
  <c r="X87" i="3"/>
  <c r="X63" i="3"/>
  <c r="X48" i="3"/>
  <c r="X80" i="3"/>
  <c r="X31" i="3"/>
  <c r="X122" i="3"/>
  <c r="X38" i="3"/>
  <c r="X26" i="3"/>
  <c r="X3" i="3"/>
  <c r="X21" i="3"/>
  <c r="X107" i="3"/>
  <c r="X25" i="3"/>
  <c r="X95" i="3"/>
  <c r="X15" i="3"/>
  <c r="X43" i="3"/>
  <c r="X39" i="3"/>
  <c r="X41" i="3"/>
  <c r="X77" i="3"/>
  <c r="X117" i="3"/>
  <c r="X66" i="3"/>
  <c r="X118" i="3"/>
  <c r="X102" i="3"/>
  <c r="X121" i="3"/>
  <c r="X19" i="3"/>
  <c r="X96" i="3"/>
  <c r="X61" i="3"/>
  <c r="X7" i="3"/>
  <c r="X62" i="3"/>
  <c r="X13" i="3"/>
  <c r="X36" i="3"/>
  <c r="X111" i="3"/>
  <c r="X69" i="3"/>
</calcChain>
</file>

<file path=xl/sharedStrings.xml><?xml version="1.0" encoding="utf-8"?>
<sst xmlns="http://schemas.openxmlformats.org/spreadsheetml/2006/main" count="19241" uniqueCount="10522">
  <si>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</si>
  <si>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</si>
  <si>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</si>
  <si>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</si>
  <si>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</si>
  <si>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</si>
  <si>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</si>
  <si>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</si>
  <si>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</si>
  <si>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</si>
  <si>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</si>
  <si>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</si>
  <si>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</si>
  <si>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</si>
  <si>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</si>
  <si>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</si>
  <si>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</si>
  <si>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</si>
  <si>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</si>
  <si>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</si>
  <si>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</si>
  <si>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</si>
  <si>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</si>
  <si>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</si>
  <si>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</si>
  <si>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</si>
  <si>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</si>
  <si>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</si>
  <si>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</si>
  <si>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</si>
  <si>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</si>
  <si>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</si>
  <si>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</si>
  <si>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</si>
  <si>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</si>
  <si>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</si>
  <si>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</si>
  <si>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</si>
  <si>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</si>
  <si>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</si>
  <si>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</si>
  <si>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</si>
  <si>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</si>
  <si>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</si>
  <si>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</si>
  <si>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</si>
  <si>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</si>
  <si>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</si>
  <si>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</si>
  <si>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</si>
  <si>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</si>
  <si>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</si>
  <si>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</si>
  <si>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</si>
  <si>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</si>
  <si>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Maruti Suzuki India Ltd</t>
  </si>
  <si>
    <t>MARUTI</t>
  </si>
  <si>
    <t>Four Wheelers</t>
  </si>
  <si>
    <t>Axis Bank Ltd</t>
  </si>
  <si>
    <t>AXISBANK</t>
  </si>
  <si>
    <t>Sun Pharmaceutical Industries Ltd</t>
  </si>
  <si>
    <t>SUNPHARMA</t>
  </si>
  <si>
    <t>Pharmaceuticals</t>
  </si>
  <si>
    <t>Tata Motors Ltd</t>
  </si>
  <si>
    <t>TATAMOTORS</t>
  </si>
  <si>
    <t>NTPC Ltd</t>
  </si>
  <si>
    <t>NTPC</t>
  </si>
  <si>
    <t>Power Generation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</si>
  <si>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</si>
  <si>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</si>
  <si>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</si>
  <si>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</si>
  <si>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</si>
  <si>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</si>
  <si>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</si>
  <si>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Hindustan Aeronautics Ltd</t>
  </si>
  <si>
    <t>HAL</t>
  </si>
  <si>
    <t>Aerospace &amp; Defense Equipments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</si>
  <si>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</si>
  <si>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</si>
  <si>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</si>
  <si>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</si>
  <si>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</si>
  <si>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</si>
  <si>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</si>
  <si>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</si>
  <si>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</si>
  <si>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</si>
  <si>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</si>
  <si>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</si>
  <si>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</si>
  <si>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</si>
  <si>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</si>
  <si>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</si>
  <si>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</si>
  <si>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</si>
  <si>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</si>
  <si>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</si>
  <si>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</si>
  <si>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</si>
  <si>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</si>
  <si>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</si>
  <si>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Adani Power Ltd</t>
  </si>
  <si>
    <t>ADANIPOWER</t>
  </si>
  <si>
    <t>Indian Railway Finance Corp Ltd</t>
  </si>
  <si>
    <t>IRFC</t>
  </si>
  <si>
    <t>Specialized Finance</t>
  </si>
  <si>
    <t>Hindustan Zinc Ltd</t>
  </si>
  <si>
    <t>HINDZINC</t>
  </si>
  <si>
    <t>Mining - Diversified</t>
  </si>
  <si>
    <t>Wipro Ltd</t>
  </si>
  <si>
    <t>WIPRO</t>
  </si>
  <si>
    <t>Bajaj Auto Ltd</t>
  </si>
  <si>
    <t>BAJAJ-AUTO</t>
  </si>
  <si>
    <t>Two Wheelers</t>
  </si>
  <si>
    <t>Bajaj Finserv Ltd</t>
  </si>
  <si>
    <t>BAJAJFINSV</t>
  </si>
  <si>
    <t>Siemens Ltd</t>
  </si>
  <si>
    <t>SIEMENS</t>
  </si>
  <si>
    <t>Conglomerates</t>
  </si>
  <si>
    <t>Nestle India Ltd</t>
  </si>
  <si>
    <t>NESTLEIND</t>
  </si>
  <si>
    <t>FMCG - Foods</t>
  </si>
  <si>
    <t>Indian Oil Corporation Ltd</t>
  </si>
  <si>
    <t>IOC</t>
  </si>
  <si>
    <t>Bharat Electronics Ltd</t>
  </si>
  <si>
    <t>BEL</t>
  </si>
  <si>
    <t>Electronic Equipments</t>
  </si>
  <si>
    <t>Jio Financial Services Ltd</t>
  </si>
  <si>
    <t>JIOFIN</t>
  </si>
  <si>
    <t>JSW Steel Ltd</t>
  </si>
  <si>
    <t>JSWSTEEL</t>
  </si>
  <si>
    <t>Iron &amp; Steel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</si>
  <si>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</si>
  <si>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</si>
  <si>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</si>
  <si>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</si>
  <si>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</si>
  <si>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</si>
  <si>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</si>
  <si>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</si>
  <si>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Zomato Ltd</t>
  </si>
  <si>
    <t>ZOMATO</t>
  </si>
  <si>
    <t>Online Services</t>
  </si>
  <si>
    <t>Grasim Industries Ltd</t>
  </si>
  <si>
    <t>GRASIM</t>
  </si>
  <si>
    <t>Trent Ltd</t>
  </si>
  <si>
    <t>TRENT</t>
  </si>
  <si>
    <t>Retail - Apparel</t>
  </si>
  <si>
    <t>Power Finance Corporation Ltd</t>
  </si>
  <si>
    <t>PFC</t>
  </si>
  <si>
    <t>Vedanta Ltd</t>
  </si>
  <si>
    <t>VEDL</t>
  </si>
  <si>
    <t>Metals - Diversified</t>
  </si>
  <si>
    <t>LTIMindtree Ltd</t>
  </si>
  <si>
    <t>LTIM</t>
  </si>
  <si>
    <t>Ambuja Cements Ltd</t>
  </si>
  <si>
    <t>AMBUJACEM</t>
  </si>
  <si>
    <t>Interglobe Aviation Ltd</t>
  </si>
  <si>
    <t>INDIGO</t>
  </si>
  <si>
    <t>Airlines</t>
  </si>
  <si>
    <t>ABB India Ltd</t>
  </si>
  <si>
    <t>ABB</t>
  </si>
  <si>
    <t>Heavy Electrical Equipments</t>
  </si>
  <si>
    <t>REC Limited</t>
  </si>
  <si>
    <t>RECLTD</t>
  </si>
  <si>
    <t>SBI Life Insurance Company Ltd</t>
  </si>
  <si>
    <t>SBILIFE</t>
  </si>
  <si>
    <t>Pidilite Industries Ltd</t>
  </si>
  <si>
    <t>PIDILITIND</t>
  </si>
  <si>
    <t>Diversified Chemicals</t>
  </si>
  <si>
    <t>TATAMTRDVR</t>
  </si>
  <si>
    <t>Hindalco Industries Ltd</t>
  </si>
  <si>
    <t>HINDALCO</t>
  </si>
  <si>
    <t>Metals - Aluminium</t>
  </si>
  <si>
    <t>Godrej Consumer Products Ltd</t>
  </si>
  <si>
    <t>GODREJCP</t>
  </si>
  <si>
    <t>FMCG - Personal Products</t>
  </si>
  <si>
    <t>Gail (India) Ltd</t>
  </si>
  <si>
    <t>GAIL</t>
  </si>
  <si>
    <t>Gas Distribution</t>
  </si>
  <si>
    <t>Tech Mahindra Ltd</t>
  </si>
  <si>
    <t>TECHM</t>
  </si>
  <si>
    <t>Macrotech Developers Ltd</t>
  </si>
  <si>
    <t>LODHA</t>
  </si>
  <si>
    <t>Britannia Industries Ltd</t>
  </si>
  <si>
    <t>BRITANNIA</t>
  </si>
  <si>
    <t>HDFC Life Insurance Company Ltd</t>
  </si>
  <si>
    <t>HDFCLIFE</t>
  </si>
  <si>
    <t>Tata Power Company Ltd</t>
  </si>
  <si>
    <t>TATAPOWER</t>
  </si>
  <si>
    <t>Bharat Petroleum Corporation Ltd</t>
  </si>
  <si>
    <t>BPCL</t>
  </si>
  <si>
    <t>Eicher Motors Ltd</t>
  </si>
  <si>
    <t>EICHERMOT</t>
  </si>
  <si>
    <t>Trucks &amp; Buses</t>
  </si>
  <si>
    <t>Bank of Baroda Ltd</t>
  </si>
  <si>
    <t>BANKBARODA</t>
  </si>
  <si>
    <t>Rail Vikas Nigam Ltd</t>
  </si>
  <si>
    <t>RVNL</t>
  </si>
  <si>
    <t>Punjab National Bank</t>
  </si>
  <si>
    <t>PNB</t>
  </si>
  <si>
    <t>Samvardhana Motherson International Ltd</t>
  </si>
  <si>
    <t>MOTHERSON</t>
  </si>
  <si>
    <t>Auto Parts</t>
  </si>
  <si>
    <t>JSW Energy Ltd</t>
  </si>
  <si>
    <t>JSWENERGY</t>
  </si>
  <si>
    <t>Indian Overseas Bank</t>
  </si>
  <si>
    <t>IOB</t>
  </si>
  <si>
    <t>Divi's Laboratories Ltd</t>
  </si>
  <si>
    <t>DIVISLAB</t>
  </si>
  <si>
    <t>Labs &amp; Life Sciences Services</t>
  </si>
  <si>
    <t>Cipla Ltd</t>
  </si>
  <si>
    <t>CIPLA</t>
  </si>
  <si>
    <t>Cholamandalam Investment and Finance Company Ltd</t>
  </si>
  <si>
    <t>CHOLAFIN</t>
  </si>
  <si>
    <t>Zydus Lifesciences Ltd</t>
  </si>
  <si>
    <t>ZYDUSLIFE</t>
  </si>
  <si>
    <t>TVS Motor Company Ltd</t>
  </si>
  <si>
    <t>TVSMOTOR</t>
  </si>
  <si>
    <t>Tata Consumer Products Ltd</t>
  </si>
  <si>
    <t>TATACONSUM</t>
  </si>
  <si>
    <t>Tea &amp; Coffee</t>
  </si>
  <si>
    <t>Indus Towers Ltd</t>
  </si>
  <si>
    <t>INDUSTOWER</t>
  </si>
  <si>
    <t>Telecom Infrastructure</t>
  </si>
  <si>
    <t>Dabur India Ltd</t>
  </si>
  <si>
    <t>DABUR</t>
  </si>
  <si>
    <t>Adani Energy Solutions Ltd</t>
  </si>
  <si>
    <t>ADANIENSOL</t>
  </si>
  <si>
    <t>Power Infrastructure</t>
  </si>
  <si>
    <t>Dr Reddy's Laboratories Ltd</t>
  </si>
  <si>
    <t>DRREDDY</t>
  </si>
  <si>
    <t>Bajaj Holdings and Investment Ltd</t>
  </si>
  <si>
    <t>BAJAJHLDNG</t>
  </si>
  <si>
    <t>Asset Management</t>
  </si>
  <si>
    <t>Havells India Ltd</t>
  </si>
  <si>
    <t>HAVELLS</t>
  </si>
  <si>
    <t>Electrical Components &amp; Equipments</t>
  </si>
  <si>
    <t>Indusind Bank Ltd</t>
  </si>
  <si>
    <t>INDUSINDBK</t>
  </si>
  <si>
    <t>Vodafone Idea Ltd</t>
  </si>
  <si>
    <t>IDEA</t>
  </si>
  <si>
    <t>Hero MotoCorp Ltd</t>
  </si>
  <si>
    <t>HEROMOTOCO</t>
  </si>
  <si>
    <t>NHPC Ltd</t>
  </si>
  <si>
    <t>NHPC</t>
  </si>
  <si>
    <t>Mazagon Dock Shipbuilders Ltd</t>
  </si>
  <si>
    <t>MAZDOCK</t>
  </si>
  <si>
    <t>Shipbuilding</t>
  </si>
  <si>
    <t>Shriram Finance Ltd</t>
  </si>
  <si>
    <t>SHRIRAMFIN</t>
  </si>
  <si>
    <t>Bharat Heavy Electricals Ltd</t>
  </si>
  <si>
    <t>BHEL</t>
  </si>
  <si>
    <t>CG Power and Industrial Solutions Ltd</t>
  </si>
  <si>
    <t>CGPOWER</t>
  </si>
  <si>
    <t>Canara Bank Ltd</t>
  </si>
  <si>
    <t>CANBK</t>
  </si>
  <si>
    <t>Union Bank of India Ltd</t>
  </si>
  <si>
    <t>UNIONBANK</t>
  </si>
  <si>
    <t>Torrent Pharmaceuticals Ltd</t>
  </si>
  <si>
    <t>TORNTPHARM</t>
  </si>
  <si>
    <t>Shree Cement Ltd</t>
  </si>
  <si>
    <t>SHREECEM</t>
  </si>
  <si>
    <t>Bosch Ltd</t>
  </si>
  <si>
    <t>BOSCHLTD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</si>
  <si>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</si>
  <si>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</si>
  <si>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</si>
  <si>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</si>
  <si>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</si>
  <si>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</si>
  <si>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Adani Total Gas Ltd</t>
  </si>
  <si>
    <t>ATGL</t>
  </si>
  <si>
    <t>IDBI Bank Ltd</t>
  </si>
  <si>
    <t>IDBI</t>
  </si>
  <si>
    <t>Private Bank</t>
  </si>
  <si>
    <t>Jindal Steel And Power Ltd</t>
  </si>
  <si>
    <t>JINDALSTEL</t>
  </si>
  <si>
    <t>United Spirits Ltd</t>
  </si>
  <si>
    <t>UNITDSPR</t>
  </si>
  <si>
    <t>Alcoholic Beverages</t>
  </si>
  <si>
    <t>Polycab India Ltd</t>
  </si>
  <si>
    <t>POLYCAB</t>
  </si>
  <si>
    <t>Oracle Financial Services Software Ltd</t>
  </si>
  <si>
    <t>OFSS</t>
  </si>
  <si>
    <t>Software Services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</si>
  <si>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</si>
  <si>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</si>
  <si>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</si>
  <si>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</si>
  <si>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</si>
  <si>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</si>
  <si>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</si>
  <si>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Max Healthcare Institute Ltd</t>
  </si>
  <si>
    <t>MAXHEALTH</t>
  </si>
  <si>
    <t>Oil India Ltd</t>
  </si>
  <si>
    <t>OIL</t>
  </si>
  <si>
    <t>Godrej Properties Ltd</t>
  </si>
  <si>
    <t>GODREJPROP</t>
  </si>
  <si>
    <t>Info Edge (India) Ltd</t>
  </si>
  <si>
    <t>NAUKRI</t>
  </si>
  <si>
    <t>Indian Hotels Company Ltd</t>
  </si>
  <si>
    <t>INDHOTEL</t>
  </si>
  <si>
    <t>Hotels, Resorts &amp; Cruise Lines</t>
  </si>
  <si>
    <t>HDFC Asset Management Company Ltd</t>
  </si>
  <si>
    <t>HDFCAMC</t>
  </si>
  <si>
    <t>Marico Ltd</t>
  </si>
  <si>
    <t>MARICO</t>
  </si>
  <si>
    <t>Colgate-Palmolive (India) Ltd</t>
  </si>
  <si>
    <t>COLPAL</t>
  </si>
  <si>
    <t>Mankind Pharma Ltd</t>
  </si>
  <si>
    <t>MANKIND</t>
  </si>
  <si>
    <t>Lupin Ltd</t>
  </si>
  <si>
    <t>LUPIN</t>
  </si>
  <si>
    <t>Indian Railway Catering and Tourism Corporation Ltd</t>
  </si>
  <si>
    <t>IRCTC</t>
  </si>
  <si>
    <t>Yes Bank Ltd</t>
  </si>
  <si>
    <t>YESBANK</t>
  </si>
  <si>
    <t>Tube Investments of India Ltd</t>
  </si>
  <si>
    <t>TIINDIA</t>
  </si>
  <si>
    <t>Cycles</t>
  </si>
  <si>
    <t>Aurobindo Pharma Ltd</t>
  </si>
  <si>
    <t>AUROPHARMA</t>
  </si>
  <si>
    <t>Indian Bank</t>
  </si>
  <si>
    <t>INDIANB</t>
  </si>
  <si>
    <t>Bharat Forge Ltd</t>
  </si>
  <si>
    <t>BHARATFORG</t>
  </si>
  <si>
    <t>Suzlon Energy Ltd</t>
  </si>
  <si>
    <t>SUZLON</t>
  </si>
  <si>
    <t>Renewable Energy Equipment &amp; Services</t>
  </si>
  <si>
    <t>Hindustan Petroleum Corp Ltd</t>
  </si>
  <si>
    <t>HINDPETRO</t>
  </si>
  <si>
    <t>Persistent Systems Ltd</t>
  </si>
  <si>
    <t>PERSISTENT</t>
  </si>
  <si>
    <t>Muthoot Finance Ltd</t>
  </si>
  <si>
    <t>MUTHOOTFIN</t>
  </si>
  <si>
    <t>Torrent Power Ltd</t>
  </si>
  <si>
    <t>TORNTPOWER</t>
  </si>
  <si>
    <t>Indian Renewable Energy Development Agency Ltd</t>
  </si>
  <si>
    <t>IREDA</t>
  </si>
  <si>
    <t>Supreme Industries Ltd</t>
  </si>
  <si>
    <t>SUPREMEIND</t>
  </si>
  <si>
    <t>Plastic Products</t>
  </si>
  <si>
    <t>Prestige Estates Projects Ltd</t>
  </si>
  <si>
    <t>PRESTIGE</t>
  </si>
  <si>
    <t>Cochin Shipyard Ltd</t>
  </si>
  <si>
    <t>COCHINSHIP</t>
  </si>
  <si>
    <t>SRF Ltd</t>
  </si>
  <si>
    <t>SRF</t>
  </si>
  <si>
    <t>Fertilisers And Chemicals Travancore Ltd</t>
  </si>
  <si>
    <t>FACT</t>
  </si>
  <si>
    <t>Fertilizers &amp; Agro Chemicals</t>
  </si>
  <si>
    <t>SBI Cards and Payment Services Ltd</t>
  </si>
  <si>
    <t>SBICARD</t>
  </si>
  <si>
    <t>Payment Infrastructure</t>
  </si>
  <si>
    <t>Linde India Ltd</t>
  </si>
  <si>
    <t>LINDEINDIA</t>
  </si>
  <si>
    <t>General Insurance Corporation of India</t>
  </si>
  <si>
    <t>GICRE</t>
  </si>
  <si>
    <t>NMDC Ltd</t>
  </si>
  <si>
    <t>NMDC</t>
  </si>
  <si>
    <t>Mining - Iron Ore</t>
  </si>
  <si>
    <t>Dixon Technologies (India) Ltd</t>
  </si>
  <si>
    <t>DIXON</t>
  </si>
  <si>
    <t>Home Electronics &amp; Appliances</t>
  </si>
  <si>
    <t>Ashok Leyland Ltd</t>
  </si>
  <si>
    <t>ASHOKLEY</t>
  </si>
  <si>
    <t>UCO Bank</t>
  </si>
  <si>
    <t>UCOBANK</t>
  </si>
  <si>
    <t>Phoenix Mills Ltd</t>
  </si>
  <si>
    <t>PHOENIXLTD</t>
  </si>
  <si>
    <t>PB Fintech Ltd</t>
  </si>
  <si>
    <t>POLICYBZR</t>
  </si>
  <si>
    <t>JSW Infrastructure Ltd</t>
  </si>
  <si>
    <t>JSWINFRA</t>
  </si>
  <si>
    <t>Housing and Urban Development Corporation Ltd</t>
  </si>
  <si>
    <t>HUDCO</t>
  </si>
  <si>
    <t>Oberoi Realty Ltd</t>
  </si>
  <si>
    <t>OBEROIRLTY</t>
  </si>
  <si>
    <t>Container Corporation of India Ltd</t>
  </si>
  <si>
    <t>CONCOR</t>
  </si>
  <si>
    <t>Logistics</t>
  </si>
  <si>
    <t>Alkem Laboratories Ltd</t>
  </si>
  <si>
    <t>ALKEM</t>
  </si>
  <si>
    <t>Jindal Stainless Ltd</t>
  </si>
  <si>
    <t>JSL</t>
  </si>
  <si>
    <t>Berger Paints India Ltd</t>
  </si>
  <si>
    <t>BERGEPAINT</t>
  </si>
  <si>
    <t>Balkrishna Industries Ltd</t>
  </si>
  <si>
    <t>BALKRISIND</t>
  </si>
  <si>
    <t>Tires &amp; Rubber</t>
  </si>
  <si>
    <t>PI Industries Ltd</t>
  </si>
  <si>
    <t>PIIND</t>
  </si>
  <si>
    <t>Astral Ltd</t>
  </si>
  <si>
    <t>ASTRAL</t>
  </si>
  <si>
    <t>Building Products - Pipes</t>
  </si>
  <si>
    <t>Schaeffler India Ltd</t>
  </si>
  <si>
    <t>SCHAEFFLER</t>
  </si>
  <si>
    <t>Abbott India Ltd</t>
  </si>
  <si>
    <t>ABBOTINDIA</t>
  </si>
  <si>
    <t>Steel Authority of India Ltd</t>
  </si>
  <si>
    <t>SAIL</t>
  </si>
  <si>
    <t>Patanjali Foods Ltd</t>
  </si>
  <si>
    <t>PATANJALI</t>
  </si>
  <si>
    <t>Packaged Foods &amp; Meats</t>
  </si>
  <si>
    <t>IDFC First Bank Ltd</t>
  </si>
  <si>
    <t>IDFCFIRSTB</t>
  </si>
  <si>
    <t>GMR Airports Infrastructure Ltd</t>
  </si>
  <si>
    <t>GMRINFRA</t>
  </si>
  <si>
    <t>SJVN Ltd</t>
  </si>
  <si>
    <t>SJVN</t>
  </si>
  <si>
    <t>Aditya Birla Capital Ltd</t>
  </si>
  <si>
    <t>ABCAPITAL</t>
  </si>
  <si>
    <t>Diversified Financials</t>
  </si>
  <si>
    <t>UNO Minda Ltd</t>
  </si>
  <si>
    <t>UNOMINDA</t>
  </si>
  <si>
    <t>Thermax Limited</t>
  </si>
  <si>
    <t>THERMAX</t>
  </si>
  <si>
    <t>MRF Ltd</t>
  </si>
  <si>
    <t>MRF</t>
  </si>
  <si>
    <t>Bank of India Ltd</t>
  </si>
  <si>
    <t>BANKINDIA</t>
  </si>
  <si>
    <t>Bharti Hexacom Ltd</t>
  </si>
  <si>
    <t>BHARTIHEXA</t>
  </si>
  <si>
    <t>Mphasis Ltd</t>
  </si>
  <si>
    <t>MPHASIS</t>
  </si>
  <si>
    <t>Bharat Dynamics Ltd</t>
  </si>
  <si>
    <t>BDL</t>
  </si>
  <si>
    <t>Central Bank of India Ltd</t>
  </si>
  <si>
    <t>CENTRALBK</t>
  </si>
  <si>
    <t>Kalyan Jewellers India Ltd</t>
  </si>
  <si>
    <t>KALYANKJIL</t>
  </si>
  <si>
    <t>Procter &amp; Gamble Hygiene and Health Care Ltd</t>
  </si>
  <si>
    <t>PGHH</t>
  </si>
  <si>
    <t>United Breweries Ltd</t>
  </si>
  <si>
    <t>UBL</t>
  </si>
  <si>
    <t>L&amp;T Technology Services Ltd</t>
  </si>
  <si>
    <t>LTTS</t>
  </si>
  <si>
    <t>Petronet LNG Ltd</t>
  </si>
  <si>
    <t>PETRONET</t>
  </si>
  <si>
    <t>Oil &amp; Gas - Storage &amp; Transportation</t>
  </si>
  <si>
    <t>Tata Communications Ltd</t>
  </si>
  <si>
    <t>TATACOMM</t>
  </si>
  <si>
    <t>Fsn E-Commerce Ventures Ltd</t>
  </si>
  <si>
    <t>NYKAA</t>
  </si>
  <si>
    <t>Wellness Services</t>
  </si>
  <si>
    <t>KPIT Technologies Ltd</t>
  </si>
  <si>
    <t>KPITTECH</t>
  </si>
  <si>
    <t>ACC Ltd</t>
  </si>
  <si>
    <t>ACC</t>
  </si>
  <si>
    <t>Voltas Ltd</t>
  </si>
  <si>
    <t>VOLTAS</t>
  </si>
  <si>
    <t>AU Small Finance Bank Ltd</t>
  </si>
  <si>
    <t>AUBANK</t>
  </si>
  <si>
    <t>Honeywell Automation India Ltd</t>
  </si>
  <si>
    <t>HONAUT</t>
  </si>
  <si>
    <t>Hitachi Energy India Ltd</t>
  </si>
  <si>
    <t>POWERINDIA</t>
  </si>
  <si>
    <t>Sundaram Finance Ltd</t>
  </si>
  <si>
    <t>SUNDARMFIN</t>
  </si>
  <si>
    <t>Coromandel International Ltd</t>
  </si>
  <si>
    <t>COROMANDEL</t>
  </si>
  <si>
    <t>Federal Bank Ltd</t>
  </si>
  <si>
    <t>FEDERALBNK</t>
  </si>
  <si>
    <t>Bank of Maharashtra Ltd</t>
  </si>
  <si>
    <t>MAHABANK</t>
  </si>
  <si>
    <t>Exide Industries Ltd</t>
  </si>
  <si>
    <t>EXIDEIND</t>
  </si>
  <si>
    <t>Batteries</t>
  </si>
  <si>
    <t>Page Industries Ltd</t>
  </si>
  <si>
    <t>PAGEIND</t>
  </si>
  <si>
    <t>Apparel &amp; Accessories</t>
  </si>
  <si>
    <t>New India Assurance Company Ltd</t>
  </si>
  <si>
    <t>NIACL</t>
  </si>
  <si>
    <t>GlaxoSmithKline Pharmaceuticals Ltd</t>
  </si>
  <si>
    <t>GLAXO</t>
  </si>
  <si>
    <t>Gujarat Gas Ltd</t>
  </si>
  <si>
    <t>GUJGASLTD</t>
  </si>
  <si>
    <t>LIC Housing Finance Ltd</t>
  </si>
  <si>
    <t>LICHSGFIN</t>
  </si>
  <si>
    <t>Home Financing</t>
  </si>
  <si>
    <t>Escorts Kubota Ltd</t>
  </si>
  <si>
    <t>ESCORTS</t>
  </si>
  <si>
    <t>Tractors</t>
  </si>
  <si>
    <t>Punjab &amp; Sind Bank</t>
  </si>
  <si>
    <t>PSB</t>
  </si>
  <si>
    <t>Tata Elxsi Ltd</t>
  </si>
  <si>
    <t>TATAELXSI</t>
  </si>
  <si>
    <t>L&amp;T Finance Ltd</t>
  </si>
  <si>
    <t>LTF</t>
  </si>
  <si>
    <t>3M India Ltd</t>
  </si>
  <si>
    <t>3MINDIA</t>
  </si>
  <si>
    <t>Stationery</t>
  </si>
  <si>
    <t>Adani Wilmar Ltd</t>
  </si>
  <si>
    <t>AWL</t>
  </si>
  <si>
    <t>Sona BLW Precision Forgings Ltd</t>
  </si>
  <si>
    <t>SONACOMS</t>
  </si>
  <si>
    <t>AIA Engineering Ltd</t>
  </si>
  <si>
    <t>AIAENG</t>
  </si>
  <si>
    <t>APL Apollo Tubes Ltd</t>
  </si>
  <si>
    <t>APLAPOLLO</t>
  </si>
  <si>
    <t>IRB Infrastructure Developers Ltd</t>
  </si>
  <si>
    <t>IRB</t>
  </si>
  <si>
    <t>UPL Ltd</t>
  </si>
  <si>
    <t>UPL</t>
  </si>
  <si>
    <t>Coforge Ltd</t>
  </si>
  <si>
    <t>COFORGE</t>
  </si>
  <si>
    <t>Nippon Life India Asset Management Ltd</t>
  </si>
  <si>
    <t>NAM-INDIA</t>
  </si>
  <si>
    <t>Glenmark Pharmaceuticals Ltd</t>
  </si>
  <si>
    <t>GLENMARK</t>
  </si>
  <si>
    <t>Tata Technologies Ltd</t>
  </si>
  <si>
    <t>TATATECH</t>
  </si>
  <si>
    <t>Biocon Ltd</t>
  </si>
  <si>
    <t>BIOCON</t>
  </si>
  <si>
    <t>Biotechnology</t>
  </si>
  <si>
    <t>Deepak Nitrite Ltd</t>
  </si>
  <si>
    <t>DEEPAKNTR</t>
  </si>
  <si>
    <t>Lloyds Metals And Energy Ltd</t>
  </si>
  <si>
    <t>LLOYDSME</t>
  </si>
  <si>
    <t>Indraprastha Gas Ltd</t>
  </si>
  <si>
    <t>IGL</t>
  </si>
  <si>
    <t>Mangalore Refinery and Petrochemicals Ltd</t>
  </si>
  <si>
    <t>MRPL</t>
  </si>
  <si>
    <t>Jubilant Foodworks Ltd</t>
  </si>
  <si>
    <t>JUBLFOOD</t>
  </si>
  <si>
    <t>Restaurants &amp; Cafes</t>
  </si>
  <si>
    <t>NLC India Ltd</t>
  </si>
  <si>
    <t>NLCINDIA</t>
  </si>
  <si>
    <t>Fortis Healthcare Ltd</t>
  </si>
  <si>
    <t>FORTIS</t>
  </si>
  <si>
    <t>Ge T&amp;D India Ltd</t>
  </si>
  <si>
    <t>GET&amp;D</t>
  </si>
  <si>
    <t>KEI Industries Ltd</t>
  </si>
  <si>
    <t>KEI</t>
  </si>
  <si>
    <t>Cables</t>
  </si>
  <si>
    <t>Endurance Technologies Ltd</t>
  </si>
  <si>
    <t>ENDURANCE</t>
  </si>
  <si>
    <t>Mahindra and Mahindra Financial Services Ltd</t>
  </si>
  <si>
    <t>M&amp;MFIN</t>
  </si>
  <si>
    <t>360 One Wam Ltd</t>
  </si>
  <si>
    <t>360ONE</t>
  </si>
  <si>
    <t>Investment Banking &amp; Brokerage</t>
  </si>
  <si>
    <t>Metro Brands Ltd</t>
  </si>
  <si>
    <t>METROBRAND</t>
  </si>
  <si>
    <t>Footwear</t>
  </si>
  <si>
    <t>Gujarat Fluorochemicals Ltd</t>
  </si>
  <si>
    <t>FLUOROCHEM</t>
  </si>
  <si>
    <t>Specialty Chemicals</t>
  </si>
  <si>
    <t>Max Financial Services Ltd</t>
  </si>
  <si>
    <t>MFSL</t>
  </si>
  <si>
    <t>National Aluminium Co Ltd</t>
  </si>
  <si>
    <t>NATIONALUM</t>
  </si>
  <si>
    <t>Emami Ltd</t>
  </si>
  <si>
    <t>EMAMILTD</t>
  </si>
  <si>
    <t>J K Cement Ltd</t>
  </si>
  <si>
    <t>JKCEMENT</t>
  </si>
  <si>
    <t>Star Health and Allied Insurance Company Ltd</t>
  </si>
  <si>
    <t>STARHEALTH</t>
  </si>
  <si>
    <t>Blue Star Ltd</t>
  </si>
  <si>
    <t>BLUESTARCO</t>
  </si>
  <si>
    <t>Apollo Tyres Ltd</t>
  </si>
  <si>
    <t>APOLLOTYRE</t>
  </si>
  <si>
    <t>NBCC (India) Ltd</t>
  </si>
  <si>
    <t>NBCC</t>
  </si>
  <si>
    <t>Dalmia Bharat Ltd</t>
  </si>
  <si>
    <t>DALBHARAT</t>
  </si>
  <si>
    <t>Apar Industries Ltd</t>
  </si>
  <si>
    <t>APARINDS</t>
  </si>
  <si>
    <t>Gland Pharma Ltd</t>
  </si>
  <si>
    <t>GLAND</t>
  </si>
  <si>
    <t>Embassy Office Parks REIT</t>
  </si>
  <si>
    <t>EMBASSY</t>
  </si>
  <si>
    <t>Global Health Ltd</t>
  </si>
  <si>
    <t>MEDANTA</t>
  </si>
  <si>
    <t>Motherson Sumi Wiring India Ltd</t>
  </si>
  <si>
    <t>MSUMI</t>
  </si>
  <si>
    <t>Carborundum Universal Ltd</t>
  </si>
  <si>
    <t>CARBORUNIV</t>
  </si>
  <si>
    <t>Bandhan Bank Ltd</t>
  </si>
  <si>
    <t>BANDHANBNK</t>
  </si>
  <si>
    <t>Motilal Oswal Financial Services Ltd</t>
  </si>
  <si>
    <t>MOTILALOFS</t>
  </si>
  <si>
    <t>Tata Investment Corporation Ltd</t>
  </si>
  <si>
    <t>TATAINVEST</t>
  </si>
  <si>
    <t>Aditya Birla Fashion and Retail Ltd</t>
  </si>
  <si>
    <t>ABFRL</t>
  </si>
  <si>
    <t>Go Digit General Insurance Ltd</t>
  </si>
  <si>
    <t>GODIGIT</t>
  </si>
  <si>
    <t>CRISIL Ltd</t>
  </si>
  <si>
    <t>CRISIL</t>
  </si>
  <si>
    <t>Stock Exchanges &amp; Ratings</t>
  </si>
  <si>
    <t>Poonawalla Fincorp Ltd</t>
  </si>
  <si>
    <t>POONAWALLA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</si>
  <si>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</si>
  <si>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</si>
  <si>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</si>
  <si>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</si>
  <si>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</si>
  <si>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</si>
  <si>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IPCA Laboratories Ltd</t>
  </si>
  <si>
    <t>IPCALAB</t>
  </si>
  <si>
    <t>Syngene International Ltd</t>
  </si>
  <si>
    <t>SYNGENE</t>
  </si>
  <si>
    <t>Bayer Cropscience Ltd</t>
  </si>
  <si>
    <t>BAYERCROP</t>
  </si>
  <si>
    <t>Godrej Industries Ltd</t>
  </si>
  <si>
    <t>GODREJIND</t>
  </si>
  <si>
    <t>Ircon International Ltd</t>
  </si>
  <si>
    <t>IRCON</t>
  </si>
  <si>
    <t>BSE Ltd</t>
  </si>
  <si>
    <t>BSE</t>
  </si>
  <si>
    <t>Aegis Logistics Ltd</t>
  </si>
  <si>
    <t>AEGISLOG</t>
  </si>
  <si>
    <t>ZF Commercial Vehicle Control Systems India Ltd</t>
  </si>
  <si>
    <t>ZFCVINDIA</t>
  </si>
  <si>
    <t>Garden Reach Shipbuilders &amp; Engineers Ltd</t>
  </si>
  <si>
    <t>GRSE</t>
  </si>
  <si>
    <t>Sundram Fasteners Ltd</t>
  </si>
  <si>
    <t>SUNDRMFAST</t>
  </si>
  <si>
    <t>Timken India Ltd</t>
  </si>
  <si>
    <t>TIMKEN</t>
  </si>
  <si>
    <t>ITI Ltd</t>
  </si>
  <si>
    <t>ITI</t>
  </si>
  <si>
    <t>Telecom Equipments</t>
  </si>
  <si>
    <t>KPR Mill Ltd</t>
  </si>
  <si>
    <t>KPRMILL</t>
  </si>
  <si>
    <t>Textiles</t>
  </si>
  <si>
    <t>Brigade Enterprises Ltd</t>
  </si>
  <si>
    <t>BRIGADE</t>
  </si>
  <si>
    <t>One 97 Communications Ltd</t>
  </si>
  <si>
    <t>PAYTM</t>
  </si>
  <si>
    <t>Business Support Services</t>
  </si>
  <si>
    <t>Ajanta Pharma Ltd</t>
  </si>
  <si>
    <t>AJANTPHARM</t>
  </si>
  <si>
    <t>TVS Holdings Ltd</t>
  </si>
  <si>
    <t>TVSHLTD</t>
  </si>
  <si>
    <t>Cholamandalam Financial Holdings Ltd</t>
  </si>
  <si>
    <t>CHOLAHLDNG</t>
  </si>
  <si>
    <t>Grindwell Norton Ltd</t>
  </si>
  <si>
    <t>GRINDWELL</t>
  </si>
  <si>
    <t>J B Chemicals and Pharmaceuticals Ltd</t>
  </si>
  <si>
    <t>JBCHEPHARM</t>
  </si>
  <si>
    <t>Amara Raja Energy &amp; Mobility Ltd</t>
  </si>
  <si>
    <t>ARE&amp;M</t>
  </si>
  <si>
    <t>Delhivery Ltd</t>
  </si>
  <si>
    <t>DELHIVERY</t>
  </si>
  <si>
    <t>Crompton Greaves Consumer Electricals Ltd</t>
  </si>
  <si>
    <t>CROMPTON</t>
  </si>
  <si>
    <t>SKF India Ltd</t>
  </si>
  <si>
    <t>SKFINDIA</t>
  </si>
  <si>
    <t>Jupiter Wagons Ltd</t>
  </si>
  <si>
    <t>JWL</t>
  </si>
  <si>
    <t>Rail</t>
  </si>
  <si>
    <t>Tata Chemicals Ltd</t>
  </si>
  <si>
    <t>TATACHEM</t>
  </si>
  <si>
    <t>KIOCL Ltd</t>
  </si>
  <si>
    <t>KIOCL</t>
  </si>
  <si>
    <t>Hatsun Agro Product Ltd</t>
  </si>
  <si>
    <t>HATSUN</t>
  </si>
  <si>
    <t>Jyoti CNC Automation Ltd</t>
  </si>
  <si>
    <t>JYOTICNC</t>
  </si>
  <si>
    <t>Computer Hardware</t>
  </si>
  <si>
    <t>Whirlpool of India Ltd</t>
  </si>
  <si>
    <t>WHIRLPOOL</t>
  </si>
  <si>
    <t>Sumitomo Chemical India Ltd</t>
  </si>
  <si>
    <t>SUMICHEM</t>
  </si>
  <si>
    <t>Vedant Fashions Ltd</t>
  </si>
  <si>
    <t>MANYAVAR</t>
  </si>
  <si>
    <t>Dr. Lal PathLabs Ltd</t>
  </si>
  <si>
    <t>LALPATHLAB</t>
  </si>
  <si>
    <t>Narayana Hrudayalaya Ltd</t>
  </si>
  <si>
    <t>NH</t>
  </si>
  <si>
    <t>Aarti Industries Ltd</t>
  </si>
  <si>
    <t>AARTIIND</t>
  </si>
  <si>
    <t>ICICI Securities Ltd</t>
  </si>
  <si>
    <t>ISEC</t>
  </si>
  <si>
    <t>Kaynes Technology India Ltd</t>
  </si>
  <si>
    <t>KAYNES</t>
  </si>
  <si>
    <t>EIH Ltd</t>
  </si>
  <si>
    <t>EIHOTEL</t>
  </si>
  <si>
    <t>Emcure Pharmaceuticals Ltd</t>
  </si>
  <si>
    <t>EMCURE</t>
  </si>
  <si>
    <t>Gillette India Ltd</t>
  </si>
  <si>
    <t>GILLETTE</t>
  </si>
  <si>
    <t>Ratnamani Metals and Tubes Ltd</t>
  </si>
  <si>
    <t>RATNAMANI</t>
  </si>
  <si>
    <t>Castrol India Ltd</t>
  </si>
  <si>
    <t>CASTROLIND</t>
  </si>
  <si>
    <t>BASF India Ltd</t>
  </si>
  <si>
    <t>BASF</t>
  </si>
  <si>
    <t>Century Textiles and Industries Ltd</t>
  </si>
  <si>
    <t>CENTURYTEX</t>
  </si>
  <si>
    <t>Paper Products</t>
  </si>
  <si>
    <t>Central Depository Services (India) Ltd</t>
  </si>
  <si>
    <t>CDSL</t>
  </si>
  <si>
    <t>Laurus Labs Ltd</t>
  </si>
  <si>
    <t>LAURUSLABS</t>
  </si>
  <si>
    <t>Finolex Cables Ltd</t>
  </si>
  <si>
    <t>FINCABLES</t>
  </si>
  <si>
    <t>JBM Auto Ltd</t>
  </si>
  <si>
    <t>JBMA</t>
  </si>
  <si>
    <t>CPSE ETF</t>
  </si>
  <si>
    <t>CPSEETF</t>
  </si>
  <si>
    <t>Equity</t>
  </si>
  <si>
    <t>Radico Khaitan Ltd</t>
  </si>
  <si>
    <t>RADICO</t>
  </si>
  <si>
    <t>Pfizer Ltd</t>
  </si>
  <si>
    <t>PFIZER</t>
  </si>
  <si>
    <t>KEC International Ltd</t>
  </si>
  <si>
    <t>KEC</t>
  </si>
  <si>
    <t>Tejas Networks Ltd</t>
  </si>
  <si>
    <t>TEJASNET</t>
  </si>
  <si>
    <t>CIE Automotive India Ltd</t>
  </si>
  <si>
    <t>CIEINDIA</t>
  </si>
  <si>
    <t>CESC Ltd</t>
  </si>
  <si>
    <t>CESC</t>
  </si>
  <si>
    <t>Five-Star Business Finance Ltd</t>
  </si>
  <si>
    <t>FIVESTAR</t>
  </si>
  <si>
    <t>Godfrey Phillips India Ltd</t>
  </si>
  <si>
    <t>GODFRYPHLP</t>
  </si>
  <si>
    <t>Kajaria Ceramics Ltd</t>
  </si>
  <si>
    <t>KAJARIACER</t>
  </si>
  <si>
    <t>Building Products - Ceramics</t>
  </si>
  <si>
    <t>Alembic Pharmaceuticals Ltd</t>
  </si>
  <si>
    <t>APLLTD</t>
  </si>
  <si>
    <t>Natco Pharma Ltd</t>
  </si>
  <si>
    <t>NATCOPHARM</t>
  </si>
  <si>
    <t>Kansai Nerolac Paints Ltd</t>
  </si>
  <si>
    <t>KANSAINER</t>
  </si>
  <si>
    <t>Titagarh Rail Systems Ltd</t>
  </si>
  <si>
    <t>TITAGARH</t>
  </si>
  <si>
    <t>Suven Pharmaceuticals Ltd</t>
  </si>
  <si>
    <t>SUVENPHAR</t>
  </si>
  <si>
    <t>Elgi Equipments Ltd</t>
  </si>
  <si>
    <t>ELGIEQUIP</t>
  </si>
  <si>
    <t>Swan Energy Ltd</t>
  </si>
  <si>
    <t>SWANENERGY</t>
  </si>
  <si>
    <t>Atul Ltd</t>
  </si>
  <si>
    <t>ATUL</t>
  </si>
  <si>
    <t>Kalpataru Projects International Ltd</t>
  </si>
  <si>
    <t>KPIL</t>
  </si>
  <si>
    <t>Devyani International Ltd</t>
  </si>
  <si>
    <t>DEVYANI</t>
  </si>
  <si>
    <t>Piramal Enterprises Ltd</t>
  </si>
  <si>
    <t>PEL</t>
  </si>
  <si>
    <t>Cello World Ltd</t>
  </si>
  <si>
    <t>CELLO</t>
  </si>
  <si>
    <t>Signatureglobal (India) Ltd</t>
  </si>
  <si>
    <t>SIGNATURE</t>
  </si>
  <si>
    <t>Cyient Ltd</t>
  </si>
  <si>
    <t>CYIENT</t>
  </si>
  <si>
    <t>PNB Housing Finance Ltd</t>
  </si>
  <si>
    <t>PNBHOUSING</t>
  </si>
  <si>
    <t>Vinati Organics Ltd</t>
  </si>
  <si>
    <t>VINATIORGA</t>
  </si>
  <si>
    <t>Relaxo Footwears Ltd</t>
  </si>
  <si>
    <t>RELAXO</t>
  </si>
  <si>
    <t>Chambal Fertilisers and Chemicals Ltd</t>
  </si>
  <si>
    <t>CHAMBLFERT</t>
  </si>
  <si>
    <t>Sobha Ltd</t>
  </si>
  <si>
    <t>SOBHA</t>
  </si>
  <si>
    <t>Aadhar Housing Finance Ltd</t>
  </si>
  <si>
    <t>AADHARHFC</t>
  </si>
  <si>
    <t>CreditAccess Grameen Ltd</t>
  </si>
  <si>
    <t>CREDITACC</t>
  </si>
  <si>
    <t>Nexus Select Trust</t>
  </si>
  <si>
    <t>NXST</t>
  </si>
  <si>
    <t>Mindspace Business Parks REIT</t>
  </si>
  <si>
    <t>MINDSPACE</t>
  </si>
  <si>
    <t>PTC Industries Ltd</t>
  </si>
  <si>
    <t>PTCIL</t>
  </si>
  <si>
    <t>Piramal Pharma Ltd</t>
  </si>
  <si>
    <t>PPLPHARMA</t>
  </si>
  <si>
    <t>Himadri Speciality Chemical Ltd</t>
  </si>
  <si>
    <t>HSCL</t>
  </si>
  <si>
    <t>Computer Age Management Services Ltd</t>
  </si>
  <si>
    <t>CAMS</t>
  </si>
  <si>
    <t>Tata Teleservices (Maharashtra) Ltd</t>
  </si>
  <si>
    <t>TTML</t>
  </si>
  <si>
    <t>NCC Ltd</t>
  </si>
  <si>
    <t>NCC</t>
  </si>
  <si>
    <t>Bata India Ltd</t>
  </si>
  <si>
    <t>BATAINDIA</t>
  </si>
  <si>
    <t>IIFL Finance Ltd</t>
  </si>
  <si>
    <t>IIFL</t>
  </si>
  <si>
    <t>V Guard Industries Ltd</t>
  </si>
  <si>
    <t>VGUARD</t>
  </si>
  <si>
    <t>Aditya Birla Sun Life Amc Ltd</t>
  </si>
  <si>
    <t>ABSLAMC</t>
  </si>
  <si>
    <t>BEML Ltd</t>
  </si>
  <si>
    <t>BEML</t>
  </si>
  <si>
    <t>Finolex Industries Ltd</t>
  </si>
  <si>
    <t>FINPIPE</t>
  </si>
  <si>
    <t>Poly Medicure Ltd</t>
  </si>
  <si>
    <t>POLYMED</t>
  </si>
  <si>
    <t>Health Care Equipment &amp; Supplies</t>
  </si>
  <si>
    <t>Waaree Renewable Technologies Ltd</t>
  </si>
  <si>
    <t>WAAREERTL</t>
  </si>
  <si>
    <t>R R Kabel Ltd</t>
  </si>
  <si>
    <t>RRKABEL</t>
  </si>
  <si>
    <t>Great Eastern Shipping Company Ltd</t>
  </si>
  <si>
    <t>GESHIP</t>
  </si>
  <si>
    <t>Inox Wind Ltd</t>
  </si>
  <si>
    <t>INOXWIND</t>
  </si>
  <si>
    <t>Birlasoft Ltd</t>
  </si>
  <si>
    <t>BSOFT</t>
  </si>
  <si>
    <t>Multi Commodity Exchange of India Ltd</t>
  </si>
  <si>
    <t>MCX</t>
  </si>
  <si>
    <t>Affle (India) Ltd</t>
  </si>
  <si>
    <t>AFFLE</t>
  </si>
  <si>
    <t>Advertising</t>
  </si>
  <si>
    <t>Triveni Turbine Ltd</t>
  </si>
  <si>
    <t>TRITURBINE</t>
  </si>
  <si>
    <t>Tbo Tek Ltd</t>
  </si>
  <si>
    <t>TBOTEK</t>
  </si>
  <si>
    <t>Tour &amp; Travel Services</t>
  </si>
  <si>
    <t>Angel One Ltd</t>
  </si>
  <si>
    <t>ANGELONE</t>
  </si>
  <si>
    <t>Schneider Electric Infrastructure Ltd</t>
  </si>
  <si>
    <t>SCHNEIDER</t>
  </si>
  <si>
    <t>Trident Ltd</t>
  </si>
  <si>
    <t>TRIDENT</t>
  </si>
  <si>
    <t>IFCI Ltd</t>
  </si>
  <si>
    <t>IFCI</t>
  </si>
  <si>
    <t>Shyam Metalics and Energy Ltd</t>
  </si>
  <si>
    <t>SHYAMMETL</t>
  </si>
  <si>
    <t>Blue Dart Express Ltd</t>
  </si>
  <si>
    <t>BLUEDART</t>
  </si>
  <si>
    <t>IDFC Ltd</t>
  </si>
  <si>
    <t>IDFC</t>
  </si>
  <si>
    <t>Ramco Cements Limited</t>
  </si>
  <si>
    <t>RAMCOCEM</t>
  </si>
  <si>
    <t>Sonata Software Ltd</t>
  </si>
  <si>
    <t>SONATSOFTW</t>
  </si>
  <si>
    <t>Jyothy Labs Ltd</t>
  </si>
  <si>
    <t>JYOTHYLAB</t>
  </si>
  <si>
    <t>Manappuram Finance Ltd</t>
  </si>
  <si>
    <t>MANAPPURAM</t>
  </si>
  <si>
    <t>Kirloskar Brothers Ltd</t>
  </si>
  <si>
    <t>KIRLOSBROS</t>
  </si>
  <si>
    <t>Techno Electric &amp; Engineering Company Ltd</t>
  </si>
  <si>
    <t>TECHNOE</t>
  </si>
  <si>
    <t>Data Patterns (India) Ltd</t>
  </si>
  <si>
    <t>DATAPATTNS</t>
  </si>
  <si>
    <t>Kirloskar Oil Engines Ltd</t>
  </si>
  <si>
    <t>KIRLOSENG</t>
  </si>
  <si>
    <t>Navin Fluorine International Ltd</t>
  </si>
  <si>
    <t>NAVINFLUOR</t>
  </si>
  <si>
    <t>Gujarat State Petronet Ltd</t>
  </si>
  <si>
    <t>GSPL</t>
  </si>
  <si>
    <t>Chalet Hotels Ltd</t>
  </si>
  <si>
    <t>CHALET</t>
  </si>
  <si>
    <t>Bikaji Foods International Ltd</t>
  </si>
  <si>
    <t>BIKAJI</t>
  </si>
  <si>
    <t>Jindal SAW Ltd</t>
  </si>
  <si>
    <t>JINDALSAW</t>
  </si>
  <si>
    <t>RITES Ltd</t>
  </si>
  <si>
    <t>RITES</t>
  </si>
  <si>
    <t>Capri Global Capital Ltd</t>
  </si>
  <si>
    <t>CGCL</t>
  </si>
  <si>
    <t>Anant Raj Ltd</t>
  </si>
  <si>
    <t>ANANTRAJ</t>
  </si>
  <si>
    <t>Concord Biotech Ltd</t>
  </si>
  <si>
    <t>CONCORDBIO</t>
  </si>
  <si>
    <t>HBL Power Systems Ltd</t>
  </si>
  <si>
    <t>HBLPOWER</t>
  </si>
  <si>
    <t>Welspun Corp Ltd</t>
  </si>
  <si>
    <t>WELCORP</t>
  </si>
  <si>
    <t>Indiamart Intermesh Ltd</t>
  </si>
  <si>
    <t>INDIAMART</t>
  </si>
  <si>
    <t>Welspun Living Ltd</t>
  </si>
  <si>
    <t>WELSPUNLIV</t>
  </si>
  <si>
    <t>Mahanagar Gas Ltd</t>
  </si>
  <si>
    <t>MGL</t>
  </si>
  <si>
    <t>Karur Vysya Bank Ltd</t>
  </si>
  <si>
    <t>KARURVYSYA</t>
  </si>
  <si>
    <t>Authum Investment &amp; Infrastructure Ltd</t>
  </si>
  <si>
    <t>AIIL</t>
  </si>
  <si>
    <t>Zensar Technologies Ltd</t>
  </si>
  <si>
    <t>ZENSARTECH</t>
  </si>
  <si>
    <t>Krishna Institute of Medical Sciences Ltd</t>
  </si>
  <si>
    <t>KIMS</t>
  </si>
  <si>
    <t>HFCL Ltd</t>
  </si>
  <si>
    <t>HFCL</t>
  </si>
  <si>
    <t>Firstsource Solutions Ltd</t>
  </si>
  <si>
    <t>FSL</t>
  </si>
  <si>
    <t>Outsourced services</t>
  </si>
  <si>
    <t>Railtel Corporation of India Ltd</t>
  </si>
  <si>
    <t>RAILTEL</t>
  </si>
  <si>
    <t>Communication &amp; Networking</t>
  </si>
  <si>
    <t>Nuvama Wealth Management Ltd</t>
  </si>
  <si>
    <t>NUVAMA</t>
  </si>
  <si>
    <t>Action Construction Equipment Ltd</t>
  </si>
  <si>
    <t>ACE</t>
  </si>
  <si>
    <t>Heavy Machinery</t>
  </si>
  <si>
    <t>Lakshmi Machine Works Ltd</t>
  </si>
  <si>
    <t>LAXMIMACH</t>
  </si>
  <si>
    <t>KSB Ltd</t>
  </si>
  <si>
    <t>KSB</t>
  </si>
  <si>
    <t>NMDC Steel Ltd</t>
  </si>
  <si>
    <t>NSLNISP</t>
  </si>
  <si>
    <t>Supreme Petrochem Ltd</t>
  </si>
  <si>
    <t>SPLPETRO</t>
  </si>
  <si>
    <t>Aster DM Healthcare Ltd</t>
  </si>
  <si>
    <t>ASTERDM</t>
  </si>
  <si>
    <t>Aptus Value Housing Finance India Ltd</t>
  </si>
  <si>
    <t>APTUS</t>
  </si>
  <si>
    <t>G R Infraprojects Ltd</t>
  </si>
  <si>
    <t>GRINFRA</t>
  </si>
  <si>
    <t>Fine Organic Industries Ltd</t>
  </si>
  <si>
    <t>FINEORG</t>
  </si>
  <si>
    <t>Ramkrishna Forgings Ltd</t>
  </si>
  <si>
    <t>RKFORGE</t>
  </si>
  <si>
    <t>Godrej Agrovet Ltd</t>
  </si>
  <si>
    <t>GODREJAGRO</t>
  </si>
  <si>
    <t>Agro Products</t>
  </si>
  <si>
    <t>Anand Rathi Wealth Ltd</t>
  </si>
  <si>
    <t>ANANDRATHI</t>
  </si>
  <si>
    <t>Redington Ltd</t>
  </si>
  <si>
    <t>REDINGTON</t>
  </si>
  <si>
    <t>Technology Hardware</t>
  </si>
  <si>
    <t>Asahi India Glass Ltd</t>
  </si>
  <si>
    <t>ASAHIINDIA</t>
  </si>
  <si>
    <t>Astrazeneca Pharma India Ltd</t>
  </si>
  <si>
    <t>ASTRAZEN</t>
  </si>
  <si>
    <t>UTI S&amp;P BSE Sensex ETF</t>
  </si>
  <si>
    <t>UTISENSETF</t>
  </si>
  <si>
    <t>DCM Shriram Ltd</t>
  </si>
  <si>
    <t>DCMSHRIRAM</t>
  </si>
  <si>
    <t>Sterling and Wilson Renewable Energy Ltd</t>
  </si>
  <si>
    <t>SWSOLAR</t>
  </si>
  <si>
    <t>Vardhman Textiles Ltd</t>
  </si>
  <si>
    <t>VTL</t>
  </si>
  <si>
    <t>Clean Science and Technology Ltd</t>
  </si>
  <si>
    <t>CLEAN</t>
  </si>
  <si>
    <t>Chennai Petroleum Corporation Ltd</t>
  </si>
  <si>
    <t>CHENNPETRO</t>
  </si>
  <si>
    <t>Century Plyboards (India) Ltd</t>
  </si>
  <si>
    <t>CENTURYPLY</t>
  </si>
  <si>
    <t>Wood Products</t>
  </si>
  <si>
    <t>Indian Energy Exchange Ltd</t>
  </si>
  <si>
    <t>IEX</t>
  </si>
  <si>
    <t>Power Trading &amp; Consultancy</t>
  </si>
  <si>
    <t>Engineers India Ltd</t>
  </si>
  <si>
    <t>ENGINERSIN</t>
  </si>
  <si>
    <t>Honasa Consumer Ltd</t>
  </si>
  <si>
    <t>HONASA</t>
  </si>
  <si>
    <t>shipping corporation of India Ltd</t>
  </si>
  <si>
    <t>SCI</t>
  </si>
  <si>
    <t>Bombay Burmah Trading Corporation Ltd</t>
  </si>
  <si>
    <t>BBTC</t>
  </si>
  <si>
    <t>RBL Bank Ltd</t>
  </si>
  <si>
    <t>RBLBANK</t>
  </si>
  <si>
    <t>Sanofi India Ltd</t>
  </si>
  <si>
    <t>SANOFI</t>
  </si>
  <si>
    <t>Godawari Power and Ispat Ltd</t>
  </si>
  <si>
    <t>GPIL</t>
  </si>
  <si>
    <t>Amber Enterprises India Ltd</t>
  </si>
  <si>
    <t>AMBER</t>
  </si>
  <si>
    <t>Olectra Greentech Ltd</t>
  </si>
  <si>
    <t>OLECTRA</t>
  </si>
  <si>
    <t>Jai Balaji Industries Ltd</t>
  </si>
  <si>
    <t>JAIBALAJI</t>
  </si>
  <si>
    <t>Zydus Wellness Ltd</t>
  </si>
  <si>
    <t>ZYDUSWELL</t>
  </si>
  <si>
    <t>Newgen Software Technologies Ltd</t>
  </si>
  <si>
    <t>NEWGEN</t>
  </si>
  <si>
    <t>Aavas Financiers Ltd</t>
  </si>
  <si>
    <t>AAVAS</t>
  </si>
  <si>
    <t>Elecon Engineering Company Ltd</t>
  </si>
  <si>
    <t>ELECON</t>
  </si>
  <si>
    <t>Bls International Services Ltd</t>
  </si>
  <si>
    <t>BLS</t>
  </si>
  <si>
    <t>Intellect Design Arena Ltd</t>
  </si>
  <si>
    <t>INTELLECT</t>
  </si>
  <si>
    <t>PVR INOX Ltd</t>
  </si>
  <si>
    <t>PVRINOX</t>
  </si>
  <si>
    <t>Theatres</t>
  </si>
  <si>
    <t>E I D-Parry (India) Ltd</t>
  </si>
  <si>
    <t>EIDPARRY</t>
  </si>
  <si>
    <t>Sugar</t>
  </si>
  <si>
    <t>Eris Lifesciences Ltd</t>
  </si>
  <si>
    <t>ERIS</t>
  </si>
  <si>
    <t>Netweb Technologies India Ltd</t>
  </si>
  <si>
    <t>NETWEB</t>
  </si>
  <si>
    <t>Indegene Ltd</t>
  </si>
  <si>
    <t>INDGN</t>
  </si>
  <si>
    <t>Doms Industries Ltd</t>
  </si>
  <si>
    <t>DOMS</t>
  </si>
  <si>
    <t>Office Supplies</t>
  </si>
  <si>
    <t>Raymond Ltd</t>
  </si>
  <si>
    <t>RAYMOND</t>
  </si>
  <si>
    <t>MMTC Ltd</t>
  </si>
  <si>
    <t>MMTC</t>
  </si>
  <si>
    <t>Ingersoll-Rand (India) Ltd</t>
  </si>
  <si>
    <t>INGERRAND</t>
  </si>
  <si>
    <t>PNC Infratech Ltd</t>
  </si>
  <si>
    <t>PNCINFRA</t>
  </si>
  <si>
    <t>Westlife Foodworld Ltd</t>
  </si>
  <si>
    <t>WESTLIFE</t>
  </si>
  <si>
    <t>Tanla Platforms Ltd</t>
  </si>
  <si>
    <t>TANLA</t>
  </si>
  <si>
    <t>Praj Industries Ltd</t>
  </si>
  <si>
    <t>PRAJIND</t>
  </si>
  <si>
    <t>Rashtriya Chemicals and Fertilizers Ltd</t>
  </si>
  <si>
    <t>RCF</t>
  </si>
  <si>
    <t>Zee Entertainment Enterprises Ltd</t>
  </si>
  <si>
    <t>ZEEL</t>
  </si>
  <si>
    <t>Cube Highways Trust</t>
  </si>
  <si>
    <t>CUBEINVIT</t>
  </si>
  <si>
    <t>Roads</t>
  </si>
  <si>
    <t>Akzo Nobel India Ltd</t>
  </si>
  <si>
    <t>AKZOINDIA</t>
  </si>
  <si>
    <t>Alok Industries Ltd</t>
  </si>
  <si>
    <t>ALOKINDS</t>
  </si>
  <si>
    <t>Craftsman Automation Ltd</t>
  </si>
  <si>
    <t>CRAFTSMAN</t>
  </si>
  <si>
    <t>Kfin Technologies Ltd</t>
  </si>
  <si>
    <t>KFINTECH</t>
  </si>
  <si>
    <t>Gujarat Mineral Development Corporation Ltd</t>
  </si>
  <si>
    <t>GMDCLTD</t>
  </si>
  <si>
    <t>Granules India Ltd</t>
  </si>
  <si>
    <t>GRANULES</t>
  </si>
  <si>
    <t>Wockhardt Ltd</t>
  </si>
  <si>
    <t>WOCKPHARMA</t>
  </si>
  <si>
    <t>UTI Asset Management Company Ltd</t>
  </si>
  <si>
    <t>UTIAMC</t>
  </si>
  <si>
    <t>TTK Prestige Ltd</t>
  </si>
  <si>
    <t>TTKPRESTIG</t>
  </si>
  <si>
    <t>Nuvoco Vistas Corporation Ltd</t>
  </si>
  <si>
    <t>NUVOCO</t>
  </si>
  <si>
    <t>CE Info Systems Ltd</t>
  </si>
  <si>
    <t>MAPMYINDIA</t>
  </si>
  <si>
    <t>Jaiprakash Power Ventures Ltd</t>
  </si>
  <si>
    <t>JPPOWER</t>
  </si>
  <si>
    <t>RHI Magnesita India Ltd</t>
  </si>
  <si>
    <t>RHIM</t>
  </si>
  <si>
    <t>Jammu and Kashmir Bank Ltd</t>
  </si>
  <si>
    <t>J&amp;KBANK</t>
  </si>
  <si>
    <t>Happiest Minds Technologies Ltd</t>
  </si>
  <si>
    <t>HAPPSTMNDS</t>
  </si>
  <si>
    <t>Electrosteel Castings Ltd</t>
  </si>
  <si>
    <t>ELECTCAST</t>
  </si>
  <si>
    <t>Zen Technologies Ltd</t>
  </si>
  <si>
    <t>ZENTEC</t>
  </si>
  <si>
    <t>Nava Limited</t>
  </si>
  <si>
    <t>NAVA</t>
  </si>
  <si>
    <t>Voltamp Transformers Ltd</t>
  </si>
  <si>
    <t>VOLTAMP</t>
  </si>
  <si>
    <t>Inox India Ltd</t>
  </si>
  <si>
    <t>INOXINDIA</t>
  </si>
  <si>
    <t>Sea-Borne Tankers</t>
  </si>
  <si>
    <t>Aether Industries Ltd</t>
  </si>
  <si>
    <t>AETHER</t>
  </si>
  <si>
    <t>Eclerx Services Ltd</t>
  </si>
  <si>
    <t>ECLERX</t>
  </si>
  <si>
    <t>Cera Sanitaryware Ltd</t>
  </si>
  <si>
    <t>CERA</t>
  </si>
  <si>
    <t>City Union Bank Ltd</t>
  </si>
  <si>
    <t>CUB</t>
  </si>
  <si>
    <t>KPI Green Energy Ltd</t>
  </si>
  <si>
    <t>KPIGREEN</t>
  </si>
  <si>
    <t>Birla Corporation Ltd</t>
  </si>
  <si>
    <t>BIRLACORPN</t>
  </si>
  <si>
    <t>Rainbow Children's Medicare Ltd</t>
  </si>
  <si>
    <t>RAINBOW</t>
  </si>
  <si>
    <t>Powergrid Infrastructure Investment Trust</t>
  </si>
  <si>
    <t>PGINVIT</t>
  </si>
  <si>
    <t>Lemon Tree Hotels Ltd</t>
  </si>
  <si>
    <t>LEMONTREE</t>
  </si>
  <si>
    <t>JK Tyre &amp; Industries Ltd</t>
  </si>
  <si>
    <t>JKTYRE</t>
  </si>
  <si>
    <t>Jubilant Pharmova Ltd</t>
  </si>
  <si>
    <t>JUBLPHARMA</t>
  </si>
  <si>
    <t>Bajaj Electricals Ltd</t>
  </si>
  <si>
    <t>BAJAJELEC</t>
  </si>
  <si>
    <t>Tega Industries Ltd</t>
  </si>
  <si>
    <t>TEGA</t>
  </si>
  <si>
    <t>HG Infra Engineering Ltd</t>
  </si>
  <si>
    <t>HGINFRA</t>
  </si>
  <si>
    <t>Happy Forgings Ltd</t>
  </si>
  <si>
    <t>HAPPYFORGE</t>
  </si>
  <si>
    <t>Auto, Truck &amp; Motorcycle Parts</t>
  </si>
  <si>
    <t>Can Fin Homes Ltd</t>
  </si>
  <si>
    <t>CANFINHOME</t>
  </si>
  <si>
    <t>Caplin Point Laboratories Ltd</t>
  </si>
  <si>
    <t>CAPLIPOINT</t>
  </si>
  <si>
    <t>Usha Martin Ltd</t>
  </si>
  <si>
    <t>USHAMART</t>
  </si>
  <si>
    <t>Thomas Cook (India) Ltd</t>
  </si>
  <si>
    <t>THOMASCOOK</t>
  </si>
  <si>
    <t>Minda Corporation Ltd</t>
  </si>
  <si>
    <t>MINDACORP</t>
  </si>
  <si>
    <t>Route Mobile Ltd</t>
  </si>
  <si>
    <t>ROUTE</t>
  </si>
  <si>
    <t>Latent View Analytics Ltd</t>
  </si>
  <si>
    <t>LATENTVIEW</t>
  </si>
  <si>
    <t>HMT Ltd</t>
  </si>
  <si>
    <t>HMT</t>
  </si>
  <si>
    <t>Transformers and Rectifiers (India) Ltd</t>
  </si>
  <si>
    <t>TRIL</t>
  </si>
  <si>
    <t>India Cements Ltd</t>
  </si>
  <si>
    <t>INDIACEM</t>
  </si>
  <si>
    <t>Reliance Power Ltd</t>
  </si>
  <si>
    <t>RPOWER</t>
  </si>
  <si>
    <t>Force Motors Ltd</t>
  </si>
  <si>
    <t>FORCEMOT</t>
  </si>
  <si>
    <t>Bharat 22 ETF</t>
  </si>
  <si>
    <t>ICICIB22</t>
  </si>
  <si>
    <t>Maharashtra Scooters Ltd</t>
  </si>
  <si>
    <t>MAHSCOOTER</t>
  </si>
  <si>
    <t>Sheela Foam Ltd</t>
  </si>
  <si>
    <t>SFL</t>
  </si>
  <si>
    <t>Home Furnishing</t>
  </si>
  <si>
    <t>PCBL Ltd</t>
  </si>
  <si>
    <t>PCBL</t>
  </si>
  <si>
    <t>Vesuvius India Ltd</t>
  </si>
  <si>
    <t>VESUVIUS</t>
  </si>
  <si>
    <t>Genus Power Infrastructures Ltd</t>
  </si>
  <si>
    <t>GENUSPOWER</t>
  </si>
  <si>
    <t>Nippon India ETF Nifty Bank BeES</t>
  </si>
  <si>
    <t>BANKBEES</t>
  </si>
  <si>
    <t>Just Dial Ltd</t>
  </si>
  <si>
    <t>JUSTDIAL</t>
  </si>
  <si>
    <t>CEAT Ltd</t>
  </si>
  <si>
    <t>CEATLTD</t>
  </si>
  <si>
    <t>Metropolis Healthcare Ltd</t>
  </si>
  <si>
    <t>METROPOLIS</t>
  </si>
  <si>
    <t>Glenmark Life Sciences Ltd</t>
  </si>
  <si>
    <t>GLS</t>
  </si>
  <si>
    <t>Valor Estate Ltd</t>
  </si>
  <si>
    <t>DBREALTY</t>
  </si>
  <si>
    <t>Alkyl Amines Chemicals Ltd</t>
  </si>
  <si>
    <t>ALKYLAMINE</t>
  </si>
  <si>
    <t>Rattanindia Enterprises Ltd</t>
  </si>
  <si>
    <t>RTNINDIA</t>
  </si>
  <si>
    <t>Kirloskar Ferrous Industries Ltd</t>
  </si>
  <si>
    <t>KIRLFER</t>
  </si>
  <si>
    <t>Shree Renuka Sugars Ltd</t>
  </si>
  <si>
    <t>RENUKA</t>
  </si>
  <si>
    <t>Neuland Laboratories Ltd</t>
  </si>
  <si>
    <t>NEULANDLAB</t>
  </si>
  <si>
    <t>Gujarat Pipavav Port Ltd</t>
  </si>
  <si>
    <t>GPPL</t>
  </si>
  <si>
    <t>Equitas Small Finance Bank Ltd</t>
  </si>
  <si>
    <t>EQUITASBNK</t>
  </si>
  <si>
    <t>KNR Constructions Ltd</t>
  </si>
  <si>
    <t>KNRCON</t>
  </si>
  <si>
    <t>Graphite India Ltd</t>
  </si>
  <si>
    <t>GRAPHITE</t>
  </si>
  <si>
    <t>Saregama India Ltd</t>
  </si>
  <si>
    <t>SAREGAMA</t>
  </si>
  <si>
    <t>Movies &amp; TV Serials</t>
  </si>
  <si>
    <t>Isgec Heavy Engineering Ltd</t>
  </si>
  <si>
    <t>ISGEC</t>
  </si>
  <si>
    <t>Safari Industries (India) Ltd</t>
  </si>
  <si>
    <t>SAFARI</t>
  </si>
  <si>
    <t>Gujarat Narmada Valley Fertilizers &amp; Chemicals Ltd</t>
  </si>
  <si>
    <t>GNFC</t>
  </si>
  <si>
    <t>Bengal &amp; Assam Company Ltd</t>
  </si>
  <si>
    <t>BENGALASM</t>
  </si>
  <si>
    <t>Galaxy Surfactants Ltd</t>
  </si>
  <si>
    <t>GALAXYSURF</t>
  </si>
  <si>
    <t>JK Lakshmi Cement Ltd</t>
  </si>
  <si>
    <t>JKLAKSHMI</t>
  </si>
  <si>
    <t>LT Foods Ltd</t>
  </si>
  <si>
    <t>LTFOODS</t>
  </si>
  <si>
    <t>Gujarat State Fertilizers &amp; Chemicals Ltd</t>
  </si>
  <si>
    <t>GSFC</t>
  </si>
  <si>
    <t>Gravita India Ltd</t>
  </si>
  <si>
    <t>GRAVITA</t>
  </si>
  <si>
    <t>Metals - Lead</t>
  </si>
  <si>
    <t>Moil Ltd</t>
  </si>
  <si>
    <t>MOIL</t>
  </si>
  <si>
    <t>Mining - Manganese</t>
  </si>
  <si>
    <t>RedTape</t>
  </si>
  <si>
    <t>REDTAPE</t>
  </si>
  <si>
    <t>ESAB India Ltd</t>
  </si>
  <si>
    <t>ESABINDIA</t>
  </si>
  <si>
    <t>Deepak Fertilisers and Petrochemicals Corp Ltd</t>
  </si>
  <si>
    <t>DEEPAKFERT</t>
  </si>
  <si>
    <t>Puravankara Ltd</t>
  </si>
  <si>
    <t>PURVA</t>
  </si>
  <si>
    <t>Arvind Ltd</t>
  </si>
  <si>
    <t>ARVIND</t>
  </si>
  <si>
    <t>Sammaan Capital Ltd</t>
  </si>
  <si>
    <t>IBULHSGFIN</t>
  </si>
  <si>
    <t>Home First Finance Company India Ltd</t>
  </si>
  <si>
    <t>HOMEFIRST</t>
  </si>
  <si>
    <t>Sapphire Foods India Ltd</t>
  </si>
  <si>
    <t>SAPPHIRE</t>
  </si>
  <si>
    <t>Brookfield India Real Estate Trust</t>
  </si>
  <si>
    <t>BIRET</t>
  </si>
  <si>
    <t>PG Electroplast Ltd</t>
  </si>
  <si>
    <t>PGEL</t>
  </si>
  <si>
    <t>Sarda Energy &amp; Minerals Ltd</t>
  </si>
  <si>
    <t>SARDAEN</t>
  </si>
  <si>
    <t>Power Mech Projects Ltd</t>
  </si>
  <si>
    <t>POWERMECH</t>
  </si>
  <si>
    <t>JK Paper Ltd</t>
  </si>
  <si>
    <t>JKPAPER</t>
  </si>
  <si>
    <t>India Grid Trust</t>
  </si>
  <si>
    <t>INDIGRID</t>
  </si>
  <si>
    <t>Varroc Engineering Ltd</t>
  </si>
  <si>
    <t>VARROC</t>
  </si>
  <si>
    <t>Azad Engineering Ltd</t>
  </si>
  <si>
    <t>AZAD</t>
  </si>
  <si>
    <t>Mahindra Lifespace Developers Ltd</t>
  </si>
  <si>
    <t>MAHLIFE</t>
  </si>
  <si>
    <t>Eureka Forbes Ltd</t>
  </si>
  <si>
    <t>EUREKAFORBE</t>
  </si>
  <si>
    <t>Rategain Travel Technologies Ltd</t>
  </si>
  <si>
    <t>RATEGAIN</t>
  </si>
  <si>
    <t>Inox Wind Energy Ltd</t>
  </si>
  <si>
    <t>IWEL</t>
  </si>
  <si>
    <t>Mishra Dhatu Nigam Ltd</t>
  </si>
  <si>
    <t>MIDHANI</t>
  </si>
  <si>
    <t>Ahluwalia Contracts (India) Ltd</t>
  </si>
  <si>
    <t>AHLUCONT</t>
  </si>
  <si>
    <t>National Standard (India) Ltd</t>
  </si>
  <si>
    <t>NATIONSTD</t>
  </si>
  <si>
    <t>Juniper Hotels Ltd</t>
  </si>
  <si>
    <t>JUNIPER</t>
  </si>
  <si>
    <t>Lloyds Engineering Works Ltd</t>
  </si>
  <si>
    <t>LLOYDSENGG</t>
  </si>
  <si>
    <t>Quess Corp Ltd</t>
  </si>
  <si>
    <t>QUESS</t>
  </si>
  <si>
    <t>Employment Services</t>
  </si>
  <si>
    <t>JM Financial Ltd</t>
  </si>
  <si>
    <t>JMFINANCIL</t>
  </si>
  <si>
    <t>Keystone Realtors Ltd</t>
  </si>
  <si>
    <t>RUSTOMJEE</t>
  </si>
  <si>
    <t>Balrampur Chini Mills Ltd</t>
  </si>
  <si>
    <t>BALRAMCHIN</t>
  </si>
  <si>
    <t>Sunteck Realty Ltd</t>
  </si>
  <si>
    <t>SUNTECK</t>
  </si>
  <si>
    <t>Texmaco Rail &amp; Engineering Ltd</t>
  </si>
  <si>
    <t>TEXRAIL</t>
  </si>
  <si>
    <t>Mahindra Holidays and Resorts India Ltd</t>
  </si>
  <si>
    <t>MHRIL</t>
  </si>
  <si>
    <t>Campus Activewear Ltd</t>
  </si>
  <si>
    <t>CAMPUS</t>
  </si>
  <si>
    <t>Rajesh Exports Ltd</t>
  </si>
  <si>
    <t>RAJESHEXPO</t>
  </si>
  <si>
    <t>Jubilant Ingrevia Ltd</t>
  </si>
  <si>
    <t>JUBLINGREA</t>
  </si>
  <si>
    <t>Archean Chemical Industries Ltd</t>
  </si>
  <si>
    <t>ACI</t>
  </si>
  <si>
    <t>Anupam Rasayan India Ltd</t>
  </si>
  <si>
    <t>ANURAS</t>
  </si>
  <si>
    <t>CMS Info Systems Ltd</t>
  </si>
  <si>
    <t>CMSINFO</t>
  </si>
  <si>
    <t>Strides Pharma Science Ltd</t>
  </si>
  <si>
    <t>STAR</t>
  </si>
  <si>
    <t>Kama Holdings Ltd</t>
  </si>
  <si>
    <t>KAMAHOLD</t>
  </si>
  <si>
    <t>Triveni Engineering and Industries Ltd</t>
  </si>
  <si>
    <t>TRIVENI</t>
  </si>
  <si>
    <t>Kotak Nifty Bank ETF</t>
  </si>
  <si>
    <t>BANKNIFTY1</t>
  </si>
  <si>
    <t>Astra Microwave Products Ltd</t>
  </si>
  <si>
    <t>ASTRAMICRO</t>
  </si>
  <si>
    <t>Ujjivan Small Finance Bank Ltd</t>
  </si>
  <si>
    <t>UJJIVANSFB</t>
  </si>
  <si>
    <t>Kirloskar Pneumatic Company Ltd</t>
  </si>
  <si>
    <t>KIRLPNU</t>
  </si>
  <si>
    <t>SBFC Finance Ltd</t>
  </si>
  <si>
    <t>SBFC</t>
  </si>
  <si>
    <t>ITD Cementation India Ltd</t>
  </si>
  <si>
    <t>ITDCEM</t>
  </si>
  <si>
    <t>Maharashtra Seamless Ltd</t>
  </si>
  <si>
    <t>MAHSEAMLES</t>
  </si>
  <si>
    <t>ELANTAS Beck India Ltd</t>
  </si>
  <si>
    <t>ELANTAS</t>
  </si>
  <si>
    <t>Sandur Manganese and Iron Ores Ltd</t>
  </si>
  <si>
    <t>SANDUMA</t>
  </si>
  <si>
    <t>Marksans Pharma Ltd</t>
  </si>
  <si>
    <t>MARKSANS</t>
  </si>
  <si>
    <t>Procter &amp; Gamble Health Ltd</t>
  </si>
  <si>
    <t>PGHL</t>
  </si>
  <si>
    <t>Karnataka Bank Ltd</t>
  </si>
  <si>
    <t>KTKBANK</t>
  </si>
  <si>
    <t>Star Cement Ltd</t>
  </si>
  <si>
    <t>STARCEMENT</t>
  </si>
  <si>
    <t>Avanti Feeds Ltd</t>
  </si>
  <si>
    <t>AVANTIFEED</t>
  </si>
  <si>
    <t>Jupiter Life Line Hospitals Ltd</t>
  </si>
  <si>
    <t>JLHL</t>
  </si>
  <si>
    <t>SBI Nifty 50 ETF</t>
  </si>
  <si>
    <t>SETFNIF50</t>
  </si>
  <si>
    <t>BHARAT Bond ETF-April 2023-Growth</t>
  </si>
  <si>
    <t>EBBETF0423</t>
  </si>
  <si>
    <t>Debt</t>
  </si>
  <si>
    <t>Chemplast Sanmar Ltd</t>
  </si>
  <si>
    <t>CHEMPLASTS</t>
  </si>
  <si>
    <t>Syrma SGS Technology Ltd</t>
  </si>
  <si>
    <t>SYRMA</t>
  </si>
  <si>
    <t>Mrs. Bectors Food Specialities Ltd</t>
  </si>
  <si>
    <t>BECTORFOOD</t>
  </si>
  <si>
    <t>Equinox India Developments Ltd</t>
  </si>
  <si>
    <t>EMBDL</t>
  </si>
  <si>
    <t>Shriram Pistons &amp; Rings Ltd</t>
  </si>
  <si>
    <t>SHRIPISTON</t>
  </si>
  <si>
    <t>Shoppers Stop Ltd</t>
  </si>
  <si>
    <t>SHOPERSTOP</t>
  </si>
  <si>
    <t>Aurionpro Solutions Ltd</t>
  </si>
  <si>
    <t>AURIONPRO</t>
  </si>
  <si>
    <t>RattanIndia Power Ltd</t>
  </si>
  <si>
    <t>RTNPOWER</t>
  </si>
  <si>
    <t>TVS Supply Chain Solutions Ltd</t>
  </si>
  <si>
    <t>TVSSCS</t>
  </si>
  <si>
    <t>Prudent Corporate Advisory Services Ltd</t>
  </si>
  <si>
    <t>PRUDENT</t>
  </si>
  <si>
    <t>Electronics Mart India Ltd</t>
  </si>
  <si>
    <t>EMIL</t>
  </si>
  <si>
    <t>Shakti Pumps (India) Ltd</t>
  </si>
  <si>
    <t>SHAKTIPUMP</t>
  </si>
  <si>
    <t>Allied Blenders and Distillers Ltd</t>
  </si>
  <si>
    <t>ABDL</t>
  </si>
  <si>
    <t>Network18 Media &amp; Investments Ltd</t>
  </si>
  <si>
    <t>NETWORK18</t>
  </si>
  <si>
    <t>Mastek Ltd</t>
  </si>
  <si>
    <t>MASTEK</t>
  </si>
  <si>
    <t>Prism Johnson Ltd</t>
  </si>
  <si>
    <t>PRSMJOHNSN</t>
  </si>
  <si>
    <t>MedPlus Health Services Ltd</t>
  </si>
  <si>
    <t>MEDPLUS</t>
  </si>
  <si>
    <t>India Shelter Finance Corporation Ltd</t>
  </si>
  <si>
    <t>INDIASHLTR</t>
  </si>
  <si>
    <t>F D C Ltd</t>
  </si>
  <si>
    <t>FDC</t>
  </si>
  <si>
    <t>Max Estates Ltd</t>
  </si>
  <si>
    <t>MAXESTATES</t>
  </si>
  <si>
    <t>Infibeam Avenues Ltd</t>
  </si>
  <si>
    <t>INFIBEAM</t>
  </si>
  <si>
    <t>HEG Ltd</t>
  </si>
  <si>
    <t>HEG</t>
  </si>
  <si>
    <t>CCL Products (India) Ltd</t>
  </si>
  <si>
    <t>CCL</t>
  </si>
  <si>
    <t>Hindustan Construction Company Ltd</t>
  </si>
  <si>
    <t>HCC</t>
  </si>
  <si>
    <t>National Fertilizers Ltd</t>
  </si>
  <si>
    <t>NFL</t>
  </si>
  <si>
    <t>Vijaya Diagnostic Centre Ltd</t>
  </si>
  <si>
    <t>VIJAYA</t>
  </si>
  <si>
    <t>Religare Enterprises Ltd</t>
  </si>
  <si>
    <t>RELIGARE</t>
  </si>
  <si>
    <t>Responsive Industries Ltd</t>
  </si>
  <si>
    <t>RESPONIND</t>
  </si>
  <si>
    <t>Building Products - Granite</t>
  </si>
  <si>
    <t>Va Tech Wabag Ltd</t>
  </si>
  <si>
    <t>WABAG</t>
  </si>
  <si>
    <t>Water Management</t>
  </si>
  <si>
    <t>Ion Exchange (India) Ltd</t>
  </si>
  <si>
    <t>IONEXCHANG</t>
  </si>
  <si>
    <t>Environmental Services</t>
  </si>
  <si>
    <t>Dilip Buildcon Ltd</t>
  </si>
  <si>
    <t>DBL</t>
  </si>
  <si>
    <t>Symphony Ltd</t>
  </si>
  <si>
    <t>SYMPHONY</t>
  </si>
  <si>
    <t>Gallantt Ispat Ltd</t>
  </si>
  <si>
    <t>GALLANTT</t>
  </si>
  <si>
    <t>JSW Holdings Ltd</t>
  </si>
  <si>
    <t>JSWHL</t>
  </si>
  <si>
    <t>Jindal Worldwide Ltd</t>
  </si>
  <si>
    <t>JINDWORLD</t>
  </si>
  <si>
    <t>Dhanuka Agritech Ltd</t>
  </si>
  <si>
    <t>DHANUKA</t>
  </si>
  <si>
    <t>Time Technoplast Ltd</t>
  </si>
  <si>
    <t>TIMETECHNO</t>
  </si>
  <si>
    <t>Indo Count Industries Ltd</t>
  </si>
  <si>
    <t>ICIL</t>
  </si>
  <si>
    <t>Garware Technical Fibres Ltd</t>
  </si>
  <si>
    <t>GARFIBRES</t>
  </si>
  <si>
    <t>Transport Corporation of India Ltd</t>
  </si>
  <si>
    <t>TCI</t>
  </si>
  <si>
    <t>Prince Pipes and Fittings Ltd</t>
  </si>
  <si>
    <t>PRINCEPIPE</t>
  </si>
  <si>
    <t>Greenlam Industries Ltd</t>
  </si>
  <si>
    <t>GREENLAM</t>
  </si>
  <si>
    <t>Building Products - Laminates</t>
  </si>
  <si>
    <t>Ganesh Housing Corp Ltd</t>
  </si>
  <si>
    <t>GANESHHOUC</t>
  </si>
  <si>
    <t>Man Infraconstruction Ltd</t>
  </si>
  <si>
    <t>MANINFRA</t>
  </si>
  <si>
    <t>Choice International Ltd</t>
  </si>
  <si>
    <t>CHOICEIN</t>
  </si>
  <si>
    <t>Dodla Dairy Ltd</t>
  </si>
  <si>
    <t>DODLA</t>
  </si>
  <si>
    <t>Balaji Amines Ltd</t>
  </si>
  <si>
    <t>BALAMINES</t>
  </si>
  <si>
    <t>Senco Gold Ltd</t>
  </si>
  <si>
    <t>SENCO</t>
  </si>
  <si>
    <t>Magellanic Cloud Ltd</t>
  </si>
  <si>
    <t>MCLOUD</t>
  </si>
  <si>
    <t>Suprajit Engineering Ltd</t>
  </si>
  <si>
    <t>SUPRAJIT</t>
  </si>
  <si>
    <t>eMudhra Ltd</t>
  </si>
  <si>
    <t>EMUDHRA</t>
  </si>
  <si>
    <t>Tamilnad Mercantile Bank Ltd</t>
  </si>
  <si>
    <t>TMB</t>
  </si>
  <si>
    <t>Sansera Engineering Ltd</t>
  </si>
  <si>
    <t>SANSERA</t>
  </si>
  <si>
    <t>Jana Small Finance Bank Ltd</t>
  </si>
  <si>
    <t>JSFB</t>
  </si>
  <si>
    <t>Blue Jet Healthcare Ltd</t>
  </si>
  <si>
    <t>BLUEJET</t>
  </si>
  <si>
    <t>Sun Pharma Advanced Research Co Ltd</t>
  </si>
  <si>
    <t>SPARC</t>
  </si>
  <si>
    <t>ASK Automotive Ltd</t>
  </si>
  <si>
    <t>ASKAUTOLTD</t>
  </si>
  <si>
    <t>Paradeep Phosphates Ltd</t>
  </si>
  <si>
    <t>PARADEEP</t>
  </si>
  <si>
    <t>Easy Trip Planners Ltd</t>
  </si>
  <si>
    <t>EASEMYTRIP</t>
  </si>
  <si>
    <t>VST Industries Ltd</t>
  </si>
  <si>
    <t>VSTIND</t>
  </si>
  <si>
    <t>Laxmi Organic Industries Ltd</t>
  </si>
  <si>
    <t>LXCHEM</t>
  </si>
  <si>
    <t>TV18 Broadcast Ltd</t>
  </si>
  <si>
    <t>TV18BRDCST</t>
  </si>
  <si>
    <t>South Indian Bank Ltd</t>
  </si>
  <si>
    <t>SOUTHBANK</t>
  </si>
  <si>
    <t>Reliance Infrastructure Ltd</t>
  </si>
  <si>
    <t>RELINFRA</t>
  </si>
  <si>
    <t>EPL Ltd</t>
  </si>
  <si>
    <t>EPL</t>
  </si>
  <si>
    <t>Packaging</t>
  </si>
  <si>
    <t>KRBL Ltd</t>
  </si>
  <si>
    <t>KRBL</t>
  </si>
  <si>
    <t>Orchid Pharma Ltd</t>
  </si>
  <si>
    <t>ORCHPHARMA</t>
  </si>
  <si>
    <t>Indigo Paints Ltd</t>
  </si>
  <si>
    <t>INDIGOPNTS</t>
  </si>
  <si>
    <t>GMR Power and Urban Infra Ltd</t>
  </si>
  <si>
    <t>GMRP&amp;UI</t>
  </si>
  <si>
    <t>Tips Industries Ltd</t>
  </si>
  <si>
    <t>TIPSINDLTD</t>
  </si>
  <si>
    <t>Sharda Motor Industries Ltd</t>
  </si>
  <si>
    <t>SHARDAMOTR</t>
  </si>
  <si>
    <t>Kennametal India Ltd</t>
  </si>
  <si>
    <t>KENNAMET</t>
  </si>
  <si>
    <t>Ethos Ltd</t>
  </si>
  <si>
    <t>ETHOSLTD</t>
  </si>
  <si>
    <t>India Tourism Development Corp Ltd</t>
  </si>
  <si>
    <t>ITDC</t>
  </si>
  <si>
    <t>Sterlite Technologies Ltd</t>
  </si>
  <si>
    <t>STLTECH</t>
  </si>
  <si>
    <t>Gabriel India Ltd</t>
  </si>
  <si>
    <t>GABRIEL</t>
  </si>
  <si>
    <t>V-mart Retail Ltd</t>
  </si>
  <si>
    <t>VMART</t>
  </si>
  <si>
    <t>Orient Cement Ltd</t>
  </si>
  <si>
    <t>ORIENTCEM</t>
  </si>
  <si>
    <t>Hindustan Foods Ltd</t>
  </si>
  <si>
    <t>HNDFDS</t>
  </si>
  <si>
    <t>PDS Limited</t>
  </si>
  <si>
    <t>PDSL</t>
  </si>
  <si>
    <t>National Highways Infra Trust</t>
  </si>
  <si>
    <t>NHIT</t>
  </si>
  <si>
    <t>Nazara Technologies Ltd</t>
  </si>
  <si>
    <t>NAZARA</t>
  </si>
  <si>
    <t>Theme Parks &amp; Gaming</t>
  </si>
  <si>
    <t>Black Box Ltd</t>
  </si>
  <si>
    <t>BBOX</t>
  </si>
  <si>
    <t>Le Travenues Technology Ltd</t>
  </si>
  <si>
    <t>IXIGO</t>
  </si>
  <si>
    <t>Ashoka Buildcon Ltd</t>
  </si>
  <si>
    <t>ASHOKA</t>
  </si>
  <si>
    <t>BHARAT Bond ETF-April 2030-Growth</t>
  </si>
  <si>
    <t>EBBETF0430</t>
  </si>
  <si>
    <t>Welspun Enterprises Ltd</t>
  </si>
  <si>
    <t>WELENT</t>
  </si>
  <si>
    <t>Rallis India Ltd</t>
  </si>
  <si>
    <t>RALLIS</t>
  </si>
  <si>
    <t>IFB Industries Ltd</t>
  </si>
  <si>
    <t>IFBIND</t>
  </si>
  <si>
    <t>Piccadily Agro Industries Ltd</t>
  </si>
  <si>
    <t>PICCADIL</t>
  </si>
  <si>
    <t>V I P Industries Ltd</t>
  </si>
  <si>
    <t>VIPIND</t>
  </si>
  <si>
    <t>Diamond Power Infrastructure Ltd</t>
  </si>
  <si>
    <t>DIACABS</t>
  </si>
  <si>
    <t>BHARAT Bond ETF-April 2032</t>
  </si>
  <si>
    <t>BBETF0432</t>
  </si>
  <si>
    <t>Arvind Fashions Ltd</t>
  </si>
  <si>
    <t>ARVINDFASN</t>
  </si>
  <si>
    <t>Jai Corp Ltd</t>
  </si>
  <si>
    <t>JAICORPLTD</t>
  </si>
  <si>
    <t>Kesoram Industries Ltd</t>
  </si>
  <si>
    <t>KESORAMIND</t>
  </si>
  <si>
    <t>Rolex Rings Ltd</t>
  </si>
  <si>
    <t>ROLEXRINGS</t>
  </si>
  <si>
    <t>Gokaldas Exports Ltd</t>
  </si>
  <si>
    <t>GOKEX</t>
  </si>
  <si>
    <t>Insolation Energy Ltd</t>
  </si>
  <si>
    <t>INA</t>
  </si>
  <si>
    <t>Surya Roshni Ltd</t>
  </si>
  <si>
    <t>SURYAROSNI</t>
  </si>
  <si>
    <t>PTC India Ltd</t>
  </si>
  <si>
    <t>PTC</t>
  </si>
  <si>
    <t>Paisalo Digital Ltd</t>
  </si>
  <si>
    <t>PAISALO</t>
  </si>
  <si>
    <t>India Infrastructure Trust</t>
  </si>
  <si>
    <t>INFRATRUST</t>
  </si>
  <si>
    <t>Niit Learning Systems Ltd</t>
  </si>
  <si>
    <t>NIITMTS</t>
  </si>
  <si>
    <t>Education Services</t>
  </si>
  <si>
    <t>GMM Pfaudler Ltd</t>
  </si>
  <si>
    <t>GMMPFAUDLR</t>
  </si>
  <si>
    <t>Nesco Ltd</t>
  </si>
  <si>
    <t>NESCO</t>
  </si>
  <si>
    <t>Shilpa Medicare Ltd</t>
  </si>
  <si>
    <t>SHILPAMED</t>
  </si>
  <si>
    <t>Technocraft Industries (India) Ltd</t>
  </si>
  <si>
    <t>TIIL</t>
  </si>
  <si>
    <t>Indinfravit Trust</t>
  </si>
  <si>
    <t>INDINFR</t>
  </si>
  <si>
    <t>Allcargo Logistics Ltd</t>
  </si>
  <si>
    <t>ALLCARGO</t>
  </si>
  <si>
    <t>Borosil Renewables Ltd</t>
  </si>
  <si>
    <t>BORORENEW</t>
  </si>
  <si>
    <t>Housewares</t>
  </si>
  <si>
    <t>DB Corp Ltd</t>
  </si>
  <si>
    <t>DBCORP</t>
  </si>
  <si>
    <t>Publishing</t>
  </si>
  <si>
    <t>J Kumar Infraprojects Ltd</t>
  </si>
  <si>
    <t>JKIL</t>
  </si>
  <si>
    <t>SIS Ltd</t>
  </si>
  <si>
    <t>SIS</t>
  </si>
  <si>
    <t>Sudarshan Chemical Industries Ltd</t>
  </si>
  <si>
    <t>SUDARSCHEM</t>
  </si>
  <si>
    <t>Gujarat Ambuja Exports Ltd</t>
  </si>
  <si>
    <t>GAEL</t>
  </si>
  <si>
    <t>Hemisphere Properties India Ltd</t>
  </si>
  <si>
    <t>HEMIPROP</t>
  </si>
  <si>
    <t>Protean eGov Technologies Ltd</t>
  </si>
  <si>
    <t>PROTEAN</t>
  </si>
  <si>
    <t>Epigral Ltd</t>
  </si>
  <si>
    <t>EPIGRAL</t>
  </si>
  <si>
    <t>Cyient DLM Ltd</t>
  </si>
  <si>
    <t>CYIENTDLM</t>
  </si>
  <si>
    <t>TD Power Systems Ltd</t>
  </si>
  <si>
    <t>TDPOWERSYS</t>
  </si>
  <si>
    <t>CSB Bank Ltd</t>
  </si>
  <si>
    <t>CSBBANK</t>
  </si>
  <si>
    <t>Share India Securities Ltd</t>
  </si>
  <si>
    <t>SHAREINDIA</t>
  </si>
  <si>
    <t>Privi Speciality Chemicals Ltd</t>
  </si>
  <si>
    <t>PRIVISCL</t>
  </si>
  <si>
    <t>Aditya Vision Ltd</t>
  </si>
  <si>
    <t>AVL</t>
  </si>
  <si>
    <t>Retail - Speciality</t>
  </si>
  <si>
    <t>Gulf Oil Lubricants India Ltd</t>
  </si>
  <si>
    <t>GULFOILLUB</t>
  </si>
  <si>
    <t>Sundaram Finance Holdings Ltd</t>
  </si>
  <si>
    <t>SUNDARMHLD</t>
  </si>
  <si>
    <t>MSTC Ltd</t>
  </si>
  <si>
    <t>MSTCLTD</t>
  </si>
  <si>
    <t>Tarc Ltd</t>
  </si>
  <si>
    <t>TARC</t>
  </si>
  <si>
    <t>Pricol Ltd</t>
  </si>
  <si>
    <t>PRICOLLTD</t>
  </si>
  <si>
    <t>MTAR Technologies Ltd</t>
  </si>
  <si>
    <t>MTARTECH</t>
  </si>
  <si>
    <t>Kirloskar Industries Ltd</t>
  </si>
  <si>
    <t>KIRLOSIND</t>
  </si>
  <si>
    <t>Orient Electric Ltd</t>
  </si>
  <si>
    <t>ORIENTELEC</t>
  </si>
  <si>
    <t>IIFL Securities Ltd</t>
  </si>
  <si>
    <t>IIFLSEC</t>
  </si>
  <si>
    <t>Gujarat Alkalies And Chemicals Ltd</t>
  </si>
  <si>
    <t>GUJALKALI</t>
  </si>
  <si>
    <t>Lux Industries Ltd</t>
  </si>
  <si>
    <t>LUXIND</t>
  </si>
  <si>
    <t>Go Fashion (India) Ltd</t>
  </si>
  <si>
    <t>GOCOLORS</t>
  </si>
  <si>
    <t>R Systems International Ltd</t>
  </si>
  <si>
    <t>RSYSTEMS</t>
  </si>
  <si>
    <t>ICRA Ltd</t>
  </si>
  <si>
    <t>ICRA</t>
  </si>
  <si>
    <t>Bondada Engineering Ltd</t>
  </si>
  <si>
    <t>BONDADA</t>
  </si>
  <si>
    <t>Utkarsh Small Finance Bank Ltd</t>
  </si>
  <si>
    <t>UTKARSHBNK</t>
  </si>
  <si>
    <t>Pilani Investment And Industries Corporation Ltd</t>
  </si>
  <si>
    <t>PILANIINVS</t>
  </si>
  <si>
    <t>Gateway Distriparks Ltd</t>
  </si>
  <si>
    <t>GATEWAY</t>
  </si>
  <si>
    <t>Edelweiss Financial Services Ltd</t>
  </si>
  <si>
    <t>EDELWEISS</t>
  </si>
  <si>
    <t>Garware Hi-Tech Films Ltd</t>
  </si>
  <si>
    <t>GRWRHITECH</t>
  </si>
  <si>
    <t>Johnson Controls-Hitachi Air Conditioning India Ltd</t>
  </si>
  <si>
    <t>JCHAC</t>
  </si>
  <si>
    <t>Paras Defence and Space Technologies Ltd</t>
  </si>
  <si>
    <t>PARAS</t>
  </si>
  <si>
    <t>Rain Industries Ltd</t>
  </si>
  <si>
    <t>RAIN</t>
  </si>
  <si>
    <t>Bansal Wire Industries Ltd</t>
  </si>
  <si>
    <t>BANSALWIRE</t>
  </si>
  <si>
    <t>Ami Organics Ltd</t>
  </si>
  <si>
    <t>AMIORG</t>
  </si>
  <si>
    <t>Restaurant Brands Asia Ltd</t>
  </si>
  <si>
    <t>RBA</t>
  </si>
  <si>
    <t>Exicom Tele-Systems Ltd</t>
  </si>
  <si>
    <t>EXICOM</t>
  </si>
  <si>
    <t>Moschip Technologies Ltd</t>
  </si>
  <si>
    <t>MOSCHIP</t>
  </si>
  <si>
    <t>Aarti Pharmalabs Ltd</t>
  </si>
  <si>
    <t>AARTIPHARM</t>
  </si>
  <si>
    <t>GHCL Ltd</t>
  </si>
  <si>
    <t>GHCL</t>
  </si>
  <si>
    <t>Nippon India ETF Gold BeES</t>
  </si>
  <si>
    <t>GOLDBEES</t>
  </si>
  <si>
    <t>Gold</t>
  </si>
  <si>
    <t>JTEKT India Ltd</t>
  </si>
  <si>
    <t>JTEKTINDIA</t>
  </si>
  <si>
    <t>AGI Greenpac Ltd</t>
  </si>
  <si>
    <t>AGI</t>
  </si>
  <si>
    <t>Vaibhav Global Ltd</t>
  </si>
  <si>
    <t>VAIBHAVGBL</t>
  </si>
  <si>
    <t>Heidelbergcement India Ltd</t>
  </si>
  <si>
    <t>HEIDELBERG</t>
  </si>
  <si>
    <t>MAS Financial Services Ltd</t>
  </si>
  <si>
    <t>MASFIN</t>
  </si>
  <si>
    <t>Bajaj Hindusthan Sugar Ltd</t>
  </si>
  <si>
    <t>BAJAJHIND</t>
  </si>
  <si>
    <t>Heritage Foods Ltd</t>
  </si>
  <si>
    <t>HERITGFOOD</t>
  </si>
  <si>
    <t>Spandana Sphoorty Financial Ltd</t>
  </si>
  <si>
    <t>SPANDANA</t>
  </si>
  <si>
    <t>Wonderla Holidays Ltd</t>
  </si>
  <si>
    <t>WONDERLA</t>
  </si>
  <si>
    <t>Nocil Ltd</t>
  </si>
  <si>
    <t>NOCIL</t>
  </si>
  <si>
    <t>Jamna Auto Industries Ltd</t>
  </si>
  <si>
    <t>JAMNAAUTO</t>
  </si>
  <si>
    <t>Kaveri Seed Company Ltd</t>
  </si>
  <si>
    <t>KSCL</t>
  </si>
  <si>
    <t>Seeds</t>
  </si>
  <si>
    <t>Bharat Bijlee Ltd</t>
  </si>
  <si>
    <t>BBL</t>
  </si>
  <si>
    <t>VRL Logistics Ltd</t>
  </si>
  <si>
    <t>VRLLOG</t>
  </si>
  <si>
    <t>Banco Products (India) Ltd</t>
  </si>
  <si>
    <t>BANCOINDIA</t>
  </si>
  <si>
    <t>Blue Cloud Softech Solutions Ltd</t>
  </si>
  <si>
    <t>BLUECLOUDS</t>
  </si>
  <si>
    <t>TeamLease Services Ltd</t>
  </si>
  <si>
    <t>TEAMLEASE</t>
  </si>
  <si>
    <t>Healthcare Global Enterprises Ltd</t>
  </si>
  <si>
    <t>HCG</t>
  </si>
  <si>
    <t>Avantel Ltd</t>
  </si>
  <si>
    <t>AVANTEL</t>
  </si>
  <si>
    <t>Entero Healthcare Solutions Ltd</t>
  </si>
  <si>
    <t>ENTERO</t>
  </si>
  <si>
    <t>Thangamayil Jewellery Ltd</t>
  </si>
  <si>
    <t>THANGAMAYL</t>
  </si>
  <si>
    <t>Shanthi Gears Ltd</t>
  </si>
  <si>
    <t>SHANTIGEAR</t>
  </si>
  <si>
    <t>Jain Irrigation Systems Ltd</t>
  </si>
  <si>
    <t>JISLJALEQS</t>
  </si>
  <si>
    <t>Agricultural &amp; Farm Machinery</t>
  </si>
  <si>
    <t>Mahanagar Telephone Nigam Ltd</t>
  </si>
  <si>
    <t>MTNL</t>
  </si>
  <si>
    <t>Aarti Drugs Ltd</t>
  </si>
  <si>
    <t>AARTIDRUGS</t>
  </si>
  <si>
    <t>Patel Engineering Ltd</t>
  </si>
  <si>
    <t>PATELENG</t>
  </si>
  <si>
    <t>Inox Green Energy Services Ltd</t>
  </si>
  <si>
    <t>INOXGREEN</t>
  </si>
  <si>
    <t>Balmer Lawrie and Company Ltd</t>
  </si>
  <si>
    <t>BALMLAWRIE</t>
  </si>
  <si>
    <t>Dynamatic Technologies Ltd</t>
  </si>
  <si>
    <t>DYNAMATECH</t>
  </si>
  <si>
    <t>Harsha Engineers International Ltd</t>
  </si>
  <si>
    <t>HARSHA</t>
  </si>
  <si>
    <t>Sanghvi Movers Ltd</t>
  </si>
  <si>
    <t>SANGHVIMOV</t>
  </si>
  <si>
    <t>Kovai Medical Center and Hospital Ltd</t>
  </si>
  <si>
    <t>KOVAI</t>
  </si>
  <si>
    <t>Shipping Corporation of India Land and Assets Ltd</t>
  </si>
  <si>
    <t>SCILAL</t>
  </si>
  <si>
    <t>Fedbank Financial Services Ltd</t>
  </si>
  <si>
    <t>FEDFINA</t>
  </si>
  <si>
    <t>Sharda Cropchem Ltd</t>
  </si>
  <si>
    <t>SHARDACROP</t>
  </si>
  <si>
    <t>Shilchar Technologies Ltd</t>
  </si>
  <si>
    <t>SHILCTECH</t>
  </si>
  <si>
    <t>Lloyds Enterprises Ltd</t>
  </si>
  <si>
    <t>LLOYDSENT</t>
  </si>
  <si>
    <t>Tilaknagar Industries Ltd</t>
  </si>
  <si>
    <t>TI</t>
  </si>
  <si>
    <t>TCI Express Ltd</t>
  </si>
  <si>
    <t>TCIEXP</t>
  </si>
  <si>
    <t>Bharat Rasayan Ltd</t>
  </si>
  <si>
    <t>BHARATRAS</t>
  </si>
  <si>
    <t>Rossari Biotech Ltd</t>
  </si>
  <si>
    <t>ROSSARI</t>
  </si>
  <si>
    <t>Tinplate Company of India Ltd</t>
  </si>
  <si>
    <t>TINPLATE</t>
  </si>
  <si>
    <t>Ramky Infrastructure Ltd</t>
  </si>
  <si>
    <t>RAMKY</t>
  </si>
  <si>
    <t>ISMT Ltd</t>
  </si>
  <si>
    <t>ISMTLTD</t>
  </si>
  <si>
    <t>Styrenix Performance Materials Ltd</t>
  </si>
  <si>
    <t>STYRENIX</t>
  </si>
  <si>
    <t>WPIL Ltd</t>
  </si>
  <si>
    <t>WPIL</t>
  </si>
  <si>
    <t>LG Balakrishnan &amp; Bros Ltd</t>
  </si>
  <si>
    <t>LGBBROSLTD</t>
  </si>
  <si>
    <t>Nippon India ETF Nifty 50 BeES</t>
  </si>
  <si>
    <t>NIFTYBEES</t>
  </si>
  <si>
    <t>Jayaswal Neco Industries Ltd</t>
  </si>
  <si>
    <t>JAYNECOIND</t>
  </si>
  <si>
    <t>Sunflag Iron and Steel Co Ltd</t>
  </si>
  <si>
    <t>SUNFLAG</t>
  </si>
  <si>
    <t>Subros Ltd</t>
  </si>
  <si>
    <t>SUBROS</t>
  </si>
  <si>
    <t>Hawkins Cookers Ltd</t>
  </si>
  <si>
    <t>HAWKINCOOK</t>
  </si>
  <si>
    <t>Spicejet Ltd</t>
  </si>
  <si>
    <t>SPICEJET</t>
  </si>
  <si>
    <t>DCX Systems Ltd</t>
  </si>
  <si>
    <t>DCXINDIA</t>
  </si>
  <si>
    <t>Bombay Dyeing and Mfg Co Ltd</t>
  </si>
  <si>
    <t>BOMDYEING</t>
  </si>
  <si>
    <t>West Coast Paper Mills Ltd</t>
  </si>
  <si>
    <t>WSTCSTPAPR</t>
  </si>
  <si>
    <t>Awfis Space Solutions Ltd</t>
  </si>
  <si>
    <t>AWFIS</t>
  </si>
  <si>
    <t>Fusion Finance Ltd</t>
  </si>
  <si>
    <t>FUSION</t>
  </si>
  <si>
    <t>Borosil Ltd</t>
  </si>
  <si>
    <t>BOROLTD</t>
  </si>
  <si>
    <t>Venus Pipes and Tubes Ltd</t>
  </si>
  <si>
    <t>VENUSPIPES</t>
  </si>
  <si>
    <t>Advanced Enzyme Technologies Ltd</t>
  </si>
  <si>
    <t>ADVENZYMES</t>
  </si>
  <si>
    <t>Network People Services Technologies Ltd</t>
  </si>
  <si>
    <t>NPST</t>
  </si>
  <si>
    <t>Hikal Ltd</t>
  </si>
  <si>
    <t>HIKAL</t>
  </si>
  <si>
    <t>SG Mart Ltd</t>
  </si>
  <si>
    <t>SGMART</t>
  </si>
  <si>
    <t>DCB Bank Ltd</t>
  </si>
  <si>
    <t>DCBBANK</t>
  </si>
  <si>
    <t>Orissa Minerals Development Company Ltd</t>
  </si>
  <si>
    <t>ORISSAMINE</t>
  </si>
  <si>
    <t>Oriana Power Ltd</t>
  </si>
  <si>
    <t>ORIANA</t>
  </si>
  <si>
    <t>Ddev Plastiks Industries Ltd</t>
  </si>
  <si>
    <t>DDEVPLASTIK</t>
  </si>
  <si>
    <t>KDDL Ltd</t>
  </si>
  <si>
    <t>KDDL</t>
  </si>
  <si>
    <t>Sula Vineyards Ltd</t>
  </si>
  <si>
    <t>SULA</t>
  </si>
  <si>
    <t>JNK India Ltd</t>
  </si>
  <si>
    <t>JNKINDIA</t>
  </si>
  <si>
    <t>Neogen Chemicals Ltd</t>
  </si>
  <si>
    <t>NEOGEN</t>
  </si>
  <si>
    <t>Kewal Kiran Clothing Ltd</t>
  </si>
  <si>
    <t>KKCL</t>
  </si>
  <si>
    <t>Fineotex Chemical Ltd</t>
  </si>
  <si>
    <t>FCL</t>
  </si>
  <si>
    <t>Balu Forge Industries Ltd</t>
  </si>
  <si>
    <t>BALUFORGE</t>
  </si>
  <si>
    <t>Kalyani Steels Ltd</t>
  </si>
  <si>
    <t>KSL</t>
  </si>
  <si>
    <t>Shrem InvIT</t>
  </si>
  <si>
    <t>SHREMINVIT</t>
  </si>
  <si>
    <t>Gopal Snacks Ltd</t>
  </si>
  <si>
    <t>GOPAL</t>
  </si>
  <si>
    <t>Imagicaaworld Entertainment Ltd</t>
  </si>
  <si>
    <t>IMAGICAA</t>
  </si>
  <si>
    <t>Honda India Power Products Ltd</t>
  </si>
  <si>
    <t>HONDAPOWER</t>
  </si>
  <si>
    <t>Ashiana Housing Ltd</t>
  </si>
  <si>
    <t>ASHIANA</t>
  </si>
  <si>
    <t>Hathway Cable and Datacom Ltd</t>
  </si>
  <si>
    <t>HATHWAY</t>
  </si>
  <si>
    <t>Cable &amp; D2H</t>
  </si>
  <si>
    <t>Muthoot Microfin Ltd</t>
  </si>
  <si>
    <t>MUTHOOTMF</t>
  </si>
  <si>
    <t>Microfinancing</t>
  </si>
  <si>
    <t>Hinduja Global Solutions Ltd</t>
  </si>
  <si>
    <t>HGS</t>
  </si>
  <si>
    <t>Nucleus Software Exports Ltd</t>
  </si>
  <si>
    <t>NUCLEUS</t>
  </si>
  <si>
    <t>Savita Oil Technologies Ltd</t>
  </si>
  <si>
    <t>SOTL</t>
  </si>
  <si>
    <t>Apeejay Surrendra Park Hotels Ltd</t>
  </si>
  <si>
    <t>PARKHOTELS</t>
  </si>
  <si>
    <t>Shaily Engineering Plastics Ltd</t>
  </si>
  <si>
    <t>SHAILY</t>
  </si>
  <si>
    <t>Bannari Amman Sugars Ltd</t>
  </si>
  <si>
    <t>BANARISUG</t>
  </si>
  <si>
    <t>Pitti Engineering Ltd</t>
  </si>
  <si>
    <t>PITTIENG</t>
  </si>
  <si>
    <t>Samhi Hotels Ltd</t>
  </si>
  <si>
    <t>SAMHI</t>
  </si>
  <si>
    <t>JTL Industries Ltd</t>
  </si>
  <si>
    <t>JTLIND</t>
  </si>
  <si>
    <t>Uflex Ltd</t>
  </si>
  <si>
    <t>UFLEX</t>
  </si>
  <si>
    <t>Cartrade Tech Ltd</t>
  </si>
  <si>
    <t>CARTRADE</t>
  </si>
  <si>
    <t>Medi Assist Healthcare Services Ltd</t>
  </si>
  <si>
    <t>MEDIASSIST</t>
  </si>
  <si>
    <t>Tide Water Oil Co India Ltd</t>
  </si>
  <si>
    <t>TIDEWATER</t>
  </si>
  <si>
    <t>Prime Focus Ltd</t>
  </si>
  <si>
    <t>PFOCUS</t>
  </si>
  <si>
    <t>Animation</t>
  </si>
  <si>
    <t>Greenpanel Industries Ltd</t>
  </si>
  <si>
    <t>GREENPANEL</t>
  </si>
  <si>
    <t>Grauer And Weil (India) Ltd</t>
  </si>
  <si>
    <t>GRAUWEIL</t>
  </si>
  <si>
    <t>Nirlon Ltd</t>
  </si>
  <si>
    <t>NIRLON</t>
  </si>
  <si>
    <t>Bajaj Consumer Care Ltd</t>
  </si>
  <si>
    <t>BAJAJCON</t>
  </si>
  <si>
    <t>Datamatics Global Services Ltd</t>
  </si>
  <si>
    <t>DATAMATICS</t>
  </si>
  <si>
    <t>Seamec Ltd</t>
  </si>
  <si>
    <t>SEAMECLTD</t>
  </si>
  <si>
    <t>Oil &amp; Gas - Equipment &amp; Services</t>
  </si>
  <si>
    <t>Skipper Ltd</t>
  </si>
  <si>
    <t>SKIPPER</t>
  </si>
  <si>
    <t>Mahindra Logistics Ltd</t>
  </si>
  <si>
    <t>MAHLOG</t>
  </si>
  <si>
    <t>Indian Metals and Ferro Alloys Ltd</t>
  </si>
  <si>
    <t>IMFA</t>
  </si>
  <si>
    <t>Greenply Industries Ltd</t>
  </si>
  <si>
    <t>GREENPLY</t>
  </si>
  <si>
    <t>Lumax AutoTechnologies Ltd</t>
  </si>
  <si>
    <t>LUMAXTECH</t>
  </si>
  <si>
    <t>Yatharth Hospital &amp; Trauma Care Services Ltd</t>
  </si>
  <si>
    <t>YATHARTH</t>
  </si>
  <si>
    <t>EMS Ltd</t>
  </si>
  <si>
    <t>EMSLIMITED</t>
  </si>
  <si>
    <t>IRB InvIT Fund</t>
  </si>
  <si>
    <t>IRBINVIT</t>
  </si>
  <si>
    <t>Motilal Oswal NASDAQ 100 ETF</t>
  </si>
  <si>
    <t>MON100</t>
  </si>
  <si>
    <t>Manorama Industries Ltd</t>
  </si>
  <si>
    <t>MANORAMA</t>
  </si>
  <si>
    <t>Zaggle Prepaid Ocean Services Ltd</t>
  </si>
  <si>
    <t>ZAGGLE</t>
  </si>
  <si>
    <t>Shivalik Bimetal Controls Ltd</t>
  </si>
  <si>
    <t>SBCL</t>
  </si>
  <si>
    <t>Unichem Laboratories Ltd</t>
  </si>
  <si>
    <t>UNICHEMLAB</t>
  </si>
  <si>
    <t>Ganesha Ecosphere Ltd</t>
  </si>
  <si>
    <t>GANECOS</t>
  </si>
  <si>
    <t>Greaves Cotton Ltd</t>
  </si>
  <si>
    <t>GREAVESCOT</t>
  </si>
  <si>
    <t>Steel Strips Wheels Ltd</t>
  </si>
  <si>
    <t>SSWL</t>
  </si>
  <si>
    <t>Cigniti Technologies Ltd</t>
  </si>
  <si>
    <t>CIGNITITEC</t>
  </si>
  <si>
    <t>HPL Electric &amp; Power Ltd</t>
  </si>
  <si>
    <t>HPL</t>
  </si>
  <si>
    <t>Alembic Ltd</t>
  </si>
  <si>
    <t>ALEMBICLTD</t>
  </si>
  <si>
    <t>Spright Agro Ltd</t>
  </si>
  <si>
    <t>SPRIGHT</t>
  </si>
  <si>
    <t>Delta Corp Ltd</t>
  </si>
  <si>
    <t>DELTACORP</t>
  </si>
  <si>
    <t>Gujarat Industries Power Company Ltd</t>
  </si>
  <si>
    <t>GIPCL</t>
  </si>
  <si>
    <t>SeQuent Scientific Ltd</t>
  </si>
  <si>
    <t>SEQUENT</t>
  </si>
  <si>
    <t>VST Tillers Tractors Ltd</t>
  </si>
  <si>
    <t>VSTTILLERS</t>
  </si>
  <si>
    <t>Dredging Corporation of India Ltd</t>
  </si>
  <si>
    <t>DREDGECORP</t>
  </si>
  <si>
    <t>Dredging</t>
  </si>
  <si>
    <t>Pearl Global Industries Ltd</t>
  </si>
  <si>
    <t>PGIL</t>
  </si>
  <si>
    <t>Sundaram Clayton Ltd</t>
  </si>
  <si>
    <t>SUNCLAY</t>
  </si>
  <si>
    <t>Gensol Engineering Ltd</t>
  </si>
  <si>
    <t>GENSOL</t>
  </si>
  <si>
    <t>Swaraj Engines Ltd</t>
  </si>
  <si>
    <t>SWARAJENG</t>
  </si>
  <si>
    <t>Anup Engineering Ltd</t>
  </si>
  <si>
    <t>ANUP</t>
  </si>
  <si>
    <t>ideaForge Technology Ltd</t>
  </si>
  <si>
    <t>IDEAFORGE</t>
  </si>
  <si>
    <t>MPS Ltd</t>
  </si>
  <si>
    <t>MPSLTD</t>
  </si>
  <si>
    <t>Apollo Micro Systems Ltd</t>
  </si>
  <si>
    <t>APOLLO</t>
  </si>
  <si>
    <t>La Opala R G Ltd</t>
  </si>
  <si>
    <t>LAOPALA</t>
  </si>
  <si>
    <t>Bhansali Engg Polymers Ltd</t>
  </si>
  <si>
    <t>BEPL</t>
  </si>
  <si>
    <t>GTL Infrastructure Ltd</t>
  </si>
  <si>
    <t>GTLINFRA</t>
  </si>
  <si>
    <t>TCNS Clothing Co Ltd</t>
  </si>
  <si>
    <t>TCNSBRANDS</t>
  </si>
  <si>
    <t>Bhagiradha Chemicals and Industries Ltd</t>
  </si>
  <si>
    <t>BHAGCHEM</t>
  </si>
  <si>
    <t>Fiem Industries Ltd</t>
  </si>
  <si>
    <t>FIEMIND</t>
  </si>
  <si>
    <t>Gufic Biosciences Ltd</t>
  </si>
  <si>
    <t>GUFICBIO</t>
  </si>
  <si>
    <t>Sandhar Technologies Ltd</t>
  </si>
  <si>
    <t>SANDHAR</t>
  </si>
  <si>
    <t>Fischer Medical Ventures Ltd</t>
  </si>
  <si>
    <t>FISCHER</t>
  </si>
  <si>
    <t>Thyrocare Technologies Ltd</t>
  </si>
  <si>
    <t>THYROCARE</t>
  </si>
  <si>
    <t>Navneet Education Ltd</t>
  </si>
  <si>
    <t>NAVNETEDUL</t>
  </si>
  <si>
    <t>Avalon Technologies Ltd</t>
  </si>
  <si>
    <t>AVALON</t>
  </si>
  <si>
    <t>Maithan Alloys Ltd</t>
  </si>
  <si>
    <t>MAITHANALL</t>
  </si>
  <si>
    <t>Gujarat Themis Biosyn Ltd</t>
  </si>
  <si>
    <t>GUJTHEM</t>
  </si>
  <si>
    <t>Repco Home Finance Ltd</t>
  </si>
  <si>
    <t>REPCOHOME</t>
  </si>
  <si>
    <t>Jindal Poly Films Ltd</t>
  </si>
  <si>
    <t>JINDALPOLY</t>
  </si>
  <si>
    <t>Stanley Lifestyles Ltd</t>
  </si>
  <si>
    <t>STANLEY</t>
  </si>
  <si>
    <t>Thejo Engineering Ltd</t>
  </si>
  <si>
    <t>THEJO</t>
  </si>
  <si>
    <t>Optiemus Infracom Ltd</t>
  </si>
  <si>
    <t>OPTIEMUS</t>
  </si>
  <si>
    <t>Marine Electricals (India) Ltd</t>
  </si>
  <si>
    <t>MARINE</t>
  </si>
  <si>
    <t>IndoStar Capital Finance Ltd</t>
  </si>
  <si>
    <t>INDOSTAR</t>
  </si>
  <si>
    <t>Premier Explosives Ltd</t>
  </si>
  <si>
    <t>PREMEXPLN</t>
  </si>
  <si>
    <t>PC Jeweller Ltd</t>
  </si>
  <si>
    <t>PCJEWELLER</t>
  </si>
  <si>
    <t>Ashapura Minechem Ltd</t>
  </si>
  <si>
    <t>ASHAPURMIN</t>
  </si>
  <si>
    <t>PTC India Financial Services Ltd</t>
  </si>
  <si>
    <t>PFS</t>
  </si>
  <si>
    <t>TVS Srichakra Ltd</t>
  </si>
  <si>
    <t>TVSSRICHAK</t>
  </si>
  <si>
    <t>Stylam Industries Ltd</t>
  </si>
  <si>
    <t>STYLAMIND</t>
  </si>
  <si>
    <t>Flair Writing Industries Ltd</t>
  </si>
  <si>
    <t>FLAIR</t>
  </si>
  <si>
    <t>Polyplex Corp Ltd</t>
  </si>
  <si>
    <t>POLYPLEX</t>
  </si>
  <si>
    <t>Quick Heal Technologies Ltd</t>
  </si>
  <si>
    <t>QUICKHEAL</t>
  </si>
  <si>
    <t>Arvind Smartspaces Ltd</t>
  </si>
  <si>
    <t>ARVSMART</t>
  </si>
  <si>
    <t>India Glycols Ltd</t>
  </si>
  <si>
    <t>INDIAGLYCO</t>
  </si>
  <si>
    <t>Vindhya Telelinks Ltd</t>
  </si>
  <si>
    <t>VINDHYATEL</t>
  </si>
  <si>
    <t>Innova Captab Ltd</t>
  </si>
  <si>
    <t>INNOVACAP</t>
  </si>
  <si>
    <t>Dalmia Bharat Sugar and Industries Ltd</t>
  </si>
  <si>
    <t>DALMIASUG</t>
  </si>
  <si>
    <t>Prakash Industries Ltd</t>
  </si>
  <si>
    <t>PRAKASH</t>
  </si>
  <si>
    <t>Ujaas Energy Ltd</t>
  </si>
  <si>
    <t>UEL</t>
  </si>
  <si>
    <t>Max Ventures and Industries Ltd</t>
  </si>
  <si>
    <t>MAXVIL</t>
  </si>
  <si>
    <t>Bajel Projects Ltd</t>
  </si>
  <si>
    <t>BAJEL</t>
  </si>
  <si>
    <t>Electric Utilities</t>
  </si>
  <si>
    <t>Ge Power India Ltd</t>
  </si>
  <si>
    <t>GEPIL</t>
  </si>
  <si>
    <t>Kolte-Patil Developers Ltd</t>
  </si>
  <si>
    <t>KOLTEPATIL</t>
  </si>
  <si>
    <t>NRB Bearings Ltd</t>
  </si>
  <si>
    <t>NRBBEARING</t>
  </si>
  <si>
    <t>KCP Ltd</t>
  </si>
  <si>
    <t>KCP</t>
  </si>
  <si>
    <t>Hindustan Oil Exploration Company Ltd</t>
  </si>
  <si>
    <t>HINDOILEXP</t>
  </si>
  <si>
    <t>Thirumalai Chemicals Ltd</t>
  </si>
  <si>
    <t>TIRUMALCHM</t>
  </si>
  <si>
    <t>Dhani Services Ltd</t>
  </si>
  <si>
    <t>DHANI</t>
  </si>
  <si>
    <t>Sagar Cements Ltd</t>
  </si>
  <si>
    <t>SAGCEM</t>
  </si>
  <si>
    <t>MM Forgings Ltd</t>
  </si>
  <si>
    <t>MMFL</t>
  </si>
  <si>
    <t>Marathon Nextgen Realty Ltd</t>
  </si>
  <si>
    <t>MARATHON</t>
  </si>
  <si>
    <t>Supriya Lifescience Ltd</t>
  </si>
  <si>
    <t>SUPRIYA</t>
  </si>
  <si>
    <t>RPG Life Sciences Limited</t>
  </si>
  <si>
    <t>RPGLIFE</t>
  </si>
  <si>
    <t>Sky Gold Ltd</t>
  </si>
  <si>
    <t>SKYGOLD</t>
  </si>
  <si>
    <t>Automotive Axles Ltd</t>
  </si>
  <si>
    <t>AUTOAXLES</t>
  </si>
  <si>
    <t>Somany Ceramics Ltd</t>
  </si>
  <si>
    <t>SOMANYCERA</t>
  </si>
  <si>
    <t>Salasar Techno Engineering Ltd</t>
  </si>
  <si>
    <t>SALASAR</t>
  </si>
  <si>
    <t>Hindware Home Innovation Ltd</t>
  </si>
  <si>
    <t>HINDWAREAP</t>
  </si>
  <si>
    <t>Kingfa Science and Technology (India) Ltd</t>
  </si>
  <si>
    <t>KINGFA</t>
  </si>
  <si>
    <t>Indoco Remedies Ltd</t>
  </si>
  <si>
    <t>INDOCO</t>
  </si>
  <si>
    <t>D P Abhushan Ltd</t>
  </si>
  <si>
    <t>DPABHUSHAN</t>
  </si>
  <si>
    <t>Shalby Ltd</t>
  </si>
  <si>
    <t>SHALBY</t>
  </si>
  <si>
    <t>CARE Ratings Ltd</t>
  </si>
  <si>
    <t>CARERATING</t>
  </si>
  <si>
    <t>Artemis Medicare Services Ltd</t>
  </si>
  <si>
    <t>ARTEMISMED</t>
  </si>
  <si>
    <t>Spectrum Electrical Industries Ltd</t>
  </si>
  <si>
    <t>SPECTRUM</t>
  </si>
  <si>
    <t>Dollar Industries Ltd</t>
  </si>
  <si>
    <t>DOLLAR</t>
  </si>
  <si>
    <t>Vadilal Industries Ltd</t>
  </si>
  <si>
    <t>VADILALIND</t>
  </si>
  <si>
    <t>Man Industries (India) Ltd</t>
  </si>
  <si>
    <t>MANINDS</t>
  </si>
  <si>
    <t>Vertoz Advertising Ltd</t>
  </si>
  <si>
    <t>VERTOZ</t>
  </si>
  <si>
    <t>Sindhu Trade Links Ltd</t>
  </si>
  <si>
    <t>SINDHUTRAD</t>
  </si>
  <si>
    <t>Universal Cables Ltd</t>
  </si>
  <si>
    <t>UNIVCABLES</t>
  </si>
  <si>
    <t>BF Utilities Ltd</t>
  </si>
  <si>
    <t>BFUTILITIE</t>
  </si>
  <si>
    <t>Saksoft Ltd</t>
  </si>
  <si>
    <t>SAKSOFT</t>
  </si>
  <si>
    <t>Wendt (India) Limited</t>
  </si>
  <si>
    <t>WENDT</t>
  </si>
  <si>
    <t>HLE Glascoat Ltd</t>
  </si>
  <si>
    <t>HLEGLAS</t>
  </si>
  <si>
    <t>KP Green Engineering Ltd</t>
  </si>
  <si>
    <t>KPGEL</t>
  </si>
  <si>
    <t>Novartis India Ltd</t>
  </si>
  <si>
    <t>NOVARTIND</t>
  </si>
  <si>
    <t>Eveready Industries India Ltd</t>
  </si>
  <si>
    <t>EVEREADY</t>
  </si>
  <si>
    <t>Rajratan Global Wire Ltd</t>
  </si>
  <si>
    <t>RAJRATAN</t>
  </si>
  <si>
    <t>Nilkamal Ltd</t>
  </si>
  <si>
    <t>NILKAMAL</t>
  </si>
  <si>
    <t>Goodluck India Ltd</t>
  </si>
  <si>
    <t>GOODLUCK</t>
  </si>
  <si>
    <t>Suven Life Sciences Ltd</t>
  </si>
  <si>
    <t>SUVEN</t>
  </si>
  <si>
    <t>John Cockerill India Ltd</t>
  </si>
  <si>
    <t>COCKERILL</t>
  </si>
  <si>
    <t>Huhtamaki India Ltd</t>
  </si>
  <si>
    <t>HUHTAMAKI</t>
  </si>
  <si>
    <t>Tinna Rubber and Infrastructure Ltd</t>
  </si>
  <si>
    <t>TINNARUBR</t>
  </si>
  <si>
    <t>Veritas (India) Ltd</t>
  </si>
  <si>
    <t>VERITAS</t>
  </si>
  <si>
    <t>SEPC Ltd</t>
  </si>
  <si>
    <t>SEPC</t>
  </si>
  <si>
    <t>Morepen Laboratories Ltd</t>
  </si>
  <si>
    <t>MOREPENLAB</t>
  </si>
  <si>
    <t>SML Isuzu Ltd</t>
  </si>
  <si>
    <t>SMLISUZU</t>
  </si>
  <si>
    <t>Vishnu Chemicals Ltd</t>
  </si>
  <si>
    <t>VISHNU</t>
  </si>
  <si>
    <t>Goodyear India Ltd</t>
  </si>
  <si>
    <t>GOODYEAR</t>
  </si>
  <si>
    <t>K.P. Energy Ltd</t>
  </si>
  <si>
    <t>KPEL</t>
  </si>
  <si>
    <t>Dish TV India Ltd</t>
  </si>
  <si>
    <t>DISHTV</t>
  </si>
  <si>
    <t>Confidence Petroleum India Ltd</t>
  </si>
  <si>
    <t>CONFIPET</t>
  </si>
  <si>
    <t>Lumax Industries Ltd</t>
  </si>
  <si>
    <t>LUMAXIND</t>
  </si>
  <si>
    <t>DISA India Ltd</t>
  </si>
  <si>
    <t>DISAQ</t>
  </si>
  <si>
    <t>Accelya Solutions India Ltd</t>
  </si>
  <si>
    <t>ACCELYA</t>
  </si>
  <si>
    <t>Precision Wires India Ltd</t>
  </si>
  <si>
    <t>PRECWIRE</t>
  </si>
  <si>
    <t>Foseco India Ltd</t>
  </si>
  <si>
    <t>FOSECOIND</t>
  </si>
  <si>
    <t>PSP Projects Ltd</t>
  </si>
  <si>
    <t>PSPPROJECT</t>
  </si>
  <si>
    <t>EIH Associated Hotels Ltd</t>
  </si>
  <si>
    <t>EIHAHOTELS</t>
  </si>
  <si>
    <t>Geojit Financial Services Ltd</t>
  </si>
  <si>
    <t>GEOJITFSL</t>
  </si>
  <si>
    <t>Refex Industries Ltd</t>
  </si>
  <si>
    <t>REFEX</t>
  </si>
  <si>
    <t>Abans Holdings Ltd</t>
  </si>
  <si>
    <t>AHL</t>
  </si>
  <si>
    <t>Rashi Peripherals Ltd</t>
  </si>
  <si>
    <t>RPTECH</t>
  </si>
  <si>
    <t>SBI Gold ETF</t>
  </si>
  <si>
    <t>SETFGOLD</t>
  </si>
  <si>
    <t>E2E Networks Ltd</t>
  </si>
  <si>
    <t>E2E</t>
  </si>
  <si>
    <t>Welspun Specialty Solutions Ltd</t>
  </si>
  <si>
    <t>WELSPLSOL</t>
  </si>
  <si>
    <t>Kalyani Investment Company Ltd</t>
  </si>
  <si>
    <t>KICL</t>
  </si>
  <si>
    <t>Landmark Cars Ltd</t>
  </si>
  <si>
    <t>LANDMARK</t>
  </si>
  <si>
    <t>EFC (I) Ltd</t>
  </si>
  <si>
    <t>EFCIL</t>
  </si>
  <si>
    <t>Jeena Sikho Lifecare Ltd</t>
  </si>
  <si>
    <t>JSLL</t>
  </si>
  <si>
    <t>Mayur Uniquoters Ltd</t>
  </si>
  <si>
    <t>MAYURUNIQ</t>
  </si>
  <si>
    <t>Unitech Ltd</t>
  </si>
  <si>
    <t>UNITECH</t>
  </si>
  <si>
    <t>V2 Retail Ltd</t>
  </si>
  <si>
    <t>V2RETAIL</t>
  </si>
  <si>
    <t>HMA Agro Industries Ltd</t>
  </si>
  <si>
    <t>HMAAGRO</t>
  </si>
  <si>
    <t>Servotech Power Systems Ltd</t>
  </si>
  <si>
    <t>SERVOTECH</t>
  </si>
  <si>
    <t>Mold-Tek Packaging Ltd</t>
  </si>
  <si>
    <t>MOLDTKPAC</t>
  </si>
  <si>
    <t>Oriental Rail Infrastructure Ltd</t>
  </si>
  <si>
    <t>ORIRAIL</t>
  </si>
  <si>
    <t>S H Kelkar and Company Ltd</t>
  </si>
  <si>
    <t>SHK</t>
  </si>
  <si>
    <t>ESAF Small Finance Bank Limited</t>
  </si>
  <si>
    <t>ESAFSFB</t>
  </si>
  <si>
    <t>Nippon India ETF Nifty 1D Rate Liquid BeES</t>
  </si>
  <si>
    <t>LIQUIDBEES</t>
  </si>
  <si>
    <t>Venky's (India) Ltd</t>
  </si>
  <si>
    <t>VENKEYS</t>
  </si>
  <si>
    <t>Tasty Bite Eatables Ltd</t>
  </si>
  <si>
    <t>TASTYBITE</t>
  </si>
  <si>
    <t>NIBE Ltd</t>
  </si>
  <si>
    <t>NIBE</t>
  </si>
  <si>
    <t>Suraj Estate Developers Ltd</t>
  </si>
  <si>
    <t>SURAJEST</t>
  </si>
  <si>
    <t>Real Estate Rental, Development &amp; Operations</t>
  </si>
  <si>
    <t>Vishnu Prakash R Punglia Ltd</t>
  </si>
  <si>
    <t>VPRPL</t>
  </si>
  <si>
    <t>SJS Enterprises Ltd</t>
  </si>
  <si>
    <t>SJS</t>
  </si>
  <si>
    <t>Tarsons Products Ltd</t>
  </si>
  <si>
    <t>TARSONS</t>
  </si>
  <si>
    <t>Astec Lifesciences Ltd</t>
  </si>
  <si>
    <t>ASTEC</t>
  </si>
  <si>
    <t>Epack Durable Ltd</t>
  </si>
  <si>
    <t>EPACK</t>
  </si>
  <si>
    <t>Andrew Yule &amp; Co Ltd</t>
  </si>
  <si>
    <t>ANDREWYU</t>
  </si>
  <si>
    <t>Genesys International Corporation Ltd</t>
  </si>
  <si>
    <t>GENESYS</t>
  </si>
  <si>
    <t>Tatva Chintan Pharma Chem Ltd</t>
  </si>
  <si>
    <t>TATVA</t>
  </si>
  <si>
    <t>Jash Engineering Ltd</t>
  </si>
  <si>
    <t>JASH</t>
  </si>
  <si>
    <t>Sanghi Industries Ltd</t>
  </si>
  <si>
    <t>SANGHIIND</t>
  </si>
  <si>
    <t>Ajmera Realty &amp; Infra India Ltd</t>
  </si>
  <si>
    <t>AJMERA</t>
  </si>
  <si>
    <t>Panama Petrochem Ltd</t>
  </si>
  <si>
    <t>PANAMAPET</t>
  </si>
  <si>
    <t>Apollo Pipes Ltd</t>
  </si>
  <si>
    <t>APOLLOPIPE</t>
  </si>
  <si>
    <t>Dishman Carbogen Amcis Ltd</t>
  </si>
  <si>
    <t>DCAL</t>
  </si>
  <si>
    <t>Dreamfolks Services Ltd</t>
  </si>
  <si>
    <t>DREAMFOLKS</t>
  </si>
  <si>
    <t>Dolphin Offshore Enterprises (India) Ltd</t>
  </si>
  <si>
    <t>DOLPHIN</t>
  </si>
  <si>
    <t>Sasken Technologies Ltd</t>
  </si>
  <si>
    <t>SASKEN</t>
  </si>
  <si>
    <t>Mangalam Cement Ltd</t>
  </si>
  <si>
    <t>MANGLMCEM</t>
  </si>
  <si>
    <t>Gokul Agro Resources Ltd</t>
  </si>
  <si>
    <t>GOKULAGRO</t>
  </si>
  <si>
    <t>DEN Networks Ltd</t>
  </si>
  <si>
    <t>DEN</t>
  </si>
  <si>
    <t>Rajoo Engineers Ltd</t>
  </si>
  <si>
    <t>RAJOOENG</t>
  </si>
  <si>
    <t>Fino Payments Bank Ltd</t>
  </si>
  <si>
    <t>FINOPB</t>
  </si>
  <si>
    <t>DEE Development Engineers Ltd</t>
  </si>
  <si>
    <t>DEEDEV</t>
  </si>
  <si>
    <t>Parag Milk Foods Ltd</t>
  </si>
  <si>
    <t>PARAGMILK</t>
  </si>
  <si>
    <t>Sai Silks (Kalamandir) Ltd</t>
  </si>
  <si>
    <t>KALAMANDIR</t>
  </si>
  <si>
    <t>Nitin Spinners Ltd</t>
  </si>
  <si>
    <t>NITINSPIN</t>
  </si>
  <si>
    <t>Capacite Infraprojects Ltd</t>
  </si>
  <si>
    <t>CAPACITE</t>
  </si>
  <si>
    <t>Mukand Ltd</t>
  </si>
  <si>
    <t>MUKANDLTD</t>
  </si>
  <si>
    <t>India Pesticides Ltd</t>
  </si>
  <si>
    <t>IPL</t>
  </si>
  <si>
    <t>Solara Active Pharma Sciences Ltd</t>
  </si>
  <si>
    <t>SOLARA</t>
  </si>
  <si>
    <t>Globus Spirits Ltd</t>
  </si>
  <si>
    <t>GLOBUSSPR</t>
  </si>
  <si>
    <t>Omaxe Ltd</t>
  </si>
  <si>
    <t>OMAXE</t>
  </si>
  <si>
    <t>ADF Foods Ltd</t>
  </si>
  <si>
    <t>ADFFOODS</t>
  </si>
  <si>
    <t>Oriental Hotels Ltd</t>
  </si>
  <si>
    <t>ORIENTHOT</t>
  </si>
  <si>
    <t>Ugro Capital Ltd</t>
  </si>
  <si>
    <t>UGROCAP</t>
  </si>
  <si>
    <t>BF Investment Ltd</t>
  </si>
  <si>
    <t>BFINVEST</t>
  </si>
  <si>
    <t>IOL Chemicals and Pharmaceuticals Ltd</t>
  </si>
  <si>
    <t>IOLCP</t>
  </si>
  <si>
    <t>Vardhman Special Steels Ltd</t>
  </si>
  <si>
    <t>VSSL</t>
  </si>
  <si>
    <t>Satin Creditcare Network Ltd</t>
  </si>
  <si>
    <t>SATIN</t>
  </si>
  <si>
    <t>Owais Metal and Mineral Processing Ltd</t>
  </si>
  <si>
    <t>OWAIS</t>
  </si>
  <si>
    <t>Rane Holdings Ltd</t>
  </si>
  <si>
    <t>RANEHOLDIN</t>
  </si>
  <si>
    <t>Pennar Industries Ltd</t>
  </si>
  <si>
    <t>PENIND</t>
  </si>
  <si>
    <t>IKIO Lighting Ltd</t>
  </si>
  <si>
    <t>IKIO</t>
  </si>
  <si>
    <t>Federal-Mogul Goetze (India) Ltd</t>
  </si>
  <si>
    <t>FMGOETZE</t>
  </si>
  <si>
    <t>RPSG Ventures Ltd</t>
  </si>
  <si>
    <t>RPSGVENT</t>
  </si>
  <si>
    <t>Hi-Tech Pipes Ltd</t>
  </si>
  <si>
    <t>HITECH</t>
  </si>
  <si>
    <t>Cantabil Retail India Ltd</t>
  </si>
  <si>
    <t>CANTABIL</t>
  </si>
  <si>
    <t>Axiscades Technologies Ltd</t>
  </si>
  <si>
    <t>AXISCADES</t>
  </si>
  <si>
    <t>Advait Infratech Ltd</t>
  </si>
  <si>
    <t>ADVAIT</t>
  </si>
  <si>
    <t>Websol Energy System Ltd</t>
  </si>
  <si>
    <t>WEBELSOLAR</t>
  </si>
  <si>
    <t>Andhra Paper Ltd</t>
  </si>
  <si>
    <t>ANDHRAPAP</t>
  </si>
  <si>
    <t>Udaipur Cement Works Ltd</t>
  </si>
  <si>
    <t>UDAICEMENT</t>
  </si>
  <si>
    <t>B L Kashyap and Sons Ltd</t>
  </si>
  <si>
    <t>BLKASHYAP</t>
  </si>
  <si>
    <t>IFGL Refractories Ltd</t>
  </si>
  <si>
    <t>IFGLEXPOR</t>
  </si>
  <si>
    <t>Apcotex Industries Ltd</t>
  </si>
  <si>
    <t>APCOTEXIND</t>
  </si>
  <si>
    <t>HIL Ltd</t>
  </si>
  <si>
    <t>HIL</t>
  </si>
  <si>
    <t>TCPL Packaging Ltd</t>
  </si>
  <si>
    <t>TCPLPACK</t>
  </si>
  <si>
    <t>Pnb Gilts Ltd</t>
  </si>
  <si>
    <t>PNBGILTS</t>
  </si>
  <si>
    <t>Cupid Ltd</t>
  </si>
  <si>
    <t>CUPID</t>
  </si>
  <si>
    <t>Indo Tech Transformers Ltd</t>
  </si>
  <si>
    <t>INDOTECH</t>
  </si>
  <si>
    <t>Vakrangee Limited</t>
  </si>
  <si>
    <t>VAKRANGEE</t>
  </si>
  <si>
    <t>Pokarna Ltd</t>
  </si>
  <si>
    <t>POKARNA</t>
  </si>
  <si>
    <t>Uniparts India Ltd</t>
  </si>
  <si>
    <t>UNIPARTS</t>
  </si>
  <si>
    <t>Jubilant Industries Ltd</t>
  </si>
  <si>
    <t>JUBLINDS</t>
  </si>
  <si>
    <t>Gocl Corporation Ltd</t>
  </si>
  <si>
    <t>GOCLCORP</t>
  </si>
  <si>
    <t>Insecticides (India) Ltd</t>
  </si>
  <si>
    <t>INSECTICID</t>
  </si>
  <si>
    <t>Talbros Automotive Components Ltd</t>
  </si>
  <si>
    <t>TALBROAUTO</t>
  </si>
  <si>
    <t>Indian Hume Pipe Company Ltd</t>
  </si>
  <si>
    <t>INDIANHUME</t>
  </si>
  <si>
    <t>Dolat Algotech Ltd</t>
  </si>
  <si>
    <t>DOLATALGO</t>
  </si>
  <si>
    <t>Xpro India Ltd</t>
  </si>
  <si>
    <t>XPROINDIA</t>
  </si>
  <si>
    <t>Rupa &amp; Company Ltd</t>
  </si>
  <si>
    <t>RUPA</t>
  </si>
  <si>
    <t>Nalwa Sons Investments Ltd</t>
  </si>
  <si>
    <t>NSIL</t>
  </si>
  <si>
    <t>Hester Biosciences Ltd</t>
  </si>
  <si>
    <t>HESTERBIO</t>
  </si>
  <si>
    <t>Indraprastha Medical Corporation Ltd</t>
  </si>
  <si>
    <t>INDRAMEDCO</t>
  </si>
  <si>
    <t>ICICI Prudential Nifty 50 ETF</t>
  </si>
  <si>
    <t>NIFTYIETF</t>
  </si>
  <si>
    <t>Siyaram Silk Mills Ltd</t>
  </si>
  <si>
    <t>SIYSIL</t>
  </si>
  <si>
    <t>Rossell India Ltd</t>
  </si>
  <si>
    <t>ROSSELLIND</t>
  </si>
  <si>
    <t>SMS Pharmaceuticals Ltd</t>
  </si>
  <si>
    <t>SMSPHARMA</t>
  </si>
  <si>
    <t>63 Moons Technologies Ltd</t>
  </si>
  <si>
    <t>63MOONS</t>
  </si>
  <si>
    <t>Agro Tech Foods Ltd</t>
  </si>
  <si>
    <t>ATFL</t>
  </si>
  <si>
    <t>Kody Technolab Ltd</t>
  </si>
  <si>
    <t>KODYTECH</t>
  </si>
  <si>
    <t>Paramount Communications Ltd</t>
  </si>
  <si>
    <t>PARACABLES</t>
  </si>
  <si>
    <t>SG Finserve Ltd</t>
  </si>
  <si>
    <t>SGFIN</t>
  </si>
  <si>
    <t>Carysil Ltd</t>
  </si>
  <si>
    <t>CARYSIL</t>
  </si>
  <si>
    <t>Jyoti Structures Ltd</t>
  </si>
  <si>
    <t>JYOTISTRUC</t>
  </si>
  <si>
    <t>Seshasayee Paper and Boards Ltd</t>
  </si>
  <si>
    <t>SESHAPAPER</t>
  </si>
  <si>
    <t>Amrutanjan Health Care Ltd</t>
  </si>
  <si>
    <t>AMRUTANJAN</t>
  </si>
  <si>
    <t>Yasho Industries Ltd</t>
  </si>
  <si>
    <t>YASHO</t>
  </si>
  <si>
    <t>Hariom Pipe Industries Ltd</t>
  </si>
  <si>
    <t>HARIOMPIPE</t>
  </si>
  <si>
    <t>Vidhi Specialty Food Ingredients Ltd</t>
  </si>
  <si>
    <t>VIDHIING</t>
  </si>
  <si>
    <t>D Link (India) Limited</t>
  </si>
  <si>
    <t>DLINKINDIA</t>
  </si>
  <si>
    <t>Cosmo First Ltd</t>
  </si>
  <si>
    <t>COSMOFIRST</t>
  </si>
  <si>
    <t>Tanfac Industries Ltd</t>
  </si>
  <si>
    <t>TANFACIND</t>
  </si>
  <si>
    <t>Alpex Solar Ltd</t>
  </si>
  <si>
    <t>ALPEXSOLAR</t>
  </si>
  <si>
    <t>Jagran Prakashan Ltd</t>
  </si>
  <si>
    <t>JAGRAN</t>
  </si>
  <si>
    <t>Roto Pumps Ltd</t>
  </si>
  <si>
    <t>ROTO</t>
  </si>
  <si>
    <t>JISLDVREQS</t>
  </si>
  <si>
    <t>TechNVision Ventures Ltd</t>
  </si>
  <si>
    <t>TECHNVISN</t>
  </si>
  <si>
    <t>Updater Services Ltd</t>
  </si>
  <si>
    <t>UDS</t>
  </si>
  <si>
    <t>Ramco Industries Ltd</t>
  </si>
  <si>
    <t>RAMCOIND</t>
  </si>
  <si>
    <t>Veranda Learning Solutions Ltd</t>
  </si>
  <si>
    <t>VERANDA</t>
  </si>
  <si>
    <t>PIX Transmissions Ltd</t>
  </si>
  <si>
    <t>PIXTRANS</t>
  </si>
  <si>
    <t>S.P.Apparels Ltd</t>
  </si>
  <si>
    <t>SPAL</t>
  </si>
  <si>
    <t>Navkar Corporation Ltd</t>
  </si>
  <si>
    <t>NAVKARCORP</t>
  </si>
  <si>
    <t>Bombay Super Hybrid Seeds Ltd</t>
  </si>
  <si>
    <t>BSHSL</t>
  </si>
  <si>
    <t>Som Distilleries and Breweries Ltd</t>
  </si>
  <si>
    <t>SDBL</t>
  </si>
  <si>
    <t>Divgi TorqTransfer Systems Ltd</t>
  </si>
  <si>
    <t>DIVGIITTS</t>
  </si>
  <si>
    <t>Barbeque-Nation Hospitality Ltd</t>
  </si>
  <si>
    <t>BARBEQUE</t>
  </si>
  <si>
    <t>TTK Healthcare Ltd</t>
  </si>
  <si>
    <t>TTKHLTCARE</t>
  </si>
  <si>
    <t>JITF Infralogistics Ltd</t>
  </si>
  <si>
    <t>JITFINFRA</t>
  </si>
  <si>
    <t>Krsnaa Diagnostics Ltd</t>
  </si>
  <si>
    <t>KRSNAA</t>
  </si>
  <si>
    <t>Prataap Snacks Ltd</t>
  </si>
  <si>
    <t>DIAMONDYD</t>
  </si>
  <si>
    <t>Arman Financial Services Ltd</t>
  </si>
  <si>
    <t>ARMANFIN</t>
  </si>
  <si>
    <t>India Power Corporation Ltd</t>
  </si>
  <si>
    <t>DPSCLTD</t>
  </si>
  <si>
    <t>TAJ GVK Hotels and Resorts Ltd</t>
  </si>
  <si>
    <t>TAJGVK</t>
  </si>
  <si>
    <t>Balmer Lawrie Investments Ltd</t>
  </si>
  <si>
    <t>BLIL</t>
  </si>
  <si>
    <t>Meghmani Organics Ltd</t>
  </si>
  <si>
    <t>MOL</t>
  </si>
  <si>
    <t>Raghav Productivity Enhancers Ltd</t>
  </si>
  <si>
    <t>RPEL</t>
  </si>
  <si>
    <t>BLS E-Services Ltd</t>
  </si>
  <si>
    <t>BLSE</t>
  </si>
  <si>
    <t>GRP Ltd</t>
  </si>
  <si>
    <t>GRPLTD</t>
  </si>
  <si>
    <t>Themis Medicare Ltd</t>
  </si>
  <si>
    <t>THEMISMED</t>
  </si>
  <si>
    <t>Praveg Ltd</t>
  </si>
  <si>
    <t>PRAVEG</t>
  </si>
  <si>
    <t>MIC Electronics Ltd</t>
  </si>
  <si>
    <t>MICEL</t>
  </si>
  <si>
    <t>Wheels India Ltd</t>
  </si>
  <si>
    <t>WHEELS</t>
  </si>
  <si>
    <t>Mufin Green Finance Ltd</t>
  </si>
  <si>
    <t>MUFIN</t>
  </si>
  <si>
    <t>Centum Electronics Ltd</t>
  </si>
  <si>
    <t>CENTUM</t>
  </si>
  <si>
    <t>Orient Green Power Company Ltd</t>
  </si>
  <si>
    <t>GREENPOWER</t>
  </si>
  <si>
    <t>Suratwwala Business Group Ltd</t>
  </si>
  <si>
    <t>SBGLP</t>
  </si>
  <si>
    <t>Madras Fertilizers Ltd</t>
  </si>
  <si>
    <t>MADRASFERT</t>
  </si>
  <si>
    <t>Summit Securities Ltd</t>
  </si>
  <si>
    <t>SUMMITSEC</t>
  </si>
  <si>
    <t>Gandhar Oil Refinery (INDIA) Ltd</t>
  </si>
  <si>
    <t>GANDHAR</t>
  </si>
  <si>
    <t>Atul Auto Ltd</t>
  </si>
  <si>
    <t>ATULAUTO</t>
  </si>
  <si>
    <t>Three Wheelers</t>
  </si>
  <si>
    <t>Kotak Gold Etf</t>
  </si>
  <si>
    <t>GOLD1</t>
  </si>
  <si>
    <t>Alicon Castalloy Ltd</t>
  </si>
  <si>
    <t>ALICON</t>
  </si>
  <si>
    <t>Peninsula Land Ltd</t>
  </si>
  <si>
    <t>PENINLAND</t>
  </si>
  <si>
    <t>Sangam (India) Ltd</t>
  </si>
  <si>
    <t>SANGAMIND</t>
  </si>
  <si>
    <t>Stove Kraft Ltd</t>
  </si>
  <si>
    <t>STOVEKRAFT</t>
  </si>
  <si>
    <t>Sadhana Nitro Chem Ltd</t>
  </si>
  <si>
    <t>SADHNANIQ</t>
  </si>
  <si>
    <t>Madhya Bharat Agro Products Ltd</t>
  </si>
  <si>
    <t>MBAPL</t>
  </si>
  <si>
    <t>Expleo Solutions Ltd</t>
  </si>
  <si>
    <t>EXPLEOSOL</t>
  </si>
  <si>
    <t>Hercules Hoists Ltd</t>
  </si>
  <si>
    <t>HERCULES</t>
  </si>
  <si>
    <t>Bigbloc Construction Ltd</t>
  </si>
  <si>
    <t>BIGBLOC</t>
  </si>
  <si>
    <t>Aeroflex Industries Ltd</t>
  </si>
  <si>
    <t>AEROFLEX</t>
  </si>
  <si>
    <t>Deep Industries Ltd</t>
  </si>
  <si>
    <t>DEEPINDS</t>
  </si>
  <si>
    <t>Sigachi Industries Ltd</t>
  </si>
  <si>
    <t>SIGACHI</t>
  </si>
  <si>
    <t>HDFC Gold Exchange Traded Fund</t>
  </si>
  <si>
    <t>HDFCGOLD</t>
  </si>
  <si>
    <t>Sirca Paints India Ltd</t>
  </si>
  <si>
    <t>SIRCA</t>
  </si>
  <si>
    <t>TIL Ltd</t>
  </si>
  <si>
    <t>TIL</t>
  </si>
  <si>
    <t>ICICI Prudential Gold ETF</t>
  </si>
  <si>
    <t>GOLDIETF</t>
  </si>
  <si>
    <t>Yatra Online Ltd</t>
  </si>
  <si>
    <t>YATRA</t>
  </si>
  <si>
    <t>Nippon India ETF Nifty Next 50 Junior BeES</t>
  </si>
  <si>
    <t>JUNIORBEES</t>
  </si>
  <si>
    <t>Forbes Precision Tools and Machine Parts Ltd</t>
  </si>
  <si>
    <t>TOTEM</t>
  </si>
  <si>
    <t>Antony Waste Handling Cell Ltd</t>
  </si>
  <si>
    <t>AWHCL</t>
  </si>
  <si>
    <t>Ador Welding Ltd</t>
  </si>
  <si>
    <t>ADORWELD</t>
  </si>
  <si>
    <t>Suryoday Small Finance Bank Ltd</t>
  </si>
  <si>
    <t>SURYODAY</t>
  </si>
  <si>
    <t>Reliance Industrial Infrastructure Ltd</t>
  </si>
  <si>
    <t>RIIL</t>
  </si>
  <si>
    <t>Media Matrix Worldwide Ltd</t>
  </si>
  <si>
    <t>MMWL</t>
  </si>
  <si>
    <t>Camlin Fine Sciences Ltd</t>
  </si>
  <si>
    <t>CAMLINFINE</t>
  </si>
  <si>
    <t>I G Petrochemicals Ltd</t>
  </si>
  <si>
    <t>IGPL</t>
  </si>
  <si>
    <t>GPT Infraprojects Ltd</t>
  </si>
  <si>
    <t>GPTINFRA</t>
  </si>
  <si>
    <t>Dcm Shriram Industries Ltd</t>
  </si>
  <si>
    <t>DCMSRIND</t>
  </si>
  <si>
    <t>GKW Ltd</t>
  </si>
  <si>
    <t>GKWLIMITED</t>
  </si>
  <si>
    <t>G M Breweries Ltd</t>
  </si>
  <si>
    <t>GMBREW</t>
  </si>
  <si>
    <t>Everest Industries Ltd</t>
  </si>
  <si>
    <t>EVERESTIND</t>
  </si>
  <si>
    <t>Building Products - Prefab Structures</t>
  </si>
  <si>
    <t>Irm Energy Ltd</t>
  </si>
  <si>
    <t>IRMENERGY</t>
  </si>
  <si>
    <t>Walchandnagar Industries Ltd</t>
  </si>
  <si>
    <t>WALCHANNAG</t>
  </si>
  <si>
    <t>GTPL Hathway Ltd</t>
  </si>
  <si>
    <t>GTPL</t>
  </si>
  <si>
    <t>Ram Ratna Wires Ltd</t>
  </si>
  <si>
    <t>RAMRAT</t>
  </si>
  <si>
    <t>Goldiam International Ltd</t>
  </si>
  <si>
    <t>GOLDIAM</t>
  </si>
  <si>
    <t>Nelco Ltd</t>
  </si>
  <si>
    <t>NELCO</t>
  </si>
  <si>
    <t>Tamilnadu Newsprint &amp; Papers Ltd</t>
  </si>
  <si>
    <t>TNPL</t>
  </si>
  <si>
    <t>Fairchem Organics Ltd</t>
  </si>
  <si>
    <t>FAIRCHEMOR</t>
  </si>
  <si>
    <t>Mishtann Foods Ltd</t>
  </si>
  <si>
    <t>MISHTANN</t>
  </si>
  <si>
    <t>India Nippon Electricals Ltd</t>
  </si>
  <si>
    <t>INDNIPPON</t>
  </si>
  <si>
    <t>Agarwal Industrial Corporation Ltd</t>
  </si>
  <si>
    <t>AGARIND</t>
  </si>
  <si>
    <t>Monarch Networth Capital Ltd</t>
  </si>
  <si>
    <t>MONARCH</t>
  </si>
  <si>
    <t>BCL Industries Ltd</t>
  </si>
  <si>
    <t>BCLIND</t>
  </si>
  <si>
    <t>GNA Axles Ltd</t>
  </si>
  <si>
    <t>GNA</t>
  </si>
  <si>
    <t>Swelect Energy Systems Ltd</t>
  </si>
  <si>
    <t>SWELECTES</t>
  </si>
  <si>
    <t>Southern Petrochemical Industries Corporation Ltd</t>
  </si>
  <si>
    <t>SPIC</t>
  </si>
  <si>
    <t>Kiri Industries Ltd</t>
  </si>
  <si>
    <t>KIRIINDUS</t>
  </si>
  <si>
    <t>Kilburn Engineering Ltd</t>
  </si>
  <si>
    <t>KLBRENG-B</t>
  </si>
  <si>
    <t>Eimco Elecon (India) Ltd</t>
  </si>
  <si>
    <t>EIMCOELECO</t>
  </si>
  <si>
    <t>Systematix Corporate Services Ltd</t>
  </si>
  <si>
    <t>SYSTMTXC</t>
  </si>
  <si>
    <t>Shriram Properties Ltd</t>
  </si>
  <si>
    <t>SHRIRAMPPS</t>
  </si>
  <si>
    <t>Rico Auto Industries Ltd</t>
  </si>
  <si>
    <t>RICOAUTO</t>
  </si>
  <si>
    <t>Kesar India Ltd</t>
  </si>
  <si>
    <t>KESAR</t>
  </si>
  <si>
    <t>Jaiprakash Associates Ltd</t>
  </si>
  <si>
    <t>JPASSOCIAT</t>
  </si>
  <si>
    <t>Subex Ltd</t>
  </si>
  <si>
    <t>SUBEXLTD</t>
  </si>
  <si>
    <t>Precision Camshafts Ltd</t>
  </si>
  <si>
    <t>PRECAM</t>
  </si>
  <si>
    <t>Master Trust Ltd</t>
  </si>
  <si>
    <t>MASTERTR</t>
  </si>
  <si>
    <t>Hi-Tech Gears Ltd</t>
  </si>
  <si>
    <t>HITECHGEAR</t>
  </si>
  <si>
    <t>Jindal Drilling and Industries Ltd</t>
  </si>
  <si>
    <t>JINDRILL</t>
  </si>
  <si>
    <t>Likhitha Infrastructure Ltd</t>
  </si>
  <si>
    <t>LIKHITHA</t>
  </si>
  <si>
    <t>Tourism Finance Corporation of India Ltd</t>
  </si>
  <si>
    <t>TFCILTD</t>
  </si>
  <si>
    <t>Filatex India Ltd</t>
  </si>
  <si>
    <t>FILATEX</t>
  </si>
  <si>
    <t>Yuken India Ltd</t>
  </si>
  <si>
    <t>YUKEN</t>
  </si>
  <si>
    <t>Krishana Phoschem Ltd</t>
  </si>
  <si>
    <t>KRISHANA</t>
  </si>
  <si>
    <t>Manali Petrochemicals Ltd</t>
  </si>
  <si>
    <t>MANALIPETC</t>
  </si>
  <si>
    <t>Popular Vehicles and Services Ltd</t>
  </si>
  <si>
    <t>PVSL</t>
  </si>
  <si>
    <t>Bharat Wire Ropes Ltd</t>
  </si>
  <si>
    <t>BHARATWIRE</t>
  </si>
  <si>
    <t>KKRRAFTON Developers Limited</t>
  </si>
  <si>
    <t>KDL</t>
  </si>
  <si>
    <t>ASM Technologies Ltd</t>
  </si>
  <si>
    <t>ASMTEC</t>
  </si>
  <si>
    <t>Everest Kanto Cylinder Ltd</t>
  </si>
  <si>
    <t>EKC</t>
  </si>
  <si>
    <t>Last Mile Enterprises Ltd</t>
  </si>
  <si>
    <t>LASTMILE</t>
  </si>
  <si>
    <t>Wonder Electricals Ltd</t>
  </si>
  <si>
    <t>WEL</t>
  </si>
  <si>
    <t>Paushak Ltd</t>
  </si>
  <si>
    <t>PAUSHAKLTD</t>
  </si>
  <si>
    <t>Deccan Gold Mines Ltd</t>
  </si>
  <si>
    <t>DECNGOLD</t>
  </si>
  <si>
    <t>Borosil Scientific Ltd</t>
  </si>
  <si>
    <t>BOROSCI</t>
  </si>
  <si>
    <t>Jyoti Resins and Adhesives Ltd</t>
  </si>
  <si>
    <t>JYOTIRES</t>
  </si>
  <si>
    <t>Om Infra Ltd</t>
  </si>
  <si>
    <t>OMINFRAL</t>
  </si>
  <si>
    <t>Punjab Chemicals and Crop Protection Ltd</t>
  </si>
  <si>
    <t>PUNJABCHEM</t>
  </si>
  <si>
    <t>Spacenet Enterprises India Ltd</t>
  </si>
  <si>
    <t>SPCENET</t>
  </si>
  <si>
    <t>Igarashi Motors India Ltd</t>
  </si>
  <si>
    <t>IGARASHI</t>
  </si>
  <si>
    <t>Macpower CNC Machines Ltd</t>
  </si>
  <si>
    <t>MACPOWER</t>
  </si>
  <si>
    <t>Allsec Technologies Ltd</t>
  </si>
  <si>
    <t>ALLSEC</t>
  </si>
  <si>
    <t>Texmaco Infrastructure &amp; Holdings Ltd</t>
  </si>
  <si>
    <t>TEXINFRA</t>
  </si>
  <si>
    <t>Shankara Building Products Ltd</t>
  </si>
  <si>
    <t>SHANKARA</t>
  </si>
  <si>
    <t>Rishabh Instruments Ltd</t>
  </si>
  <si>
    <t>RISHABH</t>
  </si>
  <si>
    <t>Elpro International Ltd</t>
  </si>
  <si>
    <t>ELPROINTL</t>
  </si>
  <si>
    <t>Dynacons Systems and Solutions Ltd</t>
  </si>
  <si>
    <t>DSSL</t>
  </si>
  <si>
    <t>Timex Group India Ltd</t>
  </si>
  <si>
    <t>TIMEX</t>
  </si>
  <si>
    <t>Shree Digvijay Cement Co Ltd</t>
  </si>
  <si>
    <t>SHREDIGCEM</t>
  </si>
  <si>
    <t>Alphalogic Techsys Ltd</t>
  </si>
  <si>
    <t>ALPHALOGIC</t>
  </si>
  <si>
    <t>Vascon Engineers Ltd</t>
  </si>
  <si>
    <t>VASCONEQ</t>
  </si>
  <si>
    <t>Capital Small Finance Bank Ltd</t>
  </si>
  <si>
    <t>CAPITALSFB</t>
  </si>
  <si>
    <t>Dr Agarwal's Eye Hospital Ltd</t>
  </si>
  <si>
    <t>DRAGARWQ</t>
  </si>
  <si>
    <t>Yamuna Syndicate Ltd</t>
  </si>
  <si>
    <t>YSL</t>
  </si>
  <si>
    <t>Rama Steel Tubes Ltd</t>
  </si>
  <si>
    <t>RAMASTEEL</t>
  </si>
  <si>
    <t>Cosmic CRF Ltd</t>
  </si>
  <si>
    <t>COSMICCRF</t>
  </si>
  <si>
    <t>Kirloskar Electric Company Ltd</t>
  </si>
  <si>
    <t>KECL</t>
  </si>
  <si>
    <t>Ngl Fine Chem Ltd</t>
  </si>
  <si>
    <t>NGLFINE</t>
  </si>
  <si>
    <t>Taneja Aerospace and Aviation Ltd</t>
  </si>
  <si>
    <t>TANAA</t>
  </si>
  <si>
    <t>Hubtown Ltd</t>
  </si>
  <si>
    <t>HUBTOWN</t>
  </si>
  <si>
    <t>Salzer Electronics Ltd</t>
  </si>
  <si>
    <t>SALZERELEC</t>
  </si>
  <si>
    <t>Andhra Sugars Ltd</t>
  </si>
  <si>
    <t>ANDHRSUGAR</t>
  </si>
  <si>
    <t>Vashu Bhagnani Industries Ltd</t>
  </si>
  <si>
    <t>POOJAENT</t>
  </si>
  <si>
    <t>Kokuyo Camlin Ltd</t>
  </si>
  <si>
    <t>KOKUYOCMLN</t>
  </si>
  <si>
    <t>Steel Exchange India Ltd</t>
  </si>
  <si>
    <t>STEELXIND</t>
  </si>
  <si>
    <t>CFF Fluid Control Ltd</t>
  </si>
  <si>
    <t>CFF</t>
  </si>
  <si>
    <t>Shanti Educational Initiatives Ltd</t>
  </si>
  <si>
    <t>SEIL</t>
  </si>
  <si>
    <t>Brightcom Group Ltd</t>
  </si>
  <si>
    <t>BCG</t>
  </si>
  <si>
    <t>SMC Global Securities Ltd</t>
  </si>
  <si>
    <t>SMCGLOBAL</t>
  </si>
  <si>
    <t>Butterfly Gandhimathi Appliances Ltd</t>
  </si>
  <si>
    <t>BUTTERFLY</t>
  </si>
  <si>
    <t>DCW Ltd</t>
  </si>
  <si>
    <t>DCW</t>
  </si>
  <si>
    <t>Mukka Proteins Ltd</t>
  </si>
  <si>
    <t>MUKKA</t>
  </si>
  <si>
    <t>Centrum Capital Ltd</t>
  </si>
  <si>
    <t>CENTRUM</t>
  </si>
  <si>
    <t>Automotive Stampings and Assemblies Ltd</t>
  </si>
  <si>
    <t>ASAL</t>
  </si>
  <si>
    <t>Kotak Nifty 50 ETF</t>
  </si>
  <si>
    <t>NIFTY1</t>
  </si>
  <si>
    <t>Polo Queen Industrial and Fintech Ltd</t>
  </si>
  <si>
    <t>PQIF</t>
  </si>
  <si>
    <t>Aaswa Trading and Exports Ltd</t>
  </si>
  <si>
    <t>TCC</t>
  </si>
  <si>
    <t>Mangalore Chemicals and Fertilisers Ltd</t>
  </si>
  <si>
    <t>MANGCHEFER</t>
  </si>
  <si>
    <t>Fedders Holding Ltd</t>
  </si>
  <si>
    <t>FEDDERSHOL</t>
  </si>
  <si>
    <t>Arihant Superstructures Ltd</t>
  </si>
  <si>
    <t>ARIHANTSUP</t>
  </si>
  <si>
    <t>Zota Health Care Ltd</t>
  </si>
  <si>
    <t>ZOTA</t>
  </si>
  <si>
    <t>Wardwizard Innovations &amp; Mobility Ltd</t>
  </si>
  <si>
    <t>WARDINMOBI</t>
  </si>
  <si>
    <t>Saurashtra Cement Ltd</t>
  </si>
  <si>
    <t>SAURASHCEM</t>
  </si>
  <si>
    <t>NIIT Ltd</t>
  </si>
  <si>
    <t>NIITLTD</t>
  </si>
  <si>
    <t>5Paisa Capital Ltd</t>
  </si>
  <si>
    <t>5PAISA</t>
  </si>
  <si>
    <t>Oriental Aromatics Ltd</t>
  </si>
  <si>
    <t>OAL</t>
  </si>
  <si>
    <t>Heranba Industries Ltd</t>
  </si>
  <si>
    <t>HERANBA</t>
  </si>
  <si>
    <t>Sportking India Ltd</t>
  </si>
  <si>
    <t>SPORTKING</t>
  </si>
  <si>
    <t>Amines and Plasticizers Ltd</t>
  </si>
  <si>
    <t>AMNPLST</t>
  </si>
  <si>
    <t>Kitex Garments Ltd</t>
  </si>
  <si>
    <t>KITEX</t>
  </si>
  <si>
    <t>Kellton Tech Solutions Ltd</t>
  </si>
  <si>
    <t>KELLTONTEC</t>
  </si>
  <si>
    <t>Dhampur Sugar Mills Ltd</t>
  </si>
  <si>
    <t>DHAMPURSUG</t>
  </si>
  <si>
    <t>Motisons Jewellers Ltd</t>
  </si>
  <si>
    <t>MOTISONS</t>
  </si>
  <si>
    <t>Apparel &amp; Accessories Retailers</t>
  </si>
  <si>
    <t>Excel Industries Ltd</t>
  </si>
  <si>
    <t>EXCELINDUS</t>
  </si>
  <si>
    <t>R K Swamy Ltd</t>
  </si>
  <si>
    <t>RKSWAMY</t>
  </si>
  <si>
    <t>HLV Ltd</t>
  </si>
  <si>
    <t>HLVLTD</t>
  </si>
  <si>
    <t>Windlas Biotech Ltd</t>
  </si>
  <si>
    <t>WINDLAS</t>
  </si>
  <si>
    <t>Xchanging Solutions Ltd</t>
  </si>
  <si>
    <t>XCHANGING</t>
  </si>
  <si>
    <t>Kamdhenu Ltd</t>
  </si>
  <si>
    <t>KAMDHENU</t>
  </si>
  <si>
    <t>BMW Industries Ltd</t>
  </si>
  <si>
    <t>BMW</t>
  </si>
  <si>
    <t>Syncom Formulations (India) Ltd</t>
  </si>
  <si>
    <t>SYNCOMF</t>
  </si>
  <si>
    <t>Best Agrolife Ltd</t>
  </si>
  <si>
    <t>BESTAGRO</t>
  </si>
  <si>
    <t>Allcargo Gati Ltd</t>
  </si>
  <si>
    <t>ACLGATI</t>
  </si>
  <si>
    <t>TV Today Network Limited</t>
  </si>
  <si>
    <t>TVTODAY</t>
  </si>
  <si>
    <t>Tinna Trade Ltd</t>
  </si>
  <si>
    <t>TINNATFL</t>
  </si>
  <si>
    <t>Platinum Industries Ltd</t>
  </si>
  <si>
    <t>PLATIND</t>
  </si>
  <si>
    <t>Suyog Telematics Ltd</t>
  </si>
  <si>
    <t>SUYOG</t>
  </si>
  <si>
    <t>One Point One Solutions Ltd</t>
  </si>
  <si>
    <t>ONEPOINT</t>
  </si>
  <si>
    <t>Kuantum Papers Ltd</t>
  </si>
  <si>
    <t>KUANTUM</t>
  </si>
  <si>
    <t>New Delhi Television Ltd</t>
  </si>
  <si>
    <t>NDTV</t>
  </si>
  <si>
    <t>Shiva Cement Ltd</t>
  </si>
  <si>
    <t>SHIVACEM</t>
  </si>
  <si>
    <t>Dynamic Cables Ltd</t>
  </si>
  <si>
    <t>DYCL</t>
  </si>
  <si>
    <t>GPT Healthcare Ltd</t>
  </si>
  <si>
    <t>GPTHEALTH</t>
  </si>
  <si>
    <t>Dwarikesh Sugar Industries Ltd</t>
  </si>
  <si>
    <t>DWARKESH</t>
  </si>
  <si>
    <t>India Motor Parts &amp; Accessories Ltd</t>
  </si>
  <si>
    <t>IMPAL</t>
  </si>
  <si>
    <t>Rane (Madras) Ltd</t>
  </si>
  <si>
    <t>RML</t>
  </si>
  <si>
    <t>Panorama Studios International Ltd</t>
  </si>
  <si>
    <t>PANORAMA</t>
  </si>
  <si>
    <t>Vinyas Innovative Technologies Ltd</t>
  </si>
  <si>
    <t>VINYAS</t>
  </si>
  <si>
    <t>GIC Housing Finance Ltd</t>
  </si>
  <si>
    <t>GICHSGFIN</t>
  </si>
  <si>
    <t>Kabra Extrusion Technik Ltd</t>
  </si>
  <si>
    <t>KABRAEXTRU</t>
  </si>
  <si>
    <t>Knowledge Marine &amp; Engineering Works Ltd</t>
  </si>
  <si>
    <t>KMEW</t>
  </si>
  <si>
    <t>Monte Carlo Fashions Ltd</t>
  </si>
  <si>
    <t>MONTECARLO</t>
  </si>
  <si>
    <t>Beekay Steel Industries Ltd</t>
  </si>
  <si>
    <t>BEEKAY</t>
  </si>
  <si>
    <t>Sterling Tools Ltd</t>
  </si>
  <si>
    <t>STERTOOLS</t>
  </si>
  <si>
    <t>Eco Recycling Ltd</t>
  </si>
  <si>
    <t>ECORECO</t>
  </si>
  <si>
    <t>Basilic Fly Studio Ltd</t>
  </si>
  <si>
    <t>BASILIC</t>
  </si>
  <si>
    <t>Control Print Ltd</t>
  </si>
  <si>
    <t>CONTROLPR</t>
  </si>
  <si>
    <t>BEML Land Assets Ltd</t>
  </si>
  <si>
    <t>BLAL</t>
  </si>
  <si>
    <t>Signpost India Ltd</t>
  </si>
  <si>
    <t>SIGNPOST</t>
  </si>
  <si>
    <t>KMC Speciality Hospitals (India) Ltd</t>
  </si>
  <si>
    <t>KMCSHIL</t>
  </si>
  <si>
    <t>Himatsingka Seide Ltd</t>
  </si>
  <si>
    <t>HIMATSEIDE</t>
  </si>
  <si>
    <t>Asian Energy Services Ltd</t>
  </si>
  <si>
    <t>ASIANENE</t>
  </si>
  <si>
    <t>Mafatlal Industries Ltd</t>
  </si>
  <si>
    <t>MAFATIND</t>
  </si>
  <si>
    <t>Max India Ltd</t>
  </si>
  <si>
    <t>MAXIND</t>
  </si>
  <si>
    <t>Sahana System Ltd</t>
  </si>
  <si>
    <t>SAHANA</t>
  </si>
  <si>
    <t>Waaree Technologies Ltd</t>
  </si>
  <si>
    <t>WAAREE</t>
  </si>
  <si>
    <t>AVT Natural Products Ltd</t>
  </si>
  <si>
    <t>AVTNPL</t>
  </si>
  <si>
    <t>Ksolves India Ltd</t>
  </si>
  <si>
    <t>KSOLVES</t>
  </si>
  <si>
    <t>GVK Power &amp; Infrastructure Ltd</t>
  </si>
  <si>
    <t>GVKPIL</t>
  </si>
  <si>
    <t>Airports</t>
  </si>
  <si>
    <t>Vardhman Holdings Ltd</t>
  </si>
  <si>
    <t>VHL</t>
  </si>
  <si>
    <t>NACL Industries Ltd</t>
  </si>
  <si>
    <t>NACLIND</t>
  </si>
  <si>
    <t>Asian Star Co Ltd</t>
  </si>
  <si>
    <t>ASTAR</t>
  </si>
  <si>
    <t>Steelcast Ltd</t>
  </si>
  <si>
    <t>STEELCAS</t>
  </si>
  <si>
    <t>Ramco Systems Ltd</t>
  </si>
  <si>
    <t>RAMCOSYS</t>
  </si>
  <si>
    <t>Kamdhenu Ventures Ltd</t>
  </si>
  <si>
    <t>KAMOPAINTS</t>
  </si>
  <si>
    <t>Mercury Ev-Tech Ltd</t>
  </si>
  <si>
    <t>MERCURYEV</t>
  </si>
  <si>
    <t>Essar Shipping Ltd</t>
  </si>
  <si>
    <t>ESSARSHPNG</t>
  </si>
  <si>
    <t>ULTRAMARINE &amp; PIGMENTS Ltd</t>
  </si>
  <si>
    <t>ULTRAMAR</t>
  </si>
  <si>
    <t>Dhunseri Ventures Ltd</t>
  </si>
  <si>
    <t>DVL</t>
  </si>
  <si>
    <t>Matrimony.Com Ltd</t>
  </si>
  <si>
    <t>MATRIMONY</t>
  </si>
  <si>
    <t>Satia Industries Ltd</t>
  </si>
  <si>
    <t>SATIA</t>
  </si>
  <si>
    <t>Nelcast Ltd</t>
  </si>
  <si>
    <t>NELCAST</t>
  </si>
  <si>
    <t>Automobile Corp Of Goa Ltd</t>
  </si>
  <si>
    <t>ACGL</t>
  </si>
  <si>
    <t>Trident Techlabs Ltd</t>
  </si>
  <si>
    <t>TECHLABS</t>
  </si>
  <si>
    <t>Beta Drugs Ltd</t>
  </si>
  <si>
    <t>BETA</t>
  </si>
  <si>
    <t>Enkei Wheels (India) Ltd</t>
  </si>
  <si>
    <t>ENKEIWHEL</t>
  </si>
  <si>
    <t>Allcargo Terminals Ltd</t>
  </si>
  <si>
    <t>ATL</t>
  </si>
  <si>
    <t>Pondy Oxides and Chemicals Ltd</t>
  </si>
  <si>
    <t>POCL</t>
  </si>
  <si>
    <t>Lincoln Pharmaceuticals Ltd</t>
  </si>
  <si>
    <t>LINCOLN</t>
  </si>
  <si>
    <t>Snowman Logistics Ltd</t>
  </si>
  <si>
    <t>SNOWMAN</t>
  </si>
  <si>
    <t>Avadh Sugar &amp; Energy Ltd</t>
  </si>
  <si>
    <t>AVADHSUGAR</t>
  </si>
  <si>
    <t>Uttam Sugar Mills Ltd</t>
  </si>
  <si>
    <t>UTTAMSUGAR</t>
  </si>
  <si>
    <t>RIR Power Electronics Ltd</t>
  </si>
  <si>
    <t>RIR</t>
  </si>
  <si>
    <t>Solex Energy Ltd</t>
  </si>
  <si>
    <t>SOLEX</t>
  </si>
  <si>
    <t>Saint-Gobain Sekurit India Ltd</t>
  </si>
  <si>
    <t>SAINTGOBAIN</t>
  </si>
  <si>
    <t>Associated Alcohols &amp; Breweries Ltd</t>
  </si>
  <si>
    <t>ASALCBR</t>
  </si>
  <si>
    <t>Sika Interplant Systems Ltd</t>
  </si>
  <si>
    <t>SIKA</t>
  </si>
  <si>
    <t>RACL Geartech Ltd</t>
  </si>
  <si>
    <t>RACLGEAR</t>
  </si>
  <si>
    <t>Allied Digital Services Ltd</t>
  </si>
  <si>
    <t>ADSL</t>
  </si>
  <si>
    <t>Eraaya Lifespaces Ltd</t>
  </si>
  <si>
    <t>ERAAYA</t>
  </si>
  <si>
    <t>AMIC Forging Ltd</t>
  </si>
  <si>
    <t>AMIC</t>
  </si>
  <si>
    <t>Hind Rectifiers Ltd</t>
  </si>
  <si>
    <t>HIRECT</t>
  </si>
  <si>
    <t>Shalimar Paints Ltd</t>
  </si>
  <si>
    <t>SHALPAINTS</t>
  </si>
  <si>
    <t>Aptech Ltd</t>
  </si>
  <si>
    <t>APTECHT</t>
  </si>
  <si>
    <t>Ice Make Refrigeration Ltd</t>
  </si>
  <si>
    <t>ICEMAKE</t>
  </si>
  <si>
    <t>Ganesh Green Bharat Ltd</t>
  </si>
  <si>
    <t>GGBL</t>
  </si>
  <si>
    <t>NDR Auto Components Ltd</t>
  </si>
  <si>
    <t>NDRAUTO</t>
  </si>
  <si>
    <t>Century Enka Ltd</t>
  </si>
  <si>
    <t>CENTENKA</t>
  </si>
  <si>
    <t>Gulshan Polyols Ltd</t>
  </si>
  <si>
    <t>GULPOLY</t>
  </si>
  <si>
    <t>Vimta Labs Ltd</t>
  </si>
  <si>
    <t>VIMTALABS</t>
  </si>
  <si>
    <t>Meson Valves India Ltd</t>
  </si>
  <si>
    <t>MESON</t>
  </si>
  <si>
    <t>Sandesh Ltd</t>
  </si>
  <si>
    <t>SANDESH</t>
  </si>
  <si>
    <t>Heubach Colorants India Ltd</t>
  </si>
  <si>
    <t>HEUBACHIND</t>
  </si>
  <si>
    <t>Filatex Fashions Ltd</t>
  </si>
  <si>
    <t>FILATFASH</t>
  </si>
  <si>
    <t>Orient Paper and Industries Ltd</t>
  </si>
  <si>
    <t>ORIENTPPR</t>
  </si>
  <si>
    <t>Vilas Transcore Ltd</t>
  </si>
  <si>
    <t>VILAS</t>
  </si>
  <si>
    <t>Ganesh Benzoplast Ltd</t>
  </si>
  <si>
    <t>GANESHBE</t>
  </si>
  <si>
    <t>Nahar Spinning Mills Ltd</t>
  </si>
  <si>
    <t>NAHARSPING</t>
  </si>
  <si>
    <t>Indo Rama Synthetics (India) Ltd</t>
  </si>
  <si>
    <t>INDORAMA</t>
  </si>
  <si>
    <t>Remus Pharmaceuticals Ltd</t>
  </si>
  <si>
    <t>REMUS</t>
  </si>
  <si>
    <t>Faze Three Ltd</t>
  </si>
  <si>
    <t>FAZE3Q</t>
  </si>
  <si>
    <t>Jay Bharat Maruti Ltd</t>
  </si>
  <si>
    <t>JAYBARMARU</t>
  </si>
  <si>
    <t>Uniphos Enterprises Ltd</t>
  </si>
  <si>
    <t>UNIENTER</t>
  </si>
  <si>
    <t>Aimtron Electronics Ltd</t>
  </si>
  <si>
    <t>AIMTRON</t>
  </si>
  <si>
    <t>Pudumjee Paper Products Ltd</t>
  </si>
  <si>
    <t>PDMJEPAPER</t>
  </si>
  <si>
    <t>Bliss GVS Pharma Ltd</t>
  </si>
  <si>
    <t>BLISSGVS</t>
  </si>
  <si>
    <t>Lancer Container Lines Ltd</t>
  </si>
  <si>
    <t>LANCER</t>
  </si>
  <si>
    <t>Kopran Ltd</t>
  </si>
  <si>
    <t>KOPRAN</t>
  </si>
  <si>
    <t>Transindia Real Estate Ltd</t>
  </si>
  <si>
    <t>TREL</t>
  </si>
  <si>
    <t>Prakash Pipes Ltd</t>
  </si>
  <si>
    <t>PPL</t>
  </si>
  <si>
    <t>Raj Rayon Industries Ltd</t>
  </si>
  <si>
    <t>RAJRILTD</t>
  </si>
  <si>
    <t>IST Ltd</t>
  </si>
  <si>
    <t>ISTLTD</t>
  </si>
  <si>
    <t>Jaykay Enterprises Ltd</t>
  </si>
  <si>
    <t>JAYKAY</t>
  </si>
  <si>
    <t>Crest Ventures Ltd</t>
  </si>
  <si>
    <t>CREST</t>
  </si>
  <si>
    <t>Entertainment Network (India) Ltd</t>
  </si>
  <si>
    <t>ENIL</t>
  </si>
  <si>
    <t>Radio</t>
  </si>
  <si>
    <t>Magadh Sugar &amp; Energy Ltd</t>
  </si>
  <si>
    <t>MAGADSUGAR</t>
  </si>
  <si>
    <t>Khazanchi Jewellers Ltd</t>
  </si>
  <si>
    <t>KHAZANCHI</t>
  </si>
  <si>
    <t>SPEL Semiconductor Ltd</t>
  </si>
  <si>
    <t>SPELS</t>
  </si>
  <si>
    <t>Krishna Defence &amp; Allied Industries Ltd</t>
  </si>
  <si>
    <t>KRISHNADEF</t>
  </si>
  <si>
    <t>Selan Exploration Technology Ltd</t>
  </si>
  <si>
    <t>SELAN</t>
  </si>
  <si>
    <t>Voith Paper Fabrics India Ltd</t>
  </si>
  <si>
    <t>VOITHPAPR</t>
  </si>
  <si>
    <t>Zuari Industries Ltd</t>
  </si>
  <si>
    <t>ZUARIIND</t>
  </si>
  <si>
    <t>Infobeans Technologies Ltd</t>
  </si>
  <si>
    <t>INFOBEAN</t>
  </si>
  <si>
    <t>Anuh Pharma Ltd</t>
  </si>
  <si>
    <t>ANUHPHR</t>
  </si>
  <si>
    <t>Foods and Inns Ltd</t>
  </si>
  <si>
    <t>FOODSIN</t>
  </si>
  <si>
    <t>Urja Global Ltd</t>
  </si>
  <si>
    <t>URJA</t>
  </si>
  <si>
    <t>Axtel Industries Ltd</t>
  </si>
  <si>
    <t>AXTEL</t>
  </si>
  <si>
    <t>Manoj Vaibhav Gems N Jewellers Ltd</t>
  </si>
  <si>
    <t>MVGJL</t>
  </si>
  <si>
    <t>Industrial and Prudential Investment Co Ltd</t>
  </si>
  <si>
    <t>INDPRUD</t>
  </si>
  <si>
    <t>Chaman Lal Setia Exports Ltd</t>
  </si>
  <si>
    <t>CLSEL</t>
  </si>
  <si>
    <t>Jaybharat Textiles and Real Estate Ltd</t>
  </si>
  <si>
    <t>JAYTEX</t>
  </si>
  <si>
    <t>Ravindra Energy Ltd</t>
  </si>
  <si>
    <t>RELTD</t>
  </si>
  <si>
    <t>AGI Infra Ltd</t>
  </si>
  <si>
    <t>AGIIL</t>
  </si>
  <si>
    <t>Innovana Thinklabs Ltd</t>
  </si>
  <si>
    <t>INNOVANA</t>
  </si>
  <si>
    <t>CSL Finance Ltd</t>
  </si>
  <si>
    <t>CSLFINANCE</t>
  </si>
  <si>
    <t>Alliance Integrated Metaliks Ltd</t>
  </si>
  <si>
    <t>AIML</t>
  </si>
  <si>
    <t>Sutlej Textiles and Industries Ltd</t>
  </si>
  <si>
    <t>SUTLEJTEX</t>
  </si>
  <si>
    <t>Benares Hotels Ltd</t>
  </si>
  <si>
    <t>BENARAS</t>
  </si>
  <si>
    <t>VLS Finance Ltd</t>
  </si>
  <si>
    <t>VLSFINANCE</t>
  </si>
  <si>
    <t>Ester Industries Ltd</t>
  </si>
  <si>
    <t>ESTER</t>
  </si>
  <si>
    <t>Coffee Day Enterprises Ltd</t>
  </si>
  <si>
    <t>COFFEEDAY</t>
  </si>
  <si>
    <t>Dhanlaxmi Bank Ltd</t>
  </si>
  <si>
    <t>DHANBANK</t>
  </si>
  <si>
    <t>Sat Industries Ltd</t>
  </si>
  <si>
    <t>SATINDLTD</t>
  </si>
  <si>
    <t>Tuticorin Alkali Chemicals and Fertilizers Ltd</t>
  </si>
  <si>
    <t>TUTIALKA</t>
  </si>
  <si>
    <t>State Trading Corporation of India Ltd</t>
  </si>
  <si>
    <t>STCINDIA</t>
  </si>
  <si>
    <t>Dharmaj Crop Guard Ltd</t>
  </si>
  <si>
    <t>DHARMAJ</t>
  </si>
  <si>
    <t>Lotus Chocolate Company Ltd</t>
  </si>
  <si>
    <t>LOTUSCHO</t>
  </si>
  <si>
    <t>Sar Auto Products Ltd</t>
  </si>
  <si>
    <t>SAPL</t>
  </si>
  <si>
    <t>Valiant Organics Ltd</t>
  </si>
  <si>
    <t>VALIANTORG</t>
  </si>
  <si>
    <t>SPML Infra Ltd</t>
  </si>
  <si>
    <t>SPMLINFRA</t>
  </si>
  <si>
    <t>Creative Newtech Ltd</t>
  </si>
  <si>
    <t>CREATIVE</t>
  </si>
  <si>
    <t>Credo Brands Marketing Ltd</t>
  </si>
  <si>
    <t>MUFTI</t>
  </si>
  <si>
    <t>Men's Clothing</t>
  </si>
  <si>
    <t>RSWM Ltd</t>
  </si>
  <si>
    <t>RSWM</t>
  </si>
  <si>
    <t>Sree Rayalaseema Hi-Strength Hypo Ltd</t>
  </si>
  <si>
    <t>SRHHYPOLTD</t>
  </si>
  <si>
    <t>Hardwyn India Ltd</t>
  </si>
  <si>
    <t>HARDWYN</t>
  </si>
  <si>
    <t>Building Products - Glass</t>
  </si>
  <si>
    <t>Chemfab Alkalis Ltd</t>
  </si>
  <si>
    <t>CHEMFAB</t>
  </si>
  <si>
    <t>MSP Steel &amp; Power Ltd</t>
  </si>
  <si>
    <t>MSPL</t>
  </si>
  <si>
    <t>Australian Premium Solar (India) Ltd</t>
  </si>
  <si>
    <t>APS</t>
  </si>
  <si>
    <t>Photovoltaic Solar Systems &amp; Equipment</t>
  </si>
  <si>
    <t>K&amp;R Rail Engineering Ltd</t>
  </si>
  <si>
    <t>KRRAIL</t>
  </si>
  <si>
    <t>Indo Amines Ltd</t>
  </si>
  <si>
    <t>INDOAMIN</t>
  </si>
  <si>
    <t>Krystal Integrated Services Ltd</t>
  </si>
  <si>
    <t>KRYSTAL</t>
  </si>
  <si>
    <t>Moneyboxx Finance Ltd</t>
  </si>
  <si>
    <t>MONEYBOXX</t>
  </si>
  <si>
    <t>Hexa Tradex Ltd</t>
  </si>
  <si>
    <t>HEXATRADEX</t>
  </si>
  <si>
    <t>NCL Industries Ltd</t>
  </si>
  <si>
    <t>NCLIND</t>
  </si>
  <si>
    <t>Windsor Machines Ltd</t>
  </si>
  <si>
    <t>WINDMACHIN</t>
  </si>
  <si>
    <t>Shree Ganesh Remedies Ltd</t>
  </si>
  <si>
    <t>SGRL</t>
  </si>
  <si>
    <t>Sastasundar Ventures Ltd</t>
  </si>
  <si>
    <t>SASTASUNDR</t>
  </si>
  <si>
    <t>AGS Transact Technologies Ltd</t>
  </si>
  <si>
    <t>AGSTRA</t>
  </si>
  <si>
    <t>Zodiac Energy Ltd</t>
  </si>
  <si>
    <t>ZODIAC</t>
  </si>
  <si>
    <t>Bharat Parenterals Ltd</t>
  </si>
  <si>
    <t>BPLPHARMA</t>
  </si>
  <si>
    <t>W S Industries (India) Ltd</t>
  </si>
  <si>
    <t>WSI</t>
  </si>
  <si>
    <t>VL E-Governance &amp; IT Solutions Ltd</t>
  </si>
  <si>
    <t>VLEGOV</t>
  </si>
  <si>
    <t>Rhetan TMT Ltd</t>
  </si>
  <si>
    <t>RHETAN</t>
  </si>
  <si>
    <t>Veefin Solutions Ltd</t>
  </si>
  <si>
    <t>VEEFIN</t>
  </si>
  <si>
    <t>TGV SRAAC Ltd</t>
  </si>
  <si>
    <t>TGVSL</t>
  </si>
  <si>
    <t>Shivalik Rasayan Ltd</t>
  </si>
  <si>
    <t>SHIVALIK</t>
  </si>
  <si>
    <t>Bajaj Healthcare Ltd</t>
  </si>
  <si>
    <t>BAJAJHCARE</t>
  </si>
  <si>
    <t>Gandhi Special Tubes Ltd</t>
  </si>
  <si>
    <t>GANDHITUBE</t>
  </si>
  <si>
    <t>Onward Technologies Ltd</t>
  </si>
  <si>
    <t>ONWARDTEC</t>
  </si>
  <si>
    <t>Kriti Industries (India) Limited</t>
  </si>
  <si>
    <t>KRITI</t>
  </si>
  <si>
    <t>Algoquant Fintech Ltd</t>
  </si>
  <si>
    <t>AQFINTECH</t>
  </si>
  <si>
    <t>Asian Granito India Ltd</t>
  </si>
  <si>
    <t>ASIANTILES</t>
  </si>
  <si>
    <t>Royal Orchid Hotels Ltd</t>
  </si>
  <si>
    <t>ROHLTD</t>
  </si>
  <si>
    <t>Transpek Industry Ltd</t>
  </si>
  <si>
    <t>TRANSPEK</t>
  </si>
  <si>
    <t>De Nora India Ltd</t>
  </si>
  <si>
    <t>DENORA</t>
  </si>
  <si>
    <t>Mindteck (India) Ltd</t>
  </si>
  <si>
    <t>MINDTECK</t>
  </si>
  <si>
    <t>Elin Electronics Ltd</t>
  </si>
  <si>
    <t>ELIN</t>
  </si>
  <si>
    <t>Sical Logistics Ltd</t>
  </si>
  <si>
    <t>SICALLOG</t>
  </si>
  <si>
    <t>Rajapalayam Mills Ltd</t>
  </si>
  <si>
    <t>RAJPALAYAM</t>
  </si>
  <si>
    <t>JG Chemicals Ltd</t>
  </si>
  <si>
    <t>JGCHEM</t>
  </si>
  <si>
    <t>Ambika Cotton Mills Ltd</t>
  </si>
  <si>
    <t>AMBIKCO</t>
  </si>
  <si>
    <t>Silver Touch Technologies Ltd</t>
  </si>
  <si>
    <t>SILVERTUC</t>
  </si>
  <si>
    <t>Emkay Taps and Cutting Tools Ltd</t>
  </si>
  <si>
    <t>EMKAYTOOLS</t>
  </si>
  <si>
    <t>Sakuma Exports Ltd</t>
  </si>
  <si>
    <t>SAKUMA</t>
  </si>
  <si>
    <t>Chemcon Speciality Chemicals Ltd</t>
  </si>
  <si>
    <t>CHEMCON</t>
  </si>
  <si>
    <t>Wealth First Portfolio Managers Ltd</t>
  </si>
  <si>
    <t>WEALTH</t>
  </si>
  <si>
    <t>Tracxn Technologies Ltd</t>
  </si>
  <si>
    <t>TRACXN</t>
  </si>
  <si>
    <t>Aurum Proptech Ltd</t>
  </si>
  <si>
    <t>AURUM</t>
  </si>
  <si>
    <t>Pakka Limited</t>
  </si>
  <si>
    <t>PAKKA</t>
  </si>
  <si>
    <t>Rushil Decor Ltd</t>
  </si>
  <si>
    <t>RUSHIL</t>
  </si>
  <si>
    <t>Cropster Agro Ltd</t>
  </si>
  <si>
    <t>CROPSTER</t>
  </si>
  <si>
    <t>Z F Steering Gear (India) Ltd</t>
  </si>
  <si>
    <t>ZFSTEERING</t>
  </si>
  <si>
    <t>Renaissance Global Ltd</t>
  </si>
  <si>
    <t>RGL</t>
  </si>
  <si>
    <t>Bodal Chemicals Ltd</t>
  </si>
  <si>
    <t>BODALCHEM</t>
  </si>
  <si>
    <t>Electrotherm (India) Ltd</t>
  </si>
  <si>
    <t>ELECTHERM</t>
  </si>
  <si>
    <t>Davangere Sugar Company Ltd</t>
  </si>
  <si>
    <t>DAVANGERE</t>
  </si>
  <si>
    <t>Saraswati Commercial (India) Ltd</t>
  </si>
  <si>
    <t>ZSARACOM</t>
  </si>
  <si>
    <t>Aditya Birla Money Ltd</t>
  </si>
  <si>
    <t>BIRLAMONEY</t>
  </si>
  <si>
    <t>Jagatjit Industries Ltd</t>
  </si>
  <si>
    <t>JAGAJITIND</t>
  </si>
  <si>
    <t>Tamilnadu Petroproducts Ltd</t>
  </si>
  <si>
    <t>TNPETRO</t>
  </si>
  <si>
    <t>Jayant Agro-Organics Ltd</t>
  </si>
  <si>
    <t>JAYAGROGN</t>
  </si>
  <si>
    <t>EKI Energy Services Ltd</t>
  </si>
  <si>
    <t>EKI</t>
  </si>
  <si>
    <t>Eldeco Housing and Industries Ltd</t>
  </si>
  <si>
    <t>ELDEHSG</t>
  </si>
  <si>
    <t>Deccan Cements Ltd</t>
  </si>
  <si>
    <t>DECCANCE</t>
  </si>
  <si>
    <t>Vikas Lifecare Ltd</t>
  </si>
  <si>
    <t>VIKASLIFE</t>
  </si>
  <si>
    <t>Kothari Petrochemicals Ltd</t>
  </si>
  <si>
    <t>KOTHARIPET</t>
  </si>
  <si>
    <t>TAAL Enterprises Ltd</t>
  </si>
  <si>
    <t>TAALENT</t>
  </si>
  <si>
    <t>Andhra Petrochemicals Ltd</t>
  </si>
  <si>
    <t>ANDHRAPET</t>
  </si>
  <si>
    <t>Bajaj Steel Industries Ltd</t>
  </si>
  <si>
    <t>BAJAJST</t>
  </si>
  <si>
    <t>Tribhovandas Bhimji Zaveri Ltd</t>
  </si>
  <si>
    <t>TBZ</t>
  </si>
  <si>
    <t>Visaka Industries Ltd</t>
  </si>
  <si>
    <t>VISAKAIND</t>
  </si>
  <si>
    <t>Vasa Denticity Ltd</t>
  </si>
  <si>
    <t>DENTALKART</t>
  </si>
  <si>
    <t>Jagsonpal Pharmaceuticals Ltd</t>
  </si>
  <si>
    <t>JAGSNPHARM</t>
  </si>
  <si>
    <t>Investment Trust of India Ltd</t>
  </si>
  <si>
    <t>THEINVEST</t>
  </si>
  <si>
    <t>Jindal Poly Investment and Finance Company Ltd</t>
  </si>
  <si>
    <t>JPOLYINVST</t>
  </si>
  <si>
    <t>Global Surfaces Ltd</t>
  </si>
  <si>
    <t>GSLSU</t>
  </si>
  <si>
    <t>NINtec Systems Ltd</t>
  </si>
  <si>
    <t>NINSYS</t>
  </si>
  <si>
    <t>Ugar Sugar Works Ltd</t>
  </si>
  <si>
    <t>UGARSUGAR</t>
  </si>
  <si>
    <t>Focus Lighting and Fixtures Ltd</t>
  </si>
  <si>
    <t>FOCUS</t>
  </si>
  <si>
    <t>Kotyark Industries Ltd</t>
  </si>
  <si>
    <t>KOTYARK</t>
  </si>
  <si>
    <t>Dhampur Bio Organics Ltd</t>
  </si>
  <si>
    <t>DBOL</t>
  </si>
  <si>
    <t>Gloster Ltd</t>
  </si>
  <si>
    <t>GLOSTERLTD</t>
  </si>
  <si>
    <t>Hp Adhesives Ltd</t>
  </si>
  <si>
    <t>HPAL</t>
  </si>
  <si>
    <t>Permanent Magnets Ltd</t>
  </si>
  <si>
    <t>PERMAGN</t>
  </si>
  <si>
    <t>Linc Ltd</t>
  </si>
  <si>
    <t>LINC</t>
  </si>
  <si>
    <t>Kernex Microsystems (India) Ltd</t>
  </si>
  <si>
    <t>KERNEX</t>
  </si>
  <si>
    <t>Primo Chemicals Ltd</t>
  </si>
  <si>
    <t>PRIMO</t>
  </si>
  <si>
    <t>Sarveshwar Foods Ltd</t>
  </si>
  <si>
    <t>SARVESHWAR</t>
  </si>
  <si>
    <t>3B Blackbio DX Ltd</t>
  </si>
  <si>
    <t>3BBLACKBIO</t>
  </si>
  <si>
    <t>Ratnaveer Precision Engineering Ltd</t>
  </si>
  <si>
    <t>RATNAVEER</t>
  </si>
  <si>
    <t>Zuari Agro Chemicals Ltd</t>
  </si>
  <si>
    <t>ZUARI</t>
  </si>
  <si>
    <t>Repro India Ltd</t>
  </si>
  <si>
    <t>REPRO</t>
  </si>
  <si>
    <t>Oswal Greentech Ltd</t>
  </si>
  <si>
    <t>OSWALGREEN</t>
  </si>
  <si>
    <t>HDFC Nifty 50 ETF</t>
  </si>
  <si>
    <t>HDFCNIFTY</t>
  </si>
  <si>
    <t>Jindal Photo Ltd</t>
  </si>
  <si>
    <t>JINDALPHOT</t>
  </si>
  <si>
    <t>Onmobile Global Ltd</t>
  </si>
  <si>
    <t>ONMOBILE</t>
  </si>
  <si>
    <t>SBC Exports Ltd</t>
  </si>
  <si>
    <t>SBC</t>
  </si>
  <si>
    <t>Andhra Cements Ltd</t>
  </si>
  <si>
    <t>ACL</t>
  </si>
  <si>
    <t>Drone Destination Ltd</t>
  </si>
  <si>
    <t>DRONE</t>
  </si>
  <si>
    <t>Giriraj Civil Developers Ltd</t>
  </si>
  <si>
    <t>GIRIRAJ</t>
  </si>
  <si>
    <t>Birla Cable Ltd</t>
  </si>
  <si>
    <t>BIRLACABLE</t>
  </si>
  <si>
    <t>GRM Overseas Ltd</t>
  </si>
  <si>
    <t>GRMOVER</t>
  </si>
  <si>
    <t>Vintage Coffee and Beverages Ltd</t>
  </si>
  <si>
    <t>VINCOFE</t>
  </si>
  <si>
    <t>GHCL Textiles Ltd</t>
  </si>
  <si>
    <t>GHCLTEXTIL</t>
  </si>
  <si>
    <t>Digispice Technologies Ltd</t>
  </si>
  <si>
    <t>DIGISPICE</t>
  </si>
  <si>
    <t>Arrow Greentech Ltd</t>
  </si>
  <si>
    <t>ARROWGREEN</t>
  </si>
  <si>
    <t>Shankar Lal Rampal Dye-Chem Ltd</t>
  </si>
  <si>
    <t>SRD</t>
  </si>
  <si>
    <t>Mallcom (India) Ltd</t>
  </si>
  <si>
    <t>MALLCOM</t>
  </si>
  <si>
    <t>Ceinsys Tech Ltd</t>
  </si>
  <si>
    <t>CEINSYSTECH</t>
  </si>
  <si>
    <t>U. P. Hotels Ltd</t>
  </si>
  <si>
    <t>UPHOT</t>
  </si>
  <si>
    <t>Newtime Infrastructure Ltd</t>
  </si>
  <si>
    <t>NEWINFRA</t>
  </si>
  <si>
    <t>Radiant Cash Management Services Ltd</t>
  </si>
  <si>
    <t>RADIANTCMS</t>
  </si>
  <si>
    <t>Munjal Auto Industries Ltd</t>
  </si>
  <si>
    <t>MUNJALAU</t>
  </si>
  <si>
    <t>Shreyas Shipping and Logistics Ltd</t>
  </si>
  <si>
    <t>SHREYAS</t>
  </si>
  <si>
    <t>Prime Securities Ltd</t>
  </si>
  <si>
    <t>PRIMESECU</t>
  </si>
  <si>
    <t>Viceroy Hotels Ltd</t>
  </si>
  <si>
    <t>VHLTD</t>
  </si>
  <si>
    <t>Sarla Performance Fibers Ltd</t>
  </si>
  <si>
    <t>SARLAPOLY</t>
  </si>
  <si>
    <t>Panacea Biotec Ltd</t>
  </si>
  <si>
    <t>PANACEABIO</t>
  </si>
  <si>
    <t>Ashima Ltd</t>
  </si>
  <si>
    <t>ASHIMASYN</t>
  </si>
  <si>
    <t>Integra Engineering India Ltd</t>
  </si>
  <si>
    <t>INTEGRAEN</t>
  </si>
  <si>
    <t>ADC India Communications Ltd</t>
  </si>
  <si>
    <t>ADCINDIA</t>
  </si>
  <si>
    <t>Chembond Chemicals Ltd</t>
  </si>
  <si>
    <t>CHEMBOND</t>
  </si>
  <si>
    <t>Jay Jalaram Technologies Ltd</t>
  </si>
  <si>
    <t>KORE</t>
  </si>
  <si>
    <t>Hampton Sky Realty Ltd</t>
  </si>
  <si>
    <t>HAMPTON</t>
  </si>
  <si>
    <t>Race Eco Chain Ltd</t>
  </si>
  <si>
    <t>RACE</t>
  </si>
  <si>
    <t>Sri Adhikari Brothers Television Network Ltd</t>
  </si>
  <si>
    <t>SABTNL</t>
  </si>
  <si>
    <t>Morganite Crucible (India) Ltd</t>
  </si>
  <si>
    <t>MORGANITE</t>
  </si>
  <si>
    <t>Hindustan Composites Ltd</t>
  </si>
  <si>
    <t>HINDCOMPOS</t>
  </si>
  <si>
    <t>Emami Paper Mills Ltd</t>
  </si>
  <si>
    <t>EMAMIPAP</t>
  </si>
  <si>
    <t>Arihant Capital Markets Ltd</t>
  </si>
  <si>
    <t>ARIHANTCAP</t>
  </si>
  <si>
    <t>GFL Ltd</t>
  </si>
  <si>
    <t>GFLLIMITED</t>
  </si>
  <si>
    <t>ABS Marine Services Ltd</t>
  </si>
  <si>
    <t>ABSMARINE</t>
  </si>
  <si>
    <t>Danlaw Technologies India Ltd</t>
  </si>
  <si>
    <t>DANLAW</t>
  </si>
  <si>
    <t>Kisan Mouldings Ltd</t>
  </si>
  <si>
    <t>KISAN</t>
  </si>
  <si>
    <t>Finkurve Financial Services Ltd</t>
  </si>
  <si>
    <t>FINKURVE</t>
  </si>
  <si>
    <t>S Chand and Company Ltd</t>
  </si>
  <si>
    <t>SCHAND</t>
  </si>
  <si>
    <t>Capital India Finance Ltd</t>
  </si>
  <si>
    <t>CIFL</t>
  </si>
  <si>
    <t>Career Point Ltd</t>
  </si>
  <si>
    <t>CAREERP</t>
  </si>
  <si>
    <t>Cheviot Co Ltd</t>
  </si>
  <si>
    <t>CHEVIOT</t>
  </si>
  <si>
    <t>Plastiblends India Ltd</t>
  </si>
  <si>
    <t>PLASTIBLEN</t>
  </si>
  <si>
    <t>N R Agarwal Industries Ltd</t>
  </si>
  <si>
    <t>NRAIL</t>
  </si>
  <si>
    <t>Simplex Infrastructures Ltd</t>
  </si>
  <si>
    <t>SIMPLEXINF</t>
  </si>
  <si>
    <t>Speciality Restaurants Ltd</t>
  </si>
  <si>
    <t>SPECIALITY</t>
  </si>
  <si>
    <t>Supreme Power Equipment Ltd</t>
  </si>
  <si>
    <t>SUPREMEPWR</t>
  </si>
  <si>
    <t>Heavy Electrical Equipment</t>
  </si>
  <si>
    <t>Zee Media Corporation Ltd</t>
  </si>
  <si>
    <t>ZEEMEDIA</t>
  </si>
  <si>
    <t>KSE Ltd</t>
  </si>
  <si>
    <t>KSE</t>
  </si>
  <si>
    <t>Petro Carbon and Chemicals Ltd</t>
  </si>
  <si>
    <t>PCCL</t>
  </si>
  <si>
    <t>Metals - Coke</t>
  </si>
  <si>
    <t>Shri Jagdamba Polymers Ltd</t>
  </si>
  <si>
    <t>SHRJAGP</t>
  </si>
  <si>
    <t>STEL Holdings Ltd</t>
  </si>
  <si>
    <t>STEL</t>
  </si>
  <si>
    <t>Mkventures Capital Ltd</t>
  </si>
  <si>
    <t>MKVENTURES</t>
  </si>
  <si>
    <t>Shivalic Power Control Ltd</t>
  </si>
  <si>
    <t>SPCL</t>
  </si>
  <si>
    <t>Vraj Iron and Steel Ltd</t>
  </si>
  <si>
    <t>VRAJ</t>
  </si>
  <si>
    <t>Apex Frozen Foods Ltd</t>
  </si>
  <si>
    <t>APEX</t>
  </si>
  <si>
    <t>Veljan Denison Ltd</t>
  </si>
  <si>
    <t>VELJAN</t>
  </si>
  <si>
    <t>Dhunseri Investments Ltd</t>
  </si>
  <si>
    <t>DHUNINV</t>
  </si>
  <si>
    <t>Forbes &amp; Company Ltd</t>
  </si>
  <si>
    <t>FORBESCO</t>
  </si>
  <si>
    <t>MMP Industries Ltd</t>
  </si>
  <si>
    <t>MMP</t>
  </si>
  <si>
    <t>TPL Plastech Ltd</t>
  </si>
  <si>
    <t>TPLPLASTEH</t>
  </si>
  <si>
    <t>GeeCee Ventures Ltd</t>
  </si>
  <si>
    <t>GEECEE</t>
  </si>
  <si>
    <t>Virtuoso Optoelectronics Ltd</t>
  </si>
  <si>
    <t>VOEPL</t>
  </si>
  <si>
    <t>Lokesh Machines Ltd</t>
  </si>
  <si>
    <t>LOKESHMACH</t>
  </si>
  <si>
    <t>The Ruby Mills Ltd</t>
  </si>
  <si>
    <t>RUBYMILLS</t>
  </si>
  <si>
    <t>IND Swift Laboratories Ltd</t>
  </si>
  <si>
    <t>INDSWFTLAB</t>
  </si>
  <si>
    <t>ATMASTCO Ltd</t>
  </si>
  <si>
    <t>ATMASTCO</t>
  </si>
  <si>
    <t>Khaitan Chemicals and Fertilizers Ltd</t>
  </si>
  <si>
    <t>KHAICHEM</t>
  </si>
  <si>
    <t>Sukhjit Starch and Chemicals Ltd</t>
  </si>
  <si>
    <t>SUKHJITS</t>
  </si>
  <si>
    <t>Ritco Logistics Ltd</t>
  </si>
  <si>
    <t>RITCO</t>
  </si>
  <si>
    <t>20 Microns Ltd</t>
  </si>
  <si>
    <t>20MICRONS</t>
  </si>
  <si>
    <t>PREVEST DENPRO LTD</t>
  </si>
  <si>
    <t>PREVEST</t>
  </si>
  <si>
    <t>Kaya Ltd</t>
  </si>
  <si>
    <t>KAYA</t>
  </si>
  <si>
    <t>Artemis Electricals and Projects Ltd</t>
  </si>
  <si>
    <t>AEPL</t>
  </si>
  <si>
    <t>Shree Tirupati Balajee FIBC Ltd</t>
  </si>
  <si>
    <t>TIRUPATI</t>
  </si>
  <si>
    <t>Wim Plast Ltd</t>
  </si>
  <si>
    <t>WIMPLAST</t>
  </si>
  <si>
    <t>Maan Aluminium Ltd</t>
  </si>
  <si>
    <t>MAANALU</t>
  </si>
  <si>
    <t>DMCC Speciality Chemicals Ltd</t>
  </si>
  <si>
    <t>DMCC</t>
  </si>
  <si>
    <t>Rane Brake Linings Ltd</t>
  </si>
  <si>
    <t>RBL</t>
  </si>
  <si>
    <t>Vinyl Chemicals (India) Ltd</t>
  </si>
  <si>
    <t>VINYLINDIA</t>
  </si>
  <si>
    <t>Sunshield Chemicals Ltd</t>
  </si>
  <si>
    <t>SUNSHIEL</t>
  </si>
  <si>
    <t>Haldyn Glass Ltd</t>
  </si>
  <si>
    <t>HALDYNGL</t>
  </si>
  <si>
    <t>Mold-Tek Technologies Ltd</t>
  </si>
  <si>
    <t>MOLDTECH</t>
  </si>
  <si>
    <t>Suraj Products Ltd</t>
  </si>
  <si>
    <t>SURAJ</t>
  </si>
  <si>
    <t>Nandan Denim Ltd</t>
  </si>
  <si>
    <t>NDL</t>
  </si>
  <si>
    <t>Nitta Gelatin India Ltd</t>
  </si>
  <si>
    <t>NITTAGELA</t>
  </si>
  <si>
    <t>Nagarjuna Fertilizers and Chemicals Ltd</t>
  </si>
  <si>
    <t>NAGAFERT</t>
  </si>
  <si>
    <t>Sakar Healthcare Ltd</t>
  </si>
  <si>
    <t>SAKAR</t>
  </si>
  <si>
    <t>Rudra Ecovation Ltd</t>
  </si>
  <si>
    <t>RUDRAECO</t>
  </si>
  <si>
    <t>Spencer's Retail Ltd</t>
  </si>
  <si>
    <t>SPENCERS</t>
  </si>
  <si>
    <t>Bhageria Industries Ltd</t>
  </si>
  <si>
    <t>BHAGERIA</t>
  </si>
  <si>
    <t>SAR Televenture Ltd</t>
  </si>
  <si>
    <t>SARTELE</t>
  </si>
  <si>
    <t>Modern Insulators Ltd</t>
  </si>
  <si>
    <t>MODINSU</t>
  </si>
  <si>
    <t>Menon Bearings Ltd</t>
  </si>
  <si>
    <t>MENONBE</t>
  </si>
  <si>
    <t>Megatherm Induction Ltd</t>
  </si>
  <si>
    <t>MEGATHERM</t>
  </si>
  <si>
    <t>Sayaji Hotels Ltd</t>
  </si>
  <si>
    <t>SAYAJIHOTL</t>
  </si>
  <si>
    <t>Hindustan Media Ventures Ltd</t>
  </si>
  <si>
    <t>HMVL</t>
  </si>
  <si>
    <t>Shree Pushkar Chemicals &amp; Fertilisers Ltd</t>
  </si>
  <si>
    <t>SHREEPUSHK</t>
  </si>
  <si>
    <t>Izmo Ltd</t>
  </si>
  <si>
    <t>IZMO</t>
  </si>
  <si>
    <t>A K Capital Services Ltd</t>
  </si>
  <si>
    <t>AKCAPIT</t>
  </si>
  <si>
    <t>MBL Infrastructure Ltd</t>
  </si>
  <si>
    <t>MBLINFRA</t>
  </si>
  <si>
    <t>Concord Control Systems Ltd</t>
  </si>
  <si>
    <t>CNCRD</t>
  </si>
  <si>
    <t>Fermenta Biotech Ltd</t>
  </si>
  <si>
    <t>FERMENTA</t>
  </si>
  <si>
    <t>Albert David Ltd</t>
  </si>
  <si>
    <t>ALBERTDAVD</t>
  </si>
  <si>
    <t>Goa Carbon Ltd</t>
  </si>
  <si>
    <t>GOACARBON</t>
  </si>
  <si>
    <t>Nicco Parks &amp; Resorts Ltd</t>
  </si>
  <si>
    <t>NICCOPAR</t>
  </si>
  <si>
    <t>SKM Egg Products Export India Ltd</t>
  </si>
  <si>
    <t>SKMEGGPROD</t>
  </si>
  <si>
    <t>Marsons Ltd</t>
  </si>
  <si>
    <t>MARSONS</t>
  </si>
  <si>
    <t>Tantia Constructions Ltd</t>
  </si>
  <si>
    <t>TCLCONS</t>
  </si>
  <si>
    <t>Radhika Jeweltech Ltd</t>
  </si>
  <si>
    <t>RADHIKAJWE</t>
  </si>
  <si>
    <t>D P Wires Ltd</t>
  </si>
  <si>
    <t>DPWIRES</t>
  </si>
  <si>
    <t>Liberty Shoes Ltd</t>
  </si>
  <si>
    <t>LIBERTSHOE</t>
  </si>
  <si>
    <t>S J Logistics (India) Ltd</t>
  </si>
  <si>
    <t>SJLOGISTIC</t>
  </si>
  <si>
    <t>LIC MF S&amp;P BSE Sensex ETF</t>
  </si>
  <si>
    <t>LICNETFSEN</t>
  </si>
  <si>
    <t>Balaji Telefilms Ltd</t>
  </si>
  <si>
    <t>BALAJITELE</t>
  </si>
  <si>
    <t>Macfos Ltd</t>
  </si>
  <si>
    <t>ROBU</t>
  </si>
  <si>
    <t>Black Rose Industries Ltd</t>
  </si>
  <si>
    <t>BLACKROSE</t>
  </si>
  <si>
    <t>Kore Digital Ltd</t>
  </si>
  <si>
    <t>Donear Industries Ltd</t>
  </si>
  <si>
    <t>DONEAR</t>
  </si>
  <si>
    <t>Uravi T &amp; Wedge Lamps Ltd</t>
  </si>
  <si>
    <t>URAVI</t>
  </si>
  <si>
    <t>Remsons Industries Ltd</t>
  </si>
  <si>
    <t>REMSONSIND</t>
  </si>
  <si>
    <t>High Energy Batteries (India) Ltd</t>
  </si>
  <si>
    <t>HIGHENE</t>
  </si>
  <si>
    <t>Sreeleathers Ltd</t>
  </si>
  <si>
    <t>SREEL</t>
  </si>
  <si>
    <t>Bedmutha Industries Ltd</t>
  </si>
  <si>
    <t>BEDMUTHA</t>
  </si>
  <si>
    <t>Khadim India Ltd</t>
  </si>
  <si>
    <t>KHADIM</t>
  </si>
  <si>
    <t>Alankit Ltd</t>
  </si>
  <si>
    <t>ALANKIT</t>
  </si>
  <si>
    <t>FCS Software Solutions Ltd</t>
  </si>
  <si>
    <t>FCSSOFT</t>
  </si>
  <si>
    <t>Nahar Poly Films Ltd</t>
  </si>
  <si>
    <t>NAHARPOLY</t>
  </si>
  <si>
    <t>Stovec Industries Ltd</t>
  </si>
  <si>
    <t>STOVACQ</t>
  </si>
  <si>
    <t>Brand Concepts Ltd</t>
  </si>
  <si>
    <t>BCONCEPTS</t>
  </si>
  <si>
    <t>UTI Gold Exchange Traded Fund</t>
  </si>
  <si>
    <t>GOLDSHARE</t>
  </si>
  <si>
    <t>AVG Logistics Ltd</t>
  </si>
  <si>
    <t>AVG</t>
  </si>
  <si>
    <t>Vikas Ecotech Ltd</t>
  </si>
  <si>
    <t>VIKASECO</t>
  </si>
  <si>
    <t>Wise Travel India Ltd</t>
  </si>
  <si>
    <t>WTICAB</t>
  </si>
  <si>
    <t>RPP Infra Projects Ltd</t>
  </si>
  <si>
    <t>RPPINFRA</t>
  </si>
  <si>
    <t>Remedium Lifecare Ltd</t>
  </si>
  <si>
    <t>REMLIFE</t>
  </si>
  <si>
    <t>Pyramid Technoplast Ltd</t>
  </si>
  <si>
    <t>PYRAMID</t>
  </si>
  <si>
    <t>TVS Electronics Ltd</t>
  </si>
  <si>
    <t>TVSELECT</t>
  </si>
  <si>
    <t>Wanbury Ltd</t>
  </si>
  <si>
    <t>WANBURY</t>
  </si>
  <si>
    <t>RMC Switchgears Ltd</t>
  </si>
  <si>
    <t>RMC</t>
  </si>
  <si>
    <t>Hazoor Multi Projects Ltd</t>
  </si>
  <si>
    <t>HAZOOR</t>
  </si>
  <si>
    <t>All e Technologies Ltd</t>
  </si>
  <si>
    <t>ALLETEC</t>
  </si>
  <si>
    <t>Naperol Investments Ltd</t>
  </si>
  <si>
    <t>NAPEROL</t>
  </si>
  <si>
    <t>Bartronics India Ltd</t>
  </si>
  <si>
    <t>ASMS</t>
  </si>
  <si>
    <t>Nectar Lifesciences Ltd</t>
  </si>
  <si>
    <t>NECLIFE</t>
  </si>
  <si>
    <t>Pashupati Cotspin Ltd</t>
  </si>
  <si>
    <t>PASHUPATI</t>
  </si>
  <si>
    <t>Bright Outdoor Media Ltd</t>
  </si>
  <si>
    <t>BRIGHT</t>
  </si>
  <si>
    <t>Arfin India Ltd</t>
  </si>
  <si>
    <t>ARFIN</t>
  </si>
  <si>
    <t>Hindustan Motors Ltd</t>
  </si>
  <si>
    <t>HINDMOTORS</t>
  </si>
  <si>
    <t>Manaksia Ltd</t>
  </si>
  <si>
    <t>MANAKSIA</t>
  </si>
  <si>
    <t>Supershakti Metaliks Ltd</t>
  </si>
  <si>
    <t>SUPERSHAKT</t>
  </si>
  <si>
    <t>Shriram Asset Management Co Ltd</t>
  </si>
  <si>
    <t>SRAMSET</t>
  </si>
  <si>
    <t>Vipul Ltd</t>
  </si>
  <si>
    <t>VIPULLTD</t>
  </si>
  <si>
    <t>Nupur Recyclers Ltd</t>
  </si>
  <si>
    <t>NRL</t>
  </si>
  <si>
    <t>Empire Industries Ltd</t>
  </si>
  <si>
    <t>EMPIND</t>
  </si>
  <si>
    <t>Nova Agritech Ltd</t>
  </si>
  <si>
    <t>NOVAAGRI</t>
  </si>
  <si>
    <t>PNGS Gargi Fashion Jewellery Ltd</t>
  </si>
  <si>
    <t>GARGI</t>
  </si>
  <si>
    <t>Sealmatic India Ltd</t>
  </si>
  <si>
    <t>SEALMATIC</t>
  </si>
  <si>
    <t>HT Media Ltd</t>
  </si>
  <si>
    <t>HTMEDIA</t>
  </si>
  <si>
    <t>BPL Ltd</t>
  </si>
  <si>
    <t>BPL</t>
  </si>
  <si>
    <t>PVP Ventures Ltd</t>
  </si>
  <si>
    <t>PVP</t>
  </si>
  <si>
    <t>Sheetal Cool Products Ltd</t>
  </si>
  <si>
    <t>SCPL</t>
  </si>
  <si>
    <t>Mac Charles (India) Ltd</t>
  </si>
  <si>
    <t>MCCHRLS-B</t>
  </si>
  <si>
    <t>Cybertech Systems and Software Ltd</t>
  </si>
  <si>
    <t>CYBERTECH</t>
  </si>
  <si>
    <t>R S Software (India) Ltd</t>
  </si>
  <si>
    <t>RSSOFTWARE</t>
  </si>
  <si>
    <t>3i Infotech Ltd</t>
  </si>
  <si>
    <t>3IINFOLTD</t>
  </si>
  <si>
    <t>Niyogin Fintech Ltd</t>
  </si>
  <si>
    <t>NIYOGIN</t>
  </si>
  <si>
    <t>Munjal Showa Ltd</t>
  </si>
  <si>
    <t>MUNJALSHOW</t>
  </si>
  <si>
    <t>Rathi Steel and Power Ltd</t>
  </si>
  <si>
    <t>RATHIST</t>
  </si>
  <si>
    <t>Consolidated Finvest &amp; Holdings Ltd</t>
  </si>
  <si>
    <t>CONSOFINVT</t>
  </si>
  <si>
    <t>Advani Hotels and Resorts (India) Ltd</t>
  </si>
  <si>
    <t>ADVANIHOTR</t>
  </si>
  <si>
    <t>National Peroxide Ltd</t>
  </si>
  <si>
    <t>NPL</t>
  </si>
  <si>
    <t>Laxmi Goldorna House Ltd</t>
  </si>
  <si>
    <t>LGHL</t>
  </si>
  <si>
    <t>Indo Borax and Chemicals Ltd</t>
  </si>
  <si>
    <t>INDOBORAX</t>
  </si>
  <si>
    <t>Affordable Robotic &amp; Automation Ltd</t>
  </si>
  <si>
    <t>AFFORDABLE</t>
  </si>
  <si>
    <t>Mirza International Ltd</t>
  </si>
  <si>
    <t>MIRZAINT</t>
  </si>
  <si>
    <t>Accent Microcell Ltd</t>
  </si>
  <si>
    <t>ACCENTMIC</t>
  </si>
  <si>
    <t>Music Broadcast Ltd</t>
  </si>
  <si>
    <t>RADIOCITY</t>
  </si>
  <si>
    <t>Pavna Industries Ltd</t>
  </si>
  <si>
    <t>PAVNAIND</t>
  </si>
  <si>
    <t>R &amp; B Denims Ltd</t>
  </si>
  <si>
    <t>RNBDENIMS</t>
  </si>
  <si>
    <t>Indag Rubber Ltd</t>
  </si>
  <si>
    <t>INDAG</t>
  </si>
  <si>
    <t>Genus Paper &amp; Boards Ltd</t>
  </si>
  <si>
    <t>GENUSPAPER</t>
  </si>
  <si>
    <t>Precot Ltd</t>
  </si>
  <si>
    <t>PRECOT</t>
  </si>
  <si>
    <t>KN Agri Resources Ltd</t>
  </si>
  <si>
    <t>KNAGRI</t>
  </si>
  <si>
    <t>UTI Nifty Next 50 Exchange Traded Fund</t>
  </si>
  <si>
    <t>UTINEXT50</t>
  </si>
  <si>
    <t>GEM Enviro Management Ltd</t>
  </si>
  <si>
    <t>GEMENVIRO</t>
  </si>
  <si>
    <t>Nahar Industrial Enterprises Ltd</t>
  </si>
  <si>
    <t>NAHARINDUS</t>
  </si>
  <si>
    <t>Nile Ltd</t>
  </si>
  <si>
    <t>NILE</t>
  </si>
  <si>
    <t>Kilitch Drugs (India) Ltd</t>
  </si>
  <si>
    <t>KILITCH</t>
  </si>
  <si>
    <t>Vinsys IT Services India Ltd</t>
  </si>
  <si>
    <t>VINSYS</t>
  </si>
  <si>
    <t>Orient Ceratech Ltd</t>
  </si>
  <si>
    <t>ORIENTCER</t>
  </si>
  <si>
    <t>Harita Seating Systems Ltd</t>
  </si>
  <si>
    <t>HARITASEAT</t>
  </si>
  <si>
    <t>Sil Investments Ltd</t>
  </si>
  <si>
    <t>SILINV</t>
  </si>
  <si>
    <t>Nikhil Adhesives Ltd</t>
  </si>
  <si>
    <t>NIKHILAD</t>
  </si>
  <si>
    <t>Gretex Corporate Services Ltd</t>
  </si>
  <si>
    <t>GCSL</t>
  </si>
  <si>
    <t>Valiant Laboratories Ltd</t>
  </si>
  <si>
    <t>VALIANTLAB</t>
  </si>
  <si>
    <t>Cellecor Gadgets Ltd</t>
  </si>
  <si>
    <t>CELLECOR</t>
  </si>
  <si>
    <t>Aym Syntex Ltd</t>
  </si>
  <si>
    <t>AYMSYNTEX</t>
  </si>
  <si>
    <t>Frontier Springs Ltd</t>
  </si>
  <si>
    <t>FRONTSP</t>
  </si>
  <si>
    <t>Tara Chand Infralogistic Solutions Ltd</t>
  </si>
  <si>
    <t>TARACHAND</t>
  </si>
  <si>
    <t>Oricon Enterprises Ltd</t>
  </si>
  <si>
    <t>ORICONENT</t>
  </si>
  <si>
    <t>Medicamen Biotech Ltd</t>
  </si>
  <si>
    <t>MEDICAMEQ</t>
  </si>
  <si>
    <t>Balaxi Pharmaceuticals Ltd</t>
  </si>
  <si>
    <t>BALAXI</t>
  </si>
  <si>
    <t>StarlinePS Enterprises Ltd</t>
  </si>
  <si>
    <t>STARLENT</t>
  </si>
  <si>
    <t>Oswal Agro Mills Ltd</t>
  </si>
  <si>
    <t>OSWALAGRO</t>
  </si>
  <si>
    <t>Super Sales India Ltd</t>
  </si>
  <si>
    <t>SUPER</t>
  </si>
  <si>
    <t>Artson Engineering Ltd</t>
  </si>
  <si>
    <t>ARTSONEN</t>
  </si>
  <si>
    <t>Bharat Seats Ltd</t>
  </si>
  <si>
    <t>BHARATSE</t>
  </si>
  <si>
    <t>Kriti Nutrients Ltd</t>
  </si>
  <si>
    <t>KRITINUT</t>
  </si>
  <si>
    <t>Phantom Digital Effects Ltd</t>
  </si>
  <si>
    <t>PHANTOMFX</t>
  </si>
  <si>
    <t>Aarti Surfactants Ltd</t>
  </si>
  <si>
    <t>AARTISURF</t>
  </si>
  <si>
    <t>Diamines and Chemicals Ltd</t>
  </si>
  <si>
    <t>DIAMINESQ</t>
  </si>
  <si>
    <t>Mazda Ltd</t>
  </si>
  <si>
    <t>MAZDA</t>
  </si>
  <si>
    <t>Banswara Syntex Ltd</t>
  </si>
  <si>
    <t>BANSWRAS</t>
  </si>
  <si>
    <t>Aerpace Industries Ltd</t>
  </si>
  <si>
    <t>AERPACE</t>
  </si>
  <si>
    <t>TRF Ltd</t>
  </si>
  <si>
    <t>TRF</t>
  </si>
  <si>
    <t>Anjani Portland Cement Ltd</t>
  </si>
  <si>
    <t>APCL</t>
  </si>
  <si>
    <t>PTL Enterprises Ltd</t>
  </si>
  <si>
    <t>PTL</t>
  </si>
  <si>
    <t>KCP Sugar and Industries Corp Ltd</t>
  </si>
  <si>
    <t>KCPSUGIND</t>
  </si>
  <si>
    <t>Vishnusurya Projects and Infra Ltd</t>
  </si>
  <si>
    <t>VISHNUINFR</t>
  </si>
  <si>
    <t>Dai Ichi Karkaria Ltd</t>
  </si>
  <si>
    <t>DAICHI</t>
  </si>
  <si>
    <t>Orient Bell Ltd</t>
  </si>
  <si>
    <t>ORIENTBELL</t>
  </si>
  <si>
    <t>Uni-Abex Alloy Products Ltd</t>
  </si>
  <si>
    <t>UNIABEXAL</t>
  </si>
  <si>
    <t>Deep Energy Resources Ltd</t>
  </si>
  <si>
    <t>DEEPENR</t>
  </si>
  <si>
    <t>Bhartiya International Ltd</t>
  </si>
  <si>
    <t>BIL</t>
  </si>
  <si>
    <t>Axita Cotton Ltd</t>
  </si>
  <si>
    <t>AXITA</t>
  </si>
  <si>
    <t>IRIS Business Services Ltd</t>
  </si>
  <si>
    <t>IRIS</t>
  </si>
  <si>
    <t>HCL Infosystems Ltd</t>
  </si>
  <si>
    <t>HCL-INSYS</t>
  </si>
  <si>
    <t>Kronox Lab Sciences Ltd</t>
  </si>
  <si>
    <t>KRONOX</t>
  </si>
  <si>
    <t>Vikram Thermo (India) Ltd</t>
  </si>
  <si>
    <t>VIKRAMTH</t>
  </si>
  <si>
    <t>TBI Corn Ltd</t>
  </si>
  <si>
    <t>TBI</t>
  </si>
  <si>
    <t>Inspirisys Solutions Ltd</t>
  </si>
  <si>
    <t>INSPIRISYS</t>
  </si>
  <si>
    <t>Pratham EPC Projects Ltd</t>
  </si>
  <si>
    <t>PRATHAM</t>
  </si>
  <si>
    <t>Vantage Knowledge Academy Ltd</t>
  </si>
  <si>
    <t>VKAL</t>
  </si>
  <si>
    <t>Kanoria Chemicals and Industries Ltd</t>
  </si>
  <si>
    <t>KANORICHEM</t>
  </si>
  <si>
    <t>Trucap Finance Ltd</t>
  </si>
  <si>
    <t>TRU</t>
  </si>
  <si>
    <t>NBI Industrial Finance Company Ltd</t>
  </si>
  <si>
    <t>NBIFIN</t>
  </si>
  <si>
    <t>Gourmet Gateway India Ltd</t>
  </si>
  <si>
    <t>GOURMET</t>
  </si>
  <si>
    <t>Teerth Gopicon Ltd</t>
  </si>
  <si>
    <t>TGL</t>
  </si>
  <si>
    <t>Kamat Hotels (India) Ltd</t>
  </si>
  <si>
    <t>KAMATHOTEL</t>
  </si>
  <si>
    <t>Sinclairs Hotels Ltd</t>
  </si>
  <si>
    <t>SINCLAIR</t>
  </si>
  <si>
    <t>Thirdwave Financial Intermediaries Ltd</t>
  </si>
  <si>
    <t>THIRDFIN</t>
  </si>
  <si>
    <t>Muthoot Capital Services Ltd</t>
  </si>
  <si>
    <t>MUTHOOTCAP</t>
  </si>
  <si>
    <t>Worth Investment &amp; Trading Co Ltd</t>
  </si>
  <si>
    <t>WORTH</t>
  </si>
  <si>
    <t>Nahar Capital and Financial Services Ltd</t>
  </si>
  <si>
    <t>NAHARCAP</t>
  </si>
  <si>
    <t>TAC Infosec Ltd</t>
  </si>
  <si>
    <t>TAC</t>
  </si>
  <si>
    <t>Taylormade Renewables Ltd</t>
  </si>
  <si>
    <t>TRL</t>
  </si>
  <si>
    <t>Ambalal Sarabhai Enterprises Ltd</t>
  </si>
  <si>
    <t>AMBALALSA</t>
  </si>
  <si>
    <t>Shree Karni Fabcom Ltd</t>
  </si>
  <si>
    <t>SHREEKARNI</t>
  </si>
  <si>
    <t>Kaycee Industries Ltd</t>
  </si>
  <si>
    <t>KAYCEEI</t>
  </si>
  <si>
    <t>Swadeshi Polytex Ltd</t>
  </si>
  <si>
    <t>SWADPOL</t>
  </si>
  <si>
    <t>Kritika Wires Ltd</t>
  </si>
  <si>
    <t>KRITIKA</t>
  </si>
  <si>
    <t>ZIM Laboratories Ltd</t>
  </si>
  <si>
    <t>ZIMLAB</t>
  </si>
  <si>
    <t>Xtglobal Infotech Ltd</t>
  </si>
  <si>
    <t>XTGLOBAL</t>
  </si>
  <si>
    <t>Swaraj Suiting Ltd</t>
  </si>
  <si>
    <t>SWARAJ</t>
  </si>
  <si>
    <t>Bharat Agri Fert &amp; Realty Ltd</t>
  </si>
  <si>
    <t>BHARATAGRI</t>
  </si>
  <si>
    <t>Kwality Pharmaceuticals Ltd</t>
  </si>
  <si>
    <t>KPL</t>
  </si>
  <si>
    <t>IFB Agro Industries Ltd</t>
  </si>
  <si>
    <t>IFBAGRO</t>
  </si>
  <si>
    <t>Nitco Ltd</t>
  </si>
  <si>
    <t>NITCO</t>
  </si>
  <si>
    <t>Iris Clothings Ltd</t>
  </si>
  <si>
    <t>IRISDOREME</t>
  </si>
  <si>
    <t>SRM Contractors Ltd</t>
  </si>
  <si>
    <t>SRM</t>
  </si>
  <si>
    <t>RBM Infracon Ltd</t>
  </si>
  <si>
    <t>RBMINFRA</t>
  </si>
  <si>
    <t>Rudra Global Infra Products Ltd</t>
  </si>
  <si>
    <t>RUDRA</t>
  </si>
  <si>
    <t>Annapurna Swadisht Ltd</t>
  </si>
  <si>
    <t>ANNAPURNA</t>
  </si>
  <si>
    <t>Vardhman Acrylics Ltd</t>
  </si>
  <si>
    <t>VARDHACRLC</t>
  </si>
  <si>
    <t>RBZ Jewellers Ltd</t>
  </si>
  <si>
    <t>RBZJEWEL</t>
  </si>
  <si>
    <t>Jewelry &amp; Watch Retailers</t>
  </si>
  <si>
    <t>Foce India Ltd</t>
  </si>
  <si>
    <t>FOCE</t>
  </si>
  <si>
    <t>Parsvnath Developers Ltd</t>
  </si>
  <si>
    <t>PARSVNATH</t>
  </si>
  <si>
    <t>Singer India Ltd</t>
  </si>
  <si>
    <t>SINGER</t>
  </si>
  <si>
    <t>Dynamic Services &amp; Security Ltd</t>
  </si>
  <si>
    <t>DYNAMIC</t>
  </si>
  <si>
    <t>Meghna Infracon Infrastructure Ltd</t>
  </si>
  <si>
    <t>MIIL</t>
  </si>
  <si>
    <t>Euro Panel Products Ltd</t>
  </si>
  <si>
    <t>EUROBOND</t>
  </si>
  <si>
    <t>SRG Housing Finance Ltd</t>
  </si>
  <si>
    <t>SRGHFL</t>
  </si>
  <si>
    <t>B&amp;B Triplewall Containers Ltd</t>
  </si>
  <si>
    <t>BBTCL</t>
  </si>
  <si>
    <t>Venus Remedies Ltd</t>
  </si>
  <si>
    <t>VENUSREM</t>
  </si>
  <si>
    <t>CL Educate Ltd</t>
  </si>
  <si>
    <t>CLEDUCATE</t>
  </si>
  <si>
    <t>International Travel House Ltd</t>
  </si>
  <si>
    <t>ITHL</t>
  </si>
  <si>
    <t>Krishival Foods Ltd</t>
  </si>
  <si>
    <t>KRISHIVAL</t>
  </si>
  <si>
    <t>Ador Fontech Ltd</t>
  </si>
  <si>
    <t>ADORFO</t>
  </si>
  <si>
    <t>Nila Infrastructures Ltd</t>
  </si>
  <si>
    <t>NILAINFRA</t>
  </si>
  <si>
    <t>Kiran Vyapar Ltd</t>
  </si>
  <si>
    <t>KIRANVYPAR</t>
  </si>
  <si>
    <t>Swiss Military Consumer Goods Ltd</t>
  </si>
  <si>
    <t>SWISSMLTRY</t>
  </si>
  <si>
    <t>Sadbhav Engineering Ltd</t>
  </si>
  <si>
    <t>SADBHAV</t>
  </si>
  <si>
    <t>DC Infotech and Communication Ltd</t>
  </si>
  <si>
    <t>DCI</t>
  </si>
  <si>
    <t>Megasoft Ltd</t>
  </si>
  <si>
    <t>MEGASOFT</t>
  </si>
  <si>
    <t>MIRC Electronics Ltd</t>
  </si>
  <si>
    <t>MIRCELECTR</t>
  </si>
  <si>
    <t>Kothari Products Ltd</t>
  </si>
  <si>
    <t>KOTHARIPRO</t>
  </si>
  <si>
    <t>Manaksia Coated Metals &amp; Industries Ltd</t>
  </si>
  <si>
    <t>MANAKCOAT</t>
  </si>
  <si>
    <t>International Conveyors Ltd</t>
  </si>
  <si>
    <t>INTLCONV</t>
  </si>
  <si>
    <t>Raghuvir Synthetics Ltd</t>
  </si>
  <si>
    <t>RAGHUSYN</t>
  </si>
  <si>
    <t>Cressanda Railway Solutions Ltd</t>
  </si>
  <si>
    <t>CRESSAN</t>
  </si>
  <si>
    <t>Indian Bright Steel Co Ltd</t>
  </si>
  <si>
    <t>IBRIGST</t>
  </si>
  <si>
    <t>Asahi Songwon Colors Ltd</t>
  </si>
  <si>
    <t>ASAHISONG</t>
  </si>
  <si>
    <t>Viviana Power Tech Ltd</t>
  </si>
  <si>
    <t>VIVIANA</t>
  </si>
  <si>
    <t>DU Digital Global Ltd</t>
  </si>
  <si>
    <t>DUGLOBAL</t>
  </si>
  <si>
    <t>Galaxy Bearings Ltd</t>
  </si>
  <si>
    <t>GALXBRG</t>
  </si>
  <si>
    <t>EFFWA Infra &amp; Research Ltd</t>
  </si>
  <si>
    <t>EFFWA</t>
  </si>
  <si>
    <t>Frog Cellsat Ltd</t>
  </si>
  <si>
    <t>FROG</t>
  </si>
  <si>
    <t>Synergy Green Industries Ltd</t>
  </si>
  <si>
    <t>SGIL</t>
  </si>
  <si>
    <t>Aditya BSL Nifty 50 ETF</t>
  </si>
  <si>
    <t>BSLNIFTY</t>
  </si>
  <si>
    <t>Kothari Sugars and Chemicals Ltd</t>
  </si>
  <si>
    <t>KOTARISUG</t>
  </si>
  <si>
    <t>Autoline Industries Ltd</t>
  </si>
  <si>
    <t>AUTOIND</t>
  </si>
  <si>
    <t>Titan Biotech Ltd</t>
  </si>
  <si>
    <t>TITANBIO</t>
  </si>
  <si>
    <t>DIC India Ltd</t>
  </si>
  <si>
    <t>DICIND</t>
  </si>
  <si>
    <t>Almondz Global Securities Ltd</t>
  </si>
  <si>
    <t>ALMONDZ</t>
  </si>
  <si>
    <t>BEW Engineering Ltd</t>
  </si>
  <si>
    <t>BEWLTD</t>
  </si>
  <si>
    <t>Geekay Wires Ltd</t>
  </si>
  <si>
    <t>GEEKAYWIRE</t>
  </si>
  <si>
    <t>United Drilling Tools Ltd</t>
  </si>
  <si>
    <t>UNIDT</t>
  </si>
  <si>
    <t>UFO Moviez India Ltd</t>
  </si>
  <si>
    <t>UFO</t>
  </si>
  <si>
    <t>Modison Ltd</t>
  </si>
  <si>
    <t>MODISONLTD</t>
  </si>
  <si>
    <t>Premier Polyfilm Ltd</t>
  </si>
  <si>
    <t>PREMIERPOL</t>
  </si>
  <si>
    <t>Bella Casa Fashion &amp; Retail Ltd</t>
  </si>
  <si>
    <t>BELLACASA</t>
  </si>
  <si>
    <t>MOS Utility Ltd</t>
  </si>
  <si>
    <t>MOS</t>
  </si>
  <si>
    <t>DCM Nouvelle Ltd</t>
  </si>
  <si>
    <t>DCMNVL</t>
  </si>
  <si>
    <t>Refractory Shapes Ltd</t>
  </si>
  <si>
    <t>REFRACTORY</t>
  </si>
  <si>
    <t>Integrated Industries Ltd</t>
  </si>
  <si>
    <t>IIL</t>
  </si>
  <si>
    <t>Jet Airways (India) Ltd</t>
  </si>
  <si>
    <t>JETAIRWAYS</t>
  </si>
  <si>
    <t>Vibhor Steel Tubes Ltd</t>
  </si>
  <si>
    <t>VSTL</t>
  </si>
  <si>
    <t>Akme Fintrade India Ltd</t>
  </si>
  <si>
    <t>AFIL</t>
  </si>
  <si>
    <t>Shish Industries Ltd</t>
  </si>
  <si>
    <t>SHISHIND</t>
  </si>
  <si>
    <t>Prozone Realty Ltd</t>
  </si>
  <si>
    <t>PROZONER</t>
  </si>
  <si>
    <t>Addictive Learning Technology Ltd</t>
  </si>
  <si>
    <t>LAWSIKHO</t>
  </si>
  <si>
    <t>Rubfila International Ltd</t>
  </si>
  <si>
    <t>RUBFILA</t>
  </si>
  <si>
    <t>Riddhi Siddhi Gluco Biols Ltd</t>
  </si>
  <si>
    <t>RIDDHI</t>
  </si>
  <si>
    <t>Orbit Exports Ltd</t>
  </si>
  <si>
    <t>ORBTEXP</t>
  </si>
  <si>
    <t>Saakshi Medtech and Panels Ltd</t>
  </si>
  <si>
    <t>SAAKSHI</t>
  </si>
  <si>
    <t>Thaai Casting Limited</t>
  </si>
  <si>
    <t>TCL</t>
  </si>
  <si>
    <t>Shivam Autotech Ltd</t>
  </si>
  <si>
    <t>SHIVAMAUTO</t>
  </si>
  <si>
    <t>SoftTech Engineers Ltd</t>
  </si>
  <si>
    <t>SOFTTECH</t>
  </si>
  <si>
    <t>U Y Fincorp Ltd</t>
  </si>
  <si>
    <t>UYFINCORP</t>
  </si>
  <si>
    <t>IIRM Holdings India Ltd</t>
  </si>
  <si>
    <t>IIRM</t>
  </si>
  <si>
    <t>Sakthi Sugars Ltd</t>
  </si>
  <si>
    <t>SAKHTISUG</t>
  </si>
  <si>
    <t>Modi's Navnirman Ltd</t>
  </si>
  <si>
    <t>MODIS</t>
  </si>
  <si>
    <t>Mangalam Global Enterprise Ltd</t>
  </si>
  <si>
    <t>MGEL</t>
  </si>
  <si>
    <t>Bharat Road Network Ltd</t>
  </si>
  <si>
    <t>BRNL</t>
  </si>
  <si>
    <t>Birla Precision Technologies Ltd</t>
  </si>
  <si>
    <t>BIRLAPREC</t>
  </si>
  <si>
    <t>Jost's Engineering Company Ltd</t>
  </si>
  <si>
    <t>JOSTS</t>
  </si>
  <si>
    <t>Indian Emulsifiers Ltd</t>
  </si>
  <si>
    <t>IEML</t>
  </si>
  <si>
    <t>Mangalam Industrial Finance Ltd</t>
  </si>
  <si>
    <t>MANGIND</t>
  </si>
  <si>
    <t>Menon Pistons Ltd</t>
  </si>
  <si>
    <t>MENNPIS</t>
  </si>
  <si>
    <t>Delton Cables Ltd</t>
  </si>
  <si>
    <t>DLTNCBL</t>
  </si>
  <si>
    <t>Winsol Engineers Ltd</t>
  </si>
  <si>
    <t>WINSOL</t>
  </si>
  <si>
    <t>Reliance Communications Ltd</t>
  </si>
  <si>
    <t>RCOM</t>
  </si>
  <si>
    <t>Amal Ltd</t>
  </si>
  <si>
    <t>AMAL</t>
  </si>
  <si>
    <t>Mawana Sugars Ltd</t>
  </si>
  <si>
    <t>MAWANASUG</t>
  </si>
  <si>
    <t>Aion-Tech Solutions Ltd</t>
  </si>
  <si>
    <t>GOLDTECH</t>
  </si>
  <si>
    <t>Valiant Communications Ltd</t>
  </si>
  <si>
    <t>VALIANT</t>
  </si>
  <si>
    <t>Nath Bio-Genes (I) Ltd</t>
  </si>
  <si>
    <t>NATHBIOGEN</t>
  </si>
  <si>
    <t>Shalibhadra Finance Ltd</t>
  </si>
  <si>
    <t>SAHLIBHFI</t>
  </si>
  <si>
    <t>SoftSol India Ltd</t>
  </si>
  <si>
    <t>SOFTSOL</t>
  </si>
  <si>
    <t>Ponni Sugars (Erode) Ltd</t>
  </si>
  <si>
    <t>PONNIERODE</t>
  </si>
  <si>
    <t>Poddar Pigments Ltd</t>
  </si>
  <si>
    <t>PODDARMENT</t>
  </si>
  <si>
    <t>Suraj Ltd</t>
  </si>
  <si>
    <t>SURAJLTD</t>
  </si>
  <si>
    <t>Logica Infoway Ltd</t>
  </si>
  <si>
    <t>LOGICA</t>
  </si>
  <si>
    <t>Cineline India Ltd</t>
  </si>
  <si>
    <t>CINELINE</t>
  </si>
  <si>
    <t>Indo Us Bio-Tech Ltd</t>
  </si>
  <si>
    <t>INDOUS</t>
  </si>
  <si>
    <t>Shera Energy Ltd</t>
  </si>
  <si>
    <t>SHERA</t>
  </si>
  <si>
    <t>Manomay Tex India Ltd</t>
  </si>
  <si>
    <t>MANOMAY</t>
  </si>
  <si>
    <t>Shemaroo Entertainment Ltd</t>
  </si>
  <si>
    <t>SHEMAROO</t>
  </si>
  <si>
    <t>Trust Fintech Ltd</t>
  </si>
  <si>
    <t>TRUST</t>
  </si>
  <si>
    <t>Panasonic Energy India Co Ltd</t>
  </si>
  <si>
    <t>PANAENERG</t>
  </si>
  <si>
    <t>Hi-Green Carbon Ltd</t>
  </si>
  <si>
    <t>HIGREEN</t>
  </si>
  <si>
    <t>Emkay Global Financial Services Ltd</t>
  </si>
  <si>
    <t>EMKAY</t>
  </si>
  <si>
    <t>Lakshmi Mills Company Ltd</t>
  </si>
  <si>
    <t>LAKSHMIMIL</t>
  </si>
  <si>
    <t>Dhabriya Polywood Ltd</t>
  </si>
  <si>
    <t>DHABRIYA</t>
  </si>
  <si>
    <t>Kings Infra Ventures Ltd</t>
  </si>
  <si>
    <t>KINGSINFR</t>
  </si>
  <si>
    <t>Dynemic Products Ltd</t>
  </si>
  <si>
    <t>DYNPRO</t>
  </si>
  <si>
    <t>Sunita Tools Ltd</t>
  </si>
  <si>
    <t>SUNITATOOL</t>
  </si>
  <si>
    <t>Innovators Facade Systems Ltd</t>
  </si>
  <si>
    <t>INNOVATORS</t>
  </si>
  <si>
    <t>Quint Digital Ltd</t>
  </si>
  <si>
    <t>QUINT</t>
  </si>
  <si>
    <t>Raj Television Network Ltd</t>
  </si>
  <si>
    <t>RAJTV</t>
  </si>
  <si>
    <t>Pradeep Metals Ltd</t>
  </si>
  <si>
    <t>PRADPME</t>
  </si>
  <si>
    <t>Indo National Ltd</t>
  </si>
  <si>
    <t>NIPPOBATRY</t>
  </si>
  <si>
    <t>Industrial Investment Trust Ltd</t>
  </si>
  <si>
    <t>IITL</t>
  </si>
  <si>
    <t>Baroda Rayon Corporation Ltd</t>
  </si>
  <si>
    <t>BARODARY</t>
  </si>
  <si>
    <t>Batliboi Ltd</t>
  </si>
  <si>
    <t>BATLIBOI</t>
  </si>
  <si>
    <t>GP Eco Solutions India Ltd</t>
  </si>
  <si>
    <t>GPECO</t>
  </si>
  <si>
    <t>HPC Biosciences Ltd</t>
  </si>
  <si>
    <t>HPCBL</t>
  </si>
  <si>
    <t>Sigma Solve Ltd</t>
  </si>
  <si>
    <t>SIGMA</t>
  </si>
  <si>
    <t>Creative Graphics Solutions India Ltd</t>
  </si>
  <si>
    <t>CGRAPHICS</t>
  </si>
  <si>
    <t>Markolines Pavement Technologies Ltd</t>
  </si>
  <si>
    <t>MARKOLINES</t>
  </si>
  <si>
    <t>Harrisons Malayalam Ltd</t>
  </si>
  <si>
    <t>HARRMALAYA</t>
  </si>
  <si>
    <t>M K Proteins Ltd</t>
  </si>
  <si>
    <t>MKPL</t>
  </si>
  <si>
    <t>Nephro Care India Ltd</t>
  </si>
  <si>
    <t>NEPHROCARE</t>
  </si>
  <si>
    <t>Pritika Auto Industries Ltd</t>
  </si>
  <si>
    <t>PRITIKAUTO</t>
  </si>
  <si>
    <t>Newjaisa Technologies Ltd</t>
  </si>
  <si>
    <t>NEWJAISA</t>
  </si>
  <si>
    <t>Trigyn Technologies Ltd</t>
  </si>
  <si>
    <t>TRIGYN</t>
  </si>
  <si>
    <t>OK Play India Ltd</t>
  </si>
  <si>
    <t>OKPLA</t>
  </si>
  <si>
    <t>Aryaman Financial Services Ltd</t>
  </si>
  <si>
    <t>ARYAMAN</t>
  </si>
  <si>
    <t>Kinetic Engineering Ltd</t>
  </si>
  <si>
    <t>KINETICENG</t>
  </si>
  <si>
    <t>Milkfood Ltd</t>
  </si>
  <si>
    <t>MLKFOOD</t>
  </si>
  <si>
    <t>Zenotech Laboratories Ltd</t>
  </si>
  <si>
    <t>ZENOTECH</t>
  </si>
  <si>
    <t>Goodricke Group Ltd</t>
  </si>
  <si>
    <t>GOODRICKE</t>
  </si>
  <si>
    <t>Shardul Securities Ltd</t>
  </si>
  <si>
    <t>SHARDUL</t>
  </si>
  <si>
    <t>Ruchira Papers Ltd</t>
  </si>
  <si>
    <t>RUCHIRA</t>
  </si>
  <si>
    <t>IL &amp; FS Investment Managers Ltd</t>
  </si>
  <si>
    <t>IVC</t>
  </si>
  <si>
    <t>Lyka Labs Ltd</t>
  </si>
  <si>
    <t>LYKALABS</t>
  </si>
  <si>
    <t>Universus Photo Imagings Ltd</t>
  </si>
  <si>
    <t>UNIVPHOTO</t>
  </si>
  <si>
    <t>Hindusthan Urban Infrastructure Ltd</t>
  </si>
  <si>
    <t>HUIL</t>
  </si>
  <si>
    <t>North Eastern Carrying Corporation Ltd</t>
  </si>
  <si>
    <t>NECCLTD</t>
  </si>
  <si>
    <t>Graviss Hospitality Ltd</t>
  </si>
  <si>
    <t>GRAVISSHO</t>
  </si>
  <si>
    <t>Vishal Fabrics Ltd</t>
  </si>
  <si>
    <t>VISHAL</t>
  </si>
  <si>
    <t>Udayshivakumar Infra Ltd</t>
  </si>
  <si>
    <t>USK</t>
  </si>
  <si>
    <t>Integra Essentia Ltd</t>
  </si>
  <si>
    <t>ESSENTIA</t>
  </si>
  <si>
    <t>Hitech Corporation Ltd</t>
  </si>
  <si>
    <t>HITECHCORP</t>
  </si>
  <si>
    <t>Shiv Aum Steels Ltd</t>
  </si>
  <si>
    <t>SHIVAUM</t>
  </si>
  <si>
    <t>Exxaro Tiles Ltd</t>
  </si>
  <si>
    <t>EXXARO</t>
  </si>
  <si>
    <t>Bombay Oxygen Investments Ltd</t>
  </si>
  <si>
    <t>BOMOXY-B1</t>
  </si>
  <si>
    <t>Esconet Technologies Ltd</t>
  </si>
  <si>
    <t>ESCONET</t>
  </si>
  <si>
    <t>A-1 Acid Ltd</t>
  </si>
  <si>
    <t>AAL</t>
  </si>
  <si>
    <t>Panchmahal Steel Ltd</t>
  </si>
  <si>
    <t>PANCHMAHQ</t>
  </si>
  <si>
    <t>Mahindra EPC Irrigation Ltd</t>
  </si>
  <si>
    <t>MAHEPC</t>
  </si>
  <si>
    <t>DRC Systems India Ltd</t>
  </si>
  <si>
    <t>DRCSYSTEMS</t>
  </si>
  <si>
    <t>Sahyadri Industries Ltd</t>
  </si>
  <si>
    <t>SAHYADRI</t>
  </si>
  <si>
    <t>Building Products - Others</t>
  </si>
  <si>
    <t>Star Paper Mills Ltd</t>
  </si>
  <si>
    <t>STARPAPER</t>
  </si>
  <si>
    <t>V-Marc India Ltd</t>
  </si>
  <si>
    <t>VMARCIND</t>
  </si>
  <si>
    <t>Shreyans Industries Ltd</t>
  </si>
  <si>
    <t>SHREYANIND</t>
  </si>
  <si>
    <t>Gokul Refoils and Solvent Ltd</t>
  </si>
  <si>
    <t>GOKUL</t>
  </si>
  <si>
    <t>Kay Cee Energy &amp; Infra Ltd</t>
  </si>
  <si>
    <t>KCEIL</t>
  </si>
  <si>
    <t>Northern Spirits Ltd</t>
  </si>
  <si>
    <t>NSL</t>
  </si>
  <si>
    <t>Byke Hospitality Ltd</t>
  </si>
  <si>
    <t>BYKE</t>
  </si>
  <si>
    <t>Fredun Pharmaceuticals Ltd</t>
  </si>
  <si>
    <t>FREDUN</t>
  </si>
  <si>
    <t>Rajnandini Metal Ltd</t>
  </si>
  <si>
    <t>RAJMET</t>
  </si>
  <si>
    <t>Le Merite Exports Ltd</t>
  </si>
  <si>
    <t>LEMERITE</t>
  </si>
  <si>
    <t>Comfort Intech Ltd</t>
  </si>
  <si>
    <t>COMFINTE</t>
  </si>
  <si>
    <t>Kapston Services Ltd</t>
  </si>
  <si>
    <t>KAPSTON</t>
  </si>
  <si>
    <t>Chavda Infra Ltd</t>
  </si>
  <si>
    <t>CHAVDA</t>
  </si>
  <si>
    <t>Lorenzini Apparels Ltd</t>
  </si>
  <si>
    <t>LAL</t>
  </si>
  <si>
    <t>Cool Caps Industries Ltd</t>
  </si>
  <si>
    <t>COOLCAPS</t>
  </si>
  <si>
    <t>Energy-Mission Machineries (India) Ltd</t>
  </si>
  <si>
    <t>EMMIL</t>
  </si>
  <si>
    <t>Karnika Industries Ltd</t>
  </si>
  <si>
    <t>KARNIKA</t>
  </si>
  <si>
    <t>Jenburkt Pharmaceuticals Ltd</t>
  </si>
  <si>
    <t>JENBURPH</t>
  </si>
  <si>
    <t>Nitin Castings Ltd</t>
  </si>
  <si>
    <t>NITINCAST</t>
  </si>
  <si>
    <t>Metals - Iron</t>
  </si>
  <si>
    <t>Tierra Agrotech Ltd</t>
  </si>
  <si>
    <t>TIERRA</t>
  </si>
  <si>
    <t>Quest Capital Markets Ltd</t>
  </si>
  <si>
    <t>QUESTCAP</t>
  </si>
  <si>
    <t>VIP Clothing Ltd</t>
  </si>
  <si>
    <t>VIPCLOTHNG</t>
  </si>
  <si>
    <t>Rana Sugars Ltd</t>
  </si>
  <si>
    <t>RANASUG</t>
  </si>
  <si>
    <t>Madhuveer Com 18 Network Ltd</t>
  </si>
  <si>
    <t>MADHUVEER</t>
  </si>
  <si>
    <t>K M Sugar Mills Ltd</t>
  </si>
  <si>
    <t>KMSUGAR</t>
  </si>
  <si>
    <t>ELGI Rubber Co Ltd</t>
  </si>
  <si>
    <t>ELGIRUBCO</t>
  </si>
  <si>
    <t>Alufluoride Ltd</t>
  </si>
  <si>
    <t>ALUFLUOR</t>
  </si>
  <si>
    <t>Oriental Carbon &amp; Chemicals Ltd</t>
  </si>
  <si>
    <t>OCCL</t>
  </si>
  <si>
    <t>Coastal Corporation Ltd</t>
  </si>
  <si>
    <t>COASTCORP</t>
  </si>
  <si>
    <t>RM Drip &amp; Sprinklers Systems Ltd</t>
  </si>
  <si>
    <t>RMDRIP</t>
  </si>
  <si>
    <t>Star Housing Finance Ltd</t>
  </si>
  <si>
    <t>STARHFL</t>
  </si>
  <si>
    <t>Aries Agro Ltd (CN)</t>
  </si>
  <si>
    <t>ARIES</t>
  </si>
  <si>
    <t>Surani Steel Tubes Ltd</t>
  </si>
  <si>
    <t>SURANI</t>
  </si>
  <si>
    <t>Euro India Fresh Foods Ltd</t>
  </si>
  <si>
    <t>EIFFL</t>
  </si>
  <si>
    <t>Nippon India ETF Nifty Midcap 150</t>
  </si>
  <si>
    <t>MID150BEES</t>
  </si>
  <si>
    <t>Suyog Gurbaxani Funicular Ropeways Ltd</t>
  </si>
  <si>
    <t>SGFRL</t>
  </si>
  <si>
    <t>Triton Valves Ltd</t>
  </si>
  <si>
    <t>TRITONV</t>
  </si>
  <si>
    <t>Majestic Auto Ltd</t>
  </si>
  <si>
    <t>MAJESAUT</t>
  </si>
  <si>
    <t>Capital Trade Links Ltd</t>
  </si>
  <si>
    <t>CTL</t>
  </si>
  <si>
    <t>Kerala Ayurveda Ltd</t>
  </si>
  <si>
    <t>KERALAYUR</t>
  </si>
  <si>
    <t>Surana Telecom and Power Ltd</t>
  </si>
  <si>
    <t>SURANAT&amp;P</t>
  </si>
  <si>
    <t>Manaksia Steels Ltd</t>
  </si>
  <si>
    <t>MANAKSTEEL</t>
  </si>
  <si>
    <t>Plaza Wires Ltd</t>
  </si>
  <si>
    <t>PLAZACABLE</t>
  </si>
  <si>
    <t>Airan Ltd</t>
  </si>
  <si>
    <t>AIRAN</t>
  </si>
  <si>
    <t>Systango Technologies Ltd</t>
  </si>
  <si>
    <t>SYSTANGO</t>
  </si>
  <si>
    <t>Country Club Hospitality &amp; Holidays Ltd</t>
  </si>
  <si>
    <t>CCHHL</t>
  </si>
  <si>
    <t>Proventus Agrocom Ltd</t>
  </si>
  <si>
    <t>PROV</t>
  </si>
  <si>
    <t>DJ Mediaprint &amp; Logistics Ltd</t>
  </si>
  <si>
    <t>DJML</t>
  </si>
  <si>
    <t>SKP Bearing Industries Ltd</t>
  </si>
  <si>
    <t>SKP</t>
  </si>
  <si>
    <t>Intense Technologies Ltd</t>
  </si>
  <si>
    <t>INTENTECH</t>
  </si>
  <si>
    <t>Hindustan Organic Chemicals Ltd</t>
  </si>
  <si>
    <t>HOCL</t>
  </si>
  <si>
    <t>Vintron Informatics Ltd</t>
  </si>
  <si>
    <t>VINTRON</t>
  </si>
  <si>
    <t>Il&amp;Fs Engineering and Construction Company Ltd</t>
  </si>
  <si>
    <t>IL&amp;FSENGG</t>
  </si>
  <si>
    <t>Apollo Sindoori Hotels Ltd</t>
  </si>
  <si>
    <t>APOLSINHOT</t>
  </si>
  <si>
    <t>Indowind Energy Ltd</t>
  </si>
  <si>
    <t>INDOWIND</t>
  </si>
  <si>
    <t>AVP Infracon Ltd</t>
  </si>
  <si>
    <t>AVPINFRA</t>
  </si>
  <si>
    <t>Aban Offshore Ltd</t>
  </si>
  <si>
    <t>ABAN</t>
  </si>
  <si>
    <t>Shukra Pharmaceuticals Ltd</t>
  </si>
  <si>
    <t>SHUKRAPHAR</t>
  </si>
  <si>
    <t>Sayaji Hotels (Indore) Ltd</t>
  </si>
  <si>
    <t>SHILINDORE</t>
  </si>
  <si>
    <t>Royal India Corporation Ltd</t>
  </si>
  <si>
    <t>ROYALIND</t>
  </si>
  <si>
    <t>Madhav Infra Projects Ltd</t>
  </si>
  <si>
    <t>MADHAVIPL</t>
  </si>
  <si>
    <t>Shree Rama Multi-Tech Ltd</t>
  </si>
  <si>
    <t>SHREERAMA</t>
  </si>
  <si>
    <t>Shyam Century Ferrous Ltd</t>
  </si>
  <si>
    <t>SHYAMCENT</t>
  </si>
  <si>
    <t>K2 Infragen Ltd</t>
  </si>
  <si>
    <t>K2INFRA</t>
  </si>
  <si>
    <t>GP Petroleums Ltd</t>
  </si>
  <si>
    <t>GULFPETRO</t>
  </si>
  <si>
    <t>Mangalam Organics Ltd</t>
  </si>
  <si>
    <t>MANORG</t>
  </si>
  <si>
    <t>Lehar Footwears Ltd</t>
  </si>
  <si>
    <t>LEHAR</t>
  </si>
  <si>
    <t>Ruchi Infrastructure Ltd</t>
  </si>
  <si>
    <t>RUCHINFRA</t>
  </si>
  <si>
    <t>Bhagyanagar India Ltd</t>
  </si>
  <si>
    <t>BHAGYANGR</t>
  </si>
  <si>
    <t>Emami Realty Ltd</t>
  </si>
  <si>
    <t>EMAMIREAL</t>
  </si>
  <si>
    <t>Osia Hyper Retail Ltd</t>
  </si>
  <si>
    <t>OSIAHYPER</t>
  </si>
  <si>
    <t>Mangalam Worldwide Ltd</t>
  </si>
  <si>
    <t>MWL</t>
  </si>
  <si>
    <t>Tiger Logistics (India) Ltd</t>
  </si>
  <si>
    <t>TIGERLOGS</t>
  </si>
  <si>
    <t>Global Education Ltd</t>
  </si>
  <si>
    <t>GLOBAL</t>
  </si>
  <si>
    <t>Sintercom India Ltd</t>
  </si>
  <si>
    <t>SINTERCOM</t>
  </si>
  <si>
    <t>Aditya BSL Gold ETF</t>
  </si>
  <si>
    <t>BSLGOLDETF</t>
  </si>
  <si>
    <t>Aelea Commodities Ltd</t>
  </si>
  <si>
    <t>ACLD</t>
  </si>
  <si>
    <t>Purv Flexipack Ltd</t>
  </si>
  <si>
    <t>PURVFLEXI</t>
  </si>
  <si>
    <t>Rockingdeals Circular Economy Ltd</t>
  </si>
  <si>
    <t>ROCKINGDCE</t>
  </si>
  <si>
    <t>Patels Airtemp (India) Ltd</t>
  </si>
  <si>
    <t>PATELSAI</t>
  </si>
  <si>
    <t>Jay Shree Tea and Industries Ltd</t>
  </si>
  <si>
    <t>JAYSREETEA</t>
  </si>
  <si>
    <t>Asian Hotels (North) Ltd</t>
  </si>
  <si>
    <t>ASIANHOTNR</t>
  </si>
  <si>
    <t>Keltech Energies Ltd</t>
  </si>
  <si>
    <t>KELENRG</t>
  </si>
  <si>
    <t>RKEC Projects Ltd</t>
  </si>
  <si>
    <t>RKEC</t>
  </si>
  <si>
    <t>Waterbase Ltd</t>
  </si>
  <si>
    <t>WATERBASE</t>
  </si>
  <si>
    <t>Megastar Foods Ltd</t>
  </si>
  <si>
    <t>MEGASTAR</t>
  </si>
  <si>
    <t>Shri Keshav Cements and Infra Ltd</t>
  </si>
  <si>
    <t>SKCIL</t>
  </si>
  <si>
    <t>Pasupati Acrylon Ltd</t>
  </si>
  <si>
    <t>PASUPTAC</t>
  </si>
  <si>
    <t>UCAL Ltd</t>
  </si>
  <si>
    <t>UCAL</t>
  </si>
  <si>
    <t>Felix Industries Ltd</t>
  </si>
  <si>
    <t>FELIX</t>
  </si>
  <si>
    <t>Exhicon Events Media Solutions Ltd</t>
  </si>
  <si>
    <t>EXHICON</t>
  </si>
  <si>
    <t>Vijay Solvex Ltd</t>
  </si>
  <si>
    <t>VIJSOLX</t>
  </si>
  <si>
    <t>Rajnish Wellness Ltd</t>
  </si>
  <si>
    <t>RAJNISH</t>
  </si>
  <si>
    <t>Competent Automobiles Company Ltd</t>
  </si>
  <si>
    <t>COMPEAU</t>
  </si>
  <si>
    <t>Zodiac Clothing Company Ltd</t>
  </si>
  <si>
    <t>ZODIACLOTH</t>
  </si>
  <si>
    <t>Chemcrux Enterprises Ltd</t>
  </si>
  <si>
    <t>CHEMCRUX</t>
  </si>
  <si>
    <t>Trident Lifeline Ltd</t>
  </si>
  <si>
    <t>TLL</t>
  </si>
  <si>
    <t>GEE Ltd</t>
  </si>
  <si>
    <t>GEE</t>
  </si>
  <si>
    <t>Rama Phosphates Ltd</t>
  </si>
  <si>
    <t>RAMAPHO</t>
  </si>
  <si>
    <t>Droneacharya Aerial Innovations Ltd</t>
  </si>
  <si>
    <t>DRONACHRYA</t>
  </si>
  <si>
    <t>Vaarad Ventures Ltd</t>
  </si>
  <si>
    <t>VAARAD</t>
  </si>
  <si>
    <t>SBEC Sugar Ltd</t>
  </si>
  <si>
    <t>SBECSUG</t>
  </si>
  <si>
    <t>India Finsec Ltd</t>
  </si>
  <si>
    <t>IFINSEC</t>
  </si>
  <si>
    <t>Atlantaa Ltd</t>
  </si>
  <si>
    <t>ATLANTAA</t>
  </si>
  <si>
    <t>Virinchi Ltd</t>
  </si>
  <si>
    <t>VIRINCHI</t>
  </si>
  <si>
    <t>Emmforce Autotech Ltd</t>
  </si>
  <si>
    <t>EMMFORCE</t>
  </si>
  <si>
    <t>Modi Naturals Ltd</t>
  </si>
  <si>
    <t>MODINATUR</t>
  </si>
  <si>
    <t>Lancor Holdings Ltd</t>
  </si>
  <si>
    <t>LANCORHOL</t>
  </si>
  <si>
    <t>Z-Tech (India) Ltd</t>
  </si>
  <si>
    <t>ZTECH</t>
  </si>
  <si>
    <t>Sejal Glass Ltd</t>
  </si>
  <si>
    <t>SEJALLTD</t>
  </si>
  <si>
    <t>Talbros Engineering Ltd</t>
  </si>
  <si>
    <t>TALBROSENG</t>
  </si>
  <si>
    <t>Gujarat Apollo Industries Ltd</t>
  </si>
  <si>
    <t>GUJAPOLLO</t>
  </si>
  <si>
    <t>Variman Global Enterprises Ltd</t>
  </si>
  <si>
    <t>VARIMAN</t>
  </si>
  <si>
    <t>A2z Infra Engineering Ltd</t>
  </si>
  <si>
    <t>A2ZINFRA</t>
  </si>
  <si>
    <t>Nila Spaces Ltd</t>
  </si>
  <si>
    <t>NILASPACES</t>
  </si>
  <si>
    <t>Magnum Ventures Ltd</t>
  </si>
  <si>
    <t>MAGNUM</t>
  </si>
  <si>
    <t>Jasch Gauging Technologies Ltd</t>
  </si>
  <si>
    <t>JGTL</t>
  </si>
  <si>
    <t>Essen Speciality Films Ltd</t>
  </si>
  <si>
    <t>ESFL</t>
  </si>
  <si>
    <t>International Combustion (India) Ltd</t>
  </si>
  <si>
    <t>INTLCOMBQ</t>
  </si>
  <si>
    <t>Sumit Woods Ltd</t>
  </si>
  <si>
    <t>SUMIT</t>
  </si>
  <si>
    <t>Avonmore Capital &amp; Management Services Ltd</t>
  </si>
  <si>
    <t>AVONMORE</t>
  </si>
  <si>
    <t>Scan Steels Ltd</t>
  </si>
  <si>
    <t>SCANSTL</t>
  </si>
  <si>
    <t>Global Vectra Helicorp Ltd</t>
  </si>
  <si>
    <t>GLOBALVECT</t>
  </si>
  <si>
    <t>Panchsheel Organics Ltd</t>
  </si>
  <si>
    <t>PANCHSHEEL</t>
  </si>
  <si>
    <t>Digikore Studios Ltd</t>
  </si>
  <si>
    <t>DIGIKORE</t>
  </si>
  <si>
    <t>BGR Energy Systems Ltd</t>
  </si>
  <si>
    <t>BGRENERGY</t>
  </si>
  <si>
    <t>Kalyani Cast-Tech Ltd</t>
  </si>
  <si>
    <t>KALYANI</t>
  </si>
  <si>
    <t>NDL Ventures Ltd</t>
  </si>
  <si>
    <t>NDLVENTURE</t>
  </si>
  <si>
    <t>Axis Gold ETF</t>
  </si>
  <si>
    <t>AXISGOLD</t>
  </si>
  <si>
    <t>Jhaveri Credits and Capital Ltd</t>
  </si>
  <si>
    <t>JHACC</t>
  </si>
  <si>
    <t>Bannari Amman Spinning Mills Ltd</t>
  </si>
  <si>
    <t>BASML</t>
  </si>
  <si>
    <t>Omax Autos Ltd</t>
  </si>
  <si>
    <t>OMAXAUTO</t>
  </si>
  <si>
    <t>Goldstar Power Ltd</t>
  </si>
  <si>
    <t>GOLDSTAR</t>
  </si>
  <si>
    <t>Murudeshwar Ceramics Ltd</t>
  </si>
  <si>
    <t>MURUDCERA</t>
  </si>
  <si>
    <t>DEV Information Technology Ltd</t>
  </si>
  <si>
    <t>DEVIT</t>
  </si>
  <si>
    <t>Gennex Laboratories Ltd</t>
  </si>
  <si>
    <t>GENNEX</t>
  </si>
  <si>
    <t>Indian Toners &amp; Developers Ltd</t>
  </si>
  <si>
    <t>INDTONER</t>
  </si>
  <si>
    <t>Multibase India Ltd</t>
  </si>
  <si>
    <t>MULTIBASE</t>
  </si>
  <si>
    <t>Medico Remedies Ltd</t>
  </si>
  <si>
    <t>MEDICO</t>
  </si>
  <si>
    <t>Infinium Pharmachem Ltd</t>
  </si>
  <si>
    <t>INFINIUM</t>
  </si>
  <si>
    <t>Fluidomat Ltd</t>
  </si>
  <si>
    <t>FLUIDOM</t>
  </si>
  <si>
    <t>Pil Italica Lifestyle Ltd</t>
  </si>
  <si>
    <t>PILITA</t>
  </si>
  <si>
    <t>Sadhav Shipping Ltd</t>
  </si>
  <si>
    <t>SADHAV</t>
  </si>
  <si>
    <t>Uday Jewellery Industries Ltd</t>
  </si>
  <si>
    <t>UDAYJEW</t>
  </si>
  <si>
    <t>Cords Cable Industries Ltd</t>
  </si>
  <si>
    <t>CORDSCABLE</t>
  </si>
  <si>
    <t>Vadilal Enterprises Ltd</t>
  </si>
  <si>
    <t>VADILENT</t>
  </si>
  <si>
    <t>Apollo Finvest (India) Ltd</t>
  </si>
  <si>
    <t>APOLLOFI</t>
  </si>
  <si>
    <t>Seacoast Shipping Services Ltd</t>
  </si>
  <si>
    <t>SEACOAST</t>
  </si>
  <si>
    <t>Bhatia Communications &amp; Retail (India) Ltd</t>
  </si>
  <si>
    <t>BHATIA</t>
  </si>
  <si>
    <t>Ceenik Exports (India) Ltd</t>
  </si>
  <si>
    <t>CEENIK</t>
  </si>
  <si>
    <t>Inventure Growth &amp; Securities Ltd</t>
  </si>
  <si>
    <t>INVENTURE</t>
  </si>
  <si>
    <t>Goyal Salt Ltd</t>
  </si>
  <si>
    <t>GOYALSALT</t>
  </si>
  <si>
    <t>Inflame Appliances Ltd</t>
  </si>
  <si>
    <t>INFLAME</t>
  </si>
  <si>
    <t>Globus Power Generation Ltd</t>
  </si>
  <si>
    <t>GLOBUSCON</t>
  </si>
  <si>
    <t>Commercial Syn Bags Ltd</t>
  </si>
  <si>
    <t>COMSYN</t>
  </si>
  <si>
    <t>Kanoria Energy &amp; Infrastructure Limited</t>
  </si>
  <si>
    <t>KEIL</t>
  </si>
  <si>
    <t>Maral Overseas Ltd</t>
  </si>
  <si>
    <t>MARALOVER</t>
  </si>
  <si>
    <t>Shri Dinesh Mills Ltd</t>
  </si>
  <si>
    <t>SHRIDINE</t>
  </si>
  <si>
    <t>Alphageo (India) Ltd</t>
  </si>
  <si>
    <t>ALPHAGEO</t>
  </si>
  <si>
    <t>Rudrabhishek Enterprises Ltd</t>
  </si>
  <si>
    <t>REPL</t>
  </si>
  <si>
    <t>Indian Terrain Fashions Ltd</t>
  </si>
  <si>
    <t>INDTERRAIN</t>
  </si>
  <si>
    <t>Evexia Lifecare Ltd</t>
  </si>
  <si>
    <t>EVEXIA</t>
  </si>
  <si>
    <t>Premier Roadlines Ltd</t>
  </si>
  <si>
    <t>PRLIND</t>
  </si>
  <si>
    <t>Crayons Advertising Ltd</t>
  </si>
  <si>
    <t>CRAYONS</t>
  </si>
  <si>
    <t>Captain Polyplast Ltd</t>
  </si>
  <si>
    <t>CPL</t>
  </si>
  <si>
    <t>Mercantile Ventures Ltd</t>
  </si>
  <si>
    <t>MERCANTILE</t>
  </si>
  <si>
    <t>Bemco Hydraulics Ltd</t>
  </si>
  <si>
    <t>BEMHY</t>
  </si>
  <si>
    <t>Naga Dhunseri Group Ltd</t>
  </si>
  <si>
    <t>NDGL</t>
  </si>
  <si>
    <t>Umang Dairies Ltd</t>
  </si>
  <si>
    <t>UMANGDAIRY</t>
  </si>
  <si>
    <t>Rane Engine Valve Ltd</t>
  </si>
  <si>
    <t>RANEENGINE</t>
  </si>
  <si>
    <t>Vishwaraj Sugar Industries Ltd</t>
  </si>
  <si>
    <t>VISHWARAJ</t>
  </si>
  <si>
    <t>Canarys Automations Ltd</t>
  </si>
  <si>
    <t>CANARYS</t>
  </si>
  <si>
    <t>Jay Ushin Ltd</t>
  </si>
  <si>
    <t>JAYUSH</t>
  </si>
  <si>
    <t>South West Pinnacle Exploration Ltd</t>
  </si>
  <si>
    <t>SOUTHWEST</t>
  </si>
  <si>
    <t>Prime Industries Ltd</t>
  </si>
  <si>
    <t>PRIMIND</t>
  </si>
  <si>
    <t>Smartlink Holdings Ltd</t>
  </si>
  <si>
    <t>SMARTLINK</t>
  </si>
  <si>
    <t>Axis Nifty AAA Bond Plus SDL Apr 2026 50:50 ETF</t>
  </si>
  <si>
    <t>AXISBPSETF</t>
  </si>
  <si>
    <t>Lords Chloro Alkali Ltd</t>
  </si>
  <si>
    <t>LORDSCHLO</t>
  </si>
  <si>
    <t>McLeod Russel India Ltd</t>
  </si>
  <si>
    <t>MCLEODRUSS</t>
  </si>
  <si>
    <t>Welspun Investments and Commercials Ltd</t>
  </si>
  <si>
    <t>WELINV</t>
  </si>
  <si>
    <t>P.E. Analytics Ltd</t>
  </si>
  <si>
    <t>PROPEQUITY</t>
  </si>
  <si>
    <t>Take Solutions Ltd</t>
  </si>
  <si>
    <t>TAKE</t>
  </si>
  <si>
    <t>POCL Enterprises Ltd</t>
  </si>
  <si>
    <t>POEL</t>
  </si>
  <si>
    <t>Tirupati Forge Ltd</t>
  </si>
  <si>
    <t>TIRUPATIFL</t>
  </si>
  <si>
    <t>Investment &amp; Precision Castings Ltd</t>
  </si>
  <si>
    <t>INVPRECQ</t>
  </si>
  <si>
    <t>Alphalogic Industries Ltd</t>
  </si>
  <si>
    <t>ALPHAIND</t>
  </si>
  <si>
    <t>Par Drugs and Chemicals Ltd</t>
  </si>
  <si>
    <t>PAR</t>
  </si>
  <si>
    <t>Veer Global Infraconstruction Ltd</t>
  </si>
  <si>
    <t>VGIL</t>
  </si>
  <si>
    <t>UMA Exports Ltd</t>
  </si>
  <si>
    <t>UMAEXPORTS</t>
  </si>
  <si>
    <t>Shree Rama Newsprint Ltd</t>
  </si>
  <si>
    <t>RAMANEWS</t>
  </si>
  <si>
    <t>Maagh Advertising and Marketing Services Ltd</t>
  </si>
  <si>
    <t>MAAGHADV</t>
  </si>
  <si>
    <t>Crown Lifters Ltd</t>
  </si>
  <si>
    <t>CROWN</t>
  </si>
  <si>
    <t>Generic Engineering Construction and Projects Ltd</t>
  </si>
  <si>
    <t>GENCON</t>
  </si>
  <si>
    <t>Shri Venkatesh Refineries Ltd</t>
  </si>
  <si>
    <t>SVRL</t>
  </si>
  <si>
    <t>Kaka Industries Ltd</t>
  </si>
  <si>
    <t>KAKA</t>
  </si>
  <si>
    <t>Sudarshan Pharma Industries Ltd</t>
  </si>
  <si>
    <t>SUDARSHAN</t>
  </si>
  <si>
    <t>Baheti Recycling Industries Ltd</t>
  </si>
  <si>
    <t>BAHETI</t>
  </si>
  <si>
    <t>Natural Capsules Ltd</t>
  </si>
  <si>
    <t>NATCAPSUQ</t>
  </si>
  <si>
    <t>Rox Hi-Tech Ltd</t>
  </si>
  <si>
    <t>ROXHITECH</t>
  </si>
  <si>
    <t>Robust Hotels Ltd</t>
  </si>
  <si>
    <t>RHL</t>
  </si>
  <si>
    <t>Bambino Agro Industries Ltd</t>
  </si>
  <si>
    <t>BAMBINO</t>
  </si>
  <si>
    <t>Nitiraj Engineers Ltd</t>
  </si>
  <si>
    <t>NITIRAJ</t>
  </si>
  <si>
    <t>Sundaram Brake Linings Ltd</t>
  </si>
  <si>
    <t>SUNDRMBRAK</t>
  </si>
  <si>
    <t>ABM Knowledgeware Ltd</t>
  </si>
  <si>
    <t>ABMKNO</t>
  </si>
  <si>
    <t>Mirae Asset Nifty 50 ETF</t>
  </si>
  <si>
    <t>NIFTYETF</t>
  </si>
  <si>
    <t>Navkar Urbanstructure Ltd</t>
  </si>
  <si>
    <t>NAVKAR</t>
  </si>
  <si>
    <t>Chatha Foods Ltd</t>
  </si>
  <si>
    <t>CHATHA</t>
  </si>
  <si>
    <t>KPT Industries Ltd</t>
  </si>
  <si>
    <t>KPT</t>
  </si>
  <si>
    <t>Mason Infratech Ltd</t>
  </si>
  <si>
    <t>MASON</t>
  </si>
  <si>
    <t>Aashka Hospitals Ltd</t>
  </si>
  <si>
    <t>AASHKA</t>
  </si>
  <si>
    <t>PPAP Automotive Ltd</t>
  </si>
  <si>
    <t>PPAP</t>
  </si>
  <si>
    <t>E Factor Experiences Ltd</t>
  </si>
  <si>
    <t>EFACTOR</t>
  </si>
  <si>
    <t>SAB Industries Ltd</t>
  </si>
  <si>
    <t>SAB</t>
  </si>
  <si>
    <t>Shradha Infraprojects Ltd</t>
  </si>
  <si>
    <t>SHRADHA</t>
  </si>
  <si>
    <t>Visa Steel Ltd</t>
  </si>
  <si>
    <t>VISASTEEL</t>
  </si>
  <si>
    <t>Channel Nine Entertainment Ltd</t>
  </si>
  <si>
    <t>CNEL</t>
  </si>
  <si>
    <t>Lagnam Spintex Ltd</t>
  </si>
  <si>
    <t>LAGNAM</t>
  </si>
  <si>
    <t>Star Delta Transformers Ltd</t>
  </si>
  <si>
    <t>STARDELTA</t>
  </si>
  <si>
    <t>On Door Concepts Ltd</t>
  </si>
  <si>
    <t>ONDOOR</t>
  </si>
  <si>
    <t>Retail - Online</t>
  </si>
  <si>
    <t>Duroply Industries Ltd</t>
  </si>
  <si>
    <t>DUROPLY</t>
  </si>
  <si>
    <t>Aaron Industries Ltd</t>
  </si>
  <si>
    <t>AARON</t>
  </si>
  <si>
    <t>Rajasthan Gases Ltd</t>
  </si>
  <si>
    <t>RAJGASES</t>
  </si>
  <si>
    <t>VTM Ltd</t>
  </si>
  <si>
    <t>VTMLTD</t>
  </si>
  <si>
    <t>Anlon Technology Solutions Ltd</t>
  </si>
  <si>
    <t>ANLON</t>
  </si>
  <si>
    <t>Indo Thai Securities Ltd</t>
  </si>
  <si>
    <t>INDOTHAI</t>
  </si>
  <si>
    <t>National Plastic Technologies Ltd</t>
  </si>
  <si>
    <t>NATPLASTI</t>
  </si>
  <si>
    <t>Loyal Textile Mills Ltd</t>
  </si>
  <si>
    <t>LOYALTEX</t>
  </si>
  <si>
    <t>Mangalam Seeds Ltd</t>
  </si>
  <si>
    <t>MSL</t>
  </si>
  <si>
    <t>Trejhara Solutions Ltd</t>
  </si>
  <si>
    <t>TREJHARA</t>
  </si>
  <si>
    <t>Amba Enterprises Ltd</t>
  </si>
  <si>
    <t>AEL</t>
  </si>
  <si>
    <t>India Gelatine &amp; Chemicals Ltd</t>
  </si>
  <si>
    <t>INDGELA</t>
  </si>
  <si>
    <t>RRIL Ltd</t>
  </si>
  <si>
    <t>RRIL</t>
  </si>
  <si>
    <t>Dindigul Farm Product Ltd</t>
  </si>
  <si>
    <t>DFPL</t>
  </si>
  <si>
    <t>ASI Industries Ltd</t>
  </si>
  <si>
    <t>ASIIL</t>
  </si>
  <si>
    <t>Starteck Finance Ltd</t>
  </si>
  <si>
    <t>STARTECK</t>
  </si>
  <si>
    <t>Maruti Infrastructure Ltd</t>
  </si>
  <si>
    <t>MAINFRA</t>
  </si>
  <si>
    <t>Purple Finance Ltd</t>
  </si>
  <si>
    <t>PURPLEFIN</t>
  </si>
  <si>
    <t>Zee Learn Ltd</t>
  </si>
  <si>
    <t>ZEELEARN</t>
  </si>
  <si>
    <t>MK Exim (India) Ltd</t>
  </si>
  <si>
    <t>MKEXIM</t>
  </si>
  <si>
    <t>Hindcon Chemicals Ltd</t>
  </si>
  <si>
    <t>HINDCON</t>
  </si>
  <si>
    <t>Aurangabad Distillery Ltd</t>
  </si>
  <si>
    <t>AURDIS</t>
  </si>
  <si>
    <t>RDB Rasayans Ltd</t>
  </si>
  <si>
    <t>RDBRL</t>
  </si>
  <si>
    <t>Standard Capital Markets Ltd</t>
  </si>
  <si>
    <t>STANCAP</t>
  </si>
  <si>
    <t>Nureca Ltd</t>
  </si>
  <si>
    <t>NURECA</t>
  </si>
  <si>
    <t>G M Polyplast Ltd</t>
  </si>
  <si>
    <t>GMPL</t>
  </si>
  <si>
    <t>Thomas Scott (India) Ltd</t>
  </si>
  <si>
    <t>THOMASCOTT</t>
  </si>
  <si>
    <t>CAPTAIN PIPES Ltd</t>
  </si>
  <si>
    <t>CAPPIPES</t>
  </si>
  <si>
    <t>VETO Switch Gears And Cables Ltd</t>
  </si>
  <si>
    <t>VETO</t>
  </si>
  <si>
    <t>Prithvi Exchange (India) Ltd</t>
  </si>
  <si>
    <t>PRITHVIEXCH</t>
  </si>
  <si>
    <t>Ravinder Heights Ltd</t>
  </si>
  <si>
    <t>RVHL</t>
  </si>
  <si>
    <t>Captain Technocast Ltd</t>
  </si>
  <si>
    <t>CTCL</t>
  </si>
  <si>
    <t>Shree Vasu Logistics Ltd</t>
  </si>
  <si>
    <t>SVLL</t>
  </si>
  <si>
    <t>SMS Lifesciences India Ltd</t>
  </si>
  <si>
    <t>SMSLIFE</t>
  </si>
  <si>
    <t>RDB Realty &amp; Infrastructure Ltd</t>
  </si>
  <si>
    <t>RDBRIL</t>
  </si>
  <si>
    <t>LGB Forge Ltd</t>
  </si>
  <si>
    <t>LGBFORGE</t>
  </si>
  <si>
    <t>Caspian Corporate Services Ltd</t>
  </si>
  <si>
    <t>CASPIAN</t>
  </si>
  <si>
    <t>Konstelec Engineers Ltd</t>
  </si>
  <si>
    <t>KONSTELEC</t>
  </si>
  <si>
    <t>Nirman Agri Genetics Ltd</t>
  </si>
  <si>
    <t>NIRMAN</t>
  </si>
  <si>
    <t>Chemtech Industrial Valves Ltd</t>
  </si>
  <si>
    <t>CHEMTECH</t>
  </si>
  <si>
    <t>Sayaji Hotels (Pune) Ltd</t>
  </si>
  <si>
    <t>SHPLPUNE</t>
  </si>
  <si>
    <t>Brahmaputra Infrastructure Ltd</t>
  </si>
  <si>
    <t>BRAHMINFRA</t>
  </si>
  <si>
    <t>Prime Fresh Ltd</t>
  </si>
  <si>
    <t>PRIMEFRESH</t>
  </si>
  <si>
    <t>A B Infrabuild Ltd</t>
  </si>
  <si>
    <t>ABINFRA</t>
  </si>
  <si>
    <t>Sarthak Metals Ltd</t>
  </si>
  <si>
    <t>SMLT</t>
  </si>
  <si>
    <t>Zeal Global Services Ltd</t>
  </si>
  <si>
    <t>ZEAL</t>
  </si>
  <si>
    <t>Ginni Filaments Ltd</t>
  </si>
  <si>
    <t>GINNIFILA</t>
  </si>
  <si>
    <t>Sona Machinery Ltd</t>
  </si>
  <si>
    <t>SONAMAC</t>
  </si>
  <si>
    <t>Confidence Futuristic Energetech Ltd</t>
  </si>
  <si>
    <t>CFEL</t>
  </si>
  <si>
    <t>Paragon Fine &amp; Speciality Chemical Ltd</t>
  </si>
  <si>
    <t>PARAGON</t>
  </si>
  <si>
    <t>Neelamalai Agro Industries Ltd</t>
  </si>
  <si>
    <t>NEAGI</t>
  </si>
  <si>
    <t>Pmc Fincorp Ltd</t>
  </si>
  <si>
    <t>PMCFIN</t>
  </si>
  <si>
    <t>Vipul Organics Ltd</t>
  </si>
  <si>
    <t>VIPULORG</t>
  </si>
  <si>
    <t>Raghuvansh Agrofarms Ltd</t>
  </si>
  <si>
    <t>RAFL</t>
  </si>
  <si>
    <t>Infollion Research Services Ltd</t>
  </si>
  <si>
    <t>INFOLLION</t>
  </si>
  <si>
    <t>Sicagen India Ltd</t>
  </si>
  <si>
    <t>SICAGEN</t>
  </si>
  <si>
    <t>Shree Ajit Pulp and Paper Ltd</t>
  </si>
  <si>
    <t>SAPPL</t>
  </si>
  <si>
    <t>Ashapuri Gold Ornament Ltd</t>
  </si>
  <si>
    <t>AGOL</t>
  </si>
  <si>
    <t>Empower India Ltd</t>
  </si>
  <si>
    <t>EMPOWER</t>
  </si>
  <si>
    <t>Compucom Software Ltd</t>
  </si>
  <si>
    <t>COMPUSOFT</t>
  </si>
  <si>
    <t>Equippp Social Impact Technologies Ltd</t>
  </si>
  <si>
    <t>EQUIPPP</t>
  </si>
  <si>
    <t xml:space="preserve"> IT Services &amp; Consulting</t>
  </si>
  <si>
    <t>Bhilwara Technical Textiles Ltd</t>
  </si>
  <si>
    <t>BTTL</t>
  </si>
  <si>
    <t>Maximus International Ltd</t>
  </si>
  <si>
    <t>MAXIMUS</t>
  </si>
  <si>
    <t>Brady And Morris Engineering Co Ltd</t>
  </si>
  <si>
    <t>BRADYM</t>
  </si>
  <si>
    <t>Somi Conveyor Beltings Ltd</t>
  </si>
  <si>
    <t>SOMICONVEY</t>
  </si>
  <si>
    <t>Aksharchem (India) Ltd</t>
  </si>
  <si>
    <t>AKSHARCHEM</t>
  </si>
  <si>
    <t>Alpine Housing Development Corporation Limited</t>
  </si>
  <si>
    <t>ALPINEHOU</t>
  </si>
  <si>
    <t>Nettlinx Ltd</t>
  </si>
  <si>
    <t>NETTLINX</t>
  </si>
  <si>
    <t>DCG Cables &amp; Wires Ltd</t>
  </si>
  <si>
    <t>DCG</t>
  </si>
  <si>
    <t>CWD Limited</t>
  </si>
  <si>
    <t>CWD</t>
  </si>
  <si>
    <t>KCK Industries Ltd</t>
  </si>
  <si>
    <t>KCK</t>
  </si>
  <si>
    <t>Bimetal Bearings Ltd</t>
  </si>
  <si>
    <t>BIMETAL</t>
  </si>
  <si>
    <t>delaPlex Ltd</t>
  </si>
  <si>
    <t>DELAPLEX</t>
  </si>
  <si>
    <t>Jaysynth Orgochem Ltd</t>
  </si>
  <si>
    <t>JDORGOCHEM</t>
  </si>
  <si>
    <t>Rajshree Sugars &amp; Chemicals Ltd</t>
  </si>
  <si>
    <t>RAJSREESUG</t>
  </si>
  <si>
    <t>Modi Rubber Ltd</t>
  </si>
  <si>
    <t>MODIRUBBER</t>
  </si>
  <si>
    <t>Swastika Investmart Ltd</t>
  </si>
  <si>
    <t>SWASTIKA</t>
  </si>
  <si>
    <t>Paul Merchants Ltd</t>
  </si>
  <si>
    <t>PML</t>
  </si>
  <si>
    <t>Coral Laboratories Ltd</t>
  </si>
  <si>
    <t>CORALAB</t>
  </si>
  <si>
    <t>Tips Films Ltd</t>
  </si>
  <si>
    <t>TIPSFILMS</t>
  </si>
  <si>
    <t>Tembo Global Industries Ltd</t>
  </si>
  <si>
    <t>TEMBO</t>
  </si>
  <si>
    <t>Available Finance Ltd</t>
  </si>
  <si>
    <t>AVAILFC</t>
  </si>
  <si>
    <t>T T Ltd</t>
  </si>
  <si>
    <t>TTL</t>
  </si>
  <si>
    <t>Ajanta Soya Ltd</t>
  </si>
  <si>
    <t>AJANTSOY</t>
  </si>
  <si>
    <t>Parin Furniture Ltd</t>
  </si>
  <si>
    <t>PARIN</t>
  </si>
  <si>
    <t>Lloyds Luxuries Ltd</t>
  </si>
  <si>
    <t>LLOYDS</t>
  </si>
  <si>
    <t>G G Engineering Ltd</t>
  </si>
  <si>
    <t>GGENG</t>
  </si>
  <si>
    <t>Pune E - Stock Broking Ltd</t>
  </si>
  <si>
    <t>PESB</t>
  </si>
  <si>
    <t>Akanksha Power and Infrastructure Ltd</t>
  </si>
  <si>
    <t>AKANKSHA</t>
  </si>
  <si>
    <t>Electrical Components &amp; Equipment</t>
  </si>
  <si>
    <t>SBI Nifty Bank ETF</t>
  </si>
  <si>
    <t>SETFNIFBK</t>
  </si>
  <si>
    <t>Sunshine Capital Ltd</t>
  </si>
  <si>
    <t>SCL</t>
  </si>
  <si>
    <t>Halder Venture Ltd</t>
  </si>
  <si>
    <t>HALDER</t>
  </si>
  <si>
    <t>Mangal Credit and Fincorp Ltd</t>
  </si>
  <si>
    <t>MANCREDIT</t>
  </si>
  <si>
    <t>Odyssey Technologies Ltd</t>
  </si>
  <si>
    <t>ODYSSEY</t>
  </si>
  <si>
    <t>Arham Technologies Ltd</t>
  </si>
  <si>
    <t>ARHAM</t>
  </si>
  <si>
    <t>Regis Industries Ltd</t>
  </si>
  <si>
    <t>REGIS</t>
  </si>
  <si>
    <t>Yash Optics &amp; Lens Ltd</t>
  </si>
  <si>
    <t>YASHOPTICS</t>
  </si>
  <si>
    <t>Rajshree Polypack Ltd</t>
  </si>
  <si>
    <t>RPPL</t>
  </si>
  <si>
    <t>Denis Chem Lab Ltd</t>
  </si>
  <si>
    <t>DENISCHEM</t>
  </si>
  <si>
    <t>Sharda Ispat Ltd</t>
  </si>
  <si>
    <t>SHRDAIS</t>
  </si>
  <si>
    <t>IL&amp;FS Transportation Networks Ltd</t>
  </si>
  <si>
    <t>IL&amp;FSTRANS</t>
  </si>
  <si>
    <t>Indrayani Biotech Ltd</t>
  </si>
  <si>
    <t>INDRANIB</t>
  </si>
  <si>
    <t>Radix Industries (India) Ltd</t>
  </si>
  <si>
    <t>RADIXIND</t>
  </si>
  <si>
    <t>Shri Bajrang Alliance Ltd</t>
  </si>
  <si>
    <t>SHBAJRG</t>
  </si>
  <si>
    <t>Panasonic Carbon India Co Ltd</t>
  </si>
  <si>
    <t>PANCARBON</t>
  </si>
  <si>
    <t>GSS Infotech Ltd</t>
  </si>
  <si>
    <t>GSS</t>
  </si>
  <si>
    <t>Kimia Biosciences Ltd</t>
  </si>
  <si>
    <t>KIMIABL</t>
  </si>
  <si>
    <t>Dhunseri Tea &amp; Industries Ltd</t>
  </si>
  <si>
    <t>DTIL</t>
  </si>
  <si>
    <t>ICICI Prudential Nifty 100 Low Vol 30 ETF</t>
  </si>
  <si>
    <t>LOWVOLIETF</t>
  </si>
  <si>
    <t>Super House Ltd</t>
  </si>
  <si>
    <t>SUPERHOUSE</t>
  </si>
  <si>
    <t>Spectrum Talent Management Ltd</t>
  </si>
  <si>
    <t>SPECTSTM</t>
  </si>
  <si>
    <t>Sylvan Plyboard (India) Ltd</t>
  </si>
  <si>
    <t>SYLVANPLY</t>
  </si>
  <si>
    <t>Rajnish Retail Ltd</t>
  </si>
  <si>
    <t>RRETAIL</t>
  </si>
  <si>
    <t>PG Foils Ltd</t>
  </si>
  <si>
    <t>PGFOILQ</t>
  </si>
  <si>
    <t>Sanjivani Paranteral Ltd</t>
  </si>
  <si>
    <t>SANJIVIN</t>
  </si>
  <si>
    <t>Eco Friendly Food Processing Park Ltd</t>
  </si>
  <si>
    <t>EFPL</t>
  </si>
  <si>
    <t>Narmada Gelatines Ltd</t>
  </si>
  <si>
    <t>SHAWGELTIN</t>
  </si>
  <si>
    <t>Jullundur Motor Agency (Delhi) Ltd</t>
  </si>
  <si>
    <t>JMA</t>
  </si>
  <si>
    <t>JSL Industries Ltd</t>
  </si>
  <si>
    <t>JSLINDL</t>
  </si>
  <si>
    <t>Shiva Texyarn Ltd</t>
  </si>
  <si>
    <t>SHIVATEX</t>
  </si>
  <si>
    <t>Supreme Infrastructure India Ltd</t>
  </si>
  <si>
    <t>SUPREMEINF</t>
  </si>
  <si>
    <t>LA Tim Metal &amp; Industries Ltd</t>
  </si>
  <si>
    <t>LATIMMETAL</t>
  </si>
  <si>
    <t>Prajay Engineers Syndicate Ltd</t>
  </si>
  <si>
    <t>PRAENG</t>
  </si>
  <si>
    <t>Signet Industries Ltd</t>
  </si>
  <si>
    <t>SIGIND</t>
  </si>
  <si>
    <t>Shradha AI Technologies Ltd</t>
  </si>
  <si>
    <t>SHRAAITECH</t>
  </si>
  <si>
    <t>Sanmit Infra Ltd</t>
  </si>
  <si>
    <t>SANINFRA</t>
  </si>
  <si>
    <t>Cochin Minerals and Rutile Ltd</t>
  </si>
  <si>
    <t>COCHINM</t>
  </si>
  <si>
    <t>MITCON Consultancy &amp; Engineering Services Ltd</t>
  </si>
  <si>
    <t>MITCON</t>
  </si>
  <si>
    <t>Rungta Irrigation Ltd</t>
  </si>
  <si>
    <t>RUNGTAIR</t>
  </si>
  <si>
    <t>Kanpur Plastipack Ltd</t>
  </si>
  <si>
    <t>KANPRPLA</t>
  </si>
  <si>
    <t>Quest Laboratories Ltd</t>
  </si>
  <si>
    <t>QUESTLAB</t>
  </si>
  <si>
    <t>Shree Osfm E-Mobility Ltd</t>
  </si>
  <si>
    <t>SHREEOSFM</t>
  </si>
  <si>
    <t>AMJ Land Holdings Ltd</t>
  </si>
  <si>
    <t>AMJLAND</t>
  </si>
  <si>
    <t>Diksat Transworld Ltd</t>
  </si>
  <si>
    <t>DIKSAT</t>
  </si>
  <si>
    <t>GVP Infotech Ltd</t>
  </si>
  <si>
    <t>GVPTECH</t>
  </si>
  <si>
    <t>ShreeOswal Seeds and Chemicals Ltd</t>
  </si>
  <si>
    <t>OSWALSEEDS</t>
  </si>
  <si>
    <t>Vardhman Polytex Ltd</t>
  </si>
  <si>
    <t>VARDMNPOLY</t>
  </si>
  <si>
    <t>Cambridge Technology Enterprises Ltd</t>
  </si>
  <si>
    <t>CTE</t>
  </si>
  <si>
    <t>Salasar Exteriors and Contour Ltd</t>
  </si>
  <si>
    <t>SECL</t>
  </si>
  <si>
    <t>LKP Finance Ltd</t>
  </si>
  <si>
    <t>LKPFIN</t>
  </si>
  <si>
    <t>A B Cotspin India Ltd</t>
  </si>
  <si>
    <t>ABCOTS</t>
  </si>
  <si>
    <t>Delphi World Money Ltd</t>
  </si>
  <si>
    <t>DELPHIFX</t>
  </si>
  <si>
    <t>Maha Rashtra Apex Corporation Ltd</t>
  </si>
  <si>
    <t>MAHAPEXLTD</t>
  </si>
  <si>
    <t>Krebs Biochemicals and Industries Ltd</t>
  </si>
  <si>
    <t>KREBSBIO</t>
  </si>
  <si>
    <t>IP Rings Ltd</t>
  </si>
  <si>
    <t>IPRINGLTD</t>
  </si>
  <si>
    <t>Asian Hotels (East) Ltd</t>
  </si>
  <si>
    <t>AHLEAST</t>
  </si>
  <si>
    <t>Storage Technologies and Automation Ltd</t>
  </si>
  <si>
    <t>STAL</t>
  </si>
  <si>
    <t>Supreme Holdings &amp; Hospitality (India) Ltd</t>
  </si>
  <si>
    <t>SUPREME</t>
  </si>
  <si>
    <t>Vital Chemtech Ltd</t>
  </si>
  <si>
    <t>VITAL</t>
  </si>
  <si>
    <t>WAA Solar Ltd</t>
  </si>
  <si>
    <t>WAA</t>
  </si>
  <si>
    <t>Rulka Electricals Ltd</t>
  </si>
  <si>
    <t>RULKA</t>
  </si>
  <si>
    <t>Indbank Merchant Banking Services Ltd</t>
  </si>
  <si>
    <t>INDBANK</t>
  </si>
  <si>
    <t>Brooks Laboratories Ltd</t>
  </si>
  <si>
    <t>BROOKS</t>
  </si>
  <si>
    <t>Lactose (India) Ltd</t>
  </si>
  <si>
    <t>LACTOSE</t>
  </si>
  <si>
    <t>Divine Power Energy Ltd</t>
  </si>
  <si>
    <t>DPEL</t>
  </si>
  <si>
    <t>Coromandel Engineering Company Ltd</t>
  </si>
  <si>
    <t>COROENGG</t>
  </si>
  <si>
    <t>Noida Toll Bridge Company Ltd</t>
  </si>
  <si>
    <t>NOIDATOLL</t>
  </si>
  <si>
    <t>Galaxy Cloud Kitchens Ltd</t>
  </si>
  <si>
    <t>GCKL</t>
  </si>
  <si>
    <t>Coral India Finance and Housing Ltd</t>
  </si>
  <si>
    <t>CORALFINAC</t>
  </si>
  <si>
    <t>AKI India Ltd</t>
  </si>
  <si>
    <t>AKI</t>
  </si>
  <si>
    <t>Techknowgreen Solutions Ltd</t>
  </si>
  <si>
    <t>TECHKGREEN</t>
  </si>
  <si>
    <t>Aarnav Fashions Ltd</t>
  </si>
  <si>
    <t>AARNAV</t>
  </si>
  <si>
    <t>Duncan Engineering Ltd</t>
  </si>
  <si>
    <t>DUNCANENG</t>
  </si>
  <si>
    <t>Shraddha Prime Projects Ltd</t>
  </si>
  <si>
    <t>SHRADDHA</t>
  </si>
  <si>
    <t>Kanchi Karpooram Ltd</t>
  </si>
  <si>
    <t>KANCHI</t>
  </si>
  <si>
    <t>Cosmo Ferrites Ltd</t>
  </si>
  <si>
    <t>COSMOFE</t>
  </si>
  <si>
    <t>Samkrg Pistons and Rings Ltd</t>
  </si>
  <si>
    <t>SAMKRG</t>
  </si>
  <si>
    <t>Aspinwall and Company Ltd</t>
  </si>
  <si>
    <t>ASPINWALL</t>
  </si>
  <si>
    <t>Organic Recycling Systems Ltd</t>
  </si>
  <si>
    <t>ORGANICREC</t>
  </si>
  <si>
    <t>Arihant Foundations &amp; Housing Ltd</t>
  </si>
  <si>
    <t>ARIHANT</t>
  </si>
  <si>
    <t>Modern Threads (India) Ltd</t>
  </si>
  <si>
    <t>MODTHREAD</t>
  </si>
  <si>
    <t>Lovable Lingerie Ltd</t>
  </si>
  <si>
    <t>LOVABLE</t>
  </si>
  <si>
    <t>Universal Autofoundry Ltd</t>
  </si>
  <si>
    <t>UNIAUTO</t>
  </si>
  <si>
    <t>Sizemasters Technology Ltd</t>
  </si>
  <si>
    <t>SIZEMASTER</t>
  </si>
  <si>
    <t>South India Paper Mills Ltd</t>
  </si>
  <si>
    <t>STHINPA</t>
  </si>
  <si>
    <t>DHP India Ltd</t>
  </si>
  <si>
    <t>DHPIND</t>
  </si>
  <si>
    <t>Manaksia Aluminium Co Ltd</t>
  </si>
  <si>
    <t>MANAKALUCO</t>
  </si>
  <si>
    <t>Sadbhav Infrastructure Projects Ltd</t>
  </si>
  <si>
    <t>SADBHIN</t>
  </si>
  <si>
    <t>Hemant Surgical Industries Ltd</t>
  </si>
  <si>
    <t>HSIL</t>
  </si>
  <si>
    <t>Beacon Trusteeship Ltd</t>
  </si>
  <si>
    <t>BEACON</t>
  </si>
  <si>
    <t>Indiabulls Enterprises Ltd</t>
  </si>
  <si>
    <t>IEL</t>
  </si>
  <si>
    <t>Incredible Industries Ltd</t>
  </si>
  <si>
    <t>INCREDIBLE</t>
  </si>
  <si>
    <t>CHL Ltd</t>
  </si>
  <si>
    <t>CHLLTD</t>
  </si>
  <si>
    <t>Aryaman Capital Markets Ltd</t>
  </si>
  <si>
    <t>ARYACAPM</t>
  </si>
  <si>
    <t>LOYAL EQUIPMENTS Ltd</t>
  </si>
  <si>
    <t>LOYAL</t>
  </si>
  <si>
    <t>Maxposure Ltd</t>
  </si>
  <si>
    <t>MAXPOSURE</t>
  </si>
  <si>
    <t>Madhusudan Masala Ltd</t>
  </si>
  <si>
    <t>MADHUSUDAN</t>
  </si>
  <si>
    <t>Gujarat State Financial Corp</t>
  </si>
  <si>
    <t>GUJSTATFIN</t>
  </si>
  <si>
    <t>United Nilgiri Tea Estates Company Ltd</t>
  </si>
  <si>
    <t>UNITEDTEA</t>
  </si>
  <si>
    <t>Indian Wood Products Co Ltd</t>
  </si>
  <si>
    <t>IWP</t>
  </si>
  <si>
    <t>RSD Finance Ltd</t>
  </si>
  <si>
    <t>RSDFIN</t>
  </si>
  <si>
    <t>Refex Renewables &amp; Infrastructure Ltd</t>
  </si>
  <si>
    <t>REFEXRENEW</t>
  </si>
  <si>
    <t>Airo Lam Ltd</t>
  </si>
  <si>
    <t>AIROLAM</t>
  </si>
  <si>
    <t>Upsurge Seeds Of Agriculture Ltd</t>
  </si>
  <si>
    <t>USASEEDS</t>
  </si>
  <si>
    <t>Mahalaxmi Rubtech Ltd</t>
  </si>
  <si>
    <t>MHLXMIRU</t>
  </si>
  <si>
    <t>Capital Trust Ltd</t>
  </si>
  <si>
    <t>CAPTRUST</t>
  </si>
  <si>
    <t>QMS Medical Allied Services Ltd</t>
  </si>
  <si>
    <t>QMSMEDI</t>
  </si>
  <si>
    <t>Ratnabhumi Developers Ltd</t>
  </si>
  <si>
    <t>RATNABHUMI</t>
  </si>
  <si>
    <t>Century Extrusions Ltd</t>
  </si>
  <si>
    <t>CENTEXT</t>
  </si>
  <si>
    <t>Kalyani Forge Ltd</t>
  </si>
  <si>
    <t>KALYANIFRG</t>
  </si>
  <si>
    <t>Sonam Ltd</t>
  </si>
  <si>
    <t>SONAMLTD</t>
  </si>
  <si>
    <t>BSL Ltd</t>
  </si>
  <si>
    <t>BSL</t>
  </si>
  <si>
    <t>ACE Software Exports Ltd</t>
  </si>
  <si>
    <t>ACESOFT</t>
  </si>
  <si>
    <t>Precision Electronics Ltd</t>
  </si>
  <si>
    <t>PRECISIO</t>
  </si>
  <si>
    <t>Atam Valves Ltd</t>
  </si>
  <si>
    <t>ATAM</t>
  </si>
  <si>
    <t>Texmo Pipes and Products Ltd</t>
  </si>
  <si>
    <t>TEXMOPIPES</t>
  </si>
  <si>
    <t>Shigan Quantum Technologies Ltd</t>
  </si>
  <si>
    <t>SHIGAN</t>
  </si>
  <si>
    <t>Fonebox Retail Ltd</t>
  </si>
  <si>
    <t>FONEBOX</t>
  </si>
  <si>
    <t>Aartech Solonics Ltd</t>
  </si>
  <si>
    <t>AARTECH</t>
  </si>
  <si>
    <t>Gayatri Rubbers and Chemicals Ltd</t>
  </si>
  <si>
    <t>GRCL</t>
  </si>
  <si>
    <t>Hindustan Adhesives Ltd</t>
  </si>
  <si>
    <t>HINDADH</t>
  </si>
  <si>
    <t>Nagpur Power and Industries Ltd</t>
  </si>
  <si>
    <t>NAGPI</t>
  </si>
  <si>
    <t>Goldkart Jewels Ltd</t>
  </si>
  <si>
    <t>GOLDKART</t>
  </si>
  <si>
    <t>Sprayking Ltd</t>
  </si>
  <si>
    <t>SPRAYKING</t>
  </si>
  <si>
    <t>Surana Solar Ltd</t>
  </si>
  <si>
    <t>SURANASOL</t>
  </si>
  <si>
    <t>JK Agri Genetics Ltd</t>
  </si>
  <si>
    <t>JK AGRI</t>
  </si>
  <si>
    <t>GIR Natureview Resorts Ltd</t>
  </si>
  <si>
    <t>GIRRESORTS</t>
  </si>
  <si>
    <t>GTL Ltd</t>
  </si>
  <si>
    <t>GTL</t>
  </si>
  <si>
    <t>Intrasoft Technologies Ltd</t>
  </si>
  <si>
    <t>ISFT</t>
  </si>
  <si>
    <t>Ramdevbaba Solvent Ltd</t>
  </si>
  <si>
    <t>RBS</t>
  </si>
  <si>
    <t>KBC Global Ltd</t>
  </si>
  <si>
    <t>KBCGLOBAL</t>
  </si>
  <si>
    <t>Ambey Laboratories Ltd</t>
  </si>
  <si>
    <t>AMBEY</t>
  </si>
  <si>
    <t>Vibrant Global Capital Ltd</t>
  </si>
  <si>
    <t>VGCL</t>
  </si>
  <si>
    <t>Inertia Steel Ltd</t>
  </si>
  <si>
    <t>INERTIAST</t>
  </si>
  <si>
    <t>Bafna Pharmaceuticals Ltd</t>
  </si>
  <si>
    <t>BAFNAPH</t>
  </si>
  <si>
    <t>Mitsu Chem Plast Ltd</t>
  </si>
  <si>
    <t>MITSU</t>
  </si>
  <si>
    <t>Phoenix Township Ltd</t>
  </si>
  <si>
    <t>PHOENIXTN</t>
  </si>
  <si>
    <t>Dolfin Rubbers Ltd</t>
  </si>
  <si>
    <t>DOLFIN</t>
  </si>
  <si>
    <t>Hindustan Tin Works Ltd</t>
  </si>
  <si>
    <t>HINDTIN</t>
  </si>
  <si>
    <t>IVP Ltd</t>
  </si>
  <si>
    <t>IVP</t>
  </si>
  <si>
    <t>Garnet International Ltd</t>
  </si>
  <si>
    <t>GARNETINT</t>
  </si>
  <si>
    <t>Surat Trade and Mercantile Ltd</t>
  </si>
  <si>
    <t>SURATRAML</t>
  </si>
  <si>
    <t>Radhe Developers (India) Ltd</t>
  </si>
  <si>
    <t>RADHEDE</t>
  </si>
  <si>
    <t>S V Global Mill Ltd</t>
  </si>
  <si>
    <t>SVGLOBAL</t>
  </si>
  <si>
    <t>Adtech Systems Ltd</t>
  </si>
  <si>
    <t>ADTECH</t>
  </si>
  <si>
    <t>Arvee Laboratories (India) Ltd</t>
  </si>
  <si>
    <t>ARVEE</t>
  </si>
  <si>
    <t>Prima Plastics Ltd</t>
  </si>
  <si>
    <t>PRIMAPLA</t>
  </si>
  <si>
    <t>Dhruv Consultancy Services Ltd</t>
  </si>
  <si>
    <t>DHRUV</t>
  </si>
  <si>
    <t>Hindusthan National Glass And Industries Ltd</t>
  </si>
  <si>
    <t>HINDNATGLS</t>
  </si>
  <si>
    <t>Wardwizard Foods and Beverages Ltd</t>
  </si>
  <si>
    <t>WARDWIZFBL</t>
  </si>
  <si>
    <t>Weizmann Limited</t>
  </si>
  <si>
    <t>WEIZMANIND</t>
  </si>
  <si>
    <t>Univastu India Ltd</t>
  </si>
  <si>
    <t>UNIVASTU</t>
  </si>
  <si>
    <t>Shekhawati Poly-Yarn Ltd</t>
  </si>
  <si>
    <t>SPYL</t>
  </si>
  <si>
    <t>Tahmar Enterprises Ltd</t>
  </si>
  <si>
    <t>TAHMARENT</t>
  </si>
  <si>
    <t>Baid Finserv Ltd</t>
  </si>
  <si>
    <t>BAIDFIN</t>
  </si>
  <si>
    <t>SAH Polymers Ltd</t>
  </si>
  <si>
    <t>SAH</t>
  </si>
  <si>
    <t>Dhoot Industrial Finance Ltd</t>
  </si>
  <si>
    <t>DHOOTIN</t>
  </si>
  <si>
    <t>Homesfy Realty Ltd</t>
  </si>
  <si>
    <t>HOMESFY</t>
  </si>
  <si>
    <t>Keynote Financial Services Ltd</t>
  </si>
  <si>
    <t>KEYFINSERV</t>
  </si>
  <si>
    <t>CG VAK Software and Exports Ltd</t>
  </si>
  <si>
    <t>CGVAK</t>
  </si>
  <si>
    <t>Aveer Foods Ltd</t>
  </si>
  <si>
    <t>AVEER</t>
  </si>
  <si>
    <t>Srestha Finvest Ltd</t>
  </si>
  <si>
    <t>SRESTHA</t>
  </si>
  <si>
    <t>United Polyfab Gujarat Ltd</t>
  </si>
  <si>
    <t>UNITEDPOLY</t>
  </si>
  <si>
    <t>Magna Electro Castings Ltd</t>
  </si>
  <si>
    <t>MAGNAELQ</t>
  </si>
  <si>
    <t>Caprihans India Ltd</t>
  </si>
  <si>
    <t>CAPRIHANS</t>
  </si>
  <si>
    <t>Shahlon Silk Industries Ltd</t>
  </si>
  <si>
    <t>SHAHLON</t>
  </si>
  <si>
    <t>Marvel Decor Ltd</t>
  </si>
  <si>
    <t>MDL</t>
  </si>
  <si>
    <t>Gretex Industries Ltd</t>
  </si>
  <si>
    <t>GRETEX</t>
  </si>
  <si>
    <t>Srivari Spices and Foods Ltd</t>
  </si>
  <si>
    <t>SSFL</t>
  </si>
  <si>
    <t>Digicontent Ltd</t>
  </si>
  <si>
    <t>DGCONTENT</t>
  </si>
  <si>
    <t>BDH Industries Ltd</t>
  </si>
  <si>
    <t>BDH</t>
  </si>
  <si>
    <t>Toyam Sports Ltd</t>
  </si>
  <si>
    <t>TOYAMSL</t>
  </si>
  <si>
    <t>Shah Metacorp Ltd</t>
  </si>
  <si>
    <t>SHAH</t>
  </si>
  <si>
    <t>Sel Manufacturing Company Ltd</t>
  </si>
  <si>
    <t>SELMC</t>
  </si>
  <si>
    <t>Ducon Infratechnologies Ltd</t>
  </si>
  <si>
    <t>DUCON</t>
  </si>
  <si>
    <t>Jyoti Ltd</t>
  </si>
  <si>
    <t>JYOTI</t>
  </si>
  <si>
    <t>Shri Balaji Valve Components Ltd</t>
  </si>
  <si>
    <t>SBVCL</t>
  </si>
  <si>
    <t>Kaushalya Logistics Ltd</t>
  </si>
  <si>
    <t>KLL</t>
  </si>
  <si>
    <t>Ground Freight &amp; Logistics</t>
  </si>
  <si>
    <t>Indian Sucrose Ltd</t>
  </si>
  <si>
    <t>INDSUCR</t>
  </si>
  <si>
    <t>Gillanders Arbuthnot &amp; Co Ltd</t>
  </si>
  <si>
    <t>GILLANDERS</t>
  </si>
  <si>
    <t>Unihealth Consultancy Ltd</t>
  </si>
  <si>
    <t>UNIHEALTH</t>
  </si>
  <si>
    <t>Aarvi Encon Ltd</t>
  </si>
  <si>
    <t>AARVI</t>
  </si>
  <si>
    <t>Rts Power Corporation Ltd</t>
  </si>
  <si>
    <t>RTSPOWR</t>
  </si>
  <si>
    <t>Anik Industries Ltd</t>
  </si>
  <si>
    <t>ANIKINDS</t>
  </si>
  <si>
    <t>Archidply Industries Ltd</t>
  </si>
  <si>
    <t>ARCHIDPLY</t>
  </si>
  <si>
    <t>Niraj Cement Structurals Ltd</t>
  </si>
  <si>
    <t>NIRAJ</t>
  </si>
  <si>
    <t>Ovobel Foods Ltd</t>
  </si>
  <si>
    <t>OVOBELE</t>
  </si>
  <si>
    <t>Interiors &amp; More Ltd</t>
  </si>
  <si>
    <t>INM</t>
  </si>
  <si>
    <t>Pacific Industries Ltd</t>
  </si>
  <si>
    <t>PACIFICI</t>
  </si>
  <si>
    <t>Global Offshore Services Ltd</t>
  </si>
  <si>
    <t>GLOBOFFS</t>
  </si>
  <si>
    <t>Money Masters Leasing and Finance Ltd</t>
  </si>
  <si>
    <t>MMLF</t>
  </si>
  <si>
    <t>Basant Agro Tech (India) Ltd</t>
  </si>
  <si>
    <t>BASANTGL</t>
  </si>
  <si>
    <t>Tirupati Starch &amp; Chemicals Ltd</t>
  </si>
  <si>
    <t>TIRUSTA</t>
  </si>
  <si>
    <t>Maheshwari Logistics Ltd</t>
  </si>
  <si>
    <t>MAHESHWARI</t>
  </si>
  <si>
    <t>Deep Polymers Ltd</t>
  </si>
  <si>
    <t>DEEP</t>
  </si>
  <si>
    <t>Indian Infotech and Software Ltd</t>
  </si>
  <si>
    <t>INDINFO</t>
  </si>
  <si>
    <t>Setco Automotive Ltd</t>
  </si>
  <si>
    <t>SETCO</t>
  </si>
  <si>
    <t>Anmol India Ltd</t>
  </si>
  <si>
    <t>ANMOL</t>
  </si>
  <si>
    <t>Ducol Organics &amp; Colours Ltd</t>
  </si>
  <si>
    <t>DUCOL</t>
  </si>
  <si>
    <t>Alpa Laboratories Ltd</t>
  </si>
  <si>
    <t>ALPA</t>
  </si>
  <si>
    <t>Khemani Distributors &amp; Marketing Ltd</t>
  </si>
  <si>
    <t>KDML</t>
  </si>
  <si>
    <t>Prizor Viztech Ltd</t>
  </si>
  <si>
    <t>PRIZOR</t>
  </si>
  <si>
    <t>Lucent Industries Ltd</t>
  </si>
  <si>
    <t>LUCENT</t>
  </si>
  <si>
    <t>Abans Enterprises Ltd</t>
  </si>
  <si>
    <t>ABANSENT</t>
  </si>
  <si>
    <t>Samor Reality Ltd</t>
  </si>
  <si>
    <t>SAMOR</t>
  </si>
  <si>
    <t>Priti International Ltd</t>
  </si>
  <si>
    <t>PRITI</t>
  </si>
  <si>
    <t>Vaishali Pharma Ltd</t>
  </si>
  <si>
    <t>VAISHALI</t>
  </si>
  <si>
    <t>Dcm Ltd</t>
  </si>
  <si>
    <t>DCM</t>
  </si>
  <si>
    <t>Accuracy Shipping Ltd</t>
  </si>
  <si>
    <t>ACCURACY</t>
  </si>
  <si>
    <t>Pansari Developers Ltd</t>
  </si>
  <si>
    <t>PANSARI</t>
  </si>
  <si>
    <t>Swati Projects Ltd</t>
  </si>
  <si>
    <t>SWATIPRO</t>
  </si>
  <si>
    <t>Tarmat Ltd</t>
  </si>
  <si>
    <t>TARMAT</t>
  </si>
  <si>
    <t>NipponINETFNifty SDL Apr 2026 Top 20 Equal Weight</t>
  </si>
  <si>
    <t>SDL26BEES</t>
  </si>
  <si>
    <t>Emmbi Industries Ltd</t>
  </si>
  <si>
    <t>EMMBI</t>
  </si>
  <si>
    <t>Panyam Cements And Mineral Industrties Ltd</t>
  </si>
  <si>
    <t>PANCM</t>
  </si>
  <si>
    <t>Calcom Vision Ltd</t>
  </si>
  <si>
    <t>CALCOM</t>
  </si>
  <si>
    <t>Metroglobal Ltd</t>
  </si>
  <si>
    <t>METROGLOBL</t>
  </si>
  <si>
    <t>Greenchef Appliances Ltd</t>
  </si>
  <si>
    <t>GREENCHEF</t>
  </si>
  <si>
    <t>Kakatiya Cement Sugar and Industries Ltd</t>
  </si>
  <si>
    <t>KAKATCEM</t>
  </si>
  <si>
    <t>Smruthi Organics Ltd</t>
  </si>
  <si>
    <t>SMRUTHIORG</t>
  </si>
  <si>
    <t>Semac Consultants Ltd</t>
  </si>
  <si>
    <t>SEMAC</t>
  </si>
  <si>
    <t>Dhatre Udyog Ltd</t>
  </si>
  <si>
    <t>DHATRE</t>
  </si>
  <si>
    <t>Alacrity Securities Ltd</t>
  </si>
  <si>
    <t>ALSL</t>
  </si>
  <si>
    <t>Hilton Metal Forging Ltd</t>
  </si>
  <si>
    <t>HILTON</t>
  </si>
  <si>
    <t>Enser Communications Ltd</t>
  </si>
  <si>
    <t>ENSER</t>
  </si>
  <si>
    <t>DRS Dilip Roadlines Ltd</t>
  </si>
  <si>
    <t>DRSDILIP</t>
  </si>
  <si>
    <t>Emerald Finance Ltd</t>
  </si>
  <si>
    <t>EMERALD</t>
  </si>
  <si>
    <t>Tainwala Chemicals and Plastics (India) Ltd</t>
  </si>
  <si>
    <t>TAINWALCHM</t>
  </si>
  <si>
    <t>Worth Peripherals Ltd</t>
  </si>
  <si>
    <t>Tyche Industries Ltd</t>
  </si>
  <si>
    <t>TYCHE</t>
  </si>
  <si>
    <t>Hindprakash Industries Ltd</t>
  </si>
  <si>
    <t>HPIL</t>
  </si>
  <si>
    <t>Total Transport Systems Ltd</t>
  </si>
  <si>
    <t>TOTAL</t>
  </si>
  <si>
    <t>B &amp; A Ltd</t>
  </si>
  <si>
    <t>BNALTD</t>
  </si>
  <si>
    <t>Suryalata Spinning Mills Ltd</t>
  </si>
  <si>
    <t>SURYALA</t>
  </si>
  <si>
    <t>Sotac Pharmaceuticals Ltd</t>
  </si>
  <si>
    <t>SOTAC</t>
  </si>
  <si>
    <t>SPL Industries Ltd</t>
  </si>
  <si>
    <t>SPLIL</t>
  </si>
  <si>
    <t>Silicon Rental Solutions Ltd</t>
  </si>
  <si>
    <t>SRSOLTD</t>
  </si>
  <si>
    <t>S &amp; S Power Switchgear Ltd</t>
  </si>
  <si>
    <t>S&amp;SPOWER</t>
  </si>
  <si>
    <t>Bal Pharma Ltd</t>
  </si>
  <si>
    <t>BALPHARMA</t>
  </si>
  <si>
    <t>Tulive Developers Ltd</t>
  </si>
  <si>
    <t>TULIVE</t>
  </si>
  <si>
    <t>Sharat Industries Ltd</t>
  </si>
  <si>
    <t>SHINDL</t>
  </si>
  <si>
    <t>Shri Techtex Ltd</t>
  </si>
  <si>
    <t>SHRITECH</t>
  </si>
  <si>
    <t>Kaira Can Co Ltd</t>
  </si>
  <si>
    <t>KAIRA</t>
  </si>
  <si>
    <t>Parshva Enterprises Ltd</t>
  </si>
  <si>
    <t>PARSHVA</t>
  </si>
  <si>
    <t>Kesar Petroproducts Ltd</t>
  </si>
  <si>
    <t>KESARPE</t>
  </si>
  <si>
    <t>Eros International Media Ltd</t>
  </si>
  <si>
    <t>EROSMEDIA</t>
  </si>
  <si>
    <t>Pharmaids Pharmaceuticals Ltd</t>
  </si>
  <si>
    <t>PHARMAID</t>
  </si>
  <si>
    <t>Reliance Home Finance Ltd</t>
  </si>
  <si>
    <t>RHFL</t>
  </si>
  <si>
    <t>Housing Development and Infrastructure Ltd</t>
  </si>
  <si>
    <t>HDIL</t>
  </si>
  <si>
    <t>J C T Ltd</t>
  </si>
  <si>
    <t>JCTLTD</t>
  </si>
  <si>
    <t>Avance Technologies Ltd</t>
  </si>
  <si>
    <t>AVANCE</t>
  </si>
  <si>
    <t>Kovilpatti Lakshmi Roller Flour Mills Ltd</t>
  </si>
  <si>
    <t>KLRFM</t>
  </si>
  <si>
    <t>Steelman Telecom Ltd</t>
  </si>
  <si>
    <t>STML</t>
  </si>
  <si>
    <t>HCP Plastene Bulkpack Ltd</t>
  </si>
  <si>
    <t>HPBL</t>
  </si>
  <si>
    <t>Polson Ltd</t>
  </si>
  <si>
    <t>POLSON</t>
  </si>
  <si>
    <t>Gujarat Toolroom Ltd</t>
  </si>
  <si>
    <t>GUJTLRM</t>
  </si>
  <si>
    <t>ResGen Ltd</t>
  </si>
  <si>
    <t>RESGEN</t>
  </si>
  <si>
    <t>Electro Force (India) Ltd</t>
  </si>
  <si>
    <t>EFORCE</t>
  </si>
  <si>
    <t>Electronic Equipment &amp; Parts</t>
  </si>
  <si>
    <t>LKP Securities Ltd</t>
  </si>
  <si>
    <t>LKPSEC</t>
  </si>
  <si>
    <t>De Neers Tools Ltd</t>
  </si>
  <si>
    <t>DENEERS</t>
  </si>
  <si>
    <t>Shreeji Translogistics Ltd</t>
  </si>
  <si>
    <t>STL</t>
  </si>
  <si>
    <t>Sikko Industries Ltd</t>
  </si>
  <si>
    <t>SIKKO</t>
  </si>
  <si>
    <t>JHS Svendgaard Laboratories Ltd</t>
  </si>
  <si>
    <t>JHS</t>
  </si>
  <si>
    <t>Savera Industries Ltd</t>
  </si>
  <si>
    <t>SAVERA</t>
  </si>
  <si>
    <t>Siyaram Recycling Industries Ltd</t>
  </si>
  <si>
    <t>SIYARAM</t>
  </si>
  <si>
    <t>Kifs Financial Services Ltd</t>
  </si>
  <si>
    <t>KIFS</t>
  </si>
  <si>
    <t>Standard Industries Ltd</t>
  </si>
  <si>
    <t>SIL</t>
  </si>
  <si>
    <t>Reliance Naval and Engineering Ltd</t>
  </si>
  <si>
    <t>RNAVAL</t>
  </si>
  <si>
    <t>Reliance Chemotex Industries Ltd</t>
  </si>
  <si>
    <t>RELCHEMQ</t>
  </si>
  <si>
    <t>Art Nirman Ltd</t>
  </si>
  <si>
    <t>ARTNIRMAN</t>
  </si>
  <si>
    <t>Enfuse Solutions Ltd</t>
  </si>
  <si>
    <t>ENFUSE</t>
  </si>
  <si>
    <t>SAL Steel Ltd</t>
  </si>
  <si>
    <t>SALSTEEL</t>
  </si>
  <si>
    <t>Indian Acrylics Ltd</t>
  </si>
  <si>
    <t>INDIANACRY</t>
  </si>
  <si>
    <t>Bharat Gears Ltd</t>
  </si>
  <si>
    <t>BHARATGEAR</t>
  </si>
  <si>
    <t>Parvati Sweetners and Power Ltd</t>
  </si>
  <si>
    <t>PARVATI</t>
  </si>
  <si>
    <t>Cenlub Industries Ltd</t>
  </si>
  <si>
    <t>CENLUB</t>
  </si>
  <si>
    <t>Bodhi Tree Multimedia Ltd</t>
  </si>
  <si>
    <t>BTML</t>
  </si>
  <si>
    <t>Jocil Ltd</t>
  </si>
  <si>
    <t>JOCIL</t>
  </si>
  <si>
    <t>B.A.G. Films and Media Ltd</t>
  </si>
  <si>
    <t>BAGFILMS</t>
  </si>
  <si>
    <t>WeP Solutions Ltd</t>
  </si>
  <si>
    <t>WEPSOLN</t>
  </si>
  <si>
    <t>7Seas Entertainment Ltd</t>
  </si>
  <si>
    <t>7SEASL</t>
  </si>
  <si>
    <t>Sir Shadi Lal Enterprises Ltd</t>
  </si>
  <si>
    <t>SSLEL</t>
  </si>
  <si>
    <t>Syschem (India) Ltd</t>
  </si>
  <si>
    <t>SYSCHEM</t>
  </si>
  <si>
    <t>Winsome Textile Industries Ltd</t>
  </si>
  <si>
    <t>WINSOMTX</t>
  </si>
  <si>
    <t>Zenith Exports Ltd</t>
  </si>
  <si>
    <t>ZENITHEXPO</t>
  </si>
  <si>
    <t>Bhandari Hosiery Exports Ltd</t>
  </si>
  <si>
    <t>BHANDARI</t>
  </si>
  <si>
    <t>New Swan Multitech Ltd</t>
  </si>
  <si>
    <t>SWANAGRO</t>
  </si>
  <si>
    <t>Kesar Enterprises Ltd</t>
  </si>
  <si>
    <t>KESARENT</t>
  </si>
  <si>
    <t>Ai Champdany Industries Ltd</t>
  </si>
  <si>
    <t>AICHAMP</t>
  </si>
  <si>
    <t>BCPL Railway Infrastructure Ltd</t>
  </si>
  <si>
    <t>BCPL</t>
  </si>
  <si>
    <t>ATV Projects India Ltd</t>
  </si>
  <si>
    <t>ATVPR</t>
  </si>
  <si>
    <t>Thakkers Developers Ltd</t>
  </si>
  <si>
    <t>THAKDEV</t>
  </si>
  <si>
    <t>Ganges Securities Ltd</t>
  </si>
  <si>
    <t>GANGESSECU</t>
  </si>
  <si>
    <t>Mangalam Drugs and Organics Ltd</t>
  </si>
  <si>
    <t>MANGALAM</t>
  </si>
  <si>
    <t>BN Holdings Ltd</t>
  </si>
  <si>
    <t>BNHOLDINGS</t>
  </si>
  <si>
    <t>Oil Country Tubular Ltd</t>
  </si>
  <si>
    <t>OILCOUNTUB</t>
  </si>
  <si>
    <t>DIGJAM Ltd</t>
  </si>
  <si>
    <t>DIGJAMLMTD</t>
  </si>
  <si>
    <t>Rishiroop Ltd</t>
  </si>
  <si>
    <t>RISHIROOP</t>
  </si>
  <si>
    <t>Mahamaya Steel Industries Ltd</t>
  </si>
  <si>
    <t>MAHASTEEL</t>
  </si>
  <si>
    <t>Espire Hospitality Ltd</t>
  </si>
  <si>
    <t>ESPIRE</t>
  </si>
  <si>
    <t>Nippon India ETF Nifty PSU Bank BeES</t>
  </si>
  <si>
    <t>PSUBNKBEES</t>
  </si>
  <si>
    <t>Visco Trade Associates Ltd</t>
  </si>
  <si>
    <t>VISCO</t>
  </si>
  <si>
    <t>Xelpmoc Design and Tech Ltd</t>
  </si>
  <si>
    <t>XELPMOC</t>
  </si>
  <si>
    <t>Aayush Art and Bullion Ltd</t>
  </si>
  <si>
    <t>AAYUSHBULL</t>
  </si>
  <si>
    <t>Diensten Tech Ltd</t>
  </si>
  <si>
    <t>DTL</t>
  </si>
  <si>
    <t>Manas Properties Ltd</t>
  </si>
  <si>
    <t>MANAS</t>
  </si>
  <si>
    <t>Prakash Steelage Ltd</t>
  </si>
  <si>
    <t>PRAKASHSTL</t>
  </si>
  <si>
    <t>Lambodhara Textiles Ltd</t>
  </si>
  <si>
    <t>LAMBODHARA</t>
  </si>
  <si>
    <t>Chaman Metallics Ltd</t>
  </si>
  <si>
    <t>CMNL</t>
  </si>
  <si>
    <t>Future Consumer Ltd</t>
  </si>
  <si>
    <t>FCONSUMER</t>
  </si>
  <si>
    <t>Flexituff Ventures International Ltd</t>
  </si>
  <si>
    <t>FLEXITUFF</t>
  </si>
  <si>
    <t>Aspire &amp; Innovative Advertising Ltd</t>
  </si>
  <si>
    <t>ASPIRE</t>
  </si>
  <si>
    <t>Tanvi Foods (India) Ltd</t>
  </si>
  <si>
    <t>TANVI</t>
  </si>
  <si>
    <t>Indian Card Clothing Company Ltd</t>
  </si>
  <si>
    <t>INDIANCARD</t>
  </si>
  <si>
    <t>Zeal Aqua Ltd</t>
  </si>
  <si>
    <t>V R Infraspace Ltd</t>
  </si>
  <si>
    <t>VR</t>
  </si>
  <si>
    <t>Sonal Mercantile Ltd</t>
  </si>
  <si>
    <t>SONAL</t>
  </si>
  <si>
    <t>Baweja Studios Ltd</t>
  </si>
  <si>
    <t>BAWEJA</t>
  </si>
  <si>
    <t>Athena Global Technologies Ltd</t>
  </si>
  <si>
    <t>ATHENAGLO</t>
  </si>
  <si>
    <t>Surya Lakshmi Cotton Mills Ltd</t>
  </si>
  <si>
    <t>SURYALAXMI</t>
  </si>
  <si>
    <t>Virat Crane Industries Ltd</t>
  </si>
  <si>
    <t>VIRATCRA</t>
  </si>
  <si>
    <t>Vaidya Sane Ayurved Laboratories Ltd</t>
  </si>
  <si>
    <t>MADHAVBAUG</t>
  </si>
  <si>
    <t>Mukta Arts Ltd</t>
  </si>
  <si>
    <t>MUKTAARTS</t>
  </si>
  <si>
    <t>Panache Digilife Ltd</t>
  </si>
  <si>
    <t>PANACHE</t>
  </si>
  <si>
    <t>Cubex Tubings Ltd</t>
  </si>
  <si>
    <t>CUBEXTUB</t>
  </si>
  <si>
    <t>Metals - Copper</t>
  </si>
  <si>
    <t>Acme Resources Ltd</t>
  </si>
  <si>
    <t>ACME</t>
  </si>
  <si>
    <t>Patel Integrated Logistics Ltd</t>
  </si>
  <si>
    <t>PATINTLOG</t>
  </si>
  <si>
    <t>VJTF Eduservices Ltd</t>
  </si>
  <si>
    <t>VJTFEDU</t>
  </si>
  <si>
    <t>Jayant Infratech Ltd</t>
  </si>
  <si>
    <t>JAYANT</t>
  </si>
  <si>
    <t>Ansal Properties and Infrastructure Ltd</t>
  </si>
  <si>
    <t>ANSALAPI</t>
  </si>
  <si>
    <t>Aluwind Architectural Ltd</t>
  </si>
  <si>
    <t>ALUWIND</t>
  </si>
  <si>
    <t>Deepak Spinners Ltd</t>
  </si>
  <si>
    <t>DEEPAKSP</t>
  </si>
  <si>
    <t>Globe International Carriers Ltd</t>
  </si>
  <si>
    <t>GICL</t>
  </si>
  <si>
    <t>Swastik Pipe Ltd</t>
  </si>
  <si>
    <t>SWASTIK</t>
  </si>
  <si>
    <t>Colab Cloud Platforms Ltd</t>
  </si>
  <si>
    <t>COLABCLOUD</t>
  </si>
  <si>
    <t>BN Rathi Securities Ltd</t>
  </si>
  <si>
    <t>BNRSEC</t>
  </si>
  <si>
    <t>Premco Global Ltd</t>
  </si>
  <si>
    <t>PREMCO</t>
  </si>
  <si>
    <t>Dhruva Capital Services Ltd</t>
  </si>
  <si>
    <t>DHRUVCA</t>
  </si>
  <si>
    <t>Kohinoor Foods Ltd</t>
  </si>
  <si>
    <t>KOHINOOR</t>
  </si>
  <si>
    <t>MPS Infotecnics Ltd</t>
  </si>
  <si>
    <t>VISESHINFO</t>
  </si>
  <si>
    <t>K I C Metaliks Ltd</t>
  </si>
  <si>
    <t>KAJARIR</t>
  </si>
  <si>
    <t>Touchwood Entertainment Ltd</t>
  </si>
  <si>
    <t>TOUCHWOOD</t>
  </si>
  <si>
    <t>Flex Foods Ltd</t>
  </si>
  <si>
    <t>FLEXFO</t>
  </si>
  <si>
    <t>Barak Valley Cements Ltd</t>
  </si>
  <si>
    <t>BVCL</t>
  </si>
  <si>
    <t>Praxis Home Retail Ltd</t>
  </si>
  <si>
    <t>PRAXIS</t>
  </si>
  <si>
    <t>Jhandewalas Foods Ltd</t>
  </si>
  <si>
    <t>JFL</t>
  </si>
  <si>
    <t>Three M Paper Boards Ltd</t>
  </si>
  <si>
    <t>THREEMPAPE</t>
  </si>
  <si>
    <t>Salona Cotspin Ltd</t>
  </si>
  <si>
    <t>SALONA</t>
  </si>
  <si>
    <t>Piccadily Sugar and Allied Industries Ltd</t>
  </si>
  <si>
    <t>PICCASUG</t>
  </si>
  <si>
    <t>Jainam Ferro Alloys (I) Ltd</t>
  </si>
  <si>
    <t>JAINAM</t>
  </si>
  <si>
    <t>NTC Industries Ltd</t>
  </si>
  <si>
    <t>NTCIND</t>
  </si>
  <si>
    <t>Fidel Softech Ltd</t>
  </si>
  <si>
    <t>FIDEL</t>
  </si>
  <si>
    <t>Active Clothing Co Ltd</t>
  </si>
  <si>
    <t>ACTIVE</t>
  </si>
  <si>
    <t>Urban Enviro Waste Management Ltd</t>
  </si>
  <si>
    <t>URBAN</t>
  </si>
  <si>
    <t>Lakshmi Automatic Loom Works Ltd</t>
  </si>
  <si>
    <t>LXMIATO</t>
  </si>
  <si>
    <t>Indsil Hydro Power and Manganese Ltd</t>
  </si>
  <si>
    <t>INDSILHYD</t>
  </si>
  <si>
    <t>Kundan Edifice Ltd</t>
  </si>
  <si>
    <t>KEL</t>
  </si>
  <si>
    <t>Srivasavi Adhesive Tapes Ltd</t>
  </si>
  <si>
    <t>SRIVASAVI</t>
  </si>
  <si>
    <t>Cadsys (India) Ltd</t>
  </si>
  <si>
    <t>CADSYS</t>
  </si>
  <si>
    <t>Qualitek Labs Ltd</t>
  </si>
  <si>
    <t>QLL</t>
  </si>
  <si>
    <t>India Steel Works Ltd</t>
  </si>
  <si>
    <t>ISWL</t>
  </si>
  <si>
    <t>Rexnord Electronics and Controls Ltd</t>
  </si>
  <si>
    <t>REXNORD</t>
  </si>
  <si>
    <t>Sundaram Multi Pap Ltd</t>
  </si>
  <si>
    <t>SUNDARAM</t>
  </si>
  <si>
    <t>United Van Der Horst Ltd</t>
  </si>
  <si>
    <t>UVDRHOR</t>
  </si>
  <si>
    <t>Likhami Consulting Ltd</t>
  </si>
  <si>
    <t>LIKHAMI</t>
  </si>
  <si>
    <t>KHFM Hospitality and Facility Management Services Ltd</t>
  </si>
  <si>
    <t>KHFM</t>
  </si>
  <si>
    <t>Samrat Forgings Ltd</t>
  </si>
  <si>
    <t>SAMRATFORG</t>
  </si>
  <si>
    <t>Ascom Leasing &amp; Investments Ltd</t>
  </si>
  <si>
    <t>ASCOM</t>
  </si>
  <si>
    <t>DB (International) Stock Brokers Ltd</t>
  </si>
  <si>
    <t>DBSTOCKBRO</t>
  </si>
  <si>
    <t>Globe Textiles (India) Ltd</t>
  </si>
  <si>
    <t>GLOBE</t>
  </si>
  <si>
    <t>Atishay Ltd</t>
  </si>
  <si>
    <t>ATISHAY</t>
  </si>
  <si>
    <t>MRO-TEK Realty Ltd</t>
  </si>
  <si>
    <t>MRO-TEK</t>
  </si>
  <si>
    <t>Golkunda Diamonds and Jewellery Ltd</t>
  </si>
  <si>
    <t>GOLKUNDIA</t>
  </si>
  <si>
    <t>Maiden Forgings Ltd</t>
  </si>
  <si>
    <t>MAIDEN</t>
  </si>
  <si>
    <t>Ecoplast Ltd</t>
  </si>
  <si>
    <t>ECOPLAST</t>
  </si>
  <si>
    <t>Landmark Property Development Co Ltd</t>
  </si>
  <si>
    <t>LPDC</t>
  </si>
  <si>
    <t>Bengal Tea &amp; Fabrics Ltd</t>
  </si>
  <si>
    <t>BENGALT</t>
  </si>
  <si>
    <t>Shervani Industrial Syndicate Ltd</t>
  </si>
  <si>
    <t>SHERVANI</t>
  </si>
  <si>
    <t>Teamo Productions HQ Ltd</t>
  </si>
  <si>
    <t>TPHQ</t>
  </si>
  <si>
    <t>W H Brady &amp; Company Ltd</t>
  </si>
  <si>
    <t>WHBRADY</t>
  </si>
  <si>
    <t>Eyantra Ventures Ltd</t>
  </si>
  <si>
    <t>EY</t>
  </si>
  <si>
    <t>Ahlada Engineers Ltd</t>
  </si>
  <si>
    <t>AHLADA</t>
  </si>
  <si>
    <t>HB Estate Developers Ltd</t>
  </si>
  <si>
    <t>HBESD</t>
  </si>
  <si>
    <t>Milgrey Finance and Investments Ltd</t>
  </si>
  <si>
    <t>ZMILGFIN</t>
  </si>
  <si>
    <t>Motor and General Finance Ltd</t>
  </si>
  <si>
    <t>MOTOGENFIN</t>
  </si>
  <si>
    <t>Vishal Bearings Ltd</t>
  </si>
  <si>
    <t>VISHALBL</t>
  </si>
  <si>
    <t>3rd Rock Multimedia Ltd</t>
  </si>
  <si>
    <t>3RDROCK</t>
  </si>
  <si>
    <t>Skil Infrastructure Ltd</t>
  </si>
  <si>
    <t>SKIL</t>
  </si>
  <si>
    <t>B-Right RealEstate Ltd</t>
  </si>
  <si>
    <t>BRRL</t>
  </si>
  <si>
    <t>Sampann Utpadan India Ltd</t>
  </si>
  <si>
    <t>SAMPANN</t>
  </si>
  <si>
    <t>Zenith Steel Pipes &amp; Industries Ltd</t>
  </si>
  <si>
    <t>ZENITHSTL</t>
  </si>
  <si>
    <t>Simplex Castings Ltd</t>
  </si>
  <si>
    <t>SIMPLEXCAS</t>
  </si>
  <si>
    <t>Gayatri Sugars Ltd</t>
  </si>
  <si>
    <t>GAYATRI</t>
  </si>
  <si>
    <t>Pioneer Embroideries Ltd</t>
  </si>
  <si>
    <t>PIONEEREMB</t>
  </si>
  <si>
    <t>Ultracab (India) Ltd</t>
  </si>
  <si>
    <t>ULTRACAB</t>
  </si>
  <si>
    <t>Lotus Eye Hospital and Institute Ltd</t>
  </si>
  <si>
    <t>LOTUSEYE</t>
  </si>
  <si>
    <t>Kotak S&amp;P BSE Sensex ETF</t>
  </si>
  <si>
    <t>SENSEX1</t>
  </si>
  <si>
    <t>Zenith Drugs Ltd</t>
  </si>
  <si>
    <t>ZENITHDRUG</t>
  </si>
  <si>
    <t>ANI Integrated Services Ltd</t>
  </si>
  <si>
    <t>AISL</t>
  </si>
  <si>
    <t>Rishi Laser Ltd</t>
  </si>
  <si>
    <t>RISHILASE</t>
  </si>
  <si>
    <t>Pramara Promotions Ltd</t>
  </si>
  <si>
    <t>PRAMARA</t>
  </si>
  <si>
    <t>Sera Investments &amp; Finance India Ltd</t>
  </si>
  <si>
    <t>SERA</t>
  </si>
  <si>
    <t>Beardsell Ltd</t>
  </si>
  <si>
    <t>BEARDSELL</t>
  </si>
  <si>
    <t>ICICI Prudential Nifty Next 50 ETF</t>
  </si>
  <si>
    <t>NEXT50IETF</t>
  </si>
  <si>
    <t>ITL Industries Ltd</t>
  </si>
  <si>
    <t>ITL</t>
  </si>
  <si>
    <t>Bihar Sponge Iron Ltd</t>
  </si>
  <si>
    <t>BIHSPONG</t>
  </si>
  <si>
    <t>Transteel Seating Technologies Ltd</t>
  </si>
  <si>
    <t>TRANSTEEL</t>
  </si>
  <si>
    <t>Sumuka Agro Industries Ltd</t>
  </si>
  <si>
    <t>SUMUKA</t>
  </si>
  <si>
    <t>Suraj Industries Ltd</t>
  </si>
  <si>
    <t>SURJIND</t>
  </si>
  <si>
    <t>Apis India Ltd</t>
  </si>
  <si>
    <t>APIS</t>
  </si>
  <si>
    <t>AAA Technologies Ltd</t>
  </si>
  <si>
    <t>AAATECH</t>
  </si>
  <si>
    <t>Quadrant Televentures Ltd</t>
  </si>
  <si>
    <t>QUADRANT</t>
  </si>
  <si>
    <t>Amarjothi Spinning Mills Ltd</t>
  </si>
  <si>
    <t>AMARJOTHI</t>
  </si>
  <si>
    <t>Lahoti Overseas Ltd</t>
  </si>
  <si>
    <t>LAHOTIOV</t>
  </si>
  <si>
    <t>MRP Agro Ltd</t>
  </si>
  <si>
    <t>MRP</t>
  </si>
  <si>
    <t>COSCO (India) Ltd</t>
  </si>
  <si>
    <t>COSCO</t>
  </si>
  <si>
    <t>Edvenswa Enterprises Ltd</t>
  </si>
  <si>
    <t>EDVENSWA</t>
  </si>
  <si>
    <t>Gujarat Intrux Ltd</t>
  </si>
  <si>
    <t>GUJINTRX</t>
  </si>
  <si>
    <t>Aarey Drugs and Pharmaceuticals Ltd</t>
  </si>
  <si>
    <t>AAREYDRUGS</t>
  </si>
  <si>
    <t>GTV Engineering Ltd</t>
  </si>
  <si>
    <t>GTV</t>
  </si>
  <si>
    <t>Future Retail Ltd</t>
  </si>
  <si>
    <t>FRETAIL</t>
  </si>
  <si>
    <t>Scanpoint Geomatics Ltd</t>
  </si>
  <si>
    <t>SCANPGEOM</t>
  </si>
  <si>
    <t>Prerna Infrabuild Ltd</t>
  </si>
  <si>
    <t>PRERINFRA</t>
  </si>
  <si>
    <t>Winsome Breweries Ltd</t>
  </si>
  <si>
    <t>WINSOMBR</t>
  </si>
  <si>
    <t>Rudra Gas Enterprise Ltd</t>
  </si>
  <si>
    <t>RUDRAGAS</t>
  </si>
  <si>
    <t>Palash Securities Ltd</t>
  </si>
  <si>
    <t>PALASHSECU</t>
  </si>
  <si>
    <t>Machino Plastics Ltd</t>
  </si>
  <si>
    <t>MACPLASQ</t>
  </si>
  <si>
    <t>Madhucon Projects Ltd</t>
  </si>
  <si>
    <t>MADHUCON</t>
  </si>
  <si>
    <t>Himalaya Food International Ltd</t>
  </si>
  <si>
    <t>HFIL</t>
  </si>
  <si>
    <t>Alkali Metals Ltd</t>
  </si>
  <si>
    <t>ALKALI</t>
  </si>
  <si>
    <t>Cinerad Communications Ltd</t>
  </si>
  <si>
    <t>CINERAD</t>
  </si>
  <si>
    <t>Munoth Capital Market Ltd</t>
  </si>
  <si>
    <t>MUNCAPM</t>
  </si>
  <si>
    <t>Royal Cushion Vinyl Products Ltd</t>
  </si>
  <si>
    <t>ROYALCU</t>
  </si>
  <si>
    <t>Aakash Exploration Services Ltd</t>
  </si>
  <si>
    <t>AAKASH</t>
  </si>
  <si>
    <t>Goyal Aluminiums Ltd</t>
  </si>
  <si>
    <t>GOYALALUM</t>
  </si>
  <si>
    <t>Bhagyanagar Properties Ltd</t>
  </si>
  <si>
    <t>BHAGYAPROP</t>
  </si>
  <si>
    <t>Varanium Cloud Ltd</t>
  </si>
  <si>
    <t>CLOUD</t>
  </si>
  <si>
    <t>AMD Industries Ltd</t>
  </si>
  <si>
    <t>AMDIND</t>
  </si>
  <si>
    <t>Sharp Chucks and Machines Ltd</t>
  </si>
  <si>
    <t>SCML</t>
  </si>
  <si>
    <t>Aksh Optifibre Ltd</t>
  </si>
  <si>
    <t>AKSHOPTFBR</t>
  </si>
  <si>
    <t>Party Cruisers Ltd</t>
  </si>
  <si>
    <t>PARTYCRUS</t>
  </si>
  <si>
    <t>Facor Alloys Ltd</t>
  </si>
  <si>
    <t>FACORALL</t>
  </si>
  <si>
    <t>Nath Industries Ltd</t>
  </si>
  <si>
    <t>NATHIND</t>
  </si>
  <si>
    <t>Abhinav Capital Services Ltd</t>
  </si>
  <si>
    <t>ABHICAP</t>
  </si>
  <si>
    <t>Bhagwati Autocast Ltd</t>
  </si>
  <si>
    <t>BGWTATO</t>
  </si>
  <si>
    <t>Durlax Top Surface Ltd</t>
  </si>
  <si>
    <t>DURLAX</t>
  </si>
  <si>
    <t>Steel City Securities Ltd</t>
  </si>
  <si>
    <t>STEELCITY</t>
  </si>
  <si>
    <t>Sharika Enterprises Ltd</t>
  </si>
  <si>
    <t>SHARIKA</t>
  </si>
  <si>
    <t>Sagarsoft (India) Ltd</t>
  </si>
  <si>
    <t>SAGARSOFT</t>
  </si>
  <si>
    <t>Western India Plywoods Ltd</t>
  </si>
  <si>
    <t>WIPL</t>
  </si>
  <si>
    <t>BLS Infotech Ltd</t>
  </si>
  <si>
    <t>BLSINFOTE</t>
  </si>
  <si>
    <t>Yarn Syndicate Ltd</t>
  </si>
  <si>
    <t>YARNSYN</t>
  </si>
  <si>
    <t>Vaswani Industries Ltd</t>
  </si>
  <si>
    <t>VASWANI</t>
  </si>
  <si>
    <t>Garg Furnace Ltd</t>
  </si>
  <si>
    <t>GARGFUR</t>
  </si>
  <si>
    <t>Kkalpana Industries (India) Ltd</t>
  </si>
  <si>
    <t>KKALPANAIND</t>
  </si>
  <si>
    <t>HIM Teknoforge Ltd</t>
  </si>
  <si>
    <t>HIMTEK</t>
  </si>
  <si>
    <t>Quantum Gold Fund</t>
  </si>
  <si>
    <t>QGOLDHALF</t>
  </si>
  <si>
    <t>Master Components Ltd</t>
  </si>
  <si>
    <t>MASTER</t>
  </si>
  <si>
    <t>IBL Finance Ltd</t>
  </si>
  <si>
    <t>IBLFL</t>
  </si>
  <si>
    <t>Financial Technology</t>
  </si>
  <si>
    <t>Ahasolar Technologies Ltd</t>
  </si>
  <si>
    <t>AHASOLAR</t>
  </si>
  <si>
    <t>SNL Bearings Ltd</t>
  </si>
  <si>
    <t>SNL</t>
  </si>
  <si>
    <t>Securekloud Technologies Ltd</t>
  </si>
  <si>
    <t>SECURKLOUD</t>
  </si>
  <si>
    <t>HDFC S&amp;P BSE Sensex ETF</t>
  </si>
  <si>
    <t>HDFCSENSEX</t>
  </si>
  <si>
    <t>Accel Ltd</t>
  </si>
  <si>
    <t>ACCEL</t>
  </si>
  <si>
    <t>WSFx Global Pay Ltd</t>
  </si>
  <si>
    <t>WSFX</t>
  </si>
  <si>
    <t>Sati Poly Plast Ltd</t>
  </si>
  <si>
    <t>SATIPOLY</t>
  </si>
  <si>
    <t>Gayatri Projects Ltd</t>
  </si>
  <si>
    <t>GAYAPROJ</t>
  </si>
  <si>
    <t>Tamboli Industries Ltd</t>
  </si>
  <si>
    <t>TAMBOLIIN</t>
  </si>
  <si>
    <t>Sanco Trans Ltd</t>
  </si>
  <si>
    <t>SANCTRN</t>
  </si>
  <si>
    <t>Saumya Consultants Ltd</t>
  </si>
  <si>
    <t>SAUMYA</t>
  </si>
  <si>
    <t>Vedavaag Systems Ltd</t>
  </si>
  <si>
    <t>VEDAVAAG</t>
  </si>
  <si>
    <t>TCI Industries Ltd</t>
  </si>
  <si>
    <t>TCIIND</t>
  </si>
  <si>
    <t>Everest Organics Ltd</t>
  </si>
  <si>
    <t>EVERESTO</t>
  </si>
  <si>
    <t>Regency Ceramics Ltd</t>
  </si>
  <si>
    <t>REGENCERAM</t>
  </si>
  <si>
    <t>D &amp; H India Ltd</t>
  </si>
  <si>
    <t>DHINDIA</t>
  </si>
  <si>
    <t>Swashthik Plascon Ltd</t>
  </si>
  <si>
    <t>SPL</t>
  </si>
  <si>
    <t>Banka BioLoo Ltd</t>
  </si>
  <si>
    <t>BANKA</t>
  </si>
  <si>
    <t>Aztec Fluids &amp; Machinery Ltd</t>
  </si>
  <si>
    <t>AZTEC</t>
  </si>
  <si>
    <t>Asarfi Hospital Ltd</t>
  </si>
  <si>
    <t>ASARFI</t>
  </si>
  <si>
    <t>Upsurge Investment and Finance Ltd</t>
  </si>
  <si>
    <t>UPSURGE</t>
  </si>
  <si>
    <t>Naman In-Store (India) Ltd</t>
  </si>
  <si>
    <t>NAMAN</t>
  </si>
  <si>
    <t>National Fittings Ltd</t>
  </si>
  <si>
    <t>NATFIT</t>
  </si>
  <si>
    <t>Bilcare Ltd</t>
  </si>
  <si>
    <t>BI</t>
  </si>
  <si>
    <t>HEC Infra Projects Ltd</t>
  </si>
  <si>
    <t>HECPROJECT</t>
  </si>
  <si>
    <t>Arunjyoti Bio Ventures Ltd</t>
  </si>
  <si>
    <t>ABVL</t>
  </si>
  <si>
    <t>G. G. Automotive Gears Ltd</t>
  </si>
  <si>
    <t>GGAUTO</t>
  </si>
  <si>
    <t>Medicamen Organics Ltd</t>
  </si>
  <si>
    <t>MEDIORG</t>
  </si>
  <si>
    <t>Asit C Mehta Financial Services Ltd</t>
  </si>
  <si>
    <t>ASITCFIN</t>
  </si>
  <si>
    <t>Digidrive Distributors Ltd</t>
  </si>
  <si>
    <t>DIGIDRIVE</t>
  </si>
  <si>
    <t>Shri Gang Industries and Allied Products Ltd</t>
  </si>
  <si>
    <t>SHRIGANG</t>
  </si>
  <si>
    <t>Ansal Housing Ltd</t>
  </si>
  <si>
    <t>ANSALHSG</t>
  </si>
  <si>
    <t>APM Industries Ltd</t>
  </si>
  <si>
    <t>APMIN</t>
  </si>
  <si>
    <t>Mauria Udyog Ltd</t>
  </si>
  <si>
    <t>MUL</t>
  </si>
  <si>
    <t>AK Spintex Ltd</t>
  </si>
  <si>
    <t>AKSPINTEX</t>
  </si>
  <si>
    <t>Cravatex Ltd</t>
  </si>
  <si>
    <t>CRAVATEX</t>
  </si>
  <si>
    <t>B &amp; A Packaging India Ltd</t>
  </si>
  <si>
    <t>BAPACK</t>
  </si>
  <si>
    <t>Ausom Enterprise Ltd</t>
  </si>
  <si>
    <t>AUSOMENT</t>
  </si>
  <si>
    <t>Sal Automotive Ltd</t>
  </si>
  <si>
    <t>SALAUTO</t>
  </si>
  <si>
    <t>Veekayem Fashion &amp; Apparels Ltd</t>
  </si>
  <si>
    <t>VEEKAYEM</t>
  </si>
  <si>
    <t>United Cotfab Ltd</t>
  </si>
  <si>
    <t>COTFAB</t>
  </si>
  <si>
    <t>Fiberweb (India) Ltd</t>
  </si>
  <si>
    <t>FIBERWEB</t>
  </si>
  <si>
    <t>Jasch Industries Ltd</t>
  </si>
  <si>
    <t>JASCH</t>
  </si>
  <si>
    <t>Shanti Spintex Ltd</t>
  </si>
  <si>
    <t>SHANTIDENM</t>
  </si>
  <si>
    <t>Modern Dairies Ltd</t>
  </si>
  <si>
    <t>MODAIRY</t>
  </si>
  <si>
    <t>Credent Global Finance Ltd</t>
  </si>
  <si>
    <t>CGFL</t>
  </si>
  <si>
    <t>Good Value Irrigation Ltd</t>
  </si>
  <si>
    <t>VUENOW</t>
  </si>
  <si>
    <t>Mercury Laboratories Ltd</t>
  </si>
  <si>
    <t>MERCURYLAB</t>
  </si>
  <si>
    <t>Arshiya Ltd</t>
  </si>
  <si>
    <t>ARSHIYA</t>
  </si>
  <si>
    <t>Bharat Immunologicals and Biologicals Corporation Ltd</t>
  </si>
  <si>
    <t>BIBCL</t>
  </si>
  <si>
    <t>Shetron Ltd</t>
  </si>
  <si>
    <t>SHETR</t>
  </si>
  <si>
    <t>Times Guaranty Ltd</t>
  </si>
  <si>
    <t>TIMESGTY</t>
  </si>
  <si>
    <t>Orissa Bengal Carrier Ltd</t>
  </si>
  <si>
    <t>OBCL</t>
  </si>
  <si>
    <t>Thacker and Company Ltd</t>
  </si>
  <si>
    <t>THACKER</t>
  </si>
  <si>
    <t>Virat Leasing Ltd</t>
  </si>
  <si>
    <t>VLL</t>
  </si>
  <si>
    <t>Peria Karamalai Tea and Produce Company Ltd</t>
  </si>
  <si>
    <t>PKTEA</t>
  </si>
  <si>
    <t>Eco Hotels and Resorts Ltd</t>
  </si>
  <si>
    <t>ECOHOTELS</t>
  </si>
  <si>
    <t>Cian Agro Industries &amp; Infrastructure Ltd</t>
  </si>
  <si>
    <t>CIANAGRO</t>
  </si>
  <si>
    <t>Rainbow Foundations Ltd</t>
  </si>
  <si>
    <t>RAINBOWF</t>
  </si>
  <si>
    <t>Transwarranty Finance Ltd</t>
  </si>
  <si>
    <t>TFL</t>
  </si>
  <si>
    <t>Binayak Tex Processors Ltd</t>
  </si>
  <si>
    <t>ZBINTXPP</t>
  </si>
  <si>
    <t>Pee Cee Cosma Sope Ltd</t>
  </si>
  <si>
    <t>PCCOSMA</t>
  </si>
  <si>
    <t>Tilak Ventures Ltd</t>
  </si>
  <si>
    <t>TILAK</t>
  </si>
  <si>
    <t>Narbada Gems and Jewellery Ltd</t>
  </si>
  <si>
    <t>NARBADA</t>
  </si>
  <si>
    <t>Sattrix Information Security Ltd</t>
  </si>
  <si>
    <t>SATTRIX</t>
  </si>
  <si>
    <t>Emerald Leisures Ltd</t>
  </si>
  <si>
    <t>EMERALL</t>
  </si>
  <si>
    <t>Astron Paper &amp; Board Mill Ltd</t>
  </si>
  <si>
    <t>ASTRON</t>
  </si>
  <si>
    <t>Genpharmasec Ltd</t>
  </si>
  <si>
    <t>GENPHARMA</t>
  </si>
  <si>
    <t>MEP Infrastructure Developers Ltd</t>
  </si>
  <si>
    <t>MEP</t>
  </si>
  <si>
    <t>Maruti Interior Products Ltd</t>
  </si>
  <si>
    <t>SPITZE</t>
  </si>
  <si>
    <t>Debock Industries Ltd</t>
  </si>
  <si>
    <t>DIL</t>
  </si>
  <si>
    <t>Ashika Credit Capital Ltd</t>
  </si>
  <si>
    <t>ASHIKA</t>
  </si>
  <si>
    <t>Chowgule Steamships Ltd</t>
  </si>
  <si>
    <t>CHOWGULSTM</t>
  </si>
  <si>
    <t>Latteys Industries Ltd</t>
  </si>
  <si>
    <t>LATTEYS</t>
  </si>
  <si>
    <t>Pulz Electronics Ltd</t>
  </si>
  <si>
    <t>PULZ</t>
  </si>
  <si>
    <t>Rachana Infrastructure Ltd</t>
  </si>
  <si>
    <t>RILINFRA</t>
  </si>
  <si>
    <t>Integrated Personnel Services Ltd</t>
  </si>
  <si>
    <t>IPSL</t>
  </si>
  <si>
    <t>Nagreeka Exports Ltd</t>
  </si>
  <si>
    <t>NAGREEKEXP</t>
  </si>
  <si>
    <t>Relicab Cable Manufacturing Ltd</t>
  </si>
  <si>
    <t>RELICAB</t>
  </si>
  <si>
    <t>Lasa Supergenerics Ltd</t>
  </si>
  <si>
    <t>LASA</t>
  </si>
  <si>
    <t>Agri-Tech (India) Ltd</t>
  </si>
  <si>
    <t>AGRITECH</t>
  </si>
  <si>
    <t>Promax Power Ltd</t>
  </si>
  <si>
    <t>PROMAX</t>
  </si>
  <si>
    <t>Paras Petrofils Ltd</t>
  </si>
  <si>
    <t>PARASPETRO</t>
  </si>
  <si>
    <t>Nidhi Granites Ltd</t>
  </si>
  <si>
    <t>NIDHGRN</t>
  </si>
  <si>
    <t>Virya Resources Ltd</t>
  </si>
  <si>
    <t>VIRYA</t>
  </si>
  <si>
    <t>Harshdeep Hortico Ltd</t>
  </si>
  <si>
    <t>HARSHDEEP</t>
  </si>
  <si>
    <t>Sayaji Industries Ltd</t>
  </si>
  <si>
    <t>SAYAJIIND</t>
  </si>
  <si>
    <t>Shri Krishna Devcon Ltd</t>
  </si>
  <si>
    <t>SHRIKRISH</t>
  </si>
  <si>
    <t>Som Datt Finance Corporation Ltd</t>
  </si>
  <si>
    <t>SODFC</t>
  </si>
  <si>
    <t>Shah Alloys Ltd</t>
  </si>
  <si>
    <t>SHAHALLOYS</t>
  </si>
  <si>
    <t>Damodar Industries Ltd</t>
  </si>
  <si>
    <t>DAMODARIND</t>
  </si>
  <si>
    <t>Akar Auto Industries Ltd</t>
  </si>
  <si>
    <t>AAIL</t>
  </si>
  <si>
    <t>Parnax Lab Ltd</t>
  </si>
  <si>
    <t>PARNAXLAB</t>
  </si>
  <si>
    <t>Resonance Specialties Ltd</t>
  </si>
  <si>
    <t>RESONANCE</t>
  </si>
  <si>
    <t>Hariyana Ship Breakers Ltd</t>
  </si>
  <si>
    <t>HRYNSHP</t>
  </si>
  <si>
    <t>Anjani Foods Ltd</t>
  </si>
  <si>
    <t>ANJANIFOODS</t>
  </si>
  <si>
    <t>DRS Cargo Movers Ltd</t>
  </si>
  <si>
    <t>DRSCARGO</t>
  </si>
  <si>
    <t>Mcon Rasayan India Ltd</t>
  </si>
  <si>
    <t>MCON</t>
  </si>
  <si>
    <t>Alfred Herbert (India) Ltd</t>
  </si>
  <si>
    <t>ALFREDHE</t>
  </si>
  <si>
    <t>Bansal Roofing Products Ltd</t>
  </si>
  <si>
    <t>BRPL</t>
  </si>
  <si>
    <t>KG Petrochem Ltd</t>
  </si>
  <si>
    <t>KGPETRO</t>
  </si>
  <si>
    <t>Gujarat Natural Resources Ltd</t>
  </si>
  <si>
    <t>GNRL</t>
  </si>
  <si>
    <t>Ishan Dyes and Chemicals Ltd</t>
  </si>
  <si>
    <t>ISHANCH</t>
  </si>
  <si>
    <t>CNI Research Ltd</t>
  </si>
  <si>
    <t>CNIRESLTD</t>
  </si>
  <si>
    <t>Womancart Ltd</t>
  </si>
  <si>
    <t>WOMANCART</t>
  </si>
  <si>
    <t>Gujchem Distillers India Ltd</t>
  </si>
  <si>
    <t>GUJCMDS</t>
  </si>
  <si>
    <t>Gokak Textiles Ltd</t>
  </si>
  <si>
    <t>GOKAKTEX</t>
  </si>
  <si>
    <t>Jamshri Realty Ltd</t>
  </si>
  <si>
    <t>JAMSHRI</t>
  </si>
  <si>
    <t>Avro India Ltd</t>
  </si>
  <si>
    <t>AVROIND</t>
  </si>
  <si>
    <t>Mysore Petro Chemicals Ltd</t>
  </si>
  <si>
    <t>MYSORPETRO</t>
  </si>
  <si>
    <t>Energy Development Company Ltd</t>
  </si>
  <si>
    <t>ENERGYDEV</t>
  </si>
  <si>
    <t>Blue Pebble Ltd</t>
  </si>
  <si>
    <t>BLUEPEBBLE</t>
  </si>
  <si>
    <t>Aditya BSL Nifty Next 50 ETF</t>
  </si>
  <si>
    <t>ABSLNN50ET</t>
  </si>
  <si>
    <t>Ganga Papers India Ltd</t>
  </si>
  <si>
    <t>GANGAPA</t>
  </si>
  <si>
    <t>Ind Swift Ltd</t>
  </si>
  <si>
    <t>INDSWFTLTD</t>
  </si>
  <si>
    <t>Soma Textiles &amp; Industries Ltd</t>
  </si>
  <si>
    <t>SOMATEX</t>
  </si>
  <si>
    <t>Dangee Dums Ltd</t>
  </si>
  <si>
    <t>DANGEE</t>
  </si>
  <si>
    <t>Saptarishi Agro Industries Ltd</t>
  </si>
  <si>
    <t>SPTRSHI</t>
  </si>
  <si>
    <t>Creative Castings Ltd</t>
  </si>
  <si>
    <t>Kemp and Company Ltd</t>
  </si>
  <si>
    <t>KEMP</t>
  </si>
  <si>
    <t>Raja Bahadur International Ltd</t>
  </si>
  <si>
    <t>RAJABAH</t>
  </si>
  <si>
    <t>Oxygenta Pharmaceutical Ltd</t>
  </si>
  <si>
    <t>OXYGENTAPH</t>
  </si>
  <si>
    <t>Polychem Ltd</t>
  </si>
  <si>
    <t>POLYCHEM</t>
  </si>
  <si>
    <t>Stratmont Industries Ltd</t>
  </si>
  <si>
    <t>STRATMONT</t>
  </si>
  <si>
    <t>Source Natural Foods and Herbal Supplements Ltd</t>
  </si>
  <si>
    <t>SOURCENTRL</t>
  </si>
  <si>
    <t>Suvidhaa Infoserve Ltd</t>
  </si>
  <si>
    <t>SUVIDHAA</t>
  </si>
  <si>
    <t>T &amp; I Global Ltd</t>
  </si>
  <si>
    <t>TIGLOB</t>
  </si>
  <si>
    <t>Trescon Ltd</t>
  </si>
  <si>
    <t>TRESCON</t>
  </si>
  <si>
    <t>Auro Laboratories Ltd</t>
  </si>
  <si>
    <t>AUROLAB</t>
  </si>
  <si>
    <t>Bhilwara Spinners Ltd</t>
  </si>
  <si>
    <t>BHILSPIN</t>
  </si>
  <si>
    <t>Kothari Fermentation and Biochem Ltd</t>
  </si>
  <si>
    <t>KFBL</t>
  </si>
  <si>
    <t>Aplab Ltd</t>
  </si>
  <si>
    <t>APLAB</t>
  </si>
  <si>
    <t>Lesha Industries Ltd</t>
  </si>
  <si>
    <t>LESHAIND</t>
  </si>
  <si>
    <t>Mayank Cattle Food Ltd</t>
  </si>
  <si>
    <t>MCFL</t>
  </si>
  <si>
    <t>Palred Technologies Ltd</t>
  </si>
  <si>
    <t>PALREDTEC</t>
  </si>
  <si>
    <t>Ajooni Biotech Ltd</t>
  </si>
  <si>
    <t>AJOONI</t>
  </si>
  <si>
    <t>Arnold Holdings Ltd</t>
  </si>
  <si>
    <t>ARNOLD</t>
  </si>
  <si>
    <t>AVSL Industries Ltd</t>
  </si>
  <si>
    <t>AVSL</t>
  </si>
  <si>
    <t>Porwal Auto Components Ltd</t>
  </si>
  <si>
    <t>PORWAL</t>
  </si>
  <si>
    <t>Shalimar Wires Industries Ltd</t>
  </si>
  <si>
    <t>SHALIWIR</t>
  </si>
  <si>
    <t>Dynavision Ltd</t>
  </si>
  <si>
    <t>DYNAVSN</t>
  </si>
  <si>
    <t>Kesar Terminals &amp; Infrastructure Ltd</t>
  </si>
  <si>
    <t>KTIL</t>
  </si>
  <si>
    <t>B C C Fuba India Ltd</t>
  </si>
  <si>
    <t>BCCFUBA</t>
  </si>
  <si>
    <t>Tokyo Plast International Ltd</t>
  </si>
  <si>
    <t>TOKYOPLAST</t>
  </si>
  <si>
    <t>Futuristic Solutions Ltd</t>
  </si>
  <si>
    <t>FUTSOL</t>
  </si>
  <si>
    <t>Wallfort Financial Services Ltd</t>
  </si>
  <si>
    <t>WALLFORT</t>
  </si>
  <si>
    <t>Grob Tea Co Ltd</t>
  </si>
  <si>
    <t>GROBTEA</t>
  </si>
  <si>
    <t>Haryana Capfin Ltd</t>
  </si>
  <si>
    <t>HARYNACAP</t>
  </si>
  <si>
    <t>Royale Manor Hotels and Industries Ltd</t>
  </si>
  <si>
    <t>RAYALEMA</t>
  </si>
  <si>
    <t>Mohini Health &amp; Hygiene Ltd</t>
  </si>
  <si>
    <t>MHHL</t>
  </si>
  <si>
    <t>Kaizen Agro Infrabuild Ltd</t>
  </si>
  <si>
    <t>KAIZENAGRO</t>
  </si>
  <si>
    <t>Retina Paints Ltd</t>
  </si>
  <si>
    <t>RETINA</t>
  </si>
  <si>
    <t>ICICI Prudential Silver ETF</t>
  </si>
  <si>
    <t>SILVERIETF</t>
  </si>
  <si>
    <t>Srei Infrastructure Finance Ltd</t>
  </si>
  <si>
    <t>SREINFRA</t>
  </si>
  <si>
    <t>Yogi Ltd</t>
  </si>
  <si>
    <t>YOGI</t>
  </si>
  <si>
    <t>Samrat Pharmachem Ltd</t>
  </si>
  <si>
    <t>SAMRATPH</t>
  </si>
  <si>
    <t>Aditya Consumer Marketing Ltd</t>
  </si>
  <si>
    <t>ACML</t>
  </si>
  <si>
    <t>Real Touch Finance Ltd</t>
  </si>
  <si>
    <t>RTFL</t>
  </si>
  <si>
    <t>Healthy Life Agritec Ltd</t>
  </si>
  <si>
    <t>HEALTHYLIFE</t>
  </si>
  <si>
    <t>Advik Capital Ltd</t>
  </si>
  <si>
    <t>ADVIKCA</t>
  </si>
  <si>
    <t>VMS Industries Ltd</t>
  </si>
  <si>
    <t>VMS</t>
  </si>
  <si>
    <t>Mehai Technology Ltd</t>
  </si>
  <si>
    <t>MEHAI</t>
  </si>
  <si>
    <t>Pressure Sensitive Systems (India) Ltd</t>
  </si>
  <si>
    <t>PRESSURS</t>
  </si>
  <si>
    <t>Shristi Infrastructure Development Corporation Ltd</t>
  </si>
  <si>
    <t>SHRISTI</t>
  </si>
  <si>
    <t>SecMark Consultancy Ltd</t>
  </si>
  <si>
    <t>SECMARK</t>
  </si>
  <si>
    <t>Holmarc Opto-Mechatronics Ltd</t>
  </si>
  <si>
    <t>HOLMARC</t>
  </si>
  <si>
    <t>Transcorp International Ltd</t>
  </si>
  <si>
    <t>TRANSCOR</t>
  </si>
  <si>
    <t>Super Tannery Ltd</t>
  </si>
  <si>
    <t>SUPTANERY</t>
  </si>
  <si>
    <t>Power and Instrumentation (Gujarat) Ltd</t>
  </si>
  <si>
    <t>PIGL</t>
  </si>
  <si>
    <t>Hisar Metal Industries Ltd</t>
  </si>
  <si>
    <t>HISARMETAL</t>
  </si>
  <si>
    <t>Ganga Forging Ltd</t>
  </si>
  <si>
    <t>GANGAFORGE</t>
  </si>
  <si>
    <t>Biofil Chemicals and Pharmaceuticals Ltd</t>
  </si>
  <si>
    <t>BIOFILCHEM</t>
  </si>
  <si>
    <t>Freshtrop Fruits Ltd</t>
  </si>
  <si>
    <t>FRSHTRP</t>
  </si>
  <si>
    <t>Excel Realty N Infra Ltd</t>
  </si>
  <si>
    <t>EXCEL</t>
  </si>
  <si>
    <t>Simbhaoli Sugars Ltd</t>
  </si>
  <si>
    <t>SIMBHALS</t>
  </si>
  <si>
    <t>Raaj Medisafe India Ltd</t>
  </si>
  <si>
    <t>RAAJMEDI</t>
  </si>
  <si>
    <t>Krishanveer Forge Ltd</t>
  </si>
  <si>
    <t>KVFORGE</t>
  </si>
  <si>
    <t>Auro Impex &amp; Chemicals Ltd</t>
  </si>
  <si>
    <t>AUROIMPEX</t>
  </si>
  <si>
    <t>Dutron Polymers Ltd</t>
  </si>
  <si>
    <t>DUTRON</t>
  </si>
  <si>
    <t>Ansal Buildwell Ltd</t>
  </si>
  <si>
    <t>ANSALBU</t>
  </si>
  <si>
    <t>Shivam Chemicals Ltd</t>
  </si>
  <si>
    <t>SHIVAM</t>
  </si>
  <si>
    <t>Future Enterprises Ltd</t>
  </si>
  <si>
    <t>FELDVR</t>
  </si>
  <si>
    <t>Cinevista Ltd</t>
  </si>
  <si>
    <t>CINEVISTA</t>
  </si>
  <si>
    <t>Graphisads Ltd</t>
  </si>
  <si>
    <t>GRAPHISAD</t>
  </si>
  <si>
    <t>Murae Organisor Ltd</t>
  </si>
  <si>
    <t>MURAE</t>
  </si>
  <si>
    <t>Delta Manufacturing Ltd</t>
  </si>
  <si>
    <t>DELTAMAGNT</t>
  </si>
  <si>
    <t>Karma Energy Ltd</t>
  </si>
  <si>
    <t>KARMAENG</t>
  </si>
  <si>
    <t>Archit Organosys Ltd</t>
  </si>
  <si>
    <t>ARCHITORG</t>
  </si>
  <si>
    <t>Filtra Consultants and Engineers Ltd</t>
  </si>
  <si>
    <t>FILTRA</t>
  </si>
  <si>
    <t>Nilachal Refractories Ltd</t>
  </si>
  <si>
    <t>NILACHAL</t>
  </si>
  <si>
    <t>Mukesh Babu Financial Services Ltd</t>
  </si>
  <si>
    <t>MUKESHB</t>
  </si>
  <si>
    <t>Simmonds Marshall Ltd</t>
  </si>
  <si>
    <t>SIMMOND</t>
  </si>
  <si>
    <t>Mangalam Alloys Ltd</t>
  </si>
  <si>
    <t>MAL</t>
  </si>
  <si>
    <t>Sangam Finserv Ltd</t>
  </si>
  <si>
    <t>SANGAMFIN</t>
  </si>
  <si>
    <t>Deepak Chemtex Ltd</t>
  </si>
  <si>
    <t>DEEPAKCHEM</t>
  </si>
  <si>
    <t>Pritish Nandy Communications Ltd</t>
  </si>
  <si>
    <t>PNC</t>
  </si>
  <si>
    <t>Agni Green Power Ltd</t>
  </si>
  <si>
    <t>AGNI</t>
  </si>
  <si>
    <t>Sameera Agro and Infra Ltd</t>
  </si>
  <si>
    <t>SAIFL</t>
  </si>
  <si>
    <t>Homebuilding</t>
  </si>
  <si>
    <t>Pritika Engineering Components Ltd</t>
  </si>
  <si>
    <t>PRITIKA</t>
  </si>
  <si>
    <t>Welcast Steels Ltd</t>
  </si>
  <si>
    <t>ZWELCAST</t>
  </si>
  <si>
    <t>Siddhika Coatings Ltd</t>
  </si>
  <si>
    <t>SIDDHIKA</t>
  </si>
  <si>
    <t>Madhav Copper Ltd</t>
  </si>
  <si>
    <t>MCL</t>
  </si>
  <si>
    <t>MKP Mobility Ltd</t>
  </si>
  <si>
    <t>MKPMOB</t>
  </si>
  <si>
    <t>Gujarat Containers Ltd</t>
  </si>
  <si>
    <t>GUJCONT</t>
  </si>
  <si>
    <t>Krishna Ventures Ltd</t>
  </si>
  <si>
    <t>KRISHNA</t>
  </si>
  <si>
    <t>Orient Press Ltd</t>
  </si>
  <si>
    <t>ORIENTLTD</t>
  </si>
  <si>
    <t>Mohite Industries Ltd</t>
  </si>
  <si>
    <t>MOHITE</t>
  </si>
  <si>
    <t>Celebrity Fashions Ltd</t>
  </si>
  <si>
    <t>CELEBRITY</t>
  </si>
  <si>
    <t>Manoj Ceramic Ltd</t>
  </si>
  <si>
    <t>MCPL</t>
  </si>
  <si>
    <t>Alstone Textiles (India) Ltd</t>
  </si>
  <si>
    <t>ALSTONE</t>
  </si>
  <si>
    <t>Remi Edelstahl Tubulars Ltd</t>
  </si>
  <si>
    <t>REMIEDEL</t>
  </si>
  <si>
    <t>Skyline Millars Ltd</t>
  </si>
  <si>
    <t>SKYLMILAR</t>
  </si>
  <si>
    <t>Chartered Logistics Ltd</t>
  </si>
  <si>
    <t>CHLOGIST</t>
  </si>
  <si>
    <t>City Pulse Multiplex Ltd</t>
  </si>
  <si>
    <t>CPML</t>
  </si>
  <si>
    <t>Dollex Agrotech Ltd</t>
  </si>
  <si>
    <t>DOLLEX</t>
  </si>
  <si>
    <t>NCL Research and Financial Services Ltd</t>
  </si>
  <si>
    <t>NCLRESE</t>
  </si>
  <si>
    <t>Vertexplus Technologies Ltd</t>
  </si>
  <si>
    <t>VERTEXPLUS</t>
  </si>
  <si>
    <t>Tree House Education and Accessories Ltd</t>
  </si>
  <si>
    <t>TREEHOUSE</t>
  </si>
  <si>
    <t>Tayo Rolls Ltd</t>
  </si>
  <si>
    <t>TATAYODOGA</t>
  </si>
  <si>
    <t>Sambhaav Media Ltd</t>
  </si>
  <si>
    <t>SAMBHAAV</t>
  </si>
  <si>
    <t>Agro Phos (India) Ltd</t>
  </si>
  <si>
    <t>AGROPHOS</t>
  </si>
  <si>
    <t>Shilp Gravures Ltd</t>
  </si>
  <si>
    <t>SHILGRAVQ</t>
  </si>
  <si>
    <t>BLB Ltd</t>
  </si>
  <si>
    <t>BLBLIMITED</t>
  </si>
  <si>
    <t>LIC MF Nifty 8-13 yr G-Sec ETF</t>
  </si>
  <si>
    <t>LICNETFGSC</t>
  </si>
  <si>
    <t>Key Corp Ltd</t>
  </si>
  <si>
    <t>KEYCORP</t>
  </si>
  <si>
    <t>Marco Cables &amp; Conductors Ltd</t>
  </si>
  <si>
    <t>MARCO</t>
  </si>
  <si>
    <t>Yaari Digital Integrated Services Ltd</t>
  </si>
  <si>
    <t>YAARI</t>
  </si>
  <si>
    <t>Vinny Overseas Ltd</t>
  </si>
  <si>
    <t>VINNY</t>
  </si>
  <si>
    <t>IDBI Gold Exchange Traded Fund</t>
  </si>
  <si>
    <t>LICMFGOLD</t>
  </si>
  <si>
    <t>Patdiam Jewellery Ltd</t>
  </si>
  <si>
    <t>PJL</t>
  </si>
  <si>
    <t>Global Pet Industries Ltd</t>
  </si>
  <si>
    <t>GLOBALPET</t>
  </si>
  <si>
    <t>Raminfo Ltd</t>
  </si>
  <si>
    <t>RAMINFO</t>
  </si>
  <si>
    <t>Scoobee Day Garments (India) Ltd</t>
  </si>
  <si>
    <t>SCOOBEEDAY</t>
  </si>
  <si>
    <t>Constronics Infra Ltd</t>
  </si>
  <si>
    <t>CONSTRONIC</t>
  </si>
  <si>
    <t>Lykis Ltd</t>
  </si>
  <si>
    <t>LYKISLTD</t>
  </si>
  <si>
    <t>Sakthi Finance Ltd</t>
  </si>
  <si>
    <t>SAKTHIFIN</t>
  </si>
  <si>
    <t>One Global Service Provider Ltd</t>
  </si>
  <si>
    <t>ONEGLOBAL</t>
  </si>
  <si>
    <t>IFL Enterprises Ltd</t>
  </si>
  <si>
    <t>IFL</t>
  </si>
  <si>
    <t>Aimco Pesticides Ltd</t>
  </si>
  <si>
    <t>AIMCOPEST</t>
  </si>
  <si>
    <t>Rama Vision Ltd</t>
  </si>
  <si>
    <t>RAMAVISION</t>
  </si>
  <si>
    <t>Riddhi Corporate Services Ltd</t>
  </si>
  <si>
    <t>RIDDHICORP</t>
  </si>
  <si>
    <t>SKP Securities Ltd</t>
  </si>
  <si>
    <t>SKPSEC</t>
  </si>
  <si>
    <t>Kay Power and Paper Ltd</t>
  </si>
  <si>
    <t>KAYPOWR</t>
  </si>
  <si>
    <t>Vippy Spinpro Ltd</t>
  </si>
  <si>
    <t>VIPPYSP</t>
  </si>
  <si>
    <t>Titan Securities Ltd</t>
  </si>
  <si>
    <t>TITANSEC</t>
  </si>
  <si>
    <t>Bright Brothers Ltd</t>
  </si>
  <si>
    <t>BRIGHTBR</t>
  </si>
  <si>
    <t>McNally Bharat Engg Co Ltd</t>
  </si>
  <si>
    <t>MBECL</t>
  </si>
  <si>
    <t>Baroda Extrusion Ltd</t>
  </si>
  <si>
    <t>BAROEXT</t>
  </si>
  <si>
    <t>BSEL Algo Ltd</t>
  </si>
  <si>
    <t>BSELALGO</t>
  </si>
  <si>
    <t>Auto Pins (India) Ltd</t>
  </si>
  <si>
    <t>AUTOPINS</t>
  </si>
  <si>
    <t>Cerebra Integrated Technologies Ltd</t>
  </si>
  <si>
    <t>CEREBRAINT</t>
  </si>
  <si>
    <t>Dhanashree Electronics Ltd</t>
  </si>
  <si>
    <t>DEL</t>
  </si>
  <si>
    <t>Ludlow Jute &amp; Specialities Ltd</t>
  </si>
  <si>
    <t>LUDLOWJUT</t>
  </si>
  <si>
    <t>Synoptics Technologies Ltd</t>
  </si>
  <si>
    <t>SYNOPTICS</t>
  </si>
  <si>
    <t>Marshall Machines Ltd</t>
  </si>
  <si>
    <t>MARSHALL</t>
  </si>
  <si>
    <t>Dev Labtech Venture Ltd</t>
  </si>
  <si>
    <t>DEVLAB</t>
  </si>
  <si>
    <t>M V K Agro Food Product Ltd</t>
  </si>
  <si>
    <t>MVKAGRO</t>
  </si>
  <si>
    <t>Everlon Financials Ltd</t>
  </si>
  <si>
    <t>EVERFIN</t>
  </si>
  <si>
    <t>Mirae Asset S&amp;P 500 Top 50 ETF</t>
  </si>
  <si>
    <t>MASPTOP50</t>
  </si>
  <si>
    <t>TCFC Finance Ltd</t>
  </si>
  <si>
    <t>TCFCFINQ</t>
  </si>
  <si>
    <t>Universal Starch Chem Allied Ltd</t>
  </si>
  <si>
    <t>UNIVSTAR</t>
  </si>
  <si>
    <t>KBS India Ltd</t>
  </si>
  <si>
    <t>KBSINDIA</t>
  </si>
  <si>
    <t>Max Heights Infrastructure Ltd</t>
  </si>
  <si>
    <t>MAXHEIGHTS</t>
  </si>
  <si>
    <t>Pulsar International Ltd</t>
  </si>
  <si>
    <t>PULSRIN</t>
  </si>
  <si>
    <t>TPI India Ltd</t>
  </si>
  <si>
    <t>TPINDIA</t>
  </si>
  <si>
    <t>Pentagon Rubber Ltd</t>
  </si>
  <si>
    <t>PENTAGON</t>
  </si>
  <si>
    <t>HB Stockholdings Ltd</t>
  </si>
  <si>
    <t>HBSL</t>
  </si>
  <si>
    <t>Presstonic Engineering Ltd</t>
  </si>
  <si>
    <t>PRESSTONIC</t>
  </si>
  <si>
    <t>Locomotive Engines &amp; Rolling Stock</t>
  </si>
  <si>
    <t>Dharni Capital Services Ltd</t>
  </si>
  <si>
    <t>DHARNI</t>
  </si>
  <si>
    <t>Eiko Lifesciences Ltd</t>
  </si>
  <si>
    <t>EIKO</t>
  </si>
  <si>
    <t>Keerthi Industries Ltd</t>
  </si>
  <si>
    <t>KEERTHI</t>
  </si>
  <si>
    <t>Clara Industries Ltd</t>
  </si>
  <si>
    <t>CLARA</t>
  </si>
  <si>
    <t>SVP Global Textiles Ltd</t>
  </si>
  <si>
    <t>SVPGLOB</t>
  </si>
  <si>
    <t>Biogen Pharmachem Industries Ltd</t>
  </si>
  <si>
    <t>BIOGEN</t>
  </si>
  <si>
    <t>Arabian Petroleum Ltd</t>
  </si>
  <si>
    <t>ARABIAN</t>
  </si>
  <si>
    <t>Alkosign Ltd</t>
  </si>
  <si>
    <t>ALKOSIGN</t>
  </si>
  <si>
    <t>Banas Finance Ltd</t>
  </si>
  <si>
    <t>BANASFN</t>
  </si>
  <si>
    <t>Minal Industries Ltd</t>
  </si>
  <si>
    <t>MINALIND</t>
  </si>
  <si>
    <t>Arihant Academy Ltd</t>
  </si>
  <si>
    <t>ARIHANTACA</t>
  </si>
  <si>
    <t>Rasi Electrodes Ltd</t>
  </si>
  <si>
    <t>RASIELEC</t>
  </si>
  <si>
    <t>Sky Industries Ltd</t>
  </si>
  <si>
    <t>SKYIND</t>
  </si>
  <si>
    <t>Bheema Cements Ltd</t>
  </si>
  <si>
    <t>BHEEMACEM</t>
  </si>
  <si>
    <t>Kontor Space Ltd</t>
  </si>
  <si>
    <t>KONTOR</t>
  </si>
  <si>
    <t>Mirae Asset NYSE FANG+ ETF</t>
  </si>
  <si>
    <t>MAFANG</t>
  </si>
  <si>
    <t>Vasundhara Rasayans Ltd</t>
  </si>
  <si>
    <t>VRL</t>
  </si>
  <si>
    <t>Nrb Industrial Bearings Ltd</t>
  </si>
  <si>
    <t>NIBL</t>
  </si>
  <si>
    <t>Trans India House Impex Ltd</t>
  </si>
  <si>
    <t>TIHIL</t>
  </si>
  <si>
    <t>Aro Granite Industries Ltd</t>
  </si>
  <si>
    <t>AROGRANITE</t>
  </si>
  <si>
    <t>Sanrhea Technical Textiles Ltd</t>
  </si>
  <si>
    <t>SANTETX</t>
  </si>
  <si>
    <t>Acknit Industries Ltd</t>
  </si>
  <si>
    <t>ACKNIT</t>
  </si>
  <si>
    <t>Ganesha Ecoverse Ltd</t>
  </si>
  <si>
    <t>GANVERSE</t>
  </si>
  <si>
    <t>AIK Pipes and Polymers Ltd</t>
  </si>
  <si>
    <t>AIKPIPES</t>
  </si>
  <si>
    <t>Quicktouch Technologies Ltd</t>
  </si>
  <si>
    <t>QUICKTOUCH</t>
  </si>
  <si>
    <t>Mahickra Chemicals Ltd</t>
  </si>
  <si>
    <t>MAHICKRA</t>
  </si>
  <si>
    <t>Nhc Foods Ltd</t>
  </si>
  <si>
    <t>NHCFOODS</t>
  </si>
  <si>
    <t>Moksh Ornaments Ltd</t>
  </si>
  <si>
    <t>MOKSH</t>
  </si>
  <si>
    <t>Aditya BSL Nifty Bank ETF</t>
  </si>
  <si>
    <t>ABSLBANETF</t>
  </si>
  <si>
    <t>Rajeshwari Cans Ltd</t>
  </si>
  <si>
    <t>RCAN</t>
  </si>
  <si>
    <t>Lexus Granito (India) Ltd</t>
  </si>
  <si>
    <t>LEXUS</t>
  </si>
  <si>
    <t>Rajgor Castor Derivatives Ltd</t>
  </si>
  <si>
    <t>RCDL</t>
  </si>
  <si>
    <t>F Mec International Financial Services Ltd</t>
  </si>
  <si>
    <t>FMEC</t>
  </si>
  <si>
    <t>Ameya Precision Engineers Ltd</t>
  </si>
  <si>
    <t>AMEYA</t>
  </si>
  <si>
    <t>Modipon Ltd</t>
  </si>
  <si>
    <t>MODIPON</t>
  </si>
  <si>
    <t>ICICI Prudential S&amp;P BSE Liquid Rate ETF</t>
  </si>
  <si>
    <t>LIQUIDIETF</t>
  </si>
  <si>
    <t>Crop Life Science Ltd</t>
  </si>
  <si>
    <t>CLSL</t>
  </si>
  <si>
    <t>Mena Mani Industries Ltd</t>
  </si>
  <si>
    <t>MENAMANI</t>
  </si>
  <si>
    <t>SunGarner Energies Ltd</t>
  </si>
  <si>
    <t>SEL</t>
  </si>
  <si>
    <t>CIL Nova Petrochemicals Ltd</t>
  </si>
  <si>
    <t>CNOVAPETRO</t>
  </si>
  <si>
    <t>Baba Food Processing (India) Ltd</t>
  </si>
  <si>
    <t>BABAFP</t>
  </si>
  <si>
    <t>Tera Software Ltd</t>
  </si>
  <si>
    <t>TERASOFT</t>
  </si>
  <si>
    <t>Akiko Global Services Ltd</t>
  </si>
  <si>
    <t>AKIKO</t>
  </si>
  <si>
    <t>ITCONS e-Solutions Ltd</t>
  </si>
  <si>
    <t>ITCONS</t>
  </si>
  <si>
    <t>Hindustan Hardy Ltd</t>
  </si>
  <si>
    <t>HINDHARD</t>
  </si>
  <si>
    <t>Slone Infosystems Ltd</t>
  </si>
  <si>
    <t>SLONE</t>
  </si>
  <si>
    <t>Supra Pacific Financial Services Ltd</t>
  </si>
  <si>
    <t>SUPRAPFSL</t>
  </si>
  <si>
    <t>Archies Ltd</t>
  </si>
  <si>
    <t>ARCHIES</t>
  </si>
  <si>
    <t>Ambar Protein Industries Ltd</t>
  </si>
  <si>
    <t>AMBARPIL</t>
  </si>
  <si>
    <t>Shree Krishna Infrastructure Ltd</t>
  </si>
  <si>
    <t>SKIFL</t>
  </si>
  <si>
    <t>HOV Services Ltd</t>
  </si>
  <si>
    <t>HOVS</t>
  </si>
  <si>
    <t>Sunil Healthcare Ltd</t>
  </si>
  <si>
    <t>SUNLOC</t>
  </si>
  <si>
    <t>Growington Ventures India Ltd</t>
  </si>
  <si>
    <t>GROWINGTON</t>
  </si>
  <si>
    <t>Innovative Tech Pack Ltd</t>
  </si>
  <si>
    <t>INNOVTEC</t>
  </si>
  <si>
    <t>James Warren Tea Ltd</t>
  </si>
  <si>
    <t>JAMESWARREN</t>
  </si>
  <si>
    <t>Kalyan Capitals Ltd</t>
  </si>
  <si>
    <t>KALYANCAP</t>
  </si>
  <si>
    <t>Sam Industries Ltd</t>
  </si>
  <si>
    <t>SAMINDUS</t>
  </si>
  <si>
    <t>Prolife Industries Ltd</t>
  </si>
  <si>
    <t>PROLIFE</t>
  </si>
  <si>
    <t>Achyut Healthcare Ltd</t>
  </si>
  <si>
    <t>ACHYUT</t>
  </si>
  <si>
    <t>Saboo Sodium Chloro Ltd</t>
  </si>
  <si>
    <t>SABOOSOD</t>
  </si>
  <si>
    <t>Aayush Wellness Ltd</t>
  </si>
  <si>
    <t>AAYUSH</t>
  </si>
  <si>
    <t>Rollatainers Ltd</t>
  </si>
  <si>
    <t>ROLLT</t>
  </si>
  <si>
    <t>Kreon Finnancial Services Ltd</t>
  </si>
  <si>
    <t>KREONFIN</t>
  </si>
  <si>
    <t>Burnpur Cement Ltd</t>
  </si>
  <si>
    <t>BURNPUR</t>
  </si>
  <si>
    <t>GACM Technologies Ltd</t>
  </si>
  <si>
    <t>GATECH</t>
  </si>
  <si>
    <t>Le Lavoir Ltd</t>
  </si>
  <si>
    <t>LELAVOIR</t>
  </si>
  <si>
    <t>Radiowalla Network Ltd</t>
  </si>
  <si>
    <t>RADIOWALLA</t>
  </si>
  <si>
    <t>Titan Intech Ltd</t>
  </si>
  <si>
    <t>TITANIN</t>
  </si>
  <si>
    <t>Rapicut Carbides Ltd</t>
  </si>
  <si>
    <t>RAPICUT</t>
  </si>
  <si>
    <t>Maestros Electronics &amp; Telecommunications Systems Ltd</t>
  </si>
  <si>
    <t>METSL</t>
  </si>
  <si>
    <t>Punjab Communications Ltd</t>
  </si>
  <si>
    <t>PUNJCOMMU</t>
  </si>
  <si>
    <t>East West Freight Carriers Ltd</t>
  </si>
  <si>
    <t>EASTWEST</t>
  </si>
  <si>
    <t>Gujarat Poly Electronics Ltd</t>
  </si>
  <si>
    <t>GUJARATPOLY</t>
  </si>
  <si>
    <t>Aarvee Denims and Exports Ltd</t>
  </si>
  <si>
    <t>AARVEEDEN</t>
  </si>
  <si>
    <t>Gujarat Hotels Ltd</t>
  </si>
  <si>
    <t>GUJHOTE</t>
  </si>
  <si>
    <t>Deem Roll Tech Ltd</t>
  </si>
  <si>
    <t>DEEM</t>
  </si>
  <si>
    <t>Maitreya Medicare Ltd</t>
  </si>
  <si>
    <t>MAITREYA</t>
  </si>
  <si>
    <t>Nova Iron and Steel Ltd</t>
  </si>
  <si>
    <t>NOVIS</t>
  </si>
  <si>
    <t>Alfa Transformers Ltd</t>
  </si>
  <si>
    <t>ALFATRAN</t>
  </si>
  <si>
    <t>Arvind and Company Shipping Agencies Ltd</t>
  </si>
  <si>
    <t>ACSAL</t>
  </si>
  <si>
    <t>Daikaffil Chemicals India Ltd</t>
  </si>
  <si>
    <t>DAIKAFFI</t>
  </si>
  <si>
    <t>Shine Fashions (India) Ltd</t>
  </si>
  <si>
    <t>SHINEFASH</t>
  </si>
  <si>
    <t>Jeevan Scientific Technology Ltd</t>
  </si>
  <si>
    <t>JSTL</t>
  </si>
  <si>
    <t>Seya Industries Ltd</t>
  </si>
  <si>
    <t>SEYAIND</t>
  </si>
  <si>
    <t>Makers Laboratories Ltd</t>
  </si>
  <si>
    <t>MAKERSL</t>
  </si>
  <si>
    <t>Amrapali Industries Ltd</t>
  </si>
  <si>
    <t>AMRAPLIN</t>
  </si>
  <si>
    <t>Phoenix International Ltd</t>
  </si>
  <si>
    <t>PHOENXINTL</t>
  </si>
  <si>
    <t>Thinkink Picturez Ltd</t>
  </si>
  <si>
    <t>THINKINK</t>
  </si>
  <si>
    <t>Elegant Marbles and Grani Industries Ltd</t>
  </si>
  <si>
    <t>ELEMARB</t>
  </si>
  <si>
    <t>Escorp Asset Management Ltd</t>
  </si>
  <si>
    <t>ESCORP</t>
  </si>
  <si>
    <t>Jindal Hotels Ltd</t>
  </si>
  <si>
    <t>JINDHOT</t>
  </si>
  <si>
    <t>Perfectpac Ltd</t>
  </si>
  <si>
    <t>PERFEPA</t>
  </si>
  <si>
    <t>Kanishk Steel Industries Ltd</t>
  </si>
  <si>
    <t>KANSHST</t>
  </si>
  <si>
    <t>Superior Industrial Enterprises Ltd</t>
  </si>
  <si>
    <t>SIEL</t>
  </si>
  <si>
    <t>Gini Silk Mills Ltd</t>
  </si>
  <si>
    <t>GINISILK</t>
  </si>
  <si>
    <t>Virat Industries Ltd</t>
  </si>
  <si>
    <t>VIRAT</t>
  </si>
  <si>
    <t>Vels Film International Ltd</t>
  </si>
  <si>
    <t>VELS</t>
  </si>
  <si>
    <t>HB Portfolio Ltd</t>
  </si>
  <si>
    <t>HBPOR</t>
  </si>
  <si>
    <t>Hindustan Appliances Ltd</t>
  </si>
  <si>
    <t>HINDAPL</t>
  </si>
  <si>
    <t>Twentyfirst Century Management Services Ltd</t>
  </si>
  <si>
    <t>21STCENMGM</t>
  </si>
  <si>
    <t>Bombay Metrics Supply Chain Ltd</t>
  </si>
  <si>
    <t>BMETRICS</t>
  </si>
  <si>
    <t>Orient Beverages Ltd</t>
  </si>
  <si>
    <t>ORIBEVER</t>
  </si>
  <si>
    <t>Trishakti Industries Ltd</t>
  </si>
  <si>
    <t>TRISHAKT</t>
  </si>
  <si>
    <t>G-Tec Jainx Education Ltd</t>
  </si>
  <si>
    <t>GTECJAINX</t>
  </si>
  <si>
    <t>Kranti Industries Ltd</t>
  </si>
  <si>
    <t>KRANTI</t>
  </si>
  <si>
    <t>Evans Electric Ltd</t>
  </si>
  <si>
    <t>EVANS</t>
  </si>
  <si>
    <t>Precision Metaliks Ltd</t>
  </si>
  <si>
    <t>PRECISION</t>
  </si>
  <si>
    <t>Shiva Mills Ltd</t>
  </si>
  <si>
    <t>SHIVAMILLS</t>
  </si>
  <si>
    <t>Rex Pipes and Cables Industries Ltd</t>
  </si>
  <si>
    <t>REXPIPES</t>
  </si>
  <si>
    <t>Vidli Restaurants Ltd</t>
  </si>
  <si>
    <t>VIDLI</t>
  </si>
  <si>
    <t>Reliable Data Services Ltd</t>
  </si>
  <si>
    <t>RELIABLE</t>
  </si>
  <si>
    <t>Dhanalaxmi Roto Spinners Ltd</t>
  </si>
  <si>
    <t>DHANROTO</t>
  </si>
  <si>
    <t>Walchand Peoplefirst Ltd</t>
  </si>
  <si>
    <t>WALCHPF</t>
  </si>
  <si>
    <t>Motilal Oswal Midcap 100 ETF</t>
  </si>
  <si>
    <t>MOM100</t>
  </si>
  <si>
    <t>Divyashakti Ltd</t>
  </si>
  <si>
    <t>DIVSHKT</t>
  </si>
  <si>
    <t>Prospect Commodities Ltd</t>
  </si>
  <si>
    <t>PCL</t>
  </si>
  <si>
    <t>Ravalgaon Sugar Farm Ltd</t>
  </si>
  <si>
    <t>RAVALSUGAR</t>
  </si>
  <si>
    <t>Ceejay Finance Ltd</t>
  </si>
  <si>
    <t>CEEJAY</t>
  </si>
  <si>
    <t>Godavari Drugs Ltd</t>
  </si>
  <si>
    <t>GODAVARI</t>
  </si>
  <si>
    <t>Omfurn India Ltd</t>
  </si>
  <si>
    <t>OMFURN</t>
  </si>
  <si>
    <t>Kalahridhaan Trendz Ltd</t>
  </si>
  <si>
    <t>KTL</t>
  </si>
  <si>
    <t>Expo Gas Containers Ltd</t>
  </si>
  <si>
    <t>EXPOGAS</t>
  </si>
  <si>
    <t>SM Auto Stamping Ltd</t>
  </si>
  <si>
    <t>SMAUTO</t>
  </si>
  <si>
    <t>Envair Electrodyne Ltd</t>
  </si>
  <si>
    <t>ENVAIREL</t>
  </si>
  <si>
    <t>Balkrishna Paper Mills Ltd</t>
  </si>
  <si>
    <t>BALKRISHNA</t>
  </si>
  <si>
    <t>Pattech Fitwell Tube Components Ltd</t>
  </si>
  <si>
    <t>PATTECH</t>
  </si>
  <si>
    <t>Golden Tobacco Ltd</t>
  </si>
  <si>
    <t>GOLDENTOBC</t>
  </si>
  <si>
    <t>Riba Textiles Ltd</t>
  </si>
  <si>
    <t>RIBATEX</t>
  </si>
  <si>
    <t>Landmarc Leisure Corporation Ltd</t>
  </si>
  <si>
    <t>LANDMARC</t>
  </si>
  <si>
    <t>We Win Ltd</t>
  </si>
  <si>
    <t>WEWIN</t>
  </si>
  <si>
    <t>Olatech Solutions Ltd</t>
  </si>
  <si>
    <t>OLATECH</t>
  </si>
  <si>
    <t>Rolta India Ltd</t>
  </si>
  <si>
    <t>ROLTA</t>
  </si>
  <si>
    <t>Optimus Finance Ltd</t>
  </si>
  <si>
    <t>OPTIFIN</t>
  </si>
  <si>
    <t>Bombay Cycle and Motor Agency Ltd</t>
  </si>
  <si>
    <t>BOMBCYC</t>
  </si>
  <si>
    <t>Kotak Nifty PSU Bank ETF</t>
  </si>
  <si>
    <t>PSUBANK</t>
  </si>
  <si>
    <t>Shri Vasuprada Plantations Ltd</t>
  </si>
  <si>
    <t>VASUPRADA</t>
  </si>
  <si>
    <t>Raj Oil Mills Ltd</t>
  </si>
  <si>
    <t>ROML</t>
  </si>
  <si>
    <t>Candour Techtex Ltd</t>
  </si>
  <si>
    <t>CANDOUR</t>
  </si>
  <si>
    <t>Kshitij Polyline Ltd</t>
  </si>
  <si>
    <t>KSHITIJPOL</t>
  </si>
  <si>
    <t>Silkflex Polymers (India) Ltd</t>
  </si>
  <si>
    <t>SILKFLEX</t>
  </si>
  <si>
    <t>Chrome Silicon Ltd</t>
  </si>
  <si>
    <t>CHROME</t>
  </si>
  <si>
    <t>CMX Holdings Ltd</t>
  </si>
  <si>
    <t>SIELFNS</t>
  </si>
  <si>
    <t>Shreyas Intermediates Ltd</t>
  </si>
  <si>
    <t>SHREYASI</t>
  </si>
  <si>
    <t>Sunrise Efficient Marketing Ltd</t>
  </si>
  <si>
    <t>SEML</t>
  </si>
  <si>
    <t>Rathi Bars Ltd</t>
  </si>
  <si>
    <t>RATHIBAR</t>
  </si>
  <si>
    <t>Invesco India Gold Exchange Traded Fund</t>
  </si>
  <si>
    <t>IVZINGOLD</t>
  </si>
  <si>
    <t>Astal Laboratories Ltd</t>
  </si>
  <si>
    <t>ASTALLTD</t>
  </si>
  <si>
    <t>Krypton Industries Ltd</t>
  </si>
  <si>
    <t>KRYPTONQ</t>
  </si>
  <si>
    <t>Khoobsurat Ltd</t>
  </si>
  <si>
    <t>KHOOBSURAT</t>
  </si>
  <si>
    <t>Apoorva Leasing Finance and Investment Company Ltd</t>
  </si>
  <si>
    <t>APOORVA</t>
  </si>
  <si>
    <t>GV Films Ltd</t>
  </si>
  <si>
    <t>GVFILM</t>
  </si>
  <si>
    <t>Austin Engineering Company Ltd</t>
  </si>
  <si>
    <t>AUSTENG</t>
  </si>
  <si>
    <t>Sri KPR Industries Ltd</t>
  </si>
  <si>
    <t>SRIKPRIND</t>
  </si>
  <si>
    <t>AKG Exim Ltd</t>
  </si>
  <si>
    <t>AKG</t>
  </si>
  <si>
    <t>UR Sugar Industries Ltd</t>
  </si>
  <si>
    <t>URSUGAR</t>
  </si>
  <si>
    <t>Transgene Biotek Ltd</t>
  </si>
  <si>
    <t>TRABI</t>
  </si>
  <si>
    <t>Vishwas Agri Seeds Ltd</t>
  </si>
  <si>
    <t>VISHWAS</t>
  </si>
  <si>
    <t>Magson Retail and Distribution Ltd</t>
  </si>
  <si>
    <t>MAGSON</t>
  </si>
  <si>
    <t>Dhampure Speciality Sugars Ltd</t>
  </si>
  <si>
    <t>DHAMPURE</t>
  </si>
  <si>
    <t>Cranes Software International Ltd</t>
  </si>
  <si>
    <t>CRANESSOFT</t>
  </si>
  <si>
    <t>Malu Paper Mills Ltd</t>
  </si>
  <si>
    <t>MALUPAPER</t>
  </si>
  <si>
    <t>Comrade Appliances Ltd</t>
  </si>
  <si>
    <t>COMRADE</t>
  </si>
  <si>
    <t>Morarka Finance Ltd</t>
  </si>
  <si>
    <t>MORARKFI</t>
  </si>
  <si>
    <t>Ambo Agritec Ltd</t>
  </si>
  <si>
    <t>AMBOAGRI</t>
  </si>
  <si>
    <t>Polylink Polymers (India) Ltd</t>
  </si>
  <si>
    <t>POLYLINK</t>
  </si>
  <si>
    <t>AccelerateBS India Ltd</t>
  </si>
  <si>
    <t>ACCELERATE</t>
  </si>
  <si>
    <t>Deccan Health Care Ltd</t>
  </si>
  <si>
    <t>DECCAN</t>
  </si>
  <si>
    <t>Tridhya Tech Ltd</t>
  </si>
  <si>
    <t>TRIDHYA</t>
  </si>
  <si>
    <t>Prudential Sugar Corp Ltd</t>
  </si>
  <si>
    <t>PRUDMOULI</t>
  </si>
  <si>
    <t>Southern Magnesium and Chemicals Ltd</t>
  </si>
  <si>
    <t>SOUTHMG</t>
  </si>
  <si>
    <t>Kenvi Jewels Ltd</t>
  </si>
  <si>
    <t>KENVI</t>
  </si>
  <si>
    <t>Globesecure Technologies Ltd</t>
  </si>
  <si>
    <t>GSTL</t>
  </si>
  <si>
    <t>Terai Tea Co Ltd</t>
  </si>
  <si>
    <t>TERAI</t>
  </si>
  <si>
    <t>Mirae Asset Nifty Financial Services ETF</t>
  </si>
  <si>
    <t>BFSI</t>
  </si>
  <si>
    <t>Mono Pharmacare Ltd</t>
  </si>
  <si>
    <t>MONOPHARMA</t>
  </si>
  <si>
    <t>Vruddhi Engineering Works Ltd</t>
  </si>
  <si>
    <t>VRUDDHI</t>
  </si>
  <si>
    <t>Joindre Capital Services Ltd</t>
  </si>
  <si>
    <t>JOINDRE</t>
  </si>
  <si>
    <t>Jagan Lamps Ltd</t>
  </si>
  <si>
    <t>JAGANLAM</t>
  </si>
  <si>
    <t>Chartered Capital and Investment Ltd</t>
  </si>
  <si>
    <t>CHRTEDCA</t>
  </si>
  <si>
    <t>Popees Cares Ltd</t>
  </si>
  <si>
    <t>POPEES</t>
  </si>
  <si>
    <t>Shree Marutinandan Tubes Ltd</t>
  </si>
  <si>
    <t>SHREE</t>
  </si>
  <si>
    <t>Viaz Tyres Ltd</t>
  </si>
  <si>
    <t>VIAZ</t>
  </si>
  <si>
    <t>Mefcom Capital Markets Ltd</t>
  </si>
  <si>
    <t>MEFCOMCAP</t>
  </si>
  <si>
    <t>Ushanti Colour Chem Ltd</t>
  </si>
  <si>
    <t>UCL</t>
  </si>
  <si>
    <t>Royal Sense Ltd</t>
  </si>
  <si>
    <t>ROYAL</t>
  </si>
  <si>
    <t>Swasti Vinayaka Synthetics Ltd</t>
  </si>
  <si>
    <t>SWASTIVI</t>
  </si>
  <si>
    <t>Modulex Construction Technologies Ltd</t>
  </si>
  <si>
    <t>MODULEX</t>
  </si>
  <si>
    <t>Signoria Creation Ltd</t>
  </si>
  <si>
    <t>SIGNORIA</t>
  </si>
  <si>
    <t>Siti Networks Ltd</t>
  </si>
  <si>
    <t>SITINET</t>
  </si>
  <si>
    <t>Balgopal Commercial Ltd</t>
  </si>
  <si>
    <t>BALGOPAL</t>
  </si>
  <si>
    <t>Gita Renewable Energy Ltd</t>
  </si>
  <si>
    <t>GITARENEW</t>
  </si>
  <si>
    <t>Uma Converter Ltd</t>
  </si>
  <si>
    <t>UMA</t>
  </si>
  <si>
    <t>Lee &amp; Nee Softwares (Exports) Ltd</t>
  </si>
  <si>
    <t>LEENEE</t>
  </si>
  <si>
    <t>Omnitex Industries (India) Ltd</t>
  </si>
  <si>
    <t>OMNITEX</t>
  </si>
  <si>
    <t>Sambandam Spinning Mills Ltd</t>
  </si>
  <si>
    <t>SAMBANDAM</t>
  </si>
  <si>
    <t>Oceanic Foods Ltd</t>
  </si>
  <si>
    <t>OCEANIC</t>
  </si>
  <si>
    <t>Baba Arts Ltd</t>
  </si>
  <si>
    <t>BABA</t>
  </si>
  <si>
    <t>Sheetal Universal Ltd</t>
  </si>
  <si>
    <t>SHEETAL</t>
  </si>
  <si>
    <t>Banaras Beads Ltd</t>
  </si>
  <si>
    <t>BANARBEADS</t>
  </si>
  <si>
    <t>National Oxygen Ltd</t>
  </si>
  <si>
    <t>NOL</t>
  </si>
  <si>
    <t>Vista Pharmaceuticals Ltd</t>
  </si>
  <si>
    <t>VISTAPH</t>
  </si>
  <si>
    <t>Godha Cabcon &amp; Insulation Ltd</t>
  </si>
  <si>
    <t>GODHA</t>
  </si>
  <si>
    <t>Ambani Orgochem Ltd</t>
  </si>
  <si>
    <t>AMBANIORG</t>
  </si>
  <si>
    <t>Real Eco Energy Ltd</t>
  </si>
  <si>
    <t>REALECO</t>
  </si>
  <si>
    <t>Gujarat Craft Industries Ltd</t>
  </si>
  <si>
    <t>GUJCRAFT</t>
  </si>
  <si>
    <t>Ekansh Concepts Ltd</t>
  </si>
  <si>
    <t>EKANSH</t>
  </si>
  <si>
    <t>Milton Industries Ltd</t>
  </si>
  <si>
    <t>MILTON</t>
  </si>
  <si>
    <t>Nandani Creation Ltd</t>
  </si>
  <si>
    <t>JAIPURKURT</t>
  </si>
  <si>
    <t>Rasandik Engineering Industries India Ltd</t>
  </si>
  <si>
    <t>RASANDIK</t>
  </si>
  <si>
    <t>Garment Mantra Lifestyle Ltd</t>
  </si>
  <si>
    <t>GARMNTMNTR</t>
  </si>
  <si>
    <t>Katare Spinning Mills Ltd</t>
  </si>
  <si>
    <t>KATRSPG</t>
  </si>
  <si>
    <t>Mediaone Global Entertainment Ltd</t>
  </si>
  <si>
    <t>MEDIAONE</t>
  </si>
  <si>
    <t>3P Land Holdings Ltd</t>
  </si>
  <si>
    <t>3PLAND</t>
  </si>
  <si>
    <t>Globalspace Technologies Ltd</t>
  </si>
  <si>
    <t>Vadivarhe Speciality Chemicals Ltd</t>
  </si>
  <si>
    <t>VSCL</t>
  </si>
  <si>
    <t>Fundviser Capital (India) Ltd</t>
  </si>
  <si>
    <t>FUNDVISER</t>
  </si>
  <si>
    <t>K G Denim Ltd</t>
  </si>
  <si>
    <t>KGDENIM</t>
  </si>
  <si>
    <t>Ashnoor Textile Mills Ltd</t>
  </si>
  <si>
    <t>ASHNOOR</t>
  </si>
  <si>
    <t>Mish Designs Ltd</t>
  </si>
  <si>
    <t>MISHDESIGN</t>
  </si>
  <si>
    <t>Veeram Securities Ltd</t>
  </si>
  <si>
    <t>VSL</t>
  </si>
  <si>
    <t>Monotype India Ltd</t>
  </si>
  <si>
    <t>MONOT</t>
  </si>
  <si>
    <t>Poddar Housing and Development Ltd</t>
  </si>
  <si>
    <t>PODDARHOUS</t>
  </si>
  <si>
    <t>AJR Infra and Tolling Ltd</t>
  </si>
  <si>
    <t>AJRINFRA</t>
  </si>
  <si>
    <t>SPS Finquest Ltd</t>
  </si>
  <si>
    <t>SPS</t>
  </si>
  <si>
    <t>Anand Rayons Ltd</t>
  </si>
  <si>
    <t>ARL</t>
  </si>
  <si>
    <t>Cell Point (India) Ltd</t>
  </si>
  <si>
    <t>CELLPOINT</t>
  </si>
  <si>
    <t>Dmr Hydroengineering &amp; Infrastructures Ltd</t>
  </si>
  <si>
    <t>DMR</t>
  </si>
  <si>
    <t>Yudiz Solutions Ltd</t>
  </si>
  <si>
    <t>YUDIZ</t>
  </si>
  <si>
    <t>LCC Infotech Ltd</t>
  </si>
  <si>
    <t>LCCINFOTEC</t>
  </si>
  <si>
    <t>Winny Immigration &amp; Education Services Ltd</t>
  </si>
  <si>
    <t>WINNY</t>
  </si>
  <si>
    <t>Academic &amp; Educational Services</t>
  </si>
  <si>
    <t>Service Care Ltd</t>
  </si>
  <si>
    <t>SERVICE</t>
  </si>
  <si>
    <t>Angel Fibers Ltd</t>
  </si>
  <si>
    <t>ANGEL</t>
  </si>
  <si>
    <t>P B M Polytex Ltd</t>
  </si>
  <si>
    <t>PBMPOLY</t>
  </si>
  <si>
    <t>Regency Fincorp Ltd</t>
  </si>
  <si>
    <t>REGENCY</t>
  </si>
  <si>
    <t>Bang Overseas Ltd</t>
  </si>
  <si>
    <t>BANG</t>
  </si>
  <si>
    <t>Naapbooks Ltd</t>
  </si>
  <si>
    <t>NBL</t>
  </si>
  <si>
    <t>Erp Soft Systems Ltd</t>
  </si>
  <si>
    <t>ERPSOFT</t>
  </si>
  <si>
    <t>Ind Bank Housing Ltd</t>
  </si>
  <si>
    <t>INDBNK</t>
  </si>
  <si>
    <t>Inani Marbles and Industries Ltd</t>
  </si>
  <si>
    <t>INANI</t>
  </si>
  <si>
    <t>Shalimar Productions Ltd</t>
  </si>
  <si>
    <t>SHALPRO</t>
  </si>
  <si>
    <t>ANG Lifesciences India Ltd</t>
  </si>
  <si>
    <t>ANG</t>
  </si>
  <si>
    <t>Akshar Spintex Ltd</t>
  </si>
  <si>
    <t>AKSHAR</t>
  </si>
  <si>
    <t>Johnson Pharmacare Ltd</t>
  </si>
  <si>
    <t>JOHNPHARMA</t>
  </si>
  <si>
    <t>Kiduja India Ltd</t>
  </si>
  <si>
    <t>KIDUJA</t>
  </si>
  <si>
    <t>Contil India Ltd</t>
  </si>
  <si>
    <t>CONTILI</t>
  </si>
  <si>
    <t>Vivid Mercantile Ltd</t>
  </si>
  <si>
    <t>VIVIDM</t>
  </si>
  <si>
    <t>Amkay Products Ltd</t>
  </si>
  <si>
    <t>AMKAY</t>
  </si>
  <si>
    <t>Isl Consulting Ltd</t>
  </si>
  <si>
    <t>ISLCONSUL</t>
  </si>
  <si>
    <t>Aristo Bio-Tech and Lifescience Ltd</t>
  </si>
  <si>
    <t>ARISTO</t>
  </si>
  <si>
    <t>Manugraph India Ltd</t>
  </si>
  <si>
    <t>MANUGRAPH</t>
  </si>
  <si>
    <t>Mittal Life Style Ltd</t>
  </si>
  <si>
    <t>MITTAL</t>
  </si>
  <si>
    <t>AmpVolts Ltd</t>
  </si>
  <si>
    <t>QUEST</t>
  </si>
  <si>
    <t>Elixir Capital Ltd</t>
  </si>
  <si>
    <t>ELIXIR</t>
  </si>
  <si>
    <t>Silgo Retail Ltd</t>
  </si>
  <si>
    <t>SILGO</t>
  </si>
  <si>
    <t>Mandeep Auto Industries Ltd</t>
  </si>
  <si>
    <t>MANDEEP</t>
  </si>
  <si>
    <t>MM Rubber Company Ltd</t>
  </si>
  <si>
    <t>MMRUBBR-B</t>
  </si>
  <si>
    <t>Ladderup Finance Ltd</t>
  </si>
  <si>
    <t>LADDERUP</t>
  </si>
  <si>
    <t>Ankit Metal &amp; Power Ltd</t>
  </si>
  <si>
    <t>ANKITMETAL</t>
  </si>
  <si>
    <t>Pioneer Investcorp Ltd</t>
  </si>
  <si>
    <t>PIONRINV</t>
  </si>
  <si>
    <t>Micropro Software Solutions Ltd</t>
  </si>
  <si>
    <t>MICROPRO</t>
  </si>
  <si>
    <t>BITS Ltd</t>
  </si>
  <si>
    <t>BITS</t>
  </si>
  <si>
    <t>Unifinz Capital India Ltd</t>
  </si>
  <si>
    <t>UCIL</t>
  </si>
  <si>
    <t>Goblin India Ltd</t>
  </si>
  <si>
    <t>GOBLIN</t>
  </si>
  <si>
    <t>Goel Food Products Ltd</t>
  </si>
  <si>
    <t>GOEL</t>
  </si>
  <si>
    <t>Valencia Nutrition Ltd</t>
  </si>
  <si>
    <t>VALENCIA</t>
  </si>
  <si>
    <t>Ravi Kumar Distilleries Ltd</t>
  </si>
  <si>
    <t>RKDL</t>
  </si>
  <si>
    <t>Shelter Pharma Ltd</t>
  </si>
  <si>
    <t>SHELTER</t>
  </si>
  <si>
    <t>Pace E-Commerce Ventures Ltd</t>
  </si>
  <si>
    <t>PACE</t>
  </si>
  <si>
    <t>Bhatia Colour Chem Ltd</t>
  </si>
  <si>
    <t>BCCL</t>
  </si>
  <si>
    <t>Vistar Amar Ltd</t>
  </si>
  <si>
    <t>VISTARAMAR</t>
  </si>
  <si>
    <t>SVC Industries Ltd</t>
  </si>
  <si>
    <t>SVCIND</t>
  </si>
  <si>
    <t>Medi-Caps Ltd</t>
  </si>
  <si>
    <t>MEDICAPQ</t>
  </si>
  <si>
    <t>Shrydus Industries Ltd</t>
  </si>
  <si>
    <t>SHRYDUS</t>
  </si>
  <si>
    <t>Lakshmi Finance and Industrial Corp Ltd</t>
  </si>
  <si>
    <t>LFIC</t>
  </si>
  <si>
    <t>Hardcastle and Waud Manufacturing Co Ltd</t>
  </si>
  <si>
    <t>HARDCAS</t>
  </si>
  <si>
    <t>NAM Securities Ltd</t>
  </si>
  <si>
    <t>NAM</t>
  </si>
  <si>
    <t>Sangani Hospitals Ltd</t>
  </si>
  <si>
    <t>SANGANI</t>
  </si>
  <si>
    <t>Greenhitech Ventures Ltd</t>
  </si>
  <si>
    <t>GVL</t>
  </si>
  <si>
    <t>National Plastic Industries Ltd</t>
  </si>
  <si>
    <t>NATPLAS</t>
  </si>
  <si>
    <t>AA Plus Tradelink Ltd</t>
  </si>
  <si>
    <t>AAPLUSTRAD</t>
  </si>
  <si>
    <t>Hemadri Cements Ltd</t>
  </si>
  <si>
    <t>HEMACEM</t>
  </si>
  <si>
    <t>Diligent Industries Ltd</t>
  </si>
  <si>
    <t>DILIGENT</t>
  </si>
  <si>
    <t>Jet Freight Logistics Ltd</t>
  </si>
  <si>
    <t>JETFREIGHT</t>
  </si>
  <si>
    <t>Anjani Synthetics Ltd</t>
  </si>
  <si>
    <t>ANJANI</t>
  </si>
  <si>
    <t>Mehta Housing Finance Ltd</t>
  </si>
  <si>
    <t>MEHTAHG</t>
  </si>
  <si>
    <t>Camex Ltd</t>
  </si>
  <si>
    <t>CAMEXLTD</t>
  </si>
  <si>
    <t>Arex Industries Ltd</t>
  </si>
  <si>
    <t>AREXMIS</t>
  </si>
  <si>
    <t>Agarwal Float Glass India Ltd</t>
  </si>
  <si>
    <t>AGARWALFT</t>
  </si>
  <si>
    <t>Advance Metering Technology Ltd</t>
  </si>
  <si>
    <t>AMTL</t>
  </si>
  <si>
    <t>Shree Pacetronix Ltd</t>
  </si>
  <si>
    <t>SHREEPAC</t>
  </si>
  <si>
    <t>Innovassynth Investments Ltd</t>
  </si>
  <si>
    <t>INOVSYNTH</t>
  </si>
  <si>
    <t>Sintex Plastics Technology Ltd</t>
  </si>
  <si>
    <t>SPTL</t>
  </si>
  <si>
    <t>Mohit Paper Mills Ltd</t>
  </si>
  <si>
    <t>MOHITPPR</t>
  </si>
  <si>
    <t>Metal Coatings (India) Ltd</t>
  </si>
  <si>
    <t>METALCO</t>
  </si>
  <si>
    <t>Saven Technologies Ltd</t>
  </si>
  <si>
    <t>7TEC</t>
  </si>
  <si>
    <t>Hawa Engineers Ltd</t>
  </si>
  <si>
    <t>HAWAENG</t>
  </si>
  <si>
    <t>Aatmaj Healthcare Ltd</t>
  </si>
  <si>
    <t>AATMAJ</t>
  </si>
  <si>
    <t>C P S Shapers Ltd</t>
  </si>
  <si>
    <t>CPS</t>
  </si>
  <si>
    <t>Tatia Global Vennture Ltd</t>
  </si>
  <si>
    <t>TATIAGLOB</t>
  </si>
  <si>
    <t>GTN Industries Ltd</t>
  </si>
  <si>
    <t>GTNINDS</t>
  </si>
  <si>
    <t>Sonu Infratech Ltd</t>
  </si>
  <si>
    <t>SONUINFRA</t>
  </si>
  <si>
    <t>Sampre Nutritions Ltd</t>
  </si>
  <si>
    <t>SAMPRE</t>
  </si>
  <si>
    <t>Kanani Industries Ltd</t>
  </si>
  <si>
    <t>KANANIIND</t>
  </si>
  <si>
    <t>Softrak Venture Investment Limited</t>
  </si>
  <si>
    <t>SOFTRAKV</t>
  </si>
  <si>
    <t>ABC India Ltd</t>
  </si>
  <si>
    <t>ABCINDQ</t>
  </si>
  <si>
    <t>RR Metalmakers India Ltd</t>
  </si>
  <si>
    <t>RRMETAL</t>
  </si>
  <si>
    <t>Prismx Global Ventures Ltd</t>
  </si>
  <si>
    <t>PRISMX</t>
  </si>
  <si>
    <t>Nakoda Group of Industries Ltd</t>
  </si>
  <si>
    <t>NGIL</t>
  </si>
  <si>
    <t>VSF Projects Ltd</t>
  </si>
  <si>
    <t>VSFPROJ</t>
  </si>
  <si>
    <t>Unique Organics Ltd</t>
  </si>
  <si>
    <t>UNIQUEO</t>
  </si>
  <si>
    <t>Committed Cargo Care Ltd</t>
  </si>
  <si>
    <t>COMMITTED</t>
  </si>
  <si>
    <t>Akash Infra-Projects Ltd</t>
  </si>
  <si>
    <t>AKASH</t>
  </si>
  <si>
    <t>Dhanlaxmi Fabrics Ltd</t>
  </si>
  <si>
    <t>DHANFAB</t>
  </si>
  <si>
    <t>Aeonx Digital Technology Ltd</t>
  </si>
  <si>
    <t>AEONXDIGI</t>
  </si>
  <si>
    <t>ARCL Organics Ltd</t>
  </si>
  <si>
    <t>ARCL</t>
  </si>
  <si>
    <t>DK Enterprises Global Ltd</t>
  </si>
  <si>
    <t>DKEGL</t>
  </si>
  <si>
    <t>CCL International Ltd</t>
  </si>
  <si>
    <t>CCLINTER</t>
  </si>
  <si>
    <t>Galactico Corporate Services Ltd</t>
  </si>
  <si>
    <t>GALACTICO</t>
  </si>
  <si>
    <t>Ultra Wiring Connectivity System Ltd</t>
  </si>
  <si>
    <t>UWCSL</t>
  </si>
  <si>
    <t>Ashnisha Industries Ltd</t>
  </si>
  <si>
    <t>ASHNI</t>
  </si>
  <si>
    <t>Sandu Pharmaceuticals Ltd</t>
  </si>
  <si>
    <t>SANDUPHQ</t>
  </si>
  <si>
    <t>Warren Tea Ltd</t>
  </si>
  <si>
    <t>WARRENTEA</t>
  </si>
  <si>
    <t>BDR Buildcon Ltd</t>
  </si>
  <si>
    <t>BDR</t>
  </si>
  <si>
    <t>Teesta Agro Industries Ltd</t>
  </si>
  <si>
    <t>TEEAI</t>
  </si>
  <si>
    <t>Kavveri Telecom Products Ltd</t>
  </si>
  <si>
    <t>KAVVERITEL</t>
  </si>
  <si>
    <t>Response Informatics Ltd</t>
  </si>
  <si>
    <t>RESPONSINF</t>
  </si>
  <si>
    <t>ARC Finance Ltd</t>
  </si>
  <si>
    <t>ARCFIN</t>
  </si>
  <si>
    <t>P H Capital Ltd</t>
  </si>
  <si>
    <t>PHCAP</t>
  </si>
  <si>
    <t>Diligent Media Corporation Ltd</t>
  </si>
  <si>
    <t>DNAMEDIA</t>
  </si>
  <si>
    <t>Swarnsarita Jewels India Ltd</t>
  </si>
  <si>
    <t>SWARNSAR</t>
  </si>
  <si>
    <t>Indianivesh Ltd</t>
  </si>
  <si>
    <t>INDIANVSH</t>
  </si>
  <si>
    <t>FEL</t>
  </si>
  <si>
    <t>Associated Ceramics Ltd</t>
  </si>
  <si>
    <t>ASSOCER</t>
  </si>
  <si>
    <t>Savani Financials Limited</t>
  </si>
  <si>
    <t>SAVFI</t>
  </si>
  <si>
    <t>HOAC Foods India Ltd</t>
  </si>
  <si>
    <t>HOACFOODS</t>
  </si>
  <si>
    <t>Kabsons Industries Ltd</t>
  </si>
  <si>
    <t>KABSON</t>
  </si>
  <si>
    <t>Satchmo Holdings Ltd</t>
  </si>
  <si>
    <t>SATCH</t>
  </si>
  <si>
    <t>GSM Foils Ltd</t>
  </si>
  <si>
    <t>GSMFOILS</t>
  </si>
  <si>
    <t>Ahmedabad Steel Craft Ltd</t>
  </si>
  <si>
    <t>AHMDSTE</t>
  </si>
  <si>
    <t>Abhishek Integrations Ltd</t>
  </si>
  <si>
    <t>AILIMITED</t>
  </si>
  <si>
    <t>Vivo Bio Tech Ltd</t>
  </si>
  <si>
    <t>VIVOBIOT</t>
  </si>
  <si>
    <t>Abm International Ltd</t>
  </si>
  <si>
    <t>ABMINTLLTD</t>
  </si>
  <si>
    <t>Sellwin Traders Ltd</t>
  </si>
  <si>
    <t>SELLWIN</t>
  </si>
  <si>
    <t>Tapi Fruit Processing Ltd</t>
  </si>
  <si>
    <t>TAPIFRUIT</t>
  </si>
  <si>
    <t>Nimbus Projects Ltd</t>
  </si>
  <si>
    <t>NIMBSPROJ</t>
  </si>
  <si>
    <t>Yamini Investments Company Ltd</t>
  </si>
  <si>
    <t>YAMNINV</t>
  </si>
  <si>
    <t>Yash Chemex Ltd</t>
  </si>
  <si>
    <t>YASHCHEM</t>
  </si>
  <si>
    <t>Sagardeep Alloys Ltd</t>
  </si>
  <si>
    <t>SAGARDEEP</t>
  </si>
  <si>
    <t>Zodiac Ventures Ltd</t>
  </si>
  <si>
    <t>ZODIACVEN</t>
  </si>
  <si>
    <t>West Leisure Resorts Ltd</t>
  </si>
  <si>
    <t>WESTLEIRES</t>
  </si>
  <si>
    <t>JFL Life Sciences Ltd</t>
  </si>
  <si>
    <t>JFLLIFE</t>
  </si>
  <si>
    <t>Orchasp Ltd</t>
  </si>
  <si>
    <t>ORCHASP</t>
  </si>
  <si>
    <t>Phosphate Company Ltd</t>
  </si>
  <si>
    <t>PHOSPHATE</t>
  </si>
  <si>
    <t>MSR India Ltd</t>
  </si>
  <si>
    <t>MSRINDIA</t>
  </si>
  <si>
    <t>S &amp; T Corporation Ltd</t>
  </si>
  <si>
    <t>STCORP</t>
  </si>
  <si>
    <t>Gujrat Credit Corporation Ltd</t>
  </si>
  <si>
    <t>GUJCRED</t>
  </si>
  <si>
    <t>G.S. Auto International Ltd</t>
  </si>
  <si>
    <t>GSAUTO</t>
  </si>
  <si>
    <t>Inter Globe Finance Ltd</t>
  </si>
  <si>
    <t>INTRGLB</t>
  </si>
  <si>
    <t>Adroit Infotech Ltd</t>
  </si>
  <si>
    <t>ADROITINFO</t>
  </si>
  <si>
    <t>Mishka Exim Ltd</t>
  </si>
  <si>
    <t>MISHKA</t>
  </si>
  <si>
    <t>Ashoka Metcast Ltd</t>
  </si>
  <si>
    <t>ASHOKAMET</t>
  </si>
  <si>
    <t>ASL Industries Ltd</t>
  </si>
  <si>
    <t>ASLIND</t>
  </si>
  <si>
    <t>Grovy India Ltd</t>
  </si>
  <si>
    <t>GROVY</t>
  </si>
  <si>
    <t>N G Industries Ltd</t>
  </si>
  <si>
    <t>NGIND</t>
  </si>
  <si>
    <t>Axis NIFTY IT ETF</t>
  </si>
  <si>
    <t>AXISTECETF</t>
  </si>
  <si>
    <t>Ecoboard Industries Ltd</t>
  </si>
  <si>
    <t>ECOBOAR</t>
  </si>
  <si>
    <t>PCS Technology Ltd</t>
  </si>
  <si>
    <t>PCS</t>
  </si>
  <si>
    <t>Julien Agro Infratech Ltd</t>
  </si>
  <si>
    <t>JULIEN</t>
  </si>
  <si>
    <t>Fortis Malar Hospitals Ltd</t>
  </si>
  <si>
    <t>FORTISMLR</t>
  </si>
  <si>
    <t>Hindoostan Mills Ltd</t>
  </si>
  <si>
    <t>HINDMILL</t>
  </si>
  <si>
    <t>Salem Erode Investments Ltd</t>
  </si>
  <si>
    <t>SALEM</t>
  </si>
  <si>
    <t>Axel Polymers Ltd</t>
  </si>
  <si>
    <t>AXELPOLY</t>
  </si>
  <si>
    <t>Standard Surfactants Ltd</t>
  </si>
  <si>
    <t>STDSFAC</t>
  </si>
  <si>
    <t>KKV Agro Powers Limited</t>
  </si>
  <si>
    <t>KKVAPOW</t>
  </si>
  <si>
    <t>DSJ Keep Learning Ltd</t>
  </si>
  <si>
    <t>KEEPLEARN</t>
  </si>
  <si>
    <t>Innokaiz India Ltd</t>
  </si>
  <si>
    <t>INNOKAIZ</t>
  </si>
  <si>
    <t>Jigar Cables Ltd</t>
  </si>
  <si>
    <t>JIGAR</t>
  </si>
  <si>
    <t>VAMA Industries Ltd</t>
  </si>
  <si>
    <t>VAMA</t>
  </si>
  <si>
    <t>Super Crop Safe Ltd</t>
  </si>
  <si>
    <t>SUCROSA</t>
  </si>
  <si>
    <t>G G Dandekar Properties Ltd</t>
  </si>
  <si>
    <t>GGDPROP</t>
  </si>
  <si>
    <t>Cranex Ltd</t>
  </si>
  <si>
    <t>CRANEX</t>
  </si>
  <si>
    <t>PS IT Infrastructure &amp; Services Ltd</t>
  </si>
  <si>
    <t>PSITINFRA</t>
  </si>
  <si>
    <t>GKB Ophthalmics Ltd</t>
  </si>
  <si>
    <t>GKB</t>
  </si>
  <si>
    <t>ICICI Prudential S&amp;P BSE Sensex ETF</t>
  </si>
  <si>
    <t>SENSEXIETF</t>
  </si>
  <si>
    <t>Inland Printers Ltd</t>
  </si>
  <si>
    <t>INLANPR</t>
  </si>
  <si>
    <t>Modern Engineering and Projects Ltd</t>
  </si>
  <si>
    <t>MEAPL</t>
  </si>
  <si>
    <t>The Victoria Mills Ltd</t>
  </si>
  <si>
    <t>VICTMILL</t>
  </si>
  <si>
    <t>Artefact Projects Ltd</t>
  </si>
  <si>
    <t>ARTEFACT</t>
  </si>
  <si>
    <t>PVV Infra Ltd</t>
  </si>
  <si>
    <t>PVVINFRA</t>
  </si>
  <si>
    <t>Kwality Ltd</t>
  </si>
  <si>
    <t>KWALITY</t>
  </si>
  <si>
    <t>DRA Consultants Ltd</t>
  </si>
  <si>
    <t>DRA</t>
  </si>
  <si>
    <t>Jet Knitwears Ltd</t>
  </si>
  <si>
    <t>JETKNIT</t>
  </si>
  <si>
    <t>Sylph Technologies Ltd</t>
  </si>
  <si>
    <t>SYLPH</t>
  </si>
  <si>
    <t>Vineet Laboratories Ltd</t>
  </si>
  <si>
    <t>VINEETLAB</t>
  </si>
  <si>
    <t>Visaman Global Sales Ltd</t>
  </si>
  <si>
    <t>VISAMAN</t>
  </si>
  <si>
    <t>Tirupati Tyres Ltd</t>
  </si>
  <si>
    <t>TTIL</t>
  </si>
  <si>
    <t>Inducto Steels Ltd</t>
  </si>
  <si>
    <t>INDCTST</t>
  </si>
  <si>
    <t>Visagar Financial Services Ltd</t>
  </si>
  <si>
    <t>VISAGAR</t>
  </si>
  <si>
    <t>Ashirwad Steels And Industries Ltd</t>
  </si>
  <si>
    <t>ASHSI</t>
  </si>
  <si>
    <t>Simran Farms Ltd</t>
  </si>
  <si>
    <t>SIMRAN</t>
  </si>
  <si>
    <t>Earthstahl &amp; Alloys Ltd</t>
  </si>
  <si>
    <t>EARTH</t>
  </si>
  <si>
    <t>Shree Krishna Paper Mills &amp; Industries Ltd</t>
  </si>
  <si>
    <t>SKPMIL</t>
  </si>
  <si>
    <t>Atal Realtech Ltd</t>
  </si>
  <si>
    <t>ATALREAL</t>
  </si>
  <si>
    <t>Gogia Capital Services Ltd</t>
  </si>
  <si>
    <t>GOGIACAP</t>
  </si>
  <si>
    <t>Smiths &amp; Founders (India) Ltd</t>
  </si>
  <si>
    <t>SMFIL</t>
  </si>
  <si>
    <t>Sulabh Engineers and Services Ltd</t>
  </si>
  <si>
    <t>SULABEN</t>
  </si>
  <si>
    <t>Walpar Nutritions Ltd</t>
  </si>
  <si>
    <t>WALPAR</t>
  </si>
  <si>
    <t>Chandra Bhagat Pharma Ltd</t>
  </si>
  <si>
    <t>CBPL</t>
  </si>
  <si>
    <t>AD- Manum Finance Ltd</t>
  </si>
  <si>
    <t>ADMANUM</t>
  </si>
  <si>
    <t>Pearl Polymers Ltd</t>
  </si>
  <si>
    <t>PEARLPOLY</t>
  </si>
  <si>
    <t>Manjeera Constructions Ltd</t>
  </si>
  <si>
    <t>MANJEERA</t>
  </si>
  <si>
    <t>Rose Merc Ltd</t>
  </si>
  <si>
    <t>ROSEMER</t>
  </si>
  <si>
    <t>Wires and Fabriks (SA) Ltd</t>
  </si>
  <si>
    <t>WIREFABR</t>
  </si>
  <si>
    <t>Franklin Industries Ltd</t>
  </si>
  <si>
    <t>FRANKLININD</t>
  </si>
  <si>
    <t>H P Cotton Textile Mills Ltd</t>
  </si>
  <si>
    <t>HPCOTTON</t>
  </si>
  <si>
    <t>Gorani Industries Ltd</t>
  </si>
  <si>
    <t>GORANIN</t>
  </si>
  <si>
    <t>Ishan International Ltd</t>
  </si>
  <si>
    <t>ISHAN</t>
  </si>
  <si>
    <t>Salora International Ltd</t>
  </si>
  <si>
    <t>SALORAINTL</t>
  </si>
  <si>
    <t>J Taparia Projects Ltd</t>
  </si>
  <si>
    <t>JTAPARIA</t>
  </si>
  <si>
    <t>Telogica Ltd</t>
  </si>
  <si>
    <t>TELOGICA</t>
  </si>
  <si>
    <t>Sacheta Metals Ltd</t>
  </si>
  <si>
    <t>SACHEMT</t>
  </si>
  <si>
    <t>Addi Industries Ltd</t>
  </si>
  <si>
    <t>ADDIND</t>
  </si>
  <si>
    <t>Tirupati Foam Ltd</t>
  </si>
  <si>
    <t>TIRUFOAM</t>
  </si>
  <si>
    <t>Kaiser Corporation Ltd</t>
  </si>
  <si>
    <t>KACL</t>
  </si>
  <si>
    <t>Shrenik Ltd</t>
  </si>
  <si>
    <t>SHRENIK</t>
  </si>
  <si>
    <t>Perfect Infraengineers Ltd</t>
  </si>
  <si>
    <t>PERFECT</t>
  </si>
  <si>
    <t>Vivanta Industries Ltd</t>
  </si>
  <si>
    <t>VIVANTA</t>
  </si>
  <si>
    <t>Sri Ramakrishna Mills (Coimbatore) Ltd</t>
  </si>
  <si>
    <t>SRMCL</t>
  </si>
  <si>
    <t>Sonal Adhesives Ltd</t>
  </si>
  <si>
    <t>SONALAD</t>
  </si>
  <si>
    <t>Laxmi Cotspin Ltd</t>
  </si>
  <si>
    <t>LAXMICOT</t>
  </si>
  <si>
    <t>Picturehouse Media Ltd</t>
  </si>
  <si>
    <t>PICTUREHS</t>
  </si>
  <si>
    <t>Italian Edibles Ltd</t>
  </si>
  <si>
    <t>ITALIANE</t>
  </si>
  <si>
    <t>Cian Healthcare Ltd</t>
  </si>
  <si>
    <t>CHCL</t>
  </si>
  <si>
    <t>Maharashtra Corp Ltd</t>
  </si>
  <si>
    <t>MAHACORP</t>
  </si>
  <si>
    <t>Tarini International Ltd</t>
  </si>
  <si>
    <t>TARINI</t>
  </si>
  <si>
    <t>Prime Property Development Corp Ltd</t>
  </si>
  <si>
    <t>PRIMEPRO</t>
  </si>
  <si>
    <t>Veerhealth Care Ltd</t>
  </si>
  <si>
    <t>VEERHEALTH</t>
  </si>
  <si>
    <t>ICDS Ltd</t>
  </si>
  <si>
    <t>ICDSLTD</t>
  </si>
  <si>
    <t>Morgan Ventures Ltd</t>
  </si>
  <si>
    <t>MORGAN</t>
  </si>
  <si>
    <t>Gayatri BioOrganics Ltd</t>
  </si>
  <si>
    <t>GAYATRIBI</t>
  </si>
  <si>
    <t>Cybele Industries Ltd</t>
  </si>
  <si>
    <t>CYBELEIND</t>
  </si>
  <si>
    <t>Flomic Global Logistics Ltd</t>
  </si>
  <si>
    <t>FLOMIC</t>
  </si>
  <si>
    <t>Uttam Galva Steels Ltd</t>
  </si>
  <si>
    <t>UTTAMSTL</t>
  </si>
  <si>
    <t>Veejay Lakshmi Engineering Works Ltd</t>
  </si>
  <si>
    <t>VJLAXMIE</t>
  </si>
  <si>
    <t>Fine-Line Circuits Ltd</t>
  </si>
  <si>
    <t>FINELINE</t>
  </si>
  <si>
    <t>Transvoy Logistics India Ltd</t>
  </si>
  <si>
    <t>TRANSVOY</t>
  </si>
  <si>
    <t>Arigato Universe Ltd</t>
  </si>
  <si>
    <t>ARIGATO</t>
  </si>
  <si>
    <t>Containe Technologies Ltd</t>
  </si>
  <si>
    <t>CONTAINE</t>
  </si>
  <si>
    <t>Restile Ceramics Ltd</t>
  </si>
  <si>
    <t>RESTILE</t>
  </si>
  <si>
    <t>SPA Capital Advisors Limited</t>
  </si>
  <si>
    <t>SPACAPS</t>
  </si>
  <si>
    <t>Meera Industries Ltd</t>
  </si>
  <si>
    <t>MEERA</t>
  </si>
  <si>
    <t>India Home Loan Ltd</t>
  </si>
  <si>
    <t>INDIAHOME</t>
  </si>
  <si>
    <t>Archidply Decor Ltd</t>
  </si>
  <si>
    <t>ADL</t>
  </si>
  <si>
    <t>VERTEX Securities Ltd</t>
  </si>
  <si>
    <t>VERTEX</t>
  </si>
  <si>
    <t>Destiny Logistics &amp; Infra Ltd</t>
  </si>
  <si>
    <t>DESTINY</t>
  </si>
  <si>
    <t>Manbro Industries Ltd</t>
  </si>
  <si>
    <t>MANBRO</t>
  </si>
  <si>
    <t>Pan India Corp Ltd</t>
  </si>
  <si>
    <t>PANINDIAC</t>
  </si>
  <si>
    <t>Tejnaksh Healthcare Ltd</t>
  </si>
  <si>
    <t>TEJNAKSH</t>
  </si>
  <si>
    <t>Yasons Chemex Care Ltd</t>
  </si>
  <si>
    <t>YCCL</t>
  </si>
  <si>
    <t>Shree Ganesh Bio-Tech (India) Ltd</t>
  </si>
  <si>
    <t>SHREEGANES</t>
  </si>
  <si>
    <t>Simplex Realty Ltd</t>
  </si>
  <si>
    <t>SIMPLXREA</t>
  </si>
  <si>
    <t>Riddhi Steel and Tube Ltd</t>
  </si>
  <si>
    <t>RSTL</t>
  </si>
  <si>
    <t>Binani Industries Ltd</t>
  </si>
  <si>
    <t>BINANIIND</t>
  </si>
  <si>
    <t>Haryana Leather Chemicals Ltd</t>
  </si>
  <si>
    <t>HARLETH</t>
  </si>
  <si>
    <t>Dynamic Portfolio Management &amp; Services Ltd</t>
  </si>
  <si>
    <t>DYNAMICP</t>
  </si>
  <si>
    <t>Eighty Jewellers Ltd</t>
  </si>
  <si>
    <t>EIGHTY</t>
  </si>
  <si>
    <t>Country Condo's Ltd</t>
  </si>
  <si>
    <t>COUNCODOS</t>
  </si>
  <si>
    <t>Alfavision Overseas (India) Ltd</t>
  </si>
  <si>
    <t>ALFAVIO</t>
  </si>
  <si>
    <t>ARSS Infrastructure Projects Ltd</t>
  </si>
  <si>
    <t>ARSSINFRA</t>
  </si>
  <si>
    <t>Super Spinning Mills Ltd</t>
  </si>
  <si>
    <t>SUPERSPIN</t>
  </si>
  <si>
    <t>Pecos Hotels and Pubs Ltd</t>
  </si>
  <si>
    <t>PECOS</t>
  </si>
  <si>
    <t>India Cements Capital Ltd</t>
  </si>
  <si>
    <t>INDCEMCAP</t>
  </si>
  <si>
    <t>Comfort Fincap Ltd</t>
  </si>
  <si>
    <t>COMFINCAP</t>
  </si>
  <si>
    <t>Next Mediaworks Ltd</t>
  </si>
  <si>
    <t>NEXTMEDIA</t>
  </si>
  <si>
    <t>Balurghat Technologies Ltd</t>
  </si>
  <si>
    <t>BALTE</t>
  </si>
  <si>
    <t>Vandana Knitwear Ltd</t>
  </si>
  <si>
    <t>VANDANA</t>
  </si>
  <si>
    <t>E L Forge Ltd</t>
  </si>
  <si>
    <t>ELFORGE</t>
  </si>
  <si>
    <t>Ceeta Industries Ltd</t>
  </si>
  <si>
    <t>CEETAIN</t>
  </si>
  <si>
    <t>Suryaamba Spinning Mills Ltd</t>
  </si>
  <si>
    <t>SURYAAMBA</t>
  </si>
  <si>
    <t>Libas Consumer Products Ltd</t>
  </si>
  <si>
    <t>LIBAS</t>
  </si>
  <si>
    <t>Future Lifestyle Fashions Ltd</t>
  </si>
  <si>
    <t>FLFL</t>
  </si>
  <si>
    <t>Bonlon Industries Ltd</t>
  </si>
  <si>
    <t>BONLON</t>
  </si>
  <si>
    <t>Patspin India Ltd</t>
  </si>
  <si>
    <t>PATSPINLTD</t>
  </si>
  <si>
    <t>Timescan Logistics (India) Ltd</t>
  </si>
  <si>
    <t>TIMESCAN</t>
  </si>
  <si>
    <t>Iykot Hitech Toolroom</t>
  </si>
  <si>
    <t>IYKOTHITE</t>
  </si>
  <si>
    <t>Swasti Vinayaka Art and Heritage Corporation Ltd</t>
  </si>
  <si>
    <t>SVARTCORP</t>
  </si>
  <si>
    <t>Emergent Industrial Solutions Ltd</t>
  </si>
  <si>
    <t>EMERGENT</t>
  </si>
  <si>
    <t>Rishi Techtex Ltd</t>
  </si>
  <si>
    <t>RISHITECH</t>
  </si>
  <si>
    <t>Tirupati Sarjan Ltd</t>
  </si>
  <si>
    <t>TIRSARJ</t>
  </si>
  <si>
    <t>Vapi Enterprise Ltd</t>
  </si>
  <si>
    <t>VAPIENTER</t>
  </si>
  <si>
    <t>Sainik Finance &amp; Industries Ltd</t>
  </si>
  <si>
    <t>SAINIK</t>
  </si>
  <si>
    <t>STL Global Ltd</t>
  </si>
  <si>
    <t>SGL</t>
  </si>
  <si>
    <t>Shanthala FMCG Products Ltd</t>
  </si>
  <si>
    <t>SHANTHALA</t>
  </si>
  <si>
    <t>Fortune International Ltd</t>
  </si>
  <si>
    <t>FORINTL</t>
  </si>
  <si>
    <t>Assam Entrade Ltd</t>
  </si>
  <si>
    <t>ASSAMENT</t>
  </si>
  <si>
    <t>City Crops Agro Ltd</t>
  </si>
  <si>
    <t>CCAL</t>
  </si>
  <si>
    <t>Nidan Laboratories and Healthcare Ltd</t>
  </si>
  <si>
    <t>NIDAN</t>
  </si>
  <si>
    <t>Fervent Synergies Ltd</t>
  </si>
  <si>
    <t>FERVENTSYN</t>
  </si>
  <si>
    <t>Yug Decor Ltd</t>
  </si>
  <si>
    <t>YUG</t>
  </si>
  <si>
    <t>Unison Metals Ltd</t>
  </si>
  <si>
    <t>UNISON</t>
  </si>
  <si>
    <t>Cyber Media (India) Ltd</t>
  </si>
  <si>
    <t>CYBERMEDIA</t>
  </si>
  <si>
    <t>Nippon India Nifty Pharma ETF</t>
  </si>
  <si>
    <t>PHARMABEES</t>
  </si>
  <si>
    <t>Chandra Prabhu International Ltd</t>
  </si>
  <si>
    <t>CHANDRAP</t>
  </si>
  <si>
    <t>Tamilnadu Telecommunication Ltd</t>
  </si>
  <si>
    <t>TNTELE</t>
  </si>
  <si>
    <t>Transchem Ltd</t>
  </si>
  <si>
    <t>TRANSCHEM</t>
  </si>
  <si>
    <t>Sanginita Chemicals Ltd</t>
  </si>
  <si>
    <t>SANGINITA</t>
  </si>
  <si>
    <t>SP Refractories Ltd</t>
  </si>
  <si>
    <t>SPRL</t>
  </si>
  <si>
    <t>Hrh Next Services Ltd</t>
  </si>
  <si>
    <t>HRHNEXT</t>
  </si>
  <si>
    <t>Call Center Services</t>
  </si>
  <si>
    <t>Frontier Capital Ltd</t>
  </si>
  <si>
    <t>FRONTCAP</t>
  </si>
  <si>
    <t>Laxmipati Engineering Works Ltd</t>
  </si>
  <si>
    <t>LAXMIPATI</t>
  </si>
  <si>
    <t>Medico Intercontinental Ltd</t>
  </si>
  <si>
    <t>MIL</t>
  </si>
  <si>
    <t>Chennai Ferrous Industries Ltd</t>
  </si>
  <si>
    <t>CHENFERRO</t>
  </si>
  <si>
    <t>Shreeram Proteins Ltd</t>
  </si>
  <si>
    <t>SRPL</t>
  </si>
  <si>
    <t>Solitaire Machine Tools Ltd</t>
  </si>
  <si>
    <t>SOLIMAC</t>
  </si>
  <si>
    <t>Sunil Agro Foods Ltd</t>
  </si>
  <si>
    <t>SUNILAGR</t>
  </si>
  <si>
    <t>Polyspin Exports Ltd</t>
  </si>
  <si>
    <t>POLYSPIN</t>
  </si>
  <si>
    <t>Roopa Industries Ltd</t>
  </si>
  <si>
    <t>ROOPAIND</t>
  </si>
  <si>
    <t>Naturite Agro Products Ltd</t>
  </si>
  <si>
    <t>NAPL</t>
  </si>
  <si>
    <t>Inspire Films Ltd</t>
  </si>
  <si>
    <t>INSPIRE</t>
  </si>
  <si>
    <t>Shiva Global Agro Industries Ltd</t>
  </si>
  <si>
    <t>SHIVAAGRO</t>
  </si>
  <si>
    <t>TGB Banquets and Hotels Ltd</t>
  </si>
  <si>
    <t>TGBHOTELS</t>
  </si>
  <si>
    <t>Ashirwad Capital Ltd</t>
  </si>
  <si>
    <t>ASHCAP</t>
  </si>
  <si>
    <t>Ambica Agarbathies Aroma &amp; Industries Ltd</t>
  </si>
  <si>
    <t>AMBICAAGAR</t>
  </si>
  <si>
    <t>Prabhhans Industries Ltd</t>
  </si>
  <si>
    <t>PRABHHANS</t>
  </si>
  <si>
    <t>Sai Capital Ltd</t>
  </si>
  <si>
    <t>SAICAPI</t>
  </si>
  <si>
    <t>Cospower Engineering Ltd</t>
  </si>
  <si>
    <t>COSPOWER</t>
  </si>
  <si>
    <t>Piotex Industries Ltd</t>
  </si>
  <si>
    <t>PIOTEX</t>
  </si>
  <si>
    <t>Maks Energy Solutions India Ltd</t>
  </si>
  <si>
    <t>MAKS</t>
  </si>
  <si>
    <t>Kamadgiri Fashion Ltd</t>
  </si>
  <si>
    <t>KAMADGIRI</t>
  </si>
  <si>
    <t>B2B Software Technologies Ltd</t>
  </si>
  <si>
    <t>B2BSOFT</t>
  </si>
  <si>
    <t>Poojawestern Metaliks Ltd</t>
  </si>
  <si>
    <t>POOJA</t>
  </si>
  <si>
    <t>Nippon India Silver ETF</t>
  </si>
  <si>
    <t>SILVERBEES</t>
  </si>
  <si>
    <t>Morarjee Textiles Ltd</t>
  </si>
  <si>
    <t>MORARJEE</t>
  </si>
  <si>
    <t>Kemistar Corporation Ltd</t>
  </si>
  <si>
    <t>KEMISTAR</t>
  </si>
  <si>
    <t>Luharuka Media &amp; Infra Ltd</t>
  </si>
  <si>
    <t>LUHARUKA</t>
  </si>
  <si>
    <t>Acrow India Ltd</t>
  </si>
  <si>
    <t>ACROW</t>
  </si>
  <si>
    <t>Odyssey Corporation Ltd</t>
  </si>
  <si>
    <t>ODYCORP</t>
  </si>
  <si>
    <t>Tijaria Polypipes Ltd</t>
  </si>
  <si>
    <t>TIJARIA</t>
  </si>
  <si>
    <t>Diana Tea Co Ltd</t>
  </si>
  <si>
    <t>DIANATEA</t>
  </si>
  <si>
    <t>Tecil Chemicals and Hydro Power Ltd</t>
  </si>
  <si>
    <t>TECILCHEM</t>
  </si>
  <si>
    <t>Supreme Engineering Ltd</t>
  </si>
  <si>
    <t>SUPREMEENG</t>
  </si>
  <si>
    <t>Integra Switchgear Ltd</t>
  </si>
  <si>
    <t>INTEGSW</t>
  </si>
  <si>
    <t>Starlog Enterprises Ltd</t>
  </si>
  <si>
    <t>STARLOG</t>
  </si>
  <si>
    <t>Rolcon Engineering Company Ltd</t>
  </si>
  <si>
    <t>ROLCOEN</t>
  </si>
  <si>
    <t>Ravileela Granites Ltd</t>
  </si>
  <si>
    <t>RALEGRA</t>
  </si>
  <si>
    <t>SBEC Systems (India) Ltd</t>
  </si>
  <si>
    <t>SBECSYS</t>
  </si>
  <si>
    <t>Thakral Services (India) Ltd</t>
  </si>
  <si>
    <t>THAKRAL</t>
  </si>
  <si>
    <t>Ascensive Educare Ltd</t>
  </si>
  <si>
    <t>ASCENSIVE</t>
  </si>
  <si>
    <t>Nirmitee Robotics India Ltd</t>
  </si>
  <si>
    <t>NIRMITEE</t>
  </si>
  <si>
    <t>Khandwala Securities Ltd</t>
  </si>
  <si>
    <t>KHANDSE</t>
  </si>
  <si>
    <t>Pearl Green Clubs and Resorts Ltd</t>
  </si>
  <si>
    <t>PGCRL</t>
  </si>
  <si>
    <t>Add-Shop E-Retail Ltd</t>
  </si>
  <si>
    <t>ASRL</t>
  </si>
  <si>
    <t>Benchmark Computer Solutions Ltd</t>
  </si>
  <si>
    <t>BENCHMARK</t>
  </si>
  <si>
    <t>Conart Engineers Ltd</t>
  </si>
  <si>
    <t>CONART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</si>
  <si>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</si>
  <si>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</si>
  <si>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</si>
  <si>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</si>
  <si>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</si>
  <si>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</si>
  <si>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Madhav Marbles and Granites Ltd</t>
  </si>
  <si>
    <t>MADHAV</t>
  </si>
  <si>
    <t>Sabar Flex India Ltd</t>
  </si>
  <si>
    <t>SABAR</t>
  </si>
  <si>
    <t>Bombay Wire Ropes Ltd</t>
  </si>
  <si>
    <t>BOMBWIR</t>
  </si>
  <si>
    <t>Crestchem Ltd</t>
  </si>
  <si>
    <t>CRSTCHM</t>
  </si>
  <si>
    <t>KMS Medisurgi Ltd</t>
  </si>
  <si>
    <t>KMSMEDI</t>
  </si>
  <si>
    <t>Accedere Ltd</t>
  </si>
  <si>
    <t>ACCEDERE</t>
  </si>
  <si>
    <t>Faalcon Concepts Ltd</t>
  </si>
  <si>
    <t>FAALCON</t>
  </si>
  <si>
    <t>Infronics Systems Ltd</t>
  </si>
  <si>
    <t>INFRONICS</t>
  </si>
  <si>
    <t>Trident Texofab Ltd</t>
  </si>
  <si>
    <t>TTFL</t>
  </si>
  <si>
    <t>Qgo Finance Ltd</t>
  </si>
  <si>
    <t>QGO</t>
  </si>
  <si>
    <t>Vinyoflex Ltd</t>
  </si>
  <si>
    <t>VINYOFL</t>
  </si>
  <si>
    <t>Cyber Media Research &amp; Services Ltd</t>
  </si>
  <si>
    <t>CMRSL</t>
  </si>
  <si>
    <t>National General Industries Ltd</t>
  </si>
  <si>
    <t>NATGENI</t>
  </si>
  <si>
    <t>Poona Dal and Oil Industries Ltd</t>
  </si>
  <si>
    <t>POONADAL</t>
  </si>
  <si>
    <t>DECO MICA Ltd</t>
  </si>
  <si>
    <t>DECOMIC</t>
  </si>
  <si>
    <t>Vasudhagama Enterprises Ltd</t>
  </si>
  <si>
    <t>VASUDHAGAM</t>
  </si>
  <si>
    <t>Choksi Laboratories Ltd</t>
  </si>
  <si>
    <t>CHOKSILA</t>
  </si>
  <si>
    <t>Nivaka Fashions Ltd</t>
  </si>
  <si>
    <t>NIVAKA</t>
  </si>
  <si>
    <t>Standard Batteries Ltd</t>
  </si>
  <si>
    <t>STDBAT</t>
  </si>
  <si>
    <t>Centenial Surgical Suture Ltd</t>
  </si>
  <si>
    <t>CSURGSU</t>
  </si>
  <si>
    <t>Utique Enterprises Ltd</t>
  </si>
  <si>
    <t>UTIQUE</t>
  </si>
  <si>
    <t>Hemang Resources Ltd</t>
  </si>
  <si>
    <t>HEMANG</t>
  </si>
  <si>
    <t>Mega Flex Plastics Ltd</t>
  </si>
  <si>
    <t>MEGAFLEX</t>
  </si>
  <si>
    <t>Omega Interactive Technologies Ltd</t>
  </si>
  <si>
    <t>OMEGAIN</t>
  </si>
  <si>
    <t>Ashiana Ispat Ltd</t>
  </si>
  <si>
    <t>ASHIS</t>
  </si>
  <si>
    <t>Betex India Ltd</t>
  </si>
  <si>
    <t>BETXIND</t>
  </si>
  <si>
    <t>Smart Finsec Ltd</t>
  </si>
  <si>
    <t>SMARTFIN</t>
  </si>
  <si>
    <t>Family Care Hospitals Ltd</t>
  </si>
  <si>
    <t>FAMILYCARE</t>
  </si>
  <si>
    <t>Williamson Magor and Co Ltd</t>
  </si>
  <si>
    <t>WILLAMAGOR</t>
  </si>
  <si>
    <t>Sumedha Fiscal Services Ltd</t>
  </si>
  <si>
    <t>SUMEDHA</t>
  </si>
  <si>
    <t>E-Land Apparel Ltd</t>
  </si>
  <si>
    <t>ELAND</t>
  </si>
  <si>
    <t>Five Core Electronics Ltd</t>
  </si>
  <si>
    <t>FIVECORE</t>
  </si>
  <si>
    <t>Prakash Woollen &amp; Synthetic Mills Ltd</t>
  </si>
  <si>
    <t>PWASML</t>
  </si>
  <si>
    <t>Kallam Textiles Ltd</t>
  </si>
  <si>
    <t>KALLAM</t>
  </si>
  <si>
    <t>Adeshwar Meditex Ltd</t>
  </si>
  <si>
    <t>ADESHWAR</t>
  </si>
  <si>
    <t>Epuja Spiritech Ltd</t>
  </si>
  <si>
    <t>EPUJA</t>
  </si>
  <si>
    <t>Sawaca Business Machines Ltd</t>
  </si>
  <si>
    <t>SAWABUSI</t>
  </si>
  <si>
    <t>Hindustan Fluoro Carbons Ltd</t>
  </si>
  <si>
    <t>HINFLUR</t>
  </si>
  <si>
    <t>UTI Nifty Bank ETF</t>
  </si>
  <si>
    <t>UTIBANKETF</t>
  </si>
  <si>
    <t>Suumaya Industries Ltd</t>
  </si>
  <si>
    <t>SUULD</t>
  </si>
  <si>
    <t>Inditrade Capital Ltd</t>
  </si>
  <si>
    <t>INDICAP</t>
  </si>
  <si>
    <t>Rex Sealing &amp; Packing Industries Ltd</t>
  </si>
  <si>
    <t>REXSEAL</t>
  </si>
  <si>
    <t>Unick Fix-A-Form And Printers Ltd</t>
  </si>
  <si>
    <t>UNICK</t>
  </si>
  <si>
    <t>Duropack Ltd</t>
  </si>
  <si>
    <t>DUROPACK</t>
  </si>
  <si>
    <t>Kridhan Infra Ltd</t>
  </si>
  <si>
    <t>KRIDHANINF</t>
  </si>
  <si>
    <t>Bhaskar Agro Chemicals Ltd</t>
  </si>
  <si>
    <t>BHASKAGR</t>
  </si>
  <si>
    <t>Veritaas Advertising Ltd</t>
  </si>
  <si>
    <t>VERITAAS</t>
  </si>
  <si>
    <t>Mukand Engineers Ltd</t>
  </si>
  <si>
    <t>MUKANDENGG</t>
  </si>
  <si>
    <t>Concord Drugs Ltd</t>
  </si>
  <si>
    <t>CONCORD</t>
  </si>
  <si>
    <t>Continental Petroleums Ltd</t>
  </si>
  <si>
    <t>CONTPTR</t>
  </si>
  <si>
    <t>Mirae Asset Nifty India Manufacturing ETF</t>
  </si>
  <si>
    <t>MAKEINDIA</t>
  </si>
  <si>
    <t>Focus Business Solution Ltd</t>
  </si>
  <si>
    <t>Mirae Asset Nifty Midcap 150 ETF</t>
  </si>
  <si>
    <t>MIDCAPETF</t>
  </si>
  <si>
    <t>Gabriel Pet Straps Ltd</t>
  </si>
  <si>
    <t>GPSL</t>
  </si>
  <si>
    <t>Shreeshay Engineers Ltd</t>
  </si>
  <si>
    <t>SHREESHAY</t>
  </si>
  <si>
    <t>Future Market Networks Ltd</t>
  </si>
  <si>
    <t>FMNL</t>
  </si>
  <si>
    <t>Indong Tea Company Ltd</t>
  </si>
  <si>
    <t>INDONG</t>
  </si>
  <si>
    <t>Bizotic Commercial Ltd</t>
  </si>
  <si>
    <t>BIZOTIC</t>
  </si>
  <si>
    <t>Hybrid Financial Services Ltd</t>
  </si>
  <si>
    <t>HYBRIDFIN</t>
  </si>
  <si>
    <t>Gujarat Petrosynthese Ltd</t>
  </si>
  <si>
    <t>GUJPETR</t>
  </si>
  <si>
    <t>Sadhna Broadcast Ltd</t>
  </si>
  <si>
    <t>SADHNA</t>
  </si>
  <si>
    <t>Falcon Technoprojects India Ltd</t>
  </si>
  <si>
    <t>FALCONTECH</t>
  </si>
  <si>
    <t>Raw Edge Industrial Solutions Ltd</t>
  </si>
  <si>
    <t>RAWEDGE</t>
  </si>
  <si>
    <t>Getalong Enterprise Ltd</t>
  </si>
  <si>
    <t>GETALONG</t>
  </si>
  <si>
    <t>Olympia Industries Ltd</t>
  </si>
  <si>
    <t>OLYMPTX</t>
  </si>
  <si>
    <t>Hind Aluminium Industries Ltd</t>
  </si>
  <si>
    <t>HINDALUMI</t>
  </si>
  <si>
    <t>Mohit Industries Ltd</t>
  </si>
  <si>
    <t>MOHITIND</t>
  </si>
  <si>
    <t>Lakhotia Polyesters (India) Ltd</t>
  </si>
  <si>
    <t>LAKHOTIA</t>
  </si>
  <si>
    <t>Sudal Industries Ltd</t>
  </si>
  <si>
    <t>SUDAI</t>
  </si>
  <si>
    <t>JMD Ventures Ltd</t>
  </si>
  <si>
    <t>JMDVL</t>
  </si>
  <si>
    <t>Goenka Diamond And Jewels Ltd</t>
  </si>
  <si>
    <t>GOENKA</t>
  </si>
  <si>
    <t>Megri Soft Ltd</t>
  </si>
  <si>
    <t>MEGRISOFT</t>
  </si>
  <si>
    <t>Netlink Solutions (India) Ltd</t>
  </si>
  <si>
    <t>NETLINK</t>
  </si>
  <si>
    <t>Moxsh Overseas Educon Ltd</t>
  </si>
  <si>
    <t>MOXSH</t>
  </si>
  <si>
    <t>Kanco Tea &amp; Industries Ltd</t>
  </si>
  <si>
    <t>KANCOTEA</t>
  </si>
  <si>
    <t>Grill Splendour Services Ltd</t>
  </si>
  <si>
    <t>BIRDYS</t>
  </si>
  <si>
    <t>Uniinfo Telecom Services Ltd</t>
  </si>
  <si>
    <t>UNIINFO</t>
  </si>
  <si>
    <t>Gautam Gems Ltd</t>
  </si>
  <si>
    <t>GGL</t>
  </si>
  <si>
    <t>Genus Prime Infra Ltd</t>
  </si>
  <si>
    <t>GENUSPRIME</t>
  </si>
  <si>
    <t>Axis Nifty 50 ETF</t>
  </si>
  <si>
    <t>AXISNIFTY</t>
  </si>
  <si>
    <t>Pratik Panels Ltd</t>
  </si>
  <si>
    <t>PRATIK</t>
  </si>
  <si>
    <t>Bandaram Pharma Packtech Ltd</t>
  </si>
  <si>
    <t>BANDARAM</t>
  </si>
  <si>
    <t>Viji Finance Ltd</t>
  </si>
  <si>
    <t>VIJIFIN</t>
  </si>
  <si>
    <t>Arman Holdings Ltd</t>
  </si>
  <si>
    <t>ARMAN</t>
  </si>
  <si>
    <t>TV Vision Ltd</t>
  </si>
  <si>
    <t>TVVISION</t>
  </si>
  <si>
    <t>Jupiter Infomedia Ltd</t>
  </si>
  <si>
    <t>JUPITERIN</t>
  </si>
  <si>
    <t>Polysil Irrigation Systems Ltd</t>
  </si>
  <si>
    <t>POLYSIL</t>
  </si>
  <si>
    <t>Informed Technologies India Ltd</t>
  </si>
  <si>
    <t>INFORTEC</t>
  </si>
  <si>
    <t>Virtual Global Education Ltd</t>
  </si>
  <si>
    <t>VIRTUALG</t>
  </si>
  <si>
    <t>Sumeet Industries Ltd</t>
  </si>
  <si>
    <t>SUMEETINDS</t>
  </si>
  <si>
    <t>Nippon India Nifty Auto ETF</t>
  </si>
  <si>
    <t>AUTOBEES</t>
  </si>
  <si>
    <t>HCKK Ventures Ltd</t>
  </si>
  <si>
    <t>HCKKVENTURE</t>
  </si>
  <si>
    <t>Gothi Plascon (India) Ltd</t>
  </si>
  <si>
    <t>GOTHIPL</t>
  </si>
  <si>
    <t>Humming Bird Education Ltd</t>
  </si>
  <si>
    <t>HBEL</t>
  </si>
  <si>
    <t>Phaarmasia Ltd</t>
  </si>
  <si>
    <t>PHRMASI</t>
  </si>
  <si>
    <t>Aditya Spinners Ltd</t>
  </si>
  <si>
    <t>ADITYASP</t>
  </si>
  <si>
    <t>Medinova Diagnostic Services Ltd</t>
  </si>
  <si>
    <t>MEDINOV</t>
  </si>
  <si>
    <t>Sri Havisha Hospitality and Infrastructure Ltd</t>
  </si>
  <si>
    <t>HAVISHA</t>
  </si>
  <si>
    <t>Oasis Securities Ltd</t>
  </si>
  <si>
    <t>OASISEC</t>
  </si>
  <si>
    <t>Mudunuru Ltd</t>
  </si>
  <si>
    <t>MUDUNURU</t>
  </si>
  <si>
    <t>Chordia Food Products Ltd</t>
  </si>
  <si>
    <t>CHORDIA</t>
  </si>
  <si>
    <t>Dhanlaxmi Cotex Ltd</t>
  </si>
  <si>
    <t>DHANCOT</t>
  </si>
  <si>
    <t>Varyaa Creations Ltd</t>
  </si>
  <si>
    <t>VARYAA</t>
  </si>
  <si>
    <t>Garnet Construction Ltd</t>
  </si>
  <si>
    <t>GARNET</t>
  </si>
  <si>
    <t>USG Tech Solutions Ltd</t>
  </si>
  <si>
    <t>USGTECH</t>
  </si>
  <si>
    <t>Sai Swami Metals and Alloys Ltd</t>
  </si>
  <si>
    <t>SAI</t>
  </si>
  <si>
    <t>Gujarat Terce Laboratories Ltd</t>
  </si>
  <si>
    <t>GUJTERC</t>
  </si>
  <si>
    <t>Sparc Electrex Ltd</t>
  </si>
  <si>
    <t>SPAR</t>
  </si>
  <si>
    <t>Mindpool Technologies Ltd</t>
  </si>
  <si>
    <t>MINDPOOL</t>
  </si>
  <si>
    <t>Shashijit Infraprojects Ltd</t>
  </si>
  <si>
    <t>SHASHIJIT</t>
  </si>
  <si>
    <t>Technopack Polymers Ltd</t>
  </si>
  <si>
    <t>TECHNOPACK</t>
  </si>
  <si>
    <t>Shubhlaxmi Jewel Art Ltd</t>
  </si>
  <si>
    <t>SHUBHLAXMI</t>
  </si>
  <si>
    <t>Jiwanram Sheoduttrai Industries Ltd</t>
  </si>
  <si>
    <t>JIWANRAM</t>
  </si>
  <si>
    <t>Cargosol Logistics Ltd</t>
  </si>
  <si>
    <t>CARGOSOL</t>
  </si>
  <si>
    <t>Suditi Industries Ltd</t>
  </si>
  <si>
    <t>SUDTIND-B</t>
  </si>
  <si>
    <t>Tejassvi Aaharam Ltd</t>
  </si>
  <si>
    <t>TEJASSVI</t>
  </si>
  <si>
    <t>Tyroon Tea Co Ltd</t>
  </si>
  <si>
    <t>TYROON</t>
  </si>
  <si>
    <t>Marinetrans India Ltd</t>
  </si>
  <si>
    <t>MARINETRAN</t>
  </si>
  <si>
    <t>S P Capital Financing Ltd</t>
  </si>
  <si>
    <t>SPCAPIT</t>
  </si>
  <si>
    <t>Continental Seeds and Chemicals Ltd</t>
  </si>
  <si>
    <t>CONTI</t>
  </si>
  <si>
    <t>DSP NIFTY 1D Rate Liquid ETF</t>
  </si>
  <si>
    <t>LIQUIDETF</t>
  </si>
  <si>
    <t>Shaival Reality Ltd</t>
  </si>
  <si>
    <t>SHAIVAL</t>
  </si>
  <si>
    <t>Khaitan (India) Ltd</t>
  </si>
  <si>
    <t>KHAITANLTD</t>
  </si>
  <si>
    <t>Hipolin Ltd</t>
  </si>
  <si>
    <t>HIPOLIN</t>
  </si>
  <si>
    <t>Shantidoot Infra Services Ltd</t>
  </si>
  <si>
    <t>SISL</t>
  </si>
  <si>
    <t>Spectrum Foods Ltd</t>
  </si>
  <si>
    <t>SPECFOOD</t>
  </si>
  <si>
    <t>Aastamangalam Finance Ltd</t>
  </si>
  <si>
    <t>AASTAFIN</t>
  </si>
  <si>
    <t>Global Capital Markets Ltd</t>
  </si>
  <si>
    <t>GLOBALCA</t>
  </si>
  <si>
    <t>Gold Line International Finvest Ltd</t>
  </si>
  <si>
    <t>GOLDLINE</t>
  </si>
  <si>
    <t>Munoth Financial Services Ltd</t>
  </si>
  <si>
    <t>MUNOTHFI</t>
  </si>
  <si>
    <t>Starcom Information Technology Ltd</t>
  </si>
  <si>
    <t>STARCOM</t>
  </si>
  <si>
    <t>Aruna Hotels Ltd</t>
  </si>
  <si>
    <t>ARUNAHTEL</t>
  </si>
  <si>
    <t>Texel Industries Ltd</t>
  </si>
  <si>
    <t>TEXELIN</t>
  </si>
  <si>
    <t>Anuroop Packaging Ltd</t>
  </si>
  <si>
    <t>ANUROOP</t>
  </si>
  <si>
    <t>Indo Cotspin Ltd</t>
  </si>
  <si>
    <t>ICL</t>
  </si>
  <si>
    <t>Safa Systems &amp; Technologies Ltd</t>
  </si>
  <si>
    <t>SSTL</t>
  </si>
  <si>
    <t>Spenta International Ltd</t>
  </si>
  <si>
    <t>SPENTA</t>
  </si>
  <si>
    <t>DocMode Health Technologies Ltd</t>
  </si>
  <si>
    <t>DHTL</t>
  </si>
  <si>
    <t>Zodiac-JRD-MKJ Ltd</t>
  </si>
  <si>
    <t>ZODJRDMKJ</t>
  </si>
  <si>
    <t>Markobenz Ventures Ltd</t>
  </si>
  <si>
    <t>MARKOBENZ</t>
  </si>
  <si>
    <t>Sj Corporation Ltd</t>
  </si>
  <si>
    <t>SJCORP</t>
  </si>
  <si>
    <t>Kandarp Digi Smart Bpo Ltd</t>
  </si>
  <si>
    <t>KANDARP</t>
  </si>
  <si>
    <t>TCM Ltd</t>
  </si>
  <si>
    <t>TCMLMTD</t>
  </si>
  <si>
    <t>Yuranus Infrastructure Ltd</t>
  </si>
  <si>
    <t>YURANUS</t>
  </si>
  <si>
    <t>Suncare Traders Ltd</t>
  </si>
  <si>
    <t>SCTL</t>
  </si>
  <si>
    <t>Greencrest Financial Services Ltd</t>
  </si>
  <si>
    <t>GREENCREST</t>
  </si>
  <si>
    <t>Beekay Niryat Ltd</t>
  </si>
  <si>
    <t>BNL</t>
  </si>
  <si>
    <t>Hiliks Technologies Ltd</t>
  </si>
  <si>
    <t>HILIKS</t>
  </si>
  <si>
    <t>Rithwik Facility Management Services Ltd</t>
  </si>
  <si>
    <t>RITHWIKFMS</t>
  </si>
  <si>
    <t>Orient Tradelink Ltd</t>
  </si>
  <si>
    <t>ORIENTTR</t>
  </si>
  <si>
    <t>Techindia Nirman Ltd</t>
  </si>
  <si>
    <t>TECHIN</t>
  </si>
  <si>
    <t>Net Avenue Technologies Ltd</t>
  </si>
  <si>
    <t>CBAZAAR</t>
  </si>
  <si>
    <t>Vanta Bioscience Ltd</t>
  </si>
  <si>
    <t>VANTABIO</t>
  </si>
  <si>
    <t>KJMC Financial Services Ltd</t>
  </si>
  <si>
    <t>KJMCFIN</t>
  </si>
  <si>
    <t>Infomedia Press Ltd</t>
  </si>
  <si>
    <t>INFOMEDIA</t>
  </si>
  <si>
    <t>Adhbhut Infrastructure Ltd</t>
  </si>
  <si>
    <t>ADHBHUTIN</t>
  </si>
  <si>
    <t>Parabolic Drugs Ltd</t>
  </si>
  <si>
    <t>PARABDRUGS</t>
  </si>
  <si>
    <t>N K Industries Ltd</t>
  </si>
  <si>
    <t>NKIND</t>
  </si>
  <si>
    <t>KCD Industries India Ltd</t>
  </si>
  <si>
    <t>KCDGROUP</t>
  </si>
  <si>
    <t>Harshil Agrotech Ltd</t>
  </si>
  <si>
    <t>HARSHILAGR</t>
  </si>
  <si>
    <t>Oneclick Logistics India Ltd</t>
  </si>
  <si>
    <t>OLIL</t>
  </si>
  <si>
    <t>Scarnose International Ltd</t>
  </si>
  <si>
    <t>SCARNOSE</t>
  </si>
  <si>
    <t>TTI Enterprise Ltd</t>
  </si>
  <si>
    <t>TTIENT</t>
  </si>
  <si>
    <t>Leading Leasing Finance and Investment Company Ltd</t>
  </si>
  <si>
    <t>LLFICL</t>
  </si>
  <si>
    <t>Incap Ltd</t>
  </si>
  <si>
    <t>INCAP</t>
  </si>
  <si>
    <t>Polymechplast Machines Ltd</t>
  </si>
  <si>
    <t>POLYCHMP</t>
  </si>
  <si>
    <t>Jetking Infotrain Ltd</t>
  </si>
  <si>
    <t>JETKINGQ</t>
  </si>
  <si>
    <t>Ace Integrated Solutions Ltd</t>
  </si>
  <si>
    <t>ACEINTEG</t>
  </si>
  <si>
    <t>Quality RO Industries Ltd</t>
  </si>
  <si>
    <t>QRIL</t>
  </si>
  <si>
    <t>Tradewell Holdings Ltd</t>
  </si>
  <si>
    <t>TRADEWELL</t>
  </si>
  <si>
    <t>KK Shah Hospitals Limited</t>
  </si>
  <si>
    <t>KKSHL</t>
  </si>
  <si>
    <t>Secur Credentials Ltd</t>
  </si>
  <si>
    <t>SECURCRED</t>
  </si>
  <si>
    <t>Sagar Diamonds Ltd</t>
  </si>
  <si>
    <t>SAGAR</t>
  </si>
  <si>
    <t>Global Longlife Hospital and Research Ltd</t>
  </si>
  <si>
    <t>GLHRL</t>
  </si>
  <si>
    <t>BC Power Controls Ltd</t>
  </si>
  <si>
    <t>BCP</t>
  </si>
  <si>
    <t>Shree Rajasthan Syntex Ltd</t>
  </si>
  <si>
    <t>SHRAJSYNQ</t>
  </si>
  <si>
    <t>Kaushalya Infrastructure Development Corporation Ltd</t>
  </si>
  <si>
    <t>KAUSHALYA</t>
  </si>
  <si>
    <t>Stanrose Mafatlal Investments and Finance Ltd</t>
  </si>
  <si>
    <t>STANROS</t>
  </si>
  <si>
    <t>Shahi Shipping Ltd</t>
  </si>
  <si>
    <t>SHAHISHIP</t>
  </si>
  <si>
    <t>Swojas Energy Foods Ltd</t>
  </si>
  <si>
    <t>SWOEF</t>
  </si>
  <si>
    <t>Adarsh Plant Protect Ltd</t>
  </si>
  <si>
    <t>ADARSHPL</t>
  </si>
  <si>
    <t>JHS Svendgaard Retail Ventures Ltd</t>
  </si>
  <si>
    <t>RETAIL</t>
  </si>
  <si>
    <t>Laffans Petrochemicals Ltd</t>
  </si>
  <si>
    <t>LAFFANSQ</t>
  </si>
  <si>
    <t>Vikas WSP Ltd</t>
  </si>
  <si>
    <t>VIKASWSP</t>
  </si>
  <si>
    <t>A G Universal Ltd</t>
  </si>
  <si>
    <t>AGUL</t>
  </si>
  <si>
    <t>Shree Hari Chemicals Export Ltd</t>
  </si>
  <si>
    <t>SHHARICH</t>
  </si>
  <si>
    <t>Roselabs Finance Ltd</t>
  </si>
  <si>
    <t>ROSELABS</t>
  </si>
  <si>
    <t>Miven Machine Tools Ltd</t>
  </si>
  <si>
    <t>MIVENMACH</t>
  </si>
  <si>
    <t>Nagreeka Capital &amp; Infrastructure Ltd</t>
  </si>
  <si>
    <t>NAGREEKCAP</t>
  </si>
  <si>
    <t>Neil Industries Ltd</t>
  </si>
  <si>
    <t>NEIL</t>
  </si>
  <si>
    <t>Panjon Ltd</t>
  </si>
  <si>
    <t>PANJON</t>
  </si>
  <si>
    <t>Sobhaygya Mercantile Ltd</t>
  </si>
  <si>
    <t>SOBME</t>
  </si>
  <si>
    <t>Blue Chip Tex Industries Ltd</t>
  </si>
  <si>
    <t>BLUECHIPT</t>
  </si>
  <si>
    <t>The Cochin Malabar Estates and Industries Ltd</t>
  </si>
  <si>
    <t>COCHMAL</t>
  </si>
  <si>
    <t>Garden Silk Mills Ltd</t>
  </si>
  <si>
    <t>GARDENSILK</t>
  </si>
  <si>
    <t>Bombay Talkies Ltd</t>
  </si>
  <si>
    <t>BOMTALKIES</t>
  </si>
  <si>
    <t>Aspira Pathlab &amp; Diagnostics Ltd</t>
  </si>
  <si>
    <t>ASPIRA</t>
  </si>
  <si>
    <t>DSP Nifty50 Equal weight ETF</t>
  </si>
  <si>
    <t>EQUAL50ADD</t>
  </si>
  <si>
    <t>Visagar Polytex Ltd</t>
  </si>
  <si>
    <t>VIVIDHA</t>
  </si>
  <si>
    <t>Gayatri Highways Ltd</t>
  </si>
  <si>
    <t>GAYAHWS</t>
  </si>
  <si>
    <t>Popular Estate Management Ltd</t>
  </si>
  <si>
    <t>POPULARES</t>
  </si>
  <si>
    <t>Narendra Properties Ltd</t>
  </si>
  <si>
    <t>NARPROP</t>
  </si>
  <si>
    <t>SBI Nifty 200 Quality 30 ETF</t>
  </si>
  <si>
    <t>SBIETFQLTY</t>
  </si>
  <si>
    <t>Gujarat Raffia Industries Ltd</t>
  </si>
  <si>
    <t>GUJRAFFIA</t>
  </si>
  <si>
    <t>Quality Foils (India) Ltd</t>
  </si>
  <si>
    <t>QFIL</t>
  </si>
  <si>
    <t>Maris Spinners Ltd</t>
  </si>
  <si>
    <t>MARIS</t>
  </si>
  <si>
    <t>MPIL Corporation Ltd</t>
  </si>
  <si>
    <t>MPILCORPL</t>
  </si>
  <si>
    <t>Arrowhead Seperation Engineering Ltd</t>
  </si>
  <si>
    <t>ARROWHEAD</t>
  </si>
  <si>
    <t>Palco Metals Ltd</t>
  </si>
  <si>
    <t>PALCO</t>
  </si>
  <si>
    <t>Mini Diamonds (India) Ltd</t>
  </si>
  <si>
    <t>MINID</t>
  </si>
  <si>
    <t>Motilal Oswal M50 ETF</t>
  </si>
  <si>
    <t>MOM50</t>
  </si>
  <si>
    <t>Oriental Trimex Ltd</t>
  </si>
  <si>
    <t>ORIENTALTL</t>
  </si>
  <si>
    <t>Grandma Trading and Agencies Ltd</t>
  </si>
  <si>
    <t>GRANDMA</t>
  </si>
  <si>
    <t>COSYN Ltd</t>
  </si>
  <si>
    <t>COSYN</t>
  </si>
  <si>
    <t>Madhusudan Industries Ltd</t>
  </si>
  <si>
    <t>MADHUDIN</t>
  </si>
  <si>
    <t>Zenith Fibres Ltd</t>
  </si>
  <si>
    <t>ZENIFIB</t>
  </si>
  <si>
    <t>Asian Tea &amp; Exports Ltd</t>
  </si>
  <si>
    <t>ASIANTNE</t>
  </si>
  <si>
    <t>Nippon India ETF Nifty 5 yr Benchmark G-Sec</t>
  </si>
  <si>
    <t>GILT5YBEES</t>
  </si>
  <si>
    <t>Bangalore Fort Farms Ltd</t>
  </si>
  <si>
    <t>BFFL</t>
  </si>
  <si>
    <t>EP Biocomposites Ltd</t>
  </si>
  <si>
    <t>EPBIO</t>
  </si>
  <si>
    <t>Veer Energy &amp; Infrastructure Ltd</t>
  </si>
  <si>
    <t>VEERENRGY</t>
  </si>
  <si>
    <t>Libord Finance Ltd</t>
  </si>
  <si>
    <t>LIBORDFIN</t>
  </si>
  <si>
    <t>RKD Agri &amp; Retail Ltd</t>
  </si>
  <si>
    <t>RKDAGRRTL</t>
  </si>
  <si>
    <t>Salguti Industries Ltd</t>
  </si>
  <si>
    <t>SALGUTI</t>
  </si>
  <si>
    <t>Venlon Enterprises Ltd</t>
  </si>
  <si>
    <t>VENLONENT</t>
  </si>
  <si>
    <t>Sinnar Bidi Udyog Ltd</t>
  </si>
  <si>
    <t>SINNAR</t>
  </si>
  <si>
    <t>Vera Synthetic Ltd</t>
  </si>
  <si>
    <t>VERA</t>
  </si>
  <si>
    <t>Marble City India Ltd</t>
  </si>
  <si>
    <t>MARBLE</t>
  </si>
  <si>
    <t>Kratos Energy &amp; Infrastructure Ltd</t>
  </si>
  <si>
    <t>KRATOSENER</t>
  </si>
  <si>
    <t>J A Finance Ltd</t>
  </si>
  <si>
    <t>JAFINANCE</t>
  </si>
  <si>
    <t>Winro Commercial (India) Ltd</t>
  </si>
  <si>
    <t>WINROC</t>
  </si>
  <si>
    <t>Jay Kailash Namkeen Ltd</t>
  </si>
  <si>
    <t>JAYKAILASH</t>
  </si>
  <si>
    <t>Ashish Polyplast Ltd</t>
  </si>
  <si>
    <t>ASHISHPO</t>
  </si>
  <si>
    <t>Chothani Foods Ltd</t>
  </si>
  <si>
    <t>CHOTHANI</t>
  </si>
  <si>
    <t>Sunil Industries Ltd</t>
  </si>
  <si>
    <t>SUNILTX</t>
  </si>
  <si>
    <t>Mask Investments Ltd</t>
  </si>
  <si>
    <t>MASKINVEST</t>
  </si>
  <si>
    <t>BNR Udyog Ltd</t>
  </si>
  <si>
    <t>BNRUDY</t>
  </si>
  <si>
    <t>Abirami Financial Services (India) Ltd</t>
  </si>
  <si>
    <t>ABIRAFN</t>
  </si>
  <si>
    <t>Blue Chip India Ltd</t>
  </si>
  <si>
    <t>BLUECHIP</t>
  </si>
  <si>
    <t>Nuway Organic Naturals India Ltd</t>
  </si>
  <si>
    <t>NUWAY</t>
  </si>
  <si>
    <t>BAMPSL Securities Ltd</t>
  </si>
  <si>
    <t>BAMPSL</t>
  </si>
  <si>
    <t>Castex Technologies Ltd</t>
  </si>
  <si>
    <t>CASTEXTECH</t>
  </si>
  <si>
    <t>VR Films &amp; Studios Ltd</t>
  </si>
  <si>
    <t>VRFILMS</t>
  </si>
  <si>
    <t>Educomp Solutions Ltd</t>
  </si>
  <si>
    <t>EDUCOMP</t>
  </si>
  <si>
    <t>Citadel Realty and Developers Ltd</t>
  </si>
  <si>
    <t>CITADEL</t>
  </si>
  <si>
    <t>Impex Ferro Tech Ltd</t>
  </si>
  <si>
    <t>IMPEXFERRO</t>
  </si>
  <si>
    <t>Pasupati Spinning and Weaving Mills Ltd</t>
  </si>
  <si>
    <t>PASUSPG</t>
  </si>
  <si>
    <t>H S India Ltd</t>
  </si>
  <si>
    <t>HOTLSILV</t>
  </si>
  <si>
    <t>Sreechem Resins Ltd</t>
  </si>
  <si>
    <t>SRECR</t>
  </si>
  <si>
    <t>Invigorated Business Consulting Ltd</t>
  </si>
  <si>
    <t>INVIGO</t>
  </si>
  <si>
    <t>Best Eastern Hotels Ltd</t>
  </si>
  <si>
    <t>BESTEAST</t>
  </si>
  <si>
    <t>Aditya BSL Nifty IT ETF</t>
  </si>
  <si>
    <t>TECH</t>
  </si>
  <si>
    <t>Shree Securities Ltd</t>
  </si>
  <si>
    <t>SHREESEC</t>
  </si>
  <si>
    <t>Sahaj Fashions Ltd</t>
  </si>
  <si>
    <t>SAHAJ</t>
  </si>
  <si>
    <t>Pentokey Organy (India) Ltd</t>
  </si>
  <si>
    <t>PNTKYOR</t>
  </si>
  <si>
    <t>Misquita Engineering Ltd</t>
  </si>
  <si>
    <t>MISQUITA</t>
  </si>
  <si>
    <t>Steel Strips Infrastructures Ltd</t>
  </si>
  <si>
    <t>STLSTRINF</t>
  </si>
  <si>
    <t>Zenith Healthcare Ltd</t>
  </si>
  <si>
    <t>ZENITHHE</t>
  </si>
  <si>
    <t>Intec Capital Ltd</t>
  </si>
  <si>
    <t>INTECCAP</t>
  </si>
  <si>
    <t>Innovative Ideals and Services (India) Ltd</t>
  </si>
  <si>
    <t>INNOVATIVE</t>
  </si>
  <si>
    <t>ICICI Prudential S&amp;P BSE Midcap Select ETF</t>
  </si>
  <si>
    <t>MIDSELIETF</t>
  </si>
  <si>
    <t>Sangal Papers Ltd</t>
  </si>
  <si>
    <t>SANPA</t>
  </si>
  <si>
    <t>Computer Point Ltd</t>
  </si>
  <si>
    <t>COMPUPN</t>
  </si>
  <si>
    <t>Ventura Textiles Ltd</t>
  </si>
  <si>
    <t>VENTURA</t>
  </si>
  <si>
    <t>Mega Corp Ltd</t>
  </si>
  <si>
    <t>MEGACOR</t>
  </si>
  <si>
    <t>Gconnect Logitech and Supply Chain Ltd</t>
  </si>
  <si>
    <t>GCONNECT</t>
  </si>
  <si>
    <t>Colorchips New Media Ltd</t>
  </si>
  <si>
    <t>COLORCHIPS</t>
  </si>
  <si>
    <t>MFL India Ltd</t>
  </si>
  <si>
    <t>MFLINDIA</t>
  </si>
  <si>
    <t>RRP Semiconductor Ltd</t>
  </si>
  <si>
    <t>GDTRAGN</t>
  </si>
  <si>
    <t>Lerthai Finance Ltd</t>
  </si>
  <si>
    <t>LERTHAI</t>
  </si>
  <si>
    <t>Deep Diamond India Ltd</t>
  </si>
  <si>
    <t>DDIL</t>
  </si>
  <si>
    <t>Alfa Ica (India) Ltd</t>
  </si>
  <si>
    <t>ALFAICA</t>
  </si>
  <si>
    <t>SBI Nifty 10 yr Benchmark G-Sec ETF</t>
  </si>
  <si>
    <t>SETF10GILT</t>
  </si>
  <si>
    <t>Roopshri Resorts Ltd</t>
  </si>
  <si>
    <t>ROOPSHRI</t>
  </si>
  <si>
    <t>Cityman Ltd</t>
  </si>
  <si>
    <t>CITYMAN</t>
  </si>
  <si>
    <t>Rishab Special Yarns Ltd</t>
  </si>
  <si>
    <t>RISHYRN</t>
  </si>
  <si>
    <t>Narmada Agrobase Ltd</t>
  </si>
  <si>
    <t>NARMADA</t>
  </si>
  <si>
    <t>Lex Nimble Solutions Ltd</t>
  </si>
  <si>
    <t>LEX</t>
  </si>
  <si>
    <t>Quadpro Ites Ltd</t>
  </si>
  <si>
    <t>QUADPRO</t>
  </si>
  <si>
    <t>Nalin Lease Finance Ltd</t>
  </si>
  <si>
    <t>NLFL</t>
  </si>
  <si>
    <t>Choksi Imaging Ltd</t>
  </si>
  <si>
    <t>CHOKSI</t>
  </si>
  <si>
    <t>Sanwaria Consumer Ltd</t>
  </si>
  <si>
    <t>SANWARIA</t>
  </si>
  <si>
    <t>Madhusudan Securities Ltd</t>
  </si>
  <si>
    <t>MADHUSE</t>
  </si>
  <si>
    <t>Rodium Realty Ltd</t>
  </si>
  <si>
    <t>RODIUM</t>
  </si>
  <si>
    <t>Kotak Nifty IT ETF</t>
  </si>
  <si>
    <t>IT</t>
  </si>
  <si>
    <t>Martin Burn Ltd</t>
  </si>
  <si>
    <t>MARBU</t>
  </si>
  <si>
    <t>Kapil Cotex Ltd</t>
  </si>
  <si>
    <t>KAPILCO</t>
  </si>
  <si>
    <t>Cella Space Ltd</t>
  </si>
  <si>
    <t>CELLA</t>
  </si>
  <si>
    <t>Winsome Yarns Ltd</t>
  </si>
  <si>
    <t>WINSOME</t>
  </si>
  <si>
    <t>Danube Industries Ltd</t>
  </si>
  <si>
    <t>DANUBE</t>
  </si>
  <si>
    <t>NMS Global Ltd</t>
  </si>
  <si>
    <t>NMSRESRC</t>
  </si>
  <si>
    <t>Sancode Technologies Ltd</t>
  </si>
  <si>
    <t>SANCODE</t>
  </si>
  <si>
    <t>Associated Coaters Ltd</t>
  </si>
  <si>
    <t>ASSOCIATED</t>
  </si>
  <si>
    <t>Ajel Ltd</t>
  </si>
  <si>
    <t>AJEL</t>
  </si>
  <si>
    <t>Grand Foundry Ltd</t>
  </si>
  <si>
    <t>GFSTEELS</t>
  </si>
  <si>
    <t>Purshottam Investofin Ltd</t>
  </si>
  <si>
    <t>PURSHOTTAM</t>
  </si>
  <si>
    <t>Croissance Ltd</t>
  </si>
  <si>
    <t>CROISSANCE</t>
  </si>
  <si>
    <t>Vikas Proppant &amp; Granite Ltd</t>
  </si>
  <si>
    <t>VIKASPROP</t>
  </si>
  <si>
    <t>Jayshree Chemicals Ltd</t>
  </si>
  <si>
    <t>JAYCH</t>
  </si>
  <si>
    <t>MY Money Securities Ltd</t>
  </si>
  <si>
    <t>MYMONEY</t>
  </si>
  <si>
    <t>Adcon Capital Services Ltd</t>
  </si>
  <si>
    <t>ADCON</t>
  </si>
  <si>
    <t>SVS Ventures Ltd</t>
  </si>
  <si>
    <t>SVS</t>
  </si>
  <si>
    <t>MPDLLtd</t>
  </si>
  <si>
    <t>MPDL</t>
  </si>
  <si>
    <t>Usha Martin Education And Solutions Ltd</t>
  </si>
  <si>
    <t>UMESLTD</t>
  </si>
  <si>
    <t>Challani Capital Ltd</t>
  </si>
  <si>
    <t>CHALLANI</t>
  </si>
  <si>
    <t>Triveni Glass Ltd</t>
  </si>
  <si>
    <t>TRIVENIGQ</t>
  </si>
  <si>
    <t>Apex Capital and Finance Ltd</t>
  </si>
  <si>
    <t>ACFL</t>
  </si>
  <si>
    <t>Axis NIFTY Healthcare ETF</t>
  </si>
  <si>
    <t>AXISHCETF</t>
  </si>
  <si>
    <t>Sanblue Corporation Ltd</t>
  </si>
  <si>
    <t>SANBLUE</t>
  </si>
  <si>
    <t>HDFC Nifty IT ETF</t>
  </si>
  <si>
    <t>HDFCNIFIT</t>
  </si>
  <si>
    <t>SMIFS Capital Markets Ltd</t>
  </si>
  <si>
    <t>SMIFS</t>
  </si>
  <si>
    <t>Mukat Pipes Ltd</t>
  </si>
  <si>
    <t>MUKATPIP</t>
  </si>
  <si>
    <t>Continental Securities Ltd</t>
  </si>
  <si>
    <t>CSL</t>
  </si>
  <si>
    <t>Sahara Housingfina Corporation Ltd</t>
  </si>
  <si>
    <t>SAHARAHOUS</t>
  </si>
  <si>
    <t>Interworld Digital Ltd</t>
  </si>
  <si>
    <t>INTERDIGI</t>
  </si>
  <si>
    <t>Elnet Technologies Ltd</t>
  </si>
  <si>
    <t>ELNET</t>
  </si>
  <si>
    <t>Shubham Polyspin Ltd</t>
  </si>
  <si>
    <t>SHUBHAM</t>
  </si>
  <si>
    <t>Jagjanani Textiles Ltd</t>
  </si>
  <si>
    <t>JAGJANANI</t>
  </si>
  <si>
    <t>Omkar Pharmachem Ltd</t>
  </si>
  <si>
    <t>OMKARPH</t>
  </si>
  <si>
    <t>Compuage Infocom Ltd</t>
  </si>
  <si>
    <t>COMPINFO</t>
  </si>
  <si>
    <t>JMJ Fintech Ltd</t>
  </si>
  <si>
    <t>JMJFIN</t>
  </si>
  <si>
    <t>Advance Lifestyles Ltd</t>
  </si>
  <si>
    <t>ADVLIFE</t>
  </si>
  <si>
    <t>Naturo Indiabull Ltd</t>
  </si>
  <si>
    <t>NATURO</t>
  </si>
  <si>
    <t>Onesource Ideas Venture Ltd</t>
  </si>
  <si>
    <t>OIVL</t>
  </si>
  <si>
    <t>Sunrest Lifescience Ltd</t>
  </si>
  <si>
    <t>SUNREST</t>
  </si>
  <si>
    <t>Paragon Finance Ltd</t>
  </si>
  <si>
    <t>PARAGONF</t>
  </si>
  <si>
    <t>Brisk Technovision Ltd</t>
  </si>
  <si>
    <t>BRISK</t>
  </si>
  <si>
    <t>Modern Steel Ltd</t>
  </si>
  <si>
    <t>MDRNSTL</t>
  </si>
  <si>
    <t>N D A Securities Ltd</t>
  </si>
  <si>
    <t>NDASEC</t>
  </si>
  <si>
    <t>Cargotrans Maritime Ltd</t>
  </si>
  <si>
    <t>CARGOTRANS</t>
  </si>
  <si>
    <t>Chennai Meenakshi Multispeciality Hospital Ltd</t>
  </si>
  <si>
    <t>CMMHOSP</t>
  </si>
  <si>
    <t>KJMC Corporate Advisors (India) Ltd</t>
  </si>
  <si>
    <t>KJMCCORP</t>
  </si>
  <si>
    <t>Veerkrupa Jewellers Ltd</t>
  </si>
  <si>
    <t>VEERKRUPA</t>
  </si>
  <si>
    <t>Paramount Cosmetics (India) Ltd</t>
  </si>
  <si>
    <t>PARMCOS-B</t>
  </si>
  <si>
    <t>N D Metal Industries Ltd</t>
  </si>
  <si>
    <t>NDMETAL</t>
  </si>
  <si>
    <t>Prime Urban Development India Ltd</t>
  </si>
  <si>
    <t>PRIMEURB</t>
  </si>
  <si>
    <t>MRC Agrotech Ltd</t>
  </si>
  <si>
    <t>MRCAGRO</t>
  </si>
  <si>
    <t>Plada Infotech Services Ltd</t>
  </si>
  <si>
    <t>PLADAINFO</t>
  </si>
  <si>
    <t>Shanti Guru Industries Ltd</t>
  </si>
  <si>
    <t>SHANTIGURU</t>
  </si>
  <si>
    <t>Samyak International Ltd</t>
  </si>
  <si>
    <t>SAMYAKINT</t>
  </si>
  <si>
    <t>Frontline corporation Ltd</t>
  </si>
  <si>
    <t>FRONTCORP</t>
  </si>
  <si>
    <t>Magenta Lifecare Ltd</t>
  </si>
  <si>
    <t>MAGENTA</t>
  </si>
  <si>
    <t>Indifra Ltd</t>
  </si>
  <si>
    <t>INDIFRA</t>
  </si>
  <si>
    <t>CIL Securities Ltd</t>
  </si>
  <si>
    <t>CILSEC</t>
  </si>
  <si>
    <t>Zenlabs Ethica Ltd</t>
  </si>
  <si>
    <t>ZENLABS</t>
  </si>
  <si>
    <t>California Software Company Ltd</t>
  </si>
  <si>
    <t>CALSOFT</t>
  </si>
  <si>
    <t>Kapil Raj Finance Ltd</t>
  </si>
  <si>
    <t>KAPILRAJ</t>
  </si>
  <si>
    <t>Amco India Ltd</t>
  </si>
  <si>
    <t>AMCOIND</t>
  </si>
  <si>
    <t>ACI Infocom Ltd</t>
  </si>
  <si>
    <t>ACIIN</t>
  </si>
  <si>
    <t>Tai Industries Ltd</t>
  </si>
  <si>
    <t>TAIIND</t>
  </si>
  <si>
    <t>LWS Knitwear Ltd</t>
  </si>
  <si>
    <t>LWSKNIT</t>
  </si>
  <si>
    <t>White Organic Agro Ltd</t>
  </si>
  <si>
    <t>WHITEORG</t>
  </si>
  <si>
    <t>Ajwa Fun World and Resort Ltd</t>
  </si>
  <si>
    <t>AJWAFUN</t>
  </si>
  <si>
    <t>Vilin Bio Med Ltd</t>
  </si>
  <si>
    <t>VILINBIO</t>
  </si>
  <si>
    <t>Machhar Industries Ltd</t>
  </si>
  <si>
    <t>MACIND</t>
  </si>
  <si>
    <t>Caprolactam Chemicals Ltd</t>
  </si>
  <si>
    <t>CAPRO</t>
  </si>
  <si>
    <t>Yaan Enterprises Ltd</t>
  </si>
  <si>
    <t>YAANENT</t>
  </si>
  <si>
    <t>Command Polymers Ltd</t>
  </si>
  <si>
    <t>COMMAND</t>
  </si>
  <si>
    <t>Heads UP Ventures Limited</t>
  </si>
  <si>
    <t>HEADSUP</t>
  </si>
  <si>
    <t>Tuni Textile Mills Ltd</t>
  </si>
  <si>
    <t>TUNITEX</t>
  </si>
  <si>
    <t>Amin Tannery Ltd</t>
  </si>
  <si>
    <t>AMINTAN</t>
  </si>
  <si>
    <t>Ecs Biztech Ltd</t>
  </si>
  <si>
    <t>ECS</t>
  </si>
  <si>
    <t>Samsrita Labs Ltd</t>
  </si>
  <si>
    <t>SAMSRITA</t>
  </si>
  <si>
    <t>Ajcon Global Services Ltd</t>
  </si>
  <si>
    <t>AJCON</t>
  </si>
  <si>
    <t>SBI Nifty Next 50 ETF</t>
  </si>
  <si>
    <t>SETFNN50</t>
  </si>
  <si>
    <t>Suvidha Infraestate Corporation Ltd</t>
  </si>
  <si>
    <t>SICL</t>
  </si>
  <si>
    <t>Gian Life Care Ltd</t>
  </si>
  <si>
    <t>GIANLIFE</t>
  </si>
  <si>
    <t>Bhakti Gems and Jewellery Ltd</t>
  </si>
  <si>
    <t>BGJL</t>
  </si>
  <si>
    <t>Aditya BSL Nifty Healthcare ETF</t>
  </si>
  <si>
    <t>HEALTHY</t>
  </si>
  <si>
    <t>Asian Warehousing Ltd</t>
  </si>
  <si>
    <t>ASIAN</t>
  </si>
  <si>
    <t>Jaihind Synthetics Ltd</t>
  </si>
  <si>
    <t>JAIHINDS</t>
  </si>
  <si>
    <t>Bervin Investment and Leasing Ltd</t>
  </si>
  <si>
    <t>BERVINL</t>
  </si>
  <si>
    <t>New Light Apparels Ltd</t>
  </si>
  <si>
    <t>NEWLIGHT</t>
  </si>
  <si>
    <t>Jindal Capital Ltd</t>
  </si>
  <si>
    <t>JINDCAP</t>
  </si>
  <si>
    <t>SSPDL Ltd</t>
  </si>
  <si>
    <t>SSPDL</t>
  </si>
  <si>
    <t>Prima Industries Ltd</t>
  </si>
  <si>
    <t>PRIMAIN</t>
  </si>
  <si>
    <t>Sanghvi Forging and Engineering Ltd</t>
  </si>
  <si>
    <t>SANGHVIFOR</t>
  </si>
  <si>
    <t>Mihika Industries Ltd</t>
  </si>
  <si>
    <t>MIHIKA</t>
  </si>
  <si>
    <t>Sungold Media and Entertainment Ltd</t>
  </si>
  <si>
    <t>SMEL</t>
  </si>
  <si>
    <t>Indergiri Finance Ltd</t>
  </si>
  <si>
    <t>INDERGR</t>
  </si>
  <si>
    <t>Scan Projects Ltd</t>
  </si>
  <si>
    <t>SCANPRO</t>
  </si>
  <si>
    <t>RO Jewels Ltd</t>
  </si>
  <si>
    <t>ROJL</t>
  </si>
  <si>
    <t>Alan Scott Enterprises Ltd</t>
  </si>
  <si>
    <t>ALAN SCOTT</t>
  </si>
  <si>
    <t>Lead Reclaim and Rubber Products Ltd</t>
  </si>
  <si>
    <t>LRRPL</t>
  </si>
  <si>
    <t>Gajanan Securities Services Ltd</t>
  </si>
  <si>
    <t>GAJANANSEC</t>
  </si>
  <si>
    <t>Vrundavan Plantation Ltd</t>
  </si>
  <si>
    <t>VPL</t>
  </si>
  <si>
    <t>Vijay Textiles Ltd</t>
  </si>
  <si>
    <t>VIJAYTX</t>
  </si>
  <si>
    <t>Nanavati Ventures Ltd</t>
  </si>
  <si>
    <t>NVENTURES</t>
  </si>
  <si>
    <t>Bhanderi Infracon Ltd</t>
  </si>
  <si>
    <t>BHANDERI</t>
  </si>
  <si>
    <t>ICL Organic Dairy Products Ltd</t>
  </si>
  <si>
    <t>ICLORGANIC</t>
  </si>
  <si>
    <t>Kcl Infra Projects Ltd</t>
  </si>
  <si>
    <t>KCLINFRA</t>
  </si>
  <si>
    <t>Dynamic Archistructures Ltd</t>
  </si>
  <si>
    <t>DAL</t>
  </si>
  <si>
    <t>PlatinumOne Business Services Ltd</t>
  </si>
  <si>
    <t>POBS</t>
  </si>
  <si>
    <t>Nirav Commercials Ltd</t>
  </si>
  <si>
    <t>NIRAVCOM</t>
  </si>
  <si>
    <t>Jyotirgamya Enterprises Ltd</t>
  </si>
  <si>
    <t>JEL</t>
  </si>
  <si>
    <t>Comfort Commotrade Ltd</t>
  </si>
  <si>
    <t>COMCL</t>
  </si>
  <si>
    <t>TGIF Agribusiness Ltd</t>
  </si>
  <si>
    <t>TGIF</t>
  </si>
  <si>
    <t>Sanathnagar Enterprises Ltd</t>
  </si>
  <si>
    <t>Ritesh International Ltd</t>
  </si>
  <si>
    <t>RITESHIN</t>
  </si>
  <si>
    <t>Mahaan Foods Ltd</t>
  </si>
  <si>
    <t>MAHAANF</t>
  </si>
  <si>
    <t>EVOQ Remedies Ltd</t>
  </si>
  <si>
    <t>EVOQ</t>
  </si>
  <si>
    <t>Jainex Aamcol Ltd</t>
  </si>
  <si>
    <t>JAINEX</t>
  </si>
  <si>
    <t>MT Educare Ltd</t>
  </si>
  <si>
    <t>MTEDUCARE</t>
  </si>
  <si>
    <t>HDFC Silver ETF</t>
  </si>
  <si>
    <t>HDFCSILVER</t>
  </si>
  <si>
    <t>Pan Electronics (India) Ltd</t>
  </si>
  <si>
    <t>PANELEC</t>
  </si>
  <si>
    <t>Trans Freight Containers Ltd</t>
  </si>
  <si>
    <t>TRANSFRE</t>
  </si>
  <si>
    <t>Gujarat Lease Financing Ltd</t>
  </si>
  <si>
    <t>GLFL</t>
  </si>
  <si>
    <t>Reliable Ventures India Ltd</t>
  </si>
  <si>
    <t>RELIABVEN</t>
  </si>
  <si>
    <t>Diggi Multitrade Ltd</t>
  </si>
  <si>
    <t>DML</t>
  </si>
  <si>
    <t>Karnavati Finance Ltd</t>
  </si>
  <si>
    <t>KARNAVATI</t>
  </si>
  <si>
    <t>Shree Hanuman Sugar &amp; Industries Ltd</t>
  </si>
  <si>
    <t>HANSUGAR</t>
  </si>
  <si>
    <t>Gujarat Inject Kerala Ltd</t>
  </si>
  <si>
    <t>GUJINJEC</t>
  </si>
  <si>
    <t>Jaipan Industries Ltd</t>
  </si>
  <si>
    <t>JAIPAN</t>
  </si>
  <si>
    <t>WINPRO INDUSTRIES LIMITED</t>
  </si>
  <si>
    <t>WINPRO</t>
  </si>
  <si>
    <t>Easy Fincorp Ltd</t>
  </si>
  <si>
    <t>EASYFIN</t>
  </si>
  <si>
    <t>Paos Industries Ltd</t>
  </si>
  <si>
    <t>PAOS</t>
  </si>
  <si>
    <t>Novateor Research Laboratories Ltd</t>
  </si>
  <si>
    <t>NOVATEOR</t>
  </si>
  <si>
    <t>Anupam Finserv Ltd</t>
  </si>
  <si>
    <t>ANUPAM</t>
  </si>
  <si>
    <t>Shreevatsaa Finance and Leasing Ltd</t>
  </si>
  <si>
    <t>SHVFL</t>
  </si>
  <si>
    <t>Valson Industries Ltd</t>
  </si>
  <si>
    <t>VALSONQ</t>
  </si>
  <si>
    <t>Asian Petro Products and Exports Ltd</t>
  </si>
  <si>
    <t>ASINPET</t>
  </si>
  <si>
    <t>3C IT Solutions &amp; Telecoms (India) Ltd</t>
  </si>
  <si>
    <t>3CIT</t>
  </si>
  <si>
    <t>Octaware Technologies Ltd</t>
  </si>
  <si>
    <t>OCTAWARE</t>
  </si>
  <si>
    <t>Easun Capital Markets Ltd</t>
  </si>
  <si>
    <t>EASUN</t>
  </si>
  <si>
    <t>Axis NIFTY India Consumption ETF</t>
  </si>
  <si>
    <t>AXISCETF</t>
  </si>
  <si>
    <t>Tarapur Transformers Ltd</t>
  </si>
  <si>
    <t>TARAPUR</t>
  </si>
  <si>
    <t>Sterling Powergensys Ltd</t>
  </si>
  <si>
    <t>STERPOW</t>
  </si>
  <si>
    <t>Franklin Leasing and Finance Ltd</t>
  </si>
  <si>
    <t>FRANKLIN</t>
  </si>
  <si>
    <t>Antarctica Ltd</t>
  </si>
  <si>
    <t>ANTGRAPHIC</t>
  </si>
  <si>
    <t>IITL Projects Ltd</t>
  </si>
  <si>
    <t>IITLPROJ</t>
  </si>
  <si>
    <t>Neeraj Paper Marketing Ltd</t>
  </si>
  <si>
    <t>NEERAJ</t>
  </si>
  <si>
    <t>Advance Petrochemicals Ltd</t>
  </si>
  <si>
    <t>ADVPETR-B</t>
  </si>
  <si>
    <t>Onelife Capital Advisors Ltd</t>
  </si>
  <si>
    <t>ONELIFECAP</t>
  </si>
  <si>
    <t>Yash Management &amp; Satellite Ltd.</t>
  </si>
  <si>
    <t>YASHMGM</t>
  </si>
  <si>
    <t>Prag Bosimi Synthetics Ltd</t>
  </si>
  <si>
    <t>PRAGBOS</t>
  </si>
  <si>
    <t>Pro Fin Capital Services Ltd</t>
  </si>
  <si>
    <t>PROFINC</t>
  </si>
  <si>
    <t>Bothra Metals and Alloys Ltd</t>
  </si>
  <si>
    <t>BMAL</t>
  </si>
  <si>
    <t>Classic Filaments Ltd</t>
  </si>
  <si>
    <t>CFL</t>
  </si>
  <si>
    <t>ICICI Pru Nifty 5 yr Benchmark G-SEC ETF</t>
  </si>
  <si>
    <t>GSEC5IETF</t>
  </si>
  <si>
    <t>S R G Securities Finance Ltd</t>
  </si>
  <si>
    <t>SRGSFL</t>
  </si>
  <si>
    <t>Vamshi Rubber Ltd</t>
  </si>
  <si>
    <t>VAMSHIRU</t>
  </si>
  <si>
    <t>Stephanotis Finance Ltd</t>
  </si>
  <si>
    <t>STEPHANOTIS</t>
  </si>
  <si>
    <t>Richirich Inventures Ltd</t>
  </si>
  <si>
    <t>KISAAN</t>
  </si>
  <si>
    <t>Sarthak Industries Ltd</t>
  </si>
  <si>
    <t>SARTHAKIND</t>
  </si>
  <si>
    <t>Cindrella Hotels Ltd</t>
  </si>
  <si>
    <t>CINDHO</t>
  </si>
  <si>
    <t>Groarc Industries India Ltd</t>
  </si>
  <si>
    <t>TELESYS</t>
  </si>
  <si>
    <t>Glance Finance Ltd</t>
  </si>
  <si>
    <t>GLANCE</t>
  </si>
  <si>
    <t>Emmessar Biotech and Nutrition Ltd</t>
  </si>
  <si>
    <t>EMMESSA</t>
  </si>
  <si>
    <t>Gujarat Hy Spin Ltd</t>
  </si>
  <si>
    <t>GUJHYSPIN</t>
  </si>
  <si>
    <t>Northlink Fiscal and Capital Services Ltd</t>
  </si>
  <si>
    <t>NORTHLINK</t>
  </si>
  <si>
    <t>Nippon India ETF Nifty IT</t>
  </si>
  <si>
    <t>ITBEES</t>
  </si>
  <si>
    <t>Citizen Infoline Ltd</t>
  </si>
  <si>
    <t>CIL</t>
  </si>
  <si>
    <t>Innovatus Entertainment Networks Ltd</t>
  </si>
  <si>
    <t>INNOVATUS</t>
  </si>
  <si>
    <t>Ind Renewable Energy Ltd</t>
  </si>
  <si>
    <t>INDRENEW</t>
  </si>
  <si>
    <t>G K P Printing &amp; Packaging Ltd</t>
  </si>
  <si>
    <t>GKP</t>
  </si>
  <si>
    <t>ETT Ltd</t>
  </si>
  <si>
    <t>ETT</t>
  </si>
  <si>
    <t>O P Chains Ltd</t>
  </si>
  <si>
    <t>OPCHAINS</t>
  </si>
  <si>
    <t>Dynamic Industries Ltd</t>
  </si>
  <si>
    <t>DYNAMIND</t>
  </si>
  <si>
    <t>Palm Jewels Limited</t>
  </si>
  <si>
    <t>PALMJEWELS</t>
  </si>
  <si>
    <t>IEL Ltd</t>
  </si>
  <si>
    <t>INDXTRA</t>
  </si>
  <si>
    <t>Gautam Exim Ltd</t>
  </si>
  <si>
    <t>GEL</t>
  </si>
  <si>
    <t>Indus Finance Ltd</t>
  </si>
  <si>
    <t>INDUSFINL</t>
  </si>
  <si>
    <t>Jackson Investments Ltd</t>
  </si>
  <si>
    <t>JACKSON</t>
  </si>
  <si>
    <t>NIKS Technology Ltd</t>
  </si>
  <si>
    <t>NIKSTECH</t>
  </si>
  <si>
    <t>Titaanium Ten Enterprise Ltd</t>
  </si>
  <si>
    <t>TITAANIUM</t>
  </si>
  <si>
    <t>Kamanwala Housing Construction Ltd</t>
  </si>
  <si>
    <t>KAMANWALA</t>
  </si>
  <si>
    <t>RTCL Ltd</t>
  </si>
  <si>
    <t>RAGHUTOB</t>
  </si>
  <si>
    <t>Shree Bhavya Fabrics Ltd</t>
  </si>
  <si>
    <t>SBFL</t>
  </si>
  <si>
    <t>Labelkraft Technologies Ltd</t>
  </si>
  <si>
    <t>LABELKRAFT</t>
  </si>
  <si>
    <t>Octavius Plantations Ltd</t>
  </si>
  <si>
    <t>OCTAVIUSPL</t>
  </si>
  <si>
    <t>Flora Textiles Ltd</t>
  </si>
  <si>
    <t>FLORATX</t>
  </si>
  <si>
    <t>Spice Islands Industries Ltd</t>
  </si>
  <si>
    <t>SPICEISLIN</t>
  </si>
  <si>
    <t>Nippon India ETF Nifty India Consumption</t>
  </si>
  <si>
    <t>CONSUMBEES</t>
  </si>
  <si>
    <t>Howard Hotels Ltd</t>
  </si>
  <si>
    <t>HOWARHO</t>
  </si>
  <si>
    <t>Ishita Drugs and Industries Ltd</t>
  </si>
  <si>
    <t>ISHITADR</t>
  </si>
  <si>
    <t>Daulat Securities Ltd</t>
  </si>
  <si>
    <t>DAULAT</t>
  </si>
  <si>
    <t>Kahan Packaging Ltd</t>
  </si>
  <si>
    <t>KAHAN</t>
  </si>
  <si>
    <t>Duke Offshore Ltd</t>
  </si>
  <si>
    <t>DUKEOFS</t>
  </si>
  <si>
    <t>Reetech International Cargo and Courier Ltd</t>
  </si>
  <si>
    <t>REETECH</t>
  </si>
  <si>
    <t>South Asian Enterprises Ltd</t>
  </si>
  <si>
    <t>SAENTER</t>
  </si>
  <si>
    <t>Gem Spinners India Ltd</t>
  </si>
  <si>
    <t>GEMSPIN</t>
  </si>
  <si>
    <t>R R Financial Consultants Ltd</t>
  </si>
  <si>
    <t>RRFIN</t>
  </si>
  <si>
    <t>Sanghvi Brands Ltd</t>
  </si>
  <si>
    <t>SBRANDS</t>
  </si>
  <si>
    <t>Osiajee Texfab Ltd</t>
  </si>
  <si>
    <t>OSIAJEE</t>
  </si>
  <si>
    <t>DSP Silver ETF</t>
  </si>
  <si>
    <t>SILVERADD</t>
  </si>
  <si>
    <t>Margo Finance Ltd</t>
  </si>
  <si>
    <t>MARGOFIN</t>
  </si>
  <si>
    <t>Stampede Capital Ltd</t>
  </si>
  <si>
    <t>GATECHDVR</t>
  </si>
  <si>
    <t>Yogi Infra Projects Ltd</t>
  </si>
  <si>
    <t>YOGISUNG</t>
  </si>
  <si>
    <t>Tasty Dairy Specialities Ltd</t>
  </si>
  <si>
    <t>TDSL</t>
  </si>
  <si>
    <t>Ironwood Education Ltd</t>
  </si>
  <si>
    <t>IRONWOOD</t>
  </si>
  <si>
    <t>Darshan Orna Ltd</t>
  </si>
  <si>
    <t>DARSHANORNA</t>
  </si>
  <si>
    <t>Sibar Auto Parts Ltd</t>
  </si>
  <si>
    <t>SIBARAUT</t>
  </si>
  <si>
    <t>Suncity Synthetics Ltd</t>
  </si>
  <si>
    <t>SUNCITYSY</t>
  </si>
  <si>
    <t>Finelistings Technologies Ltd</t>
  </si>
  <si>
    <t>FTL</t>
  </si>
  <si>
    <t>Shree Metalloys Ltd</t>
  </si>
  <si>
    <t>SHREMETAL</t>
  </si>
  <si>
    <t>Tavernier Resources Ltd</t>
  </si>
  <si>
    <t>TAVERNIER</t>
  </si>
  <si>
    <t>Sarvottam Finvest Ltd</t>
  </si>
  <si>
    <t>SARVOTTAM</t>
  </si>
  <si>
    <t>Velan Hotels Ltd</t>
  </si>
  <si>
    <t>VELHO</t>
  </si>
  <si>
    <t>Indiabulls NIFTY50 Exchange Traded Fund</t>
  </si>
  <si>
    <t>IBMFNIFTY</t>
  </si>
  <si>
    <t>Link Pharmachem Ltd</t>
  </si>
  <si>
    <t>LINKPH</t>
  </si>
  <si>
    <t>Southern Latex Ltd</t>
  </si>
  <si>
    <t>SOUTLAT</t>
  </si>
  <si>
    <t>Crane Infrastructure Ltd</t>
  </si>
  <si>
    <t>CRANEINFRA</t>
  </si>
  <si>
    <t>Hindustan Agrigentics Ltd</t>
  </si>
  <si>
    <t>HINDUST</t>
  </si>
  <si>
    <t>Eastern Treads Ltd</t>
  </si>
  <si>
    <t>EASTRED</t>
  </si>
  <si>
    <t>Euphoria Infotech (India) Ltd</t>
  </si>
  <si>
    <t>EUPHORIAIT</t>
  </si>
  <si>
    <t>Shree Karthik Papers Ltd</t>
  </si>
  <si>
    <t>SHKARTP</t>
  </si>
  <si>
    <t>Helpage Finlease Ltd</t>
  </si>
  <si>
    <t>HELPAGE</t>
  </si>
  <si>
    <t>Nippon India ETF S&amp;P BSE Sensex Next 50</t>
  </si>
  <si>
    <t>SNXT50BEES</t>
  </si>
  <si>
    <t>K K Fincorp Ltd</t>
  </si>
  <si>
    <t>KKFIN</t>
  </si>
  <si>
    <t>K-Lifestyle and Industries Ltd</t>
  </si>
  <si>
    <t>KLIFESTYL</t>
  </si>
  <si>
    <t>HB Leasing and Finance Co Ltd</t>
  </si>
  <si>
    <t>HBLEAS</t>
  </si>
  <si>
    <t>Patron Exim Ltd</t>
  </si>
  <si>
    <t>PATRON</t>
  </si>
  <si>
    <t>Marg Techno-Projects Ltd</t>
  </si>
  <si>
    <t>MTPL</t>
  </si>
  <si>
    <t>Sujala Trading &amp; Holdings Ltd</t>
  </si>
  <si>
    <t>SUJALA</t>
  </si>
  <si>
    <t>Trimurthi Ltd</t>
  </si>
  <si>
    <t>TRIMURTHI</t>
  </si>
  <si>
    <t>Kunststoffe Industries Ltd</t>
  </si>
  <si>
    <t>KUNSTOFF</t>
  </si>
  <si>
    <t>Bohra Industries Ltd</t>
  </si>
  <si>
    <t>BOHRAIND</t>
  </si>
  <si>
    <t>Polymac Thermoformers Ltd</t>
  </si>
  <si>
    <t>POLYMAC</t>
  </si>
  <si>
    <t>ICICI Prudential Nifty FMCG ETF</t>
  </si>
  <si>
    <t>FMCGIETF</t>
  </si>
  <si>
    <t>Sterling Guaranty &amp; Finance Ltd</t>
  </si>
  <si>
    <t>STRLGUA</t>
  </si>
  <si>
    <t>U H Zaveri Ltd</t>
  </si>
  <si>
    <t>UHZAVERI</t>
  </si>
  <si>
    <t>Fruition venture Ltd</t>
  </si>
  <si>
    <t>FRUTION</t>
  </si>
  <si>
    <t>Vivanza Biosciences Ltd</t>
  </si>
  <si>
    <t>VIVANZA</t>
  </si>
  <si>
    <t>A F Enterprises Ltd</t>
  </si>
  <si>
    <t>AFEL</t>
  </si>
  <si>
    <t>Genesis IBRC India Ltd</t>
  </si>
  <si>
    <t>GENESIS</t>
  </si>
  <si>
    <t>Adinath Textiles Ltd</t>
  </si>
  <si>
    <t>ADINATH</t>
  </si>
  <si>
    <t>Brandbucket Media &amp; Technology Ltd</t>
  </si>
  <si>
    <t>BRANDBUCKT</t>
  </si>
  <si>
    <t>Silver Oak (India) Ltd</t>
  </si>
  <si>
    <t>SILVOAK</t>
  </si>
  <si>
    <t>Husys Consulting Ltd</t>
  </si>
  <si>
    <t>HUSYSLTD</t>
  </si>
  <si>
    <t>Padam Cotton Yarns Ltd</t>
  </si>
  <si>
    <t>PADAMCO</t>
  </si>
  <si>
    <t>Parshwanath Corp Ltd</t>
  </si>
  <si>
    <t>PARSHWANA</t>
  </si>
  <si>
    <t>S V J Enterprises Ltd</t>
  </si>
  <si>
    <t>SVJ</t>
  </si>
  <si>
    <t>Bhudevi Infra Projects Ltd</t>
  </si>
  <si>
    <t>BHUDEVI</t>
  </si>
  <si>
    <t>ICICI Prudential Nifty 100 ETF</t>
  </si>
  <si>
    <t>NIF100IETF</t>
  </si>
  <si>
    <t>Garbi Finvest Ltd</t>
  </si>
  <si>
    <t>GARBIFIN</t>
  </si>
  <si>
    <t>Lime Chemicals Ltd</t>
  </si>
  <si>
    <t>LIMECHM</t>
  </si>
  <si>
    <t>7NR Retail Ltd</t>
  </si>
  <si>
    <t>7NR</t>
  </si>
  <si>
    <t>Samtex Fashions Ltd</t>
  </si>
  <si>
    <t>SAMTEX</t>
  </si>
  <si>
    <t>ABC Gas (International) Ltd</t>
  </si>
  <si>
    <t>ABCGAS</t>
  </si>
  <si>
    <t>Jai Mata Glass Ltd</t>
  </si>
  <si>
    <t>JAIMATAG</t>
  </si>
  <si>
    <t>Neelkanth Ltd</t>
  </si>
  <si>
    <t>NEELKANTH</t>
  </si>
  <si>
    <t>Silly Monks Entertainment Ltd</t>
  </si>
  <si>
    <t>SILLYMONKS</t>
  </si>
  <si>
    <t>Yunik Managing Advisors Ltd</t>
  </si>
  <si>
    <t>YUNIKM</t>
  </si>
  <si>
    <t>Rajkamal Synthetics Ltd</t>
  </si>
  <si>
    <t>RAJKSYN</t>
  </si>
  <si>
    <t>Ranjeet Mechatronics Ltd</t>
  </si>
  <si>
    <t>RANJEET</t>
  </si>
  <si>
    <t>RICHA INFO SYSTEMS LIMITED</t>
  </si>
  <si>
    <t>RICHA</t>
  </si>
  <si>
    <t>Rishabh Digha Steel and Allied Products Ltd</t>
  </si>
  <si>
    <t>RISHDIGA</t>
  </si>
  <si>
    <t>Dipna Pharmachem Ltd</t>
  </si>
  <si>
    <t>DPL</t>
  </si>
  <si>
    <t>Solid Stone Co Ltd</t>
  </si>
  <si>
    <t>SOLIDSTON</t>
  </si>
  <si>
    <t>Prism Finance Ltd</t>
  </si>
  <si>
    <t>PRISMFN</t>
  </si>
  <si>
    <t>Dhanuka Realty Ltd</t>
  </si>
  <si>
    <t>DRL</t>
  </si>
  <si>
    <t>KMG Milk Food Ltd</t>
  </si>
  <si>
    <t>KMGMILK</t>
  </si>
  <si>
    <t>BKV Industries Ltd</t>
  </si>
  <si>
    <t>BKV</t>
  </si>
  <si>
    <t>Gala Global Products Ltd</t>
  </si>
  <si>
    <t>GGPL</t>
  </si>
  <si>
    <t>Nyssa Corporation Ltd</t>
  </si>
  <si>
    <t>NYSSACORP</t>
  </si>
  <si>
    <t>Milestone Global Limited</t>
  </si>
  <si>
    <t>MILESTONE</t>
  </si>
  <si>
    <t>Tci Finance Ltd</t>
  </si>
  <si>
    <t>TCIFINANCE</t>
  </si>
  <si>
    <t>Omkar Speciality Chemicals Ltd</t>
  </si>
  <si>
    <t>OMKARCHEM</t>
  </si>
  <si>
    <t>APT Packaging Ltd</t>
  </si>
  <si>
    <t>APTPACK</t>
  </si>
  <si>
    <t>Shiva Granito Export Ltd</t>
  </si>
  <si>
    <t>SHIVAEXPO</t>
  </si>
  <si>
    <t>Natraj Proteins Ltd</t>
  </si>
  <si>
    <t>NATRAJPR</t>
  </si>
  <si>
    <t>Minaxi Textiles Ltd</t>
  </si>
  <si>
    <t>MINAXI</t>
  </si>
  <si>
    <t>Kartik Investments Trust Ltd</t>
  </si>
  <si>
    <t>KARTKIN</t>
  </si>
  <si>
    <t>Pradhin Ltd</t>
  </si>
  <si>
    <t>PRADHIN</t>
  </si>
  <si>
    <t>Switching Technologies Gunther Ltd</t>
  </si>
  <si>
    <t>SWITCHTE</t>
  </si>
  <si>
    <t>Shree Ganesh Elastoplast Ltd</t>
  </si>
  <si>
    <t>SHGANEL</t>
  </si>
  <si>
    <t>Interstate Oil Carrier Ltd</t>
  </si>
  <si>
    <t>INTSTOIL</t>
  </si>
  <si>
    <t>Nippon India ETF Nifty Infrastructure BeES</t>
  </si>
  <si>
    <t>INFRABEES</t>
  </si>
  <si>
    <t>ISF Ltd</t>
  </si>
  <si>
    <t>ISFL</t>
  </si>
  <si>
    <t>Span Divergent Ltd</t>
  </si>
  <si>
    <t>SDL</t>
  </si>
  <si>
    <t>IB Infotech Enterprises Ltd</t>
  </si>
  <si>
    <t>IBINFO</t>
  </si>
  <si>
    <t>Super Fine Knitters Ltd</t>
  </si>
  <si>
    <t>SKL</t>
  </si>
  <si>
    <t>MPL Plastics Ltd</t>
  </si>
  <si>
    <t>MPL</t>
  </si>
  <si>
    <t>Mehta Integrated Finance Ltd</t>
  </si>
  <si>
    <t>MEHIF</t>
  </si>
  <si>
    <t>Hira Automobiles Ltd</t>
  </si>
  <si>
    <t>HIRAUTO</t>
  </si>
  <si>
    <t>Manraj Housing Finance Ltd</t>
  </si>
  <si>
    <t>MANRAJH</t>
  </si>
  <si>
    <t>Amrapali Capital and Finance Services Ltd</t>
  </si>
  <si>
    <t>ACFSL</t>
  </si>
  <si>
    <t>Polo Hotels Ltd</t>
  </si>
  <si>
    <t>POLOHOT</t>
  </si>
  <si>
    <t>Tarai Foods Ltd</t>
  </si>
  <si>
    <t>TARAI</t>
  </si>
  <si>
    <t>Meyer Apparel Ltd</t>
  </si>
  <si>
    <t>GCM Securities Ltd</t>
  </si>
  <si>
    <t>GCMSECU</t>
  </si>
  <si>
    <t>Mansi Finance (Chennai) Ltd</t>
  </si>
  <si>
    <t>MANSIFIN</t>
  </si>
  <si>
    <t>Vaxtex Cotfab Ltd</t>
  </si>
  <si>
    <t>VCL</t>
  </si>
  <si>
    <t>Metalyst Forgings Ltd</t>
  </si>
  <si>
    <t>METALFORGE</t>
  </si>
  <si>
    <t>Econo Trade (India) Ltd</t>
  </si>
  <si>
    <t>ETIL</t>
  </si>
  <si>
    <t>Mid India Industries Ltd</t>
  </si>
  <si>
    <t>MIDINDIA</t>
  </si>
  <si>
    <t>Uniroyal Industries Ltd</t>
  </si>
  <si>
    <t>UNIROYAL</t>
  </si>
  <si>
    <t>Sugal and Damani Share Brokers Ltd</t>
  </si>
  <si>
    <t>SUGALDAM</t>
  </si>
  <si>
    <t>Rita Finance and Leasing Ltd</t>
  </si>
  <si>
    <t>RFLL</t>
  </si>
  <si>
    <t>Nagarjuna Agri Tech Ltd</t>
  </si>
  <si>
    <t>NAGTECH</t>
  </si>
  <si>
    <t>United Credit Ltd</t>
  </si>
  <si>
    <t>UNITDCR</t>
  </si>
  <si>
    <t>Bridge Securities Ltd</t>
  </si>
  <si>
    <t>BRIDGESE</t>
  </si>
  <si>
    <t>Decipher Labs Ltd</t>
  </si>
  <si>
    <t>DECIPHER</t>
  </si>
  <si>
    <t>Richfield Financial Services Ltd</t>
  </si>
  <si>
    <t>RFSL</t>
  </si>
  <si>
    <t>Ras Resorts and Apart Hotels Ltd</t>
  </si>
  <si>
    <t>RASRESOR</t>
  </si>
  <si>
    <t>Aditya BSL Silver ETF</t>
  </si>
  <si>
    <t>SILVER</t>
  </si>
  <si>
    <t>Madhya Pradesh Today Media Ltd</t>
  </si>
  <si>
    <t>MPTODAY</t>
  </si>
  <si>
    <t>Regent Enterprises Ltd</t>
  </si>
  <si>
    <t>REGENTRP</t>
  </si>
  <si>
    <t>ICICI Prudential Nifty Healthcare ETF</t>
  </si>
  <si>
    <t>HEALTHIETF</t>
  </si>
  <si>
    <t>Hisar Spinning Mills Ltd</t>
  </si>
  <si>
    <t>HISARSP</t>
  </si>
  <si>
    <t>Mitshi India Ltd</t>
  </si>
  <si>
    <t>MITSHI</t>
  </si>
  <si>
    <t>Billwin Industries Ltd</t>
  </si>
  <si>
    <t>BILLWIN</t>
  </si>
  <si>
    <t>Bright Solar Ltd</t>
  </si>
  <si>
    <t>Unistar Multimedia Ltd</t>
  </si>
  <si>
    <t>UNISTRMU</t>
  </si>
  <si>
    <t>Amrapali Fincap Ltd</t>
  </si>
  <si>
    <t>AMRAFIN</t>
  </si>
  <si>
    <t>Premier Capital Services Ltd</t>
  </si>
  <si>
    <t>PREMCAP</t>
  </si>
  <si>
    <t>Saianand Commercial Ltd</t>
  </si>
  <si>
    <t>SAICOM</t>
  </si>
  <si>
    <t>ICICI Prudential Nifty Auto ETF</t>
  </si>
  <si>
    <t>AUTOIETF</t>
  </si>
  <si>
    <t>S M Gold Ltd</t>
  </si>
  <si>
    <t>SMGOLD</t>
  </si>
  <si>
    <t>Shanti Overseas (India) Ltd</t>
  </si>
  <si>
    <t>SHANTI</t>
  </si>
  <si>
    <t>Amarnath Securities Ltd</t>
  </si>
  <si>
    <t>AMARSEC</t>
  </si>
  <si>
    <t>Satra Properties (India) Ltd</t>
  </si>
  <si>
    <t>SATRAPROP</t>
  </si>
  <si>
    <t>Vishvprabha Ventures Ltd</t>
  </si>
  <si>
    <t>VISVEN</t>
  </si>
  <si>
    <t>Sahara Maritime Ltd</t>
  </si>
  <si>
    <t>SMARITIME</t>
  </si>
  <si>
    <t>Square Four Projects India Ltd</t>
  </si>
  <si>
    <t>SFPIL</t>
  </si>
  <si>
    <t>Yuvraaj Hygiene Products Ltd</t>
  </si>
  <si>
    <t>YUVRAAJHPL</t>
  </si>
  <si>
    <t>Lypsa Gems &amp; Jewellery Ltd</t>
  </si>
  <si>
    <t>LYPSAGEMS</t>
  </si>
  <si>
    <t>Prism Medico and Pharmacy Ltd</t>
  </si>
  <si>
    <t>PRISMMEDI</t>
  </si>
  <si>
    <t>Saroja Pharma Industries India Ltd</t>
  </si>
  <si>
    <t>SAROJA</t>
  </si>
  <si>
    <t>Hathway Bhawani Cabletel and Datacom Ltd</t>
  </si>
  <si>
    <t>HATHWAYB</t>
  </si>
  <si>
    <t>Delta Industrial Resources Ltd</t>
  </si>
  <si>
    <t>DELTA</t>
  </si>
  <si>
    <t>Vikalp Securities Ltd</t>
  </si>
  <si>
    <t>VIKALPS</t>
  </si>
  <si>
    <t>Shyam Telecom Ltd</t>
  </si>
  <si>
    <t>SHYAMTEL</t>
  </si>
  <si>
    <t>PBA Infrastructure Ltd</t>
  </si>
  <si>
    <t>PBAINFRA</t>
  </si>
  <si>
    <t>Jattashankar Industries Ltd</t>
  </si>
  <si>
    <t>JATTAINDUS</t>
  </si>
  <si>
    <t>Ador Multi Products Ltd</t>
  </si>
  <si>
    <t>ADORMUL</t>
  </si>
  <si>
    <t>Bloom Industries Ltd</t>
  </si>
  <si>
    <t>BLOIN</t>
  </si>
  <si>
    <t>Enbee Trade and Finance Ltd</t>
  </si>
  <si>
    <t>ENBETRD</t>
  </si>
  <si>
    <t>Rite Zone Chemcon India Ltd</t>
  </si>
  <si>
    <t>RITEZONE</t>
  </si>
  <si>
    <t>Harish Textile Engineers Ltd</t>
  </si>
  <si>
    <t>HARISH</t>
  </si>
  <si>
    <t>Aryavan Enterprise Ltd</t>
  </si>
  <si>
    <t>ARYAVAN</t>
  </si>
  <si>
    <t>Kkalpana Plastick Limited</t>
  </si>
  <si>
    <t>KKPLASTICK</t>
  </si>
  <si>
    <t>White Organic Retail Ltd</t>
  </si>
  <si>
    <t>WORL</t>
  </si>
  <si>
    <t>SBI Nifty Consumption ETF</t>
  </si>
  <si>
    <t>SBIETFCON</t>
  </si>
  <si>
    <t>Future Supply Chain Solutions Ltd</t>
  </si>
  <si>
    <t>FSC</t>
  </si>
  <si>
    <t>Vivo Collaboration Solutions Ltd</t>
  </si>
  <si>
    <t>VIVO</t>
  </si>
  <si>
    <t>Chandni Machines Ltd</t>
  </si>
  <si>
    <t>CHANDNIMACH</t>
  </si>
  <si>
    <t>Amforge Industries Ltd</t>
  </si>
  <si>
    <t>AMFORG</t>
  </si>
  <si>
    <t>DSP Nifty Midcap 150 Quality 50 ETF</t>
  </si>
  <si>
    <t>MIDQ50ADD</t>
  </si>
  <si>
    <t>Continental Chemicals Ltd</t>
  </si>
  <si>
    <t>CONTCHM</t>
  </si>
  <si>
    <t>Tirth Plastic Ltd</t>
  </si>
  <si>
    <t>TIRTPLS</t>
  </si>
  <si>
    <t>Golechha Global Finance Ltd</t>
  </si>
  <si>
    <t>GOLECHA</t>
  </si>
  <si>
    <t>BFL Asset Finvest Ltd</t>
  </si>
  <si>
    <t>BFLAFL</t>
  </si>
  <si>
    <t>Muller and Phipps (India) Ltd</t>
  </si>
  <si>
    <t>MULLER</t>
  </si>
  <si>
    <t>Genomic Valley Biotech Ltd</t>
  </si>
  <si>
    <t>GVBL</t>
  </si>
  <si>
    <t>Sarda Proteins Ltd</t>
  </si>
  <si>
    <t>SRDAPRT</t>
  </si>
  <si>
    <t>Koura Fine Diamond Jewelry Ltd</t>
  </si>
  <si>
    <t>KOURA</t>
  </si>
  <si>
    <t>Tokyo Finance Ltd</t>
  </si>
  <si>
    <t>TOKYOFIN</t>
  </si>
  <si>
    <t>Sovereign Diamonds Ltd</t>
  </si>
  <si>
    <t>SOVERDIA</t>
  </si>
  <si>
    <t>HDFC Nifty50 Value 20 ETF</t>
  </si>
  <si>
    <t>HDFCVALUE</t>
  </si>
  <si>
    <t>Moongipa Capital Finance Ltd</t>
  </si>
  <si>
    <t>MONGIPA</t>
  </si>
  <si>
    <t>Premier Ltd</t>
  </si>
  <si>
    <t>PREMIER</t>
  </si>
  <si>
    <t>Indo-City Infotech Ltd</t>
  </si>
  <si>
    <t>INDOCITY</t>
  </si>
  <si>
    <t>Kretto Syscon Ltd</t>
  </si>
  <si>
    <t>KRETTOSYS</t>
  </si>
  <si>
    <t>Octal Credit Capital Ltd</t>
  </si>
  <si>
    <t>OCTAL</t>
  </si>
  <si>
    <t>Vivaa Tradecom Ltd</t>
  </si>
  <si>
    <t>VIVAA</t>
  </si>
  <si>
    <t>Colinz Laboratories Ltd</t>
  </si>
  <si>
    <t>COLINZ</t>
  </si>
  <si>
    <t>Sita Enterprises Ltd</t>
  </si>
  <si>
    <t>SITAENT</t>
  </si>
  <si>
    <t>Ortin Laboratories Ltd</t>
  </si>
  <si>
    <t>ORTINLAB</t>
  </si>
  <si>
    <t>Avasara Finance Ltd</t>
  </si>
  <si>
    <t>AVASARA</t>
  </si>
  <si>
    <t>Raasi Refractories Ltd</t>
  </si>
  <si>
    <t>RASSIREF</t>
  </si>
  <si>
    <t>DAPS Advertising Ltd</t>
  </si>
  <si>
    <t>DAPS</t>
  </si>
  <si>
    <t>Tata Nifty India Digital Exchange Traded Fund</t>
  </si>
  <si>
    <t>TNIDETF</t>
  </si>
  <si>
    <t>Maitri Enterprises Ltd</t>
  </si>
  <si>
    <t>MAITRI</t>
  </si>
  <si>
    <t>R J Shah and Company Ltd</t>
  </si>
  <si>
    <t>RJSHAH</t>
  </si>
  <si>
    <t>Swarna Securities Ltd</t>
  </si>
  <si>
    <t>SWRNASE</t>
  </si>
  <si>
    <t>United Interactive Ltd</t>
  </si>
  <si>
    <t>UNITEDINT</t>
  </si>
  <si>
    <t>Parle Industries Ltd</t>
  </si>
  <si>
    <t>PARLEIND</t>
  </si>
  <si>
    <t>Triveni Enterprises Ltd</t>
  </si>
  <si>
    <t>TRIVENIENT</t>
  </si>
  <si>
    <t>Shricon Industries Ltd</t>
  </si>
  <si>
    <t>SHRICON</t>
  </si>
  <si>
    <t>Pasari Spinning Mills Ltd</t>
  </si>
  <si>
    <t>PASARI</t>
  </si>
  <si>
    <t>Sarup Industries Ltd</t>
  </si>
  <si>
    <t>SARUPINDUS</t>
  </si>
  <si>
    <t>Modern Shares and Stockbrokers Ltd</t>
  </si>
  <si>
    <t>MODRNSH</t>
  </si>
  <si>
    <t>Beryl Drugs Ltd</t>
  </si>
  <si>
    <t>BERLDRG</t>
  </si>
  <si>
    <t>HDFC Nifty 100 ETF</t>
  </si>
  <si>
    <t>HDFCNIF100</t>
  </si>
  <si>
    <t>RAP Media Ltd</t>
  </si>
  <si>
    <t>RAP</t>
  </si>
  <si>
    <t>Kotak Nifty Midcap 50 ETF</t>
  </si>
  <si>
    <t>MIDCAP</t>
  </si>
  <si>
    <t>Yash Innoventures Ltd</t>
  </si>
  <si>
    <t>YASHINNO</t>
  </si>
  <si>
    <t>Kuwer Industries Ltd</t>
  </si>
  <si>
    <t>KUWERIN</t>
  </si>
  <si>
    <t>SPS International Ltd</t>
  </si>
  <si>
    <t>SPSINT</t>
  </si>
  <si>
    <t>Orosil Smiths India Ltd</t>
  </si>
  <si>
    <t>OROSMITHS</t>
  </si>
  <si>
    <t>Jindal Leasefin Ltd</t>
  </si>
  <si>
    <t>JLL</t>
  </si>
  <si>
    <t>Mayukh Dealtrade Ltd</t>
  </si>
  <si>
    <t>MAYUKH</t>
  </si>
  <si>
    <t>SOFCOM Systems Ltd</t>
  </si>
  <si>
    <t>SOFCOM</t>
  </si>
  <si>
    <t>Sharma East India Hospitals and Medical Research Ltd</t>
  </si>
  <si>
    <t>SHARMEH</t>
  </si>
  <si>
    <t>EPIC Energy Ltd</t>
  </si>
  <si>
    <t>EPIC</t>
  </si>
  <si>
    <t>Neueon Towers Ltd</t>
  </si>
  <si>
    <t>NTL</t>
  </si>
  <si>
    <t>Amalgamated Electricity Company Ltd</t>
  </si>
  <si>
    <t>AMALGAM</t>
  </si>
  <si>
    <t>Objectone Information Systems Ltd</t>
  </si>
  <si>
    <t>OONE</t>
  </si>
  <si>
    <t>Olympic Oil Industries Ltd</t>
  </si>
  <si>
    <t>OLYOI</t>
  </si>
  <si>
    <t>Coastal Roadways Ltd</t>
  </si>
  <si>
    <t>COARO</t>
  </si>
  <si>
    <t>GTN Textiles Ltd</t>
  </si>
  <si>
    <t>GTNTEX</t>
  </si>
  <si>
    <t>Kachchh Minerals Ltd</t>
  </si>
  <si>
    <t>KACHCHH</t>
  </si>
  <si>
    <t>CRP Risk Management Ltd</t>
  </si>
  <si>
    <t>CRPRISK</t>
  </si>
  <si>
    <t>First Custodian Fund (India) Ltd</t>
  </si>
  <si>
    <t>1STCUS</t>
  </si>
  <si>
    <t>Galaxy Agrico Exports Ltd</t>
  </si>
  <si>
    <t>GALAGEX</t>
  </si>
  <si>
    <t>Ekennis Software Service Ltd</t>
  </si>
  <si>
    <t>EKENNIS</t>
  </si>
  <si>
    <t>Asia Pack Ltd</t>
  </si>
  <si>
    <t>ASIAPAK</t>
  </si>
  <si>
    <t>Sri Nachammai Cotton Mills Ltd</t>
  </si>
  <si>
    <t>SRINACHA</t>
  </si>
  <si>
    <t>Aroma Enterprises (India) Ltd</t>
  </si>
  <si>
    <t>AROMAENT</t>
  </si>
  <si>
    <t>Globe Multi Ventures Ltd</t>
  </si>
  <si>
    <t>GLCL</t>
  </si>
  <si>
    <t>Step Two Corporation Ltd</t>
  </si>
  <si>
    <t>STEP2COR</t>
  </si>
  <si>
    <t>Padmanabh Alloys and Polymers Ltd</t>
  </si>
  <si>
    <t>PADALPO</t>
  </si>
  <si>
    <t>Parmax Pharma Ltd</t>
  </si>
  <si>
    <t>PARMAX</t>
  </si>
  <si>
    <t>Rajdarshan Industries Ltd</t>
  </si>
  <si>
    <t>ARENTERP</t>
  </si>
  <si>
    <t>Raunaq lnternational Ltd</t>
  </si>
  <si>
    <t>RAUNAQEPC</t>
  </si>
  <si>
    <t>Transwind Infrastructures Ltd</t>
  </si>
  <si>
    <t>TRANSWIND</t>
  </si>
  <si>
    <t>Dalal Street Investments Ltd</t>
  </si>
  <si>
    <t>DSINVEST</t>
  </si>
  <si>
    <t>Norben Tea and Exports Ltd</t>
  </si>
  <si>
    <t>NORBTEAEXP</t>
  </si>
  <si>
    <t>Opal Luxury Time Products Ltd</t>
  </si>
  <si>
    <t>OPAL</t>
  </si>
  <si>
    <t>Rapid Investments Ltd</t>
  </si>
  <si>
    <t>RAPIDIN</t>
  </si>
  <si>
    <t>Deccan Bearings Ltd</t>
  </si>
  <si>
    <t>DECANBRG</t>
  </si>
  <si>
    <t>Abate AS Industries Ltd</t>
  </si>
  <si>
    <t>ABATEAS</t>
  </si>
  <si>
    <t>Mirae Asset Hang Seng TECH ETF</t>
  </si>
  <si>
    <t>MAHKTECH</t>
  </si>
  <si>
    <t>Sri Lakshmi Saraswathi Textiles (Arni) Ltd</t>
  </si>
  <si>
    <t>SLSTLQ</t>
  </si>
  <si>
    <t>Southern Infosys Ltd</t>
  </si>
  <si>
    <t>SOUTHERNIN</t>
  </si>
  <si>
    <t>Kotia Enterprises Ltd</t>
  </si>
  <si>
    <t>Raama Paper Mills Ltd</t>
  </si>
  <si>
    <t>RAMAPPR-B</t>
  </si>
  <si>
    <t>Skyline Ventures India Ltd</t>
  </si>
  <si>
    <t>SKILVEN</t>
  </si>
  <si>
    <t>Sun Retail Ltd</t>
  </si>
  <si>
    <t>SUNRETAIL</t>
  </si>
  <si>
    <t>Abhishek Finlease Ltd</t>
  </si>
  <si>
    <t>ABHIFIN</t>
  </si>
  <si>
    <t>Gilada Finance and Investments Ltd</t>
  </si>
  <si>
    <t>GILADAFINS</t>
  </si>
  <si>
    <t>Rander Corp Ltd</t>
  </si>
  <si>
    <t>RANDER</t>
  </si>
  <si>
    <t>Svaraj Trading and Agencies Ltd</t>
  </si>
  <si>
    <t>ZSVARAJT</t>
  </si>
  <si>
    <t>Garware Marine Industries Ltd</t>
  </si>
  <si>
    <t>GARWAMAR</t>
  </si>
  <si>
    <t>Bharat Bhushan Finance And Commodity Brokers Ltd</t>
  </si>
  <si>
    <t>BHARAT</t>
  </si>
  <si>
    <t>Supreme (India) Impex Ltd</t>
  </si>
  <si>
    <t>SIIL</t>
  </si>
  <si>
    <t>Integrated Capital Services Ltd</t>
  </si>
  <si>
    <t>ICSL</t>
  </si>
  <si>
    <t>Cubical Financial Services Ltd</t>
  </si>
  <si>
    <t>CUBIFIN</t>
  </si>
  <si>
    <t>Konark Synthetic Ltd</t>
  </si>
  <si>
    <t>KONARKSY</t>
  </si>
  <si>
    <t>Longview Tea Co Ltd</t>
  </si>
  <si>
    <t>LONTE</t>
  </si>
  <si>
    <t>Midwest Gold Ltd</t>
  </si>
  <si>
    <t>MIDWEST</t>
  </si>
  <si>
    <t>Anka India Ltd</t>
  </si>
  <si>
    <t>ANKIN</t>
  </si>
  <si>
    <t>Manav Infra Projects Ltd</t>
  </si>
  <si>
    <t>MANAV</t>
  </si>
  <si>
    <t>Prima Agro Ltd</t>
  </si>
  <si>
    <t>PRIMAGR</t>
  </si>
  <si>
    <t>Eastcoast Steel Ltd</t>
  </si>
  <si>
    <t>ECSTSTL</t>
  </si>
  <si>
    <t>Jakharia Fabric Ltd</t>
  </si>
  <si>
    <t>JAKHARIA</t>
  </si>
  <si>
    <t>Disha Resources Ltd</t>
  </si>
  <si>
    <t>Natural Biocon (India) Ltd</t>
  </si>
  <si>
    <t>NATURAL</t>
  </si>
  <si>
    <t>ICICI Prudential Nifty50 Value 20 ETF</t>
  </si>
  <si>
    <t>NV20IETF</t>
  </si>
  <si>
    <t>SRM Energy Ltd</t>
  </si>
  <si>
    <t>SRMENERGY</t>
  </si>
  <si>
    <t>Sonalis Consumer Products Ltd</t>
  </si>
  <si>
    <t>SONALIS</t>
  </si>
  <si>
    <t>Prime Capital Market Ltd</t>
  </si>
  <si>
    <t>PRIMECAPM</t>
  </si>
  <si>
    <t>Yashraj Containeurs Ltd</t>
  </si>
  <si>
    <t>YASHRAJC</t>
  </si>
  <si>
    <t>Rajasthan Tube Manufacturing Co Ltd</t>
  </si>
  <si>
    <t>RAJTUBE</t>
  </si>
  <si>
    <t>Shah Foods Ltd</t>
  </si>
  <si>
    <t>SHAHFOOD</t>
  </si>
  <si>
    <t>Amraworld Agrico Ltd</t>
  </si>
  <si>
    <t>AMRAAGRI</t>
  </si>
  <si>
    <t>Radaan Media Works India Ltd</t>
  </si>
  <si>
    <t>RADAAN</t>
  </si>
  <si>
    <t>Radha Madhav Corp Ltd</t>
  </si>
  <si>
    <t>RMCL</t>
  </si>
  <si>
    <t>DCM Financial Services Ltd</t>
  </si>
  <si>
    <t>DCMFINSERV</t>
  </si>
  <si>
    <t>Trinity League India Ltd</t>
  </si>
  <si>
    <t>TRINITYLEA</t>
  </si>
  <si>
    <t>Alps Industries Ltd</t>
  </si>
  <si>
    <t>ALPSINDUS</t>
  </si>
  <si>
    <t>Velox Industries Ltd</t>
  </si>
  <si>
    <t>VELOXIND</t>
  </si>
  <si>
    <t>Vani Commercials Ltd</t>
  </si>
  <si>
    <t>VANICOM</t>
  </si>
  <si>
    <t>Kothari Industrial Corp Ltd</t>
  </si>
  <si>
    <t>KOTIC</t>
  </si>
  <si>
    <t>Polycon International Ltd</t>
  </si>
  <si>
    <t>POLYCON</t>
  </si>
  <si>
    <t>York Exports Ltd</t>
  </si>
  <si>
    <t>YORKEXP</t>
  </si>
  <si>
    <t>Rich Universe Network Ltd</t>
  </si>
  <si>
    <t>RICHUNV</t>
  </si>
  <si>
    <t>Ace men engg works Ltd</t>
  </si>
  <si>
    <t>ACEMEN</t>
  </si>
  <si>
    <t>Amiable Logistics (India) Ltd</t>
  </si>
  <si>
    <t>AMIABLE</t>
  </si>
  <si>
    <t>Shalimar Agencies Ltd</t>
  </si>
  <si>
    <t>SAGL</t>
  </si>
  <si>
    <t>Photoquip India Ltd</t>
  </si>
  <si>
    <t>PHOTOQUP</t>
  </si>
  <si>
    <t>Beryl Securities Ltd</t>
  </si>
  <si>
    <t>BERYLSE</t>
  </si>
  <si>
    <t>India Lease Development Ltd</t>
  </si>
  <si>
    <t>INDLEASE</t>
  </si>
  <si>
    <t>Norris Medicines Ltd</t>
  </si>
  <si>
    <t>NORRIS</t>
  </si>
  <si>
    <t>Libord Securities Ltd</t>
  </si>
  <si>
    <t>LIBORD</t>
  </si>
  <si>
    <t>Organic Coatings Ltd</t>
  </si>
  <si>
    <t>ORGCOAT</t>
  </si>
  <si>
    <t>SI Capital &amp; Financial Services Ltd</t>
  </si>
  <si>
    <t>SICAPIT</t>
  </si>
  <si>
    <t>Esaar (India) Ltd</t>
  </si>
  <si>
    <t>ESARIND</t>
  </si>
  <si>
    <t>Gemstone Investments Ltd</t>
  </si>
  <si>
    <t>GEMSI</t>
  </si>
  <si>
    <t>Sharpline Broadcast Ltd</t>
  </si>
  <si>
    <t>SHARPLINE</t>
  </si>
  <si>
    <t>SMVD Poly Pack Ltd</t>
  </si>
  <si>
    <t>SMVD</t>
  </si>
  <si>
    <t>Kakatiya Textiles Ltd</t>
  </si>
  <si>
    <t>KAKTEX</t>
  </si>
  <si>
    <t>SK International Export Ltd</t>
  </si>
  <si>
    <t>SKIEL</t>
  </si>
  <si>
    <t>Alexander Stamps and Coin Ltd</t>
  </si>
  <si>
    <t>ALEXANDER</t>
  </si>
  <si>
    <t>ICICI Prudential Nifty India Consumption ETF</t>
  </si>
  <si>
    <t>CONSUMIETF</t>
  </si>
  <si>
    <t>Prabhat Dairy Ltd</t>
  </si>
  <si>
    <t>PRABHAT</t>
  </si>
  <si>
    <t>Phyto Chem (India) Ltd</t>
  </si>
  <si>
    <t>PHYTO</t>
  </si>
  <si>
    <t>Indo Euro Indchem Ltd</t>
  </si>
  <si>
    <t>INDOEURO</t>
  </si>
  <si>
    <t>Sumeru Industries Ltd</t>
  </si>
  <si>
    <t>SUMERUIND</t>
  </si>
  <si>
    <t>Shree Steel Wire Ropes Ltd</t>
  </si>
  <si>
    <t>SSWRL</t>
  </si>
  <si>
    <t>Raj Packaging Industries Ltd</t>
  </si>
  <si>
    <t>RAJPACK</t>
  </si>
  <si>
    <t>Catvision Ltd</t>
  </si>
  <si>
    <t>CATVISION</t>
  </si>
  <si>
    <t>NPR Finance Ltd</t>
  </si>
  <si>
    <t>NPRFIN</t>
  </si>
  <si>
    <t>Arunis Abode Ltd</t>
  </si>
  <si>
    <t>ARUNIS</t>
  </si>
  <si>
    <t>Pratiksha Chemicals Ltd</t>
  </si>
  <si>
    <t>PRATIKSH</t>
  </si>
  <si>
    <t>DSP Nifty 50 ETF</t>
  </si>
  <si>
    <t>NIFTY50ADD</t>
  </si>
  <si>
    <t>HDFC Nifty Private Bank ETF</t>
  </si>
  <si>
    <t>HDFCPVTBAN</t>
  </si>
  <si>
    <t>Sterling Greenwoods Ltd</t>
  </si>
  <si>
    <t>STRGRENWO</t>
  </si>
  <si>
    <t>Surya India Ltd</t>
  </si>
  <si>
    <t>SURYAINDIA</t>
  </si>
  <si>
    <t>Seven Hill Industries Ltd</t>
  </si>
  <si>
    <t>SEVENHILL</t>
  </si>
  <si>
    <t>Anjani Finance Ltd</t>
  </si>
  <si>
    <t>ANJANIFIN</t>
  </si>
  <si>
    <t>Eurotex Industries and Exports Ltd</t>
  </si>
  <si>
    <t>EUROTEXIND</t>
  </si>
  <si>
    <t>Aditya BSL S&amp;P BSE Sensex ETF</t>
  </si>
  <si>
    <t>BSLSENETFG</t>
  </si>
  <si>
    <t>Panth Infinity Ltd</t>
  </si>
  <si>
    <t>PANTH</t>
  </si>
  <si>
    <t>Millennium Online Solutions (India) Ltd</t>
  </si>
  <si>
    <t>MILLENNIUM</t>
  </si>
  <si>
    <t>Gowra Leasing and Finance Ltd</t>
  </si>
  <si>
    <t>GOWRALE</t>
  </si>
  <si>
    <t>BCL Enterprises Ltd</t>
  </si>
  <si>
    <t>BCLENTERPR</t>
  </si>
  <si>
    <t>Nippon IN ETF Nifty 8-13 yr G-Sec Long Term Gilt</t>
  </si>
  <si>
    <t>LTGILTBEES</t>
  </si>
  <si>
    <t>Transpact Enterprises Ltd</t>
  </si>
  <si>
    <t>TRANSPACT</t>
  </si>
  <si>
    <t>S V Trading and Agencies Ltd</t>
  </si>
  <si>
    <t>ZSVTRADI</t>
  </si>
  <si>
    <t>Lippi Systems Ltd</t>
  </si>
  <si>
    <t>LIPPISYS</t>
  </si>
  <si>
    <t>UTL Industries Ltd</t>
  </si>
  <si>
    <t>UTLINDS</t>
  </si>
  <si>
    <t>Kush Industries Ltd</t>
  </si>
  <si>
    <t>KUSHIND</t>
  </si>
  <si>
    <t>Lords Ishwar Hotels Ltd</t>
  </si>
  <si>
    <t>LORDSHOTL</t>
  </si>
  <si>
    <t>Jointeca Education Solutions Ltd</t>
  </si>
  <si>
    <t>JOINTECAED</t>
  </si>
  <si>
    <t>Devine Impex Ltd</t>
  </si>
  <si>
    <t>DEVINE</t>
  </si>
  <si>
    <t>National Plywood Industries Ltd</t>
  </si>
  <si>
    <t>NATPLY</t>
  </si>
  <si>
    <t>Times Green Energy (India) Ltd</t>
  </si>
  <si>
    <t>TIMESGREEN</t>
  </si>
  <si>
    <t>Goenka Business &amp; Finance Ltd</t>
  </si>
  <si>
    <t>GBFL</t>
  </si>
  <si>
    <t>Shyamkamal Investments Ltd</t>
  </si>
  <si>
    <t>SHYMINV</t>
  </si>
  <si>
    <t>Swagtam Trading and Services Ltd</t>
  </si>
  <si>
    <t>SWAGTAM</t>
  </si>
  <si>
    <t>Mac Hotels Ltd</t>
  </si>
  <si>
    <t>MACH</t>
  </si>
  <si>
    <t>Shukra Bullions Ltd</t>
  </si>
  <si>
    <t>SKRABUL</t>
  </si>
  <si>
    <t>Suryavanshi Spinning Mills Ltd</t>
  </si>
  <si>
    <t>SURYVANSP</t>
  </si>
  <si>
    <t>Sirohia &amp; Sons Ltd</t>
  </si>
  <si>
    <t>SIROHIA</t>
  </si>
  <si>
    <t>Rajasthan Cylinders and Containers Ltd</t>
  </si>
  <si>
    <t>RCCL</t>
  </si>
  <si>
    <t>Mahan Industries Ltd</t>
  </si>
  <si>
    <t>MAHANIN</t>
  </si>
  <si>
    <t>Quantum Nifty 50 ETF</t>
  </si>
  <si>
    <t>QNIFTY</t>
  </si>
  <si>
    <t>VKJ Infra Developers Ltd</t>
  </si>
  <si>
    <t>VKJINFRA</t>
  </si>
  <si>
    <t>Motilal Oswal S&amp;P BSE Low Volatility ETF</t>
  </si>
  <si>
    <t>MOLOWVOL</t>
  </si>
  <si>
    <t>Creative Eye Ltd</t>
  </si>
  <si>
    <t>CREATIVEYE</t>
  </si>
  <si>
    <t>Kashyap Tele-Medicines Ltd</t>
  </si>
  <si>
    <t>KASHYAP</t>
  </si>
  <si>
    <t>Anna Infrastructures Ltd</t>
  </si>
  <si>
    <t>ANNAINFRA</t>
  </si>
  <si>
    <t>Dr Lalchandani Labs Ltd</t>
  </si>
  <si>
    <t>DLCL</t>
  </si>
  <si>
    <t>Ganga Pharmaceuticals Ltd</t>
  </si>
  <si>
    <t>GANGAPHARM</t>
  </si>
  <si>
    <t>Kalyani Commercials Ltd</t>
  </si>
  <si>
    <t>Inani Securities Ltd</t>
  </si>
  <si>
    <t>INANISEC</t>
  </si>
  <si>
    <t>Consecutive Investments &amp; Trading Co Ltd</t>
  </si>
  <si>
    <t>CITL</t>
  </si>
  <si>
    <t>Elegant Floriculture &amp; Agrotech (India) Ltd</t>
  </si>
  <si>
    <t>ELEFLOR</t>
  </si>
  <si>
    <t>Munoth Communication Ltd</t>
  </si>
  <si>
    <t>MCLTD</t>
  </si>
  <si>
    <t>Soma Papers and Industries Ltd</t>
  </si>
  <si>
    <t>SOMAPPR</t>
  </si>
  <si>
    <t>Blue Coast Hotels Ltd</t>
  </si>
  <si>
    <t>BLUECOAST</t>
  </si>
  <si>
    <t>Shree Manufacturing Co Ltd</t>
  </si>
  <si>
    <t>SHRMFGC</t>
  </si>
  <si>
    <t>Santosh Fine Fab Ltd</t>
  </si>
  <si>
    <t>SANTOSHF</t>
  </si>
  <si>
    <t>SRU Steels Ltd</t>
  </si>
  <si>
    <t>SRUSTEELS</t>
  </si>
  <si>
    <t>Mipco Seamless Rings (Gujarat) Ltd</t>
  </si>
  <si>
    <t>MPCOSEMB</t>
  </si>
  <si>
    <t>Panafic Industrials Ltd</t>
  </si>
  <si>
    <t>PANAFIC</t>
  </si>
  <si>
    <t>SC Agrotech Ltd</t>
  </si>
  <si>
    <t>SCAGRO</t>
  </si>
  <si>
    <t>Sailani Tours N Travel Limited</t>
  </si>
  <si>
    <t>SAILANI</t>
  </si>
  <si>
    <t>Kotak Nifty Alpha 50 ETF</t>
  </si>
  <si>
    <t>ALPHA</t>
  </si>
  <si>
    <t>Harmony Capital Services Ltd</t>
  </si>
  <si>
    <t>HRMNYCP</t>
  </si>
  <si>
    <t>Niraj Ispat Industries Ltd</t>
  </si>
  <si>
    <t>NIRAJISPAT</t>
  </si>
  <si>
    <t>Nexus Surgical and Medicare Ltd</t>
  </si>
  <si>
    <t>NEXUSSURGL</t>
  </si>
  <si>
    <t>Bisil Plast Ltd</t>
  </si>
  <si>
    <t>BISIL</t>
  </si>
  <si>
    <t>Univa Foods Ltd</t>
  </si>
  <si>
    <t>UNIVAFOODS</t>
  </si>
  <si>
    <t>MPAgro Industries Ltd</t>
  </si>
  <si>
    <t>MPAGI</t>
  </si>
  <si>
    <t>Navigant Corporate Advisors Ltd</t>
  </si>
  <si>
    <t>NAVIGANT</t>
  </si>
  <si>
    <t>Senthil Infotek Ltd</t>
  </si>
  <si>
    <t>SENINFO</t>
  </si>
  <si>
    <t>Risa International Ltd</t>
  </si>
  <si>
    <t>RISAINTL</t>
  </si>
  <si>
    <t>Seasons Textiles Ltd</t>
  </si>
  <si>
    <t>SEASONST</t>
  </si>
  <si>
    <t>Kotak Nifty 100 Low Volatility 30 ETF</t>
  </si>
  <si>
    <t>LOWVOL1</t>
  </si>
  <si>
    <t>Encash Entertainment Ltd</t>
  </si>
  <si>
    <t>ENCASH</t>
  </si>
  <si>
    <t>GCM Capital Advisors Ltd</t>
  </si>
  <si>
    <t>GCMCAPI</t>
  </si>
  <si>
    <t>Nippon India ETF Nifty 100</t>
  </si>
  <si>
    <t>NIF100BEES</t>
  </si>
  <si>
    <t>Garware Synthetics Ltd</t>
  </si>
  <si>
    <t>GARWSYN</t>
  </si>
  <si>
    <t>Stellar Capital Services Ltd</t>
  </si>
  <si>
    <t>STELLAR</t>
  </si>
  <si>
    <t>Pyxis Finvest Ltd</t>
  </si>
  <si>
    <t>PYXISFIN</t>
  </si>
  <si>
    <t>Soni Medicare Ltd</t>
  </si>
  <si>
    <t>SML</t>
  </si>
  <si>
    <t>RGF Capital Markets Ltd</t>
  </si>
  <si>
    <t>RGF</t>
  </si>
  <si>
    <t>Supertex Industries Ltd</t>
  </si>
  <si>
    <t>SUPERTEX</t>
  </si>
  <si>
    <t>Simplex Mills Company Ltd</t>
  </si>
  <si>
    <t>SIMPLXMIL</t>
  </si>
  <si>
    <t>Aanchal Ispat Ltd</t>
  </si>
  <si>
    <t>AANCHALISP</t>
  </si>
  <si>
    <t>Rajasthan Petro Synthetics Ltd</t>
  </si>
  <si>
    <t>RAJSPTR</t>
  </si>
  <si>
    <t>Esha Media Research Ltd</t>
  </si>
  <si>
    <t>ESHAMEDIA</t>
  </si>
  <si>
    <t>Arihant's Securities Ltd</t>
  </si>
  <si>
    <t>ARISE</t>
  </si>
  <si>
    <t>Nippon India ETF Hang Seng BeES</t>
  </si>
  <si>
    <t>HNGSNGBEES</t>
  </si>
  <si>
    <t>Sanchay Finvest Ltd</t>
  </si>
  <si>
    <t>SANCF</t>
  </si>
  <si>
    <t>Sab Events &amp; Governance Now Media Ltd</t>
  </si>
  <si>
    <t>SABEVENTS</t>
  </si>
  <si>
    <t>Pankaj Piyush Trade and Investment Ltd</t>
  </si>
  <si>
    <t>PANKAJPIYUS</t>
  </si>
  <si>
    <t>Motilal Oswal Nasdaq Q50 ETF</t>
  </si>
  <si>
    <t>MONQ50</t>
  </si>
  <si>
    <t>Avishkar Infra Realty Ltd</t>
  </si>
  <si>
    <t>AIRLTD</t>
  </si>
  <si>
    <t>Bacil Pharma Ltd</t>
  </si>
  <si>
    <t>BACPHAR</t>
  </si>
  <si>
    <t>Gallops Enterprise Ltd</t>
  </si>
  <si>
    <t>GALLOPENT</t>
  </si>
  <si>
    <t>Sea TV Network Ltd</t>
  </si>
  <si>
    <t>SEATV</t>
  </si>
  <si>
    <t>Triton Corp Ltd</t>
  </si>
  <si>
    <t>TRITON</t>
  </si>
  <si>
    <t>Rajputana Investment &amp; Finance Ltd</t>
  </si>
  <si>
    <t>RAJPUTANA</t>
  </si>
  <si>
    <t>Synthiko Foils Ltd</t>
  </si>
  <si>
    <t>SYNTHFO</t>
  </si>
  <si>
    <t>Raconteur Global Resources Ltd</t>
  </si>
  <si>
    <t>RACONTEUR</t>
  </si>
  <si>
    <t>Photon Capital Advisors Ltd</t>
  </si>
  <si>
    <t>PHOTON</t>
  </si>
  <si>
    <t>Panabyte Technologies Ltd</t>
  </si>
  <si>
    <t>PANABYTE</t>
  </si>
  <si>
    <t>Vedant Asset Ltd</t>
  </si>
  <si>
    <t>VEDANTASSET</t>
  </si>
  <si>
    <t>Premier Synthetics Ltd</t>
  </si>
  <si>
    <t>PREMSYN</t>
  </si>
  <si>
    <t>Market Creators Ltd</t>
  </si>
  <si>
    <t>MKTCREAT</t>
  </si>
  <si>
    <t>HDFC Nifty100 Quality 30 ETF</t>
  </si>
  <si>
    <t>HDFCQUAL</t>
  </si>
  <si>
    <t>NB Footwear Ltd</t>
  </si>
  <si>
    <t>NBFOOT</t>
  </si>
  <si>
    <t>VCU Data Management Ltd</t>
  </si>
  <si>
    <t>VCU</t>
  </si>
  <si>
    <t>Longspur International Ventures Ltd</t>
  </si>
  <si>
    <t>CONFINT</t>
  </si>
  <si>
    <t>Abhinav Leasing &amp; Finance Ltd</t>
  </si>
  <si>
    <t>ALFL</t>
  </si>
  <si>
    <t>Shivagrico Implements Ltd</t>
  </si>
  <si>
    <t>SHIVAGR</t>
  </si>
  <si>
    <t>Shakti Press Ltd</t>
  </si>
  <si>
    <t>SHAKTIPR</t>
  </si>
  <si>
    <t>Suumaya Corporation Ltd</t>
  </si>
  <si>
    <t>SUUMAYA</t>
  </si>
  <si>
    <t>Polytex India Ltd</t>
  </si>
  <si>
    <t>POLYTEX</t>
  </si>
  <si>
    <t>Accord Synergy Ltd</t>
  </si>
  <si>
    <t>ACCORD</t>
  </si>
  <si>
    <t>Glittek Granites Ltd</t>
  </si>
  <si>
    <t>GLITTEKG</t>
  </si>
  <si>
    <t>Sanco Industries Ltd</t>
  </si>
  <si>
    <t>SANCO</t>
  </si>
  <si>
    <t>Ashtasidhhi Industries Ltd</t>
  </si>
  <si>
    <t>GUJINV</t>
  </si>
  <si>
    <t>Tulasee Bio-Ethanol Ltd</t>
  </si>
  <si>
    <t>TULASEEBIOE</t>
  </si>
  <si>
    <t>Subhash Silk Mills Ltd</t>
  </si>
  <si>
    <t>SUBSM</t>
  </si>
  <si>
    <t>First Fintec Ltd</t>
  </si>
  <si>
    <t>FIRSTFIN</t>
  </si>
  <si>
    <t>C J Gelatine Products Ltd</t>
  </si>
  <si>
    <t>CJGEL</t>
  </si>
  <si>
    <t>Euro-Leder Fashion Ltd</t>
  </si>
  <si>
    <t>EUROLED</t>
  </si>
  <si>
    <t>Bhagawati Oxygen Ltd</t>
  </si>
  <si>
    <t>BHAGWOX</t>
  </si>
  <si>
    <t>Zinema Media and Entertainment Ltd</t>
  </si>
  <si>
    <t>ZINEMA</t>
  </si>
  <si>
    <t>Kandagiri Spinning Millis Ltd</t>
  </si>
  <si>
    <t>KANDAGIRI</t>
  </si>
  <si>
    <t>G K Consultants Ltd</t>
  </si>
  <si>
    <t>GKCONS</t>
  </si>
  <si>
    <t>Universal Office Automation Ltd</t>
  </si>
  <si>
    <t>UNIOFFICE</t>
  </si>
  <si>
    <t>Uniroyal Marine Exports Ltd</t>
  </si>
  <si>
    <t>UNRYLMA</t>
  </si>
  <si>
    <t>Chemo Pharma Laboratories Ltd</t>
  </si>
  <si>
    <t>CHEMOPH</t>
  </si>
  <si>
    <t>GSB Finance Ltd</t>
  </si>
  <si>
    <t>GSBFIN</t>
  </si>
  <si>
    <t>Net Pix Shorts Digital Media Ltd</t>
  </si>
  <si>
    <t>NETPIX</t>
  </si>
  <si>
    <t>Bazel International Ltd</t>
  </si>
  <si>
    <t>BAZELINTER</t>
  </si>
  <si>
    <t>Integra Capital Ltd</t>
  </si>
  <si>
    <t>INTCAPL</t>
  </si>
  <si>
    <t>Ladam Affordable Housing Ltd</t>
  </si>
  <si>
    <t>LAHL</t>
  </si>
  <si>
    <t>Adinath Exim Resources Ltd</t>
  </si>
  <si>
    <t>ADIEXRE</t>
  </si>
  <si>
    <t>KMF Builders and Developers Ltd</t>
  </si>
  <si>
    <t>KMFBLDR</t>
  </si>
  <si>
    <t>K Z Leasing and Finance Ltd</t>
  </si>
  <si>
    <t>KZLFIN</t>
  </si>
  <si>
    <t>Vaksons Automobiles Ltd</t>
  </si>
  <si>
    <t>NAKSH</t>
  </si>
  <si>
    <t>Quantum Build-Tech Ltd</t>
  </si>
  <si>
    <t>QUANTBUILD</t>
  </si>
  <si>
    <t>OTCO International Ltd</t>
  </si>
  <si>
    <t>OTCO</t>
  </si>
  <si>
    <t>Unjha Formulations Ltd</t>
  </si>
  <si>
    <t>UNJHAFOR</t>
  </si>
  <si>
    <t>Dhruv Wellness Ltd</t>
  </si>
  <si>
    <t>DWL</t>
  </si>
  <si>
    <t>Bindal Exports Ltd</t>
  </si>
  <si>
    <t>BINDALEXPO</t>
  </si>
  <si>
    <t>KOBO Biotech Ltd</t>
  </si>
  <si>
    <t>KOBO</t>
  </si>
  <si>
    <t>Flora Corporation Ltd</t>
  </si>
  <si>
    <t>FLORACORP</t>
  </si>
  <si>
    <t>VR Woodart Ltd</t>
  </si>
  <si>
    <t>VRWODAR</t>
  </si>
  <si>
    <t>Mystic Electronics Ltd</t>
  </si>
  <si>
    <t>MYSTICELE</t>
  </si>
  <si>
    <t>Gagan Gases Ltd</t>
  </si>
  <si>
    <t>GAGAN</t>
  </si>
  <si>
    <t>Agio Paper &amp; Industries Ltd</t>
  </si>
  <si>
    <t>AGIOPAPER</t>
  </si>
  <si>
    <t>Chemiesynth (Vapi) Ltd</t>
  </si>
  <si>
    <t>CHEMIESYNT</t>
  </si>
  <si>
    <t>HDFC Nifty Growth Sectors 15 ETF</t>
  </si>
  <si>
    <t>HDFCGROWTH</t>
  </si>
  <si>
    <t>BKM Industries Ltd</t>
  </si>
  <si>
    <t>BKMINDST</t>
  </si>
  <si>
    <t>Indian Link Chain Manufactrers Ltd</t>
  </si>
  <si>
    <t>INLCM</t>
  </si>
  <si>
    <t>RCI Industries &amp; Technologies Ltd</t>
  </si>
  <si>
    <t>RCIIND</t>
  </si>
  <si>
    <t>Virgo Global Ltd</t>
  </si>
  <si>
    <t>VIRGOGLOB</t>
  </si>
  <si>
    <t>Welcure Drugs and Pharmaceuticals Ltd</t>
  </si>
  <si>
    <t>WELCURE</t>
  </si>
  <si>
    <t>Vaghani Techno Build Ltd</t>
  </si>
  <si>
    <t>VAGHANI</t>
  </si>
  <si>
    <t>Jagsonpal Finance and Leasing Ltd</t>
  </si>
  <si>
    <t>JAGSONFI</t>
  </si>
  <si>
    <t>Siddha Ventures Ltd</t>
  </si>
  <si>
    <t>SIDDHA</t>
  </si>
  <si>
    <t>Indra Industries Ltd</t>
  </si>
  <si>
    <t>INDRAIND</t>
  </si>
  <si>
    <t>Goyal Associates Ltd</t>
  </si>
  <si>
    <t>GOYALASS</t>
  </si>
  <si>
    <t>Artificial Electronics Intelligent Material Ltd</t>
  </si>
  <si>
    <t>AEIM</t>
  </si>
  <si>
    <t>Ashiana Agro Industries Ltd</t>
  </si>
  <si>
    <t>ASHAI</t>
  </si>
  <si>
    <t>Perfect-Octave Media Projects Ltd</t>
  </si>
  <si>
    <t>OCTAVE</t>
  </si>
  <si>
    <t>Dhyaani Tradeventtures Ltd</t>
  </si>
  <si>
    <t>DHYAANITR</t>
  </si>
  <si>
    <t>VB Industries Ltd</t>
  </si>
  <si>
    <t>VBIND</t>
  </si>
  <si>
    <t>Setubandhan Infrastructure Ltd</t>
  </si>
  <si>
    <t>SETUINFRA</t>
  </si>
  <si>
    <t>F G P Ltd</t>
  </si>
  <si>
    <t>FGP</t>
  </si>
  <si>
    <t>Adline Chem Lab Ltd</t>
  </si>
  <si>
    <t>ADLINE</t>
  </si>
  <si>
    <t>Rotographics India Ltd</t>
  </si>
  <si>
    <t>RGIL</t>
  </si>
  <si>
    <t>Nouveau Global Ventures Ltd</t>
  </si>
  <si>
    <t>NOUVEAU</t>
  </si>
  <si>
    <t>RLF Ltd</t>
  </si>
  <si>
    <t>RLF</t>
  </si>
  <si>
    <t>Mount Housing and Infrastructure Ltd</t>
  </si>
  <si>
    <t>MOUNT</t>
  </si>
  <si>
    <t>Vision Cinemas Ltd</t>
  </si>
  <si>
    <t>VISIONCINE</t>
  </si>
  <si>
    <t>Minolta Finance Ltd</t>
  </si>
  <si>
    <t>MINOLTAF</t>
  </si>
  <si>
    <t>Rama Petrochemicals Ltd</t>
  </si>
  <si>
    <t>RAMAPETRO</t>
  </si>
  <si>
    <t>Kiran Print Pack Ltd</t>
  </si>
  <si>
    <t>KIRANPR</t>
  </si>
  <si>
    <t>Retro Green Revolution Ltd</t>
  </si>
  <si>
    <t>RGRL</t>
  </si>
  <si>
    <t>Shashwat Furnishing Solutions Ltd</t>
  </si>
  <si>
    <t>SFSL</t>
  </si>
  <si>
    <t>Chadha Papers Ltd</t>
  </si>
  <si>
    <t>CHADPAP</t>
  </si>
  <si>
    <t>Symbiox Investment &amp; Trading Co Ltd</t>
  </si>
  <si>
    <t>SYMBIOX</t>
  </si>
  <si>
    <t>Ushakiran Finance Ltd</t>
  </si>
  <si>
    <t>USHAKIRA</t>
  </si>
  <si>
    <t>Hasti Finance Ltd</t>
  </si>
  <si>
    <t>HASTIFIN</t>
  </si>
  <si>
    <t>Peeti Securities Ltd</t>
  </si>
  <si>
    <t>PEETISEC</t>
  </si>
  <si>
    <t>BGIL Films &amp; Technologies Ltd</t>
  </si>
  <si>
    <t>BGIL</t>
  </si>
  <si>
    <t>Jet infraventure Ltd</t>
  </si>
  <si>
    <t>JETINFRA</t>
  </si>
  <si>
    <t>Ramsons Projects Ltd</t>
  </si>
  <si>
    <t>RAMSONS</t>
  </si>
  <si>
    <t>Parker Agro Chem Exports Ltd</t>
  </si>
  <si>
    <t>PARKERAC</t>
  </si>
  <si>
    <t>J J Finance Corporation Ltd</t>
  </si>
  <si>
    <t>JJFINCOR</t>
  </si>
  <si>
    <t>Neo Infracon Ltd</t>
  </si>
  <si>
    <t>NEOINFRA</t>
  </si>
  <si>
    <t>Super Bakers Ltd</t>
  </si>
  <si>
    <t>SUPERBAK</t>
  </si>
  <si>
    <t>V B Desai Financial Services Ltd</t>
  </si>
  <si>
    <t>VBDESAI</t>
  </si>
  <si>
    <t>ANS Industries Ltd</t>
  </si>
  <si>
    <t>ANSINDUS</t>
  </si>
  <si>
    <t>Jonjua Overseas Ltd</t>
  </si>
  <si>
    <t>JONJUA</t>
  </si>
  <si>
    <t>Rajath Finance Ltd</t>
  </si>
  <si>
    <t>RAJATH</t>
  </si>
  <si>
    <t>IGC Industries Ltd</t>
  </si>
  <si>
    <t>IGCIL</t>
  </si>
  <si>
    <t>Karnimata Cold Storage Ltd</t>
  </si>
  <si>
    <t>KCSL</t>
  </si>
  <si>
    <t>Tashi India Ltd</t>
  </si>
  <si>
    <t>TASHIND</t>
  </si>
  <si>
    <t>Dhanvantri Jeevan Rekha Ltd</t>
  </si>
  <si>
    <t>ZDHJERK</t>
  </si>
  <si>
    <t>HDFC Nifty NEXT 50 ETF</t>
  </si>
  <si>
    <t>HDFCNEXT50</t>
  </si>
  <si>
    <t>iStreet Network Ltd</t>
  </si>
  <si>
    <t>ISTRNETWK</t>
  </si>
  <si>
    <t>Shukra Jewellery Ltd</t>
  </si>
  <si>
    <t>SHUKJEW</t>
  </si>
  <si>
    <t>AMS Polymers Ltd</t>
  </si>
  <si>
    <t>AMS</t>
  </si>
  <si>
    <t>Shangar Decor Ltd</t>
  </si>
  <si>
    <t>SHANGAR</t>
  </si>
  <si>
    <t>Milestone Furniture Ltd</t>
  </si>
  <si>
    <t>MILEFUR</t>
  </si>
  <si>
    <t>Golden Carpets Ltd</t>
  </si>
  <si>
    <t>GOLCA</t>
  </si>
  <si>
    <t>Vinayak Polycon International Ltd</t>
  </si>
  <si>
    <t>VINAYAKPOL</t>
  </si>
  <si>
    <t>Sabrimala Industries India Ltd</t>
  </si>
  <si>
    <t>Mega Fin (India) Ltd</t>
  </si>
  <si>
    <t>MEGFI</t>
  </si>
  <si>
    <t>Kabra Drugs Ltd</t>
  </si>
  <si>
    <t>KABRADG</t>
  </si>
  <si>
    <t>UTI S&amp;P BSE Sensex Next 50 Exchange Traded Fund</t>
  </si>
  <si>
    <t>UTISXN50</t>
  </si>
  <si>
    <t>Ambassador Intra Holdings Ltd</t>
  </si>
  <si>
    <t>AIHL</t>
  </si>
  <si>
    <t>Shoora Designs Ltd</t>
  </si>
  <si>
    <t>SHOORA</t>
  </si>
  <si>
    <t>Janus Corporation Ltd</t>
  </si>
  <si>
    <t>JANUSCORP</t>
  </si>
  <si>
    <t>Edynamics Solutions Limited</t>
  </si>
  <si>
    <t>EDSL</t>
  </si>
  <si>
    <t>Shree Salasar Investments Ltd</t>
  </si>
  <si>
    <t>SALSAIN</t>
  </si>
  <si>
    <t>Welterman International Ltd</t>
  </si>
  <si>
    <t>WELTI</t>
  </si>
  <si>
    <t>Aravali Securities and Finance Ltd</t>
  </si>
  <si>
    <t>ARAVALIS</t>
  </si>
  <si>
    <t>Kumbhat Financial Services Ltd</t>
  </si>
  <si>
    <t>KUMPFIN</t>
  </si>
  <si>
    <t>Haria Apparels Ltd</t>
  </si>
  <si>
    <t>HARIAAPL</t>
  </si>
  <si>
    <t>Monind Ltd</t>
  </si>
  <si>
    <t>MONIND</t>
  </si>
  <si>
    <t>Mafia Trends Ltd</t>
  </si>
  <si>
    <t>MAFIA</t>
  </si>
  <si>
    <t>Promact Impex Ltd</t>
  </si>
  <si>
    <t>PROMACT</t>
  </si>
  <si>
    <t>Agarwal Fortune India Ltd</t>
  </si>
  <si>
    <t>AGARWAL</t>
  </si>
  <si>
    <t>Hittco Tools Ltd</t>
  </si>
  <si>
    <t>HITTCO</t>
  </si>
  <si>
    <t>Worldwide Aluminium Limited</t>
  </si>
  <si>
    <t>WWALUM</t>
  </si>
  <si>
    <t>GSL Securities Ltd</t>
  </si>
  <si>
    <t>GSLSEC</t>
  </si>
  <si>
    <t>Kore Foods Ltd</t>
  </si>
  <si>
    <t>Bloom Dekor Ltd</t>
  </si>
  <si>
    <t>BLOOM</t>
  </si>
  <si>
    <t>Vaxfab Enterprises Ltd</t>
  </si>
  <si>
    <t>VEL</t>
  </si>
  <si>
    <t>Gujarat Cotex Ltd</t>
  </si>
  <si>
    <t>GUJCOTEX</t>
  </si>
  <si>
    <t>Amanaya Ventures Ltd</t>
  </si>
  <si>
    <t>AMANAYA</t>
  </si>
  <si>
    <t>Enterprise International Ltd</t>
  </si>
  <si>
    <t>ENTRINT</t>
  </si>
  <si>
    <t>RSC International Ltd</t>
  </si>
  <si>
    <t>RSCINT</t>
  </si>
  <si>
    <t>Axis Silver ETF</t>
  </si>
  <si>
    <t>AXISILVER</t>
  </si>
  <si>
    <t>Containerway International Ltd</t>
  </si>
  <si>
    <t>CONTAINER</t>
  </si>
  <si>
    <t>Tamil Nadu Steel Tubes Ltd</t>
  </si>
  <si>
    <t>TNSTLTU</t>
  </si>
  <si>
    <t>Mukta Agriculture Ltd</t>
  </si>
  <si>
    <t>MUKTA</t>
  </si>
  <si>
    <t>Sri Amarnath Finance Ltd</t>
  </si>
  <si>
    <t>AMARNATH</t>
  </si>
  <si>
    <t>Advance Syntex Ltd</t>
  </si>
  <si>
    <t>ASYL</t>
  </si>
  <si>
    <t>CDG Petchem Ltd</t>
  </si>
  <si>
    <t>CDG</t>
  </si>
  <si>
    <t>Lexoraa Industries Ltd</t>
  </si>
  <si>
    <t>SERVOTEACH</t>
  </si>
  <si>
    <t>Shri Niwas Leasing and Finance Ltd</t>
  </si>
  <si>
    <t>SHRINIWAS</t>
  </si>
  <si>
    <t>Sword-Edge Commercials Ltd</t>
  </si>
  <si>
    <t>SWORDEDGE</t>
  </si>
  <si>
    <t>Hindustan Bio Sciences Ltd</t>
  </si>
  <si>
    <t>HINDBIO</t>
  </si>
  <si>
    <t>Kabra Commercial Ltd</t>
  </si>
  <si>
    <t>KCL</t>
  </si>
  <si>
    <t>Foundry Fuel Products Ltd</t>
  </si>
  <si>
    <t>FFPL</t>
  </si>
  <si>
    <t>NCC Blue Water Products Ltd</t>
  </si>
  <si>
    <t>NCCBLUE</t>
  </si>
  <si>
    <t>Ramgopal Polytex Ltd</t>
  </si>
  <si>
    <t>RAMGOPOLY</t>
  </si>
  <si>
    <t>Sybly Industries Ltd</t>
  </si>
  <si>
    <t>SYBLY</t>
  </si>
  <si>
    <t>Tranway Technologies Ltd</t>
  </si>
  <si>
    <t>TRANWAY</t>
  </si>
  <si>
    <t>Golkonda Aluminium Extrusions Ltd</t>
  </si>
  <si>
    <t>GOLKONDA</t>
  </si>
  <si>
    <t>Shashank Traders Ltd</t>
  </si>
  <si>
    <t>SHASHANK</t>
  </si>
  <si>
    <t>Narmada Macplast Drip Irrigation Systems Ltd</t>
  </si>
  <si>
    <t>NARMP</t>
  </si>
  <si>
    <t>Nutricircle Ltd</t>
  </si>
  <si>
    <t>NUTRICIRCLE</t>
  </si>
  <si>
    <t>Benara Bearings and Pistons Ltd</t>
  </si>
  <si>
    <t>BENARA</t>
  </si>
  <si>
    <t>Wherrelz IT Solutions Ltd</t>
  </si>
  <si>
    <t>WITS</t>
  </si>
  <si>
    <t>Brawn Biotech Ltd</t>
  </si>
  <si>
    <t>BRAWN</t>
  </si>
  <si>
    <t>N2N Technologies Ltd</t>
  </si>
  <si>
    <t>NNTL</t>
  </si>
  <si>
    <t>Continental Controls Ltd</t>
  </si>
  <si>
    <t>CONTICON</t>
  </si>
  <si>
    <t>CMI Ltd</t>
  </si>
  <si>
    <t>CMICABLES</t>
  </si>
  <si>
    <t>Vision Corporation Ltd</t>
  </si>
  <si>
    <t>VISIONCO</t>
  </si>
  <si>
    <t>Neelkanth Rock-Minerals Ltd</t>
  </si>
  <si>
    <t>NEELKAN</t>
  </si>
  <si>
    <t>Stanpacks (India) Ltd</t>
  </si>
  <si>
    <t>STANPACK</t>
  </si>
  <si>
    <t>S G N Telecoms Ltd</t>
  </si>
  <si>
    <t>SGNTE</t>
  </si>
  <si>
    <t>Amit International Ltd</t>
  </si>
  <si>
    <t>AMITINT</t>
  </si>
  <si>
    <t>Silver Pearl Hospitality &amp; Luxury Spaces Ltd</t>
  </si>
  <si>
    <t>SILVERPRL</t>
  </si>
  <si>
    <t>Thirani Projects Ltd</t>
  </si>
  <si>
    <t>TPROJECT</t>
  </si>
  <si>
    <t>SDC Techmedia Ltd</t>
  </si>
  <si>
    <t>SDC</t>
  </si>
  <si>
    <t>Oswal Yarns Ltd</t>
  </si>
  <si>
    <t>OSWAYRN</t>
  </si>
  <si>
    <t>Trio Mercantile And Trading Ltd</t>
  </si>
  <si>
    <t>TRIOMERC</t>
  </si>
  <si>
    <t>Jain Marmo Industries Ltd</t>
  </si>
  <si>
    <t>JAINMARMO</t>
  </si>
  <si>
    <t>Ashram Online.com Ltd</t>
  </si>
  <si>
    <t>ASHRAM</t>
  </si>
  <si>
    <t>Rahul Merchandising Ltd</t>
  </si>
  <si>
    <t>RAHME</t>
  </si>
  <si>
    <t>Lynx Machinery and Commercials Ltd</t>
  </si>
  <si>
    <t>LYNMC</t>
  </si>
  <si>
    <t>Krishna Capital and Securities Ltd</t>
  </si>
  <si>
    <t>KRISHNACAP</t>
  </si>
  <si>
    <t>Jayatma Industries Ltd</t>
  </si>
  <si>
    <t>JAYIND</t>
  </si>
  <si>
    <t>Aris International Ltd</t>
  </si>
  <si>
    <t>ARISINT</t>
  </si>
  <si>
    <t>Beeyu Overseas Ltd</t>
  </si>
  <si>
    <t>BEEYU</t>
  </si>
  <si>
    <t>Sheshadri Industries Ltd</t>
  </si>
  <si>
    <t>SHESHAINDS</t>
  </si>
  <si>
    <t>Fone4 Communications(India) Ltd</t>
  </si>
  <si>
    <t>FONE4</t>
  </si>
  <si>
    <t>Decillion Finance Ltd</t>
  </si>
  <si>
    <t>DFL</t>
  </si>
  <si>
    <t>Umiya Tubes Ltd</t>
  </si>
  <si>
    <t>UMIYA</t>
  </si>
  <si>
    <t>MPS Pharmaa Ltd</t>
  </si>
  <si>
    <t>ADVIKLA</t>
  </si>
  <si>
    <t>VXL Instruments Ltd</t>
  </si>
  <si>
    <t>VXLINSTR</t>
  </si>
  <si>
    <t>Interactive Financial Services Ltd</t>
  </si>
  <si>
    <t>IFINSER</t>
  </si>
  <si>
    <t>Bijoy Hans Ltd</t>
  </si>
  <si>
    <t>BIJHANS</t>
  </si>
  <si>
    <t>Quasar India Ltd</t>
  </si>
  <si>
    <t>QUASAR</t>
  </si>
  <si>
    <t>Triliance Polymers Ltd</t>
  </si>
  <si>
    <t>TRILIANCE</t>
  </si>
  <si>
    <t>Integrated Hitech Ltd</t>
  </si>
  <si>
    <t>INTEGHIT</t>
  </si>
  <si>
    <t>Khandelwal Extractions Ltd</t>
  </si>
  <si>
    <t>ZKHANDEN</t>
  </si>
  <si>
    <t>Kanungo Financiers Ltd</t>
  </si>
  <si>
    <t>KANUNGO</t>
  </si>
  <si>
    <t>AVI Products India Ltd</t>
  </si>
  <si>
    <t>APIL</t>
  </si>
  <si>
    <t>Modella Woollens Ltd</t>
  </si>
  <si>
    <t>MODWOOL</t>
  </si>
  <si>
    <t>Taparia Tools Ltd</t>
  </si>
  <si>
    <t>TAPARIA</t>
  </si>
  <si>
    <t>HDFC Nifty200 Momentum 30 ETF</t>
  </si>
  <si>
    <t>HDFCMOMENT</t>
  </si>
  <si>
    <t>Ramchandra Leasing and Finance Ltd</t>
  </si>
  <si>
    <t>RLFL</t>
  </si>
  <si>
    <t>Suryo Foods and Industries Ltd</t>
  </si>
  <si>
    <t>SURFI</t>
  </si>
  <si>
    <t>Satiate Agri Ltd</t>
  </si>
  <si>
    <t>SATAGRI</t>
  </si>
  <si>
    <t>Sharanam Infraproject and Trading Ltd</t>
  </si>
  <si>
    <t>SIPTL</t>
  </si>
  <si>
    <t>Unishire Urban Infra Ltd</t>
  </si>
  <si>
    <t>UNISHIRE</t>
  </si>
  <si>
    <t>Integrated Proteins Ltd</t>
  </si>
  <si>
    <t>INTEGFD</t>
  </si>
  <si>
    <t>Classic Leasing &amp; Finance Ltd</t>
  </si>
  <si>
    <t>CLFL</t>
  </si>
  <si>
    <t>Oswal Overseas Ltd</t>
  </si>
  <si>
    <t>OSWALOR</t>
  </si>
  <si>
    <t>Haria Exports Ltd</t>
  </si>
  <si>
    <t>HARIAEXPO</t>
  </si>
  <si>
    <t>CHD Chemicals Ltd</t>
  </si>
  <si>
    <t>CHDCHEM</t>
  </si>
  <si>
    <t>Omni AX's Software Ltd</t>
  </si>
  <si>
    <t>OMNIAX</t>
  </si>
  <si>
    <t>Vintage Securities Ltd</t>
  </si>
  <si>
    <t>VINTAGES</t>
  </si>
  <si>
    <t>Clio Infotech Ltd</t>
  </si>
  <si>
    <t>CLIOINFO</t>
  </si>
  <si>
    <t>Woodsvilla Ltd</t>
  </si>
  <si>
    <t>WOODSVILA</t>
  </si>
  <si>
    <t>Sturdy Industries Ltd</t>
  </si>
  <si>
    <t>STURDY</t>
  </si>
  <si>
    <t>Chambal Breweries and Distilleries Ltd</t>
  </si>
  <si>
    <t>CHMBBRW</t>
  </si>
  <si>
    <t>Omnipotent Industries Ltd</t>
  </si>
  <si>
    <t>OMNIPOTENT</t>
  </si>
  <si>
    <t>Olympic Cards Ltd</t>
  </si>
  <si>
    <t>OLPCL</t>
  </si>
  <si>
    <t>Incon Engineers Ltd</t>
  </si>
  <si>
    <t>INCON</t>
  </si>
  <si>
    <t>TeleCanor Global Ltd</t>
  </si>
  <si>
    <t>TELECANOR</t>
  </si>
  <si>
    <t>United Leasing &amp; Industries Ltd</t>
  </si>
  <si>
    <t>UNTTEMI</t>
  </si>
  <si>
    <t>Hypersoft Technologies Ltd</t>
  </si>
  <si>
    <t>HYPERSOFT</t>
  </si>
  <si>
    <t>Mathew Easow Research Securities Ltd</t>
  </si>
  <si>
    <t>MATHEWE</t>
  </si>
  <si>
    <t>Sophia Traexpo Ltd</t>
  </si>
  <si>
    <t>STRAEXPO</t>
  </si>
  <si>
    <t>ICICI Prudential Nifty Infrastructure ETF</t>
  </si>
  <si>
    <t>INFRAIETF</t>
  </si>
  <si>
    <t>Shree Precoated Steels Ltd</t>
  </si>
  <si>
    <t>SPSL</t>
  </si>
  <si>
    <t>Shri Ram Switchgears Ltd</t>
  </si>
  <si>
    <t>SRIRAM</t>
  </si>
  <si>
    <t>Virtualsoft Systems Ltd</t>
  </si>
  <si>
    <t>VIRTUALS</t>
  </si>
  <si>
    <t>Lakshmi Precision Screws Ltd</t>
  </si>
  <si>
    <t>LAKPRE</t>
  </si>
  <si>
    <t>Melstar Information Technologies Ltd</t>
  </si>
  <si>
    <t>MELSTAR</t>
  </si>
  <si>
    <t>Svam Software Ltd</t>
  </si>
  <si>
    <t>SVAMSOF</t>
  </si>
  <si>
    <t>Wagend Infra Venture Ltd</t>
  </si>
  <si>
    <t>WAGEND</t>
  </si>
  <si>
    <t>Progrex Ventures Ltd</t>
  </si>
  <si>
    <t>PROGREXV</t>
  </si>
  <si>
    <t>Integra Telecommunication and Software Ltd</t>
  </si>
  <si>
    <t>INTELSOFT</t>
  </si>
  <si>
    <t>Aryan Share &amp; Stock Brokers Ltd</t>
  </si>
  <si>
    <t>ARYAN</t>
  </si>
  <si>
    <t>Motilal Oswal S&amp;P BSE Enhanced Value ETF</t>
  </si>
  <si>
    <t>MOVALUE</t>
  </si>
  <si>
    <t>Chandrima Mercantiles Ltd</t>
  </si>
  <si>
    <t>CHANDRIMA</t>
  </si>
  <si>
    <t>ADITYA BSL Nifty 200 Momentum 30 ETF</t>
  </si>
  <si>
    <t>MOMENTUM</t>
  </si>
  <si>
    <t>RCC Cements Ltd</t>
  </si>
  <si>
    <t>RCCEMEN</t>
  </si>
  <si>
    <t>Space Incubatrics Technologies Ltd</t>
  </si>
  <si>
    <t>SPACEINCUBA</t>
  </si>
  <si>
    <t>International Data Management Ltd</t>
  </si>
  <si>
    <t>IDM</t>
  </si>
  <si>
    <t>Ganesh Holdings Ltd</t>
  </si>
  <si>
    <t>GANHOLD</t>
  </si>
  <si>
    <t>Patidar Buildcon Ltd</t>
  </si>
  <si>
    <t>PATIDAR</t>
  </si>
  <si>
    <t>Jainco Projects (India) Ltd</t>
  </si>
  <si>
    <t>JAINCO</t>
  </si>
  <si>
    <t>Prashant India Ltd</t>
  </si>
  <si>
    <t>PRSNTIN</t>
  </si>
  <si>
    <t>Nihar Info Global Ltd</t>
  </si>
  <si>
    <t>NIHARINF</t>
  </si>
  <si>
    <t>Standard Shoe Sole and Mould (India) Ltd</t>
  </si>
  <si>
    <t>STDSHOE</t>
  </si>
  <si>
    <t>Svarnim Trade Udyog Ltd</t>
  </si>
  <si>
    <t>SNIM</t>
  </si>
  <si>
    <t>Mercury Trade Links Ltd</t>
  </si>
  <si>
    <t>MERCTRD</t>
  </si>
  <si>
    <t>Alchemist Corporation Ltd</t>
  </si>
  <si>
    <t>ALCHCORP</t>
  </si>
  <si>
    <t>Jetmall Spices and Masala Ltd</t>
  </si>
  <si>
    <t>JETMALL</t>
  </si>
  <si>
    <t>Mahalaxmi Seamless Ltd</t>
  </si>
  <si>
    <t>MAHALXSE</t>
  </si>
  <si>
    <t>Bharat Textiles &amp; Proofing Industries Ltd</t>
  </si>
  <si>
    <t>BHATEXT</t>
  </si>
  <si>
    <t>Sree Jayalakshmi Autospin Ltd</t>
  </si>
  <si>
    <t>SREEJAYA</t>
  </si>
  <si>
    <t>Fabino Enterprises Ltd</t>
  </si>
  <si>
    <t>FABINO</t>
  </si>
  <si>
    <t>Voltaire Leasing and Finance Ltd</t>
  </si>
  <si>
    <t>VOLLF</t>
  </si>
  <si>
    <t>Vardhman Concrete Ltd</t>
  </si>
  <si>
    <t>VARDHMAN</t>
  </si>
  <si>
    <t>Starlit Power Systems Ltd</t>
  </si>
  <si>
    <t>STARLIT</t>
  </si>
  <si>
    <t>Vas Infrastructure Ltd (cn)</t>
  </si>
  <si>
    <t>VASINFRA</t>
  </si>
  <si>
    <t>Union Quality Plastics Ltd</t>
  </si>
  <si>
    <t>UNQTYMI</t>
  </si>
  <si>
    <t>Pacheli Industrial Finance Ltd</t>
  </si>
  <si>
    <t>PIFL</t>
  </si>
  <si>
    <t>Mega Nirman &amp; Industries Ltd</t>
  </si>
  <si>
    <t>MNIL</t>
  </si>
  <si>
    <t>Ramasigns Industries Ltd</t>
  </si>
  <si>
    <t>RAMASIGNS</t>
  </si>
  <si>
    <t>Sungold Capital Ltd</t>
  </si>
  <si>
    <t>SUNGOLD</t>
  </si>
  <si>
    <t>Starlite Components Ltd</t>
  </si>
  <si>
    <t>STARLITE</t>
  </si>
  <si>
    <t>Gratex Industries Ltd</t>
  </si>
  <si>
    <t>GRATEXI</t>
  </si>
  <si>
    <t>Shamrock Industrial Company Ltd</t>
  </si>
  <si>
    <t>SHAMROIN</t>
  </si>
  <si>
    <t>Pankaj Polymers Ltd</t>
  </si>
  <si>
    <t>PANKAJPO</t>
  </si>
  <si>
    <t>Coral Newsprints Ltd</t>
  </si>
  <si>
    <t>CORNE</t>
  </si>
  <si>
    <t>Mayur Floorings Ltd</t>
  </si>
  <si>
    <t>MAYURFL</t>
  </si>
  <si>
    <t>Kinetic Trust Ltd</t>
  </si>
  <si>
    <t>KINETRU</t>
  </si>
  <si>
    <t>Nutech Global Ltd</t>
  </si>
  <si>
    <t>NUTECGLOB</t>
  </si>
  <si>
    <t>Looks Health Services Ltd</t>
  </si>
  <si>
    <t>LOOKS</t>
  </si>
  <si>
    <t>Raghunath International Ltd</t>
  </si>
  <si>
    <t>RAGHUNAT</t>
  </si>
  <si>
    <t>Relic Technologies Ltd</t>
  </si>
  <si>
    <t>RELICTEC</t>
  </si>
  <si>
    <t>Motilal Oswal S&amp;P BSE Quality ETF</t>
  </si>
  <si>
    <t>MOQUALITY</t>
  </si>
  <si>
    <t>Saffron Industries Ltd</t>
  </si>
  <si>
    <t>SAFFRON</t>
  </si>
  <si>
    <t>Ridings Consulting Engineers India Ltd</t>
  </si>
  <si>
    <t>RIDINGS</t>
  </si>
  <si>
    <t>Motilal Oswal S&amp;P BSE Healthcare ETF</t>
  </si>
  <si>
    <t>MOHEALTH</t>
  </si>
  <si>
    <t>Hit Kit Global Solutions Ltd</t>
  </si>
  <si>
    <t>HITKITGLO</t>
  </si>
  <si>
    <t>Typhoon Financial Services Ltd</t>
  </si>
  <si>
    <t>TFSL</t>
  </si>
  <si>
    <t>Brijlaxmi Leasing &amp; Finance Ltd</t>
  </si>
  <si>
    <t>BRIJLEAS</t>
  </si>
  <si>
    <t>Konndor Industries Ltd</t>
  </si>
  <si>
    <t>KONNDOR</t>
  </si>
  <si>
    <t>HDFC Nifty100 Low Volatility 30 ETF</t>
  </si>
  <si>
    <t>HDFCLOWVOL</t>
  </si>
  <si>
    <t>Citi Port Financial Services Ltd</t>
  </si>
  <si>
    <t>CITIPOR</t>
  </si>
  <si>
    <t>East Buildtech Ltd</t>
  </si>
  <si>
    <t>EASTBUILD</t>
  </si>
  <si>
    <t>Sikozy Realtors Ltd</t>
  </si>
  <si>
    <t>SIKOZY</t>
  </si>
  <si>
    <t>Pradip Overseas Ltd</t>
  </si>
  <si>
    <t>PRADIP</t>
  </si>
  <si>
    <t>Ganon Products Ltd</t>
  </si>
  <si>
    <t>GANONPRO</t>
  </si>
  <si>
    <t>52 Weeks Entertainment Ltd</t>
  </si>
  <si>
    <t>SHAQUAK</t>
  </si>
  <si>
    <t>I Power Solutions India Ltd</t>
  </si>
  <si>
    <t>IPOWER</t>
  </si>
  <si>
    <t>Penta Gold Ltd</t>
  </si>
  <si>
    <t>PENTAGOLD</t>
  </si>
  <si>
    <t>Jayabharat Credit Ltd</t>
  </si>
  <si>
    <t>JAYBHCR</t>
  </si>
  <si>
    <t>Corporate Merchant Bankers Ltd</t>
  </si>
  <si>
    <t>CMBL</t>
  </si>
  <si>
    <t>Aadi Industries Ltd</t>
  </si>
  <si>
    <t>AADIIND</t>
  </si>
  <si>
    <t>Afloat Enterprises Ltd</t>
  </si>
  <si>
    <t>ADISHAKTI</t>
  </si>
  <si>
    <t>Explicit Finance Ltd</t>
  </si>
  <si>
    <t>EXPLICITFIN</t>
  </si>
  <si>
    <t>Aananda Lakshmi Spinning Mills Ltd</t>
  </si>
  <si>
    <t>AANANDALAK</t>
  </si>
  <si>
    <t>Epsom Properties Ltd</t>
  </si>
  <si>
    <t>EPSOMPRO</t>
  </si>
  <si>
    <t>Quintegra Solutions Ltd</t>
  </si>
  <si>
    <t>QUINTEGRA</t>
  </si>
  <si>
    <t>Navoday Enterprises Ltd</t>
  </si>
  <si>
    <t>NAVODAYENT</t>
  </si>
  <si>
    <t>Shyama Infosys Ltd</t>
  </si>
  <si>
    <t>SHYAMAINFO</t>
  </si>
  <si>
    <t>Aditya Ispat Ltd</t>
  </si>
  <si>
    <t>ADITYA</t>
  </si>
  <si>
    <t>Kotak Nifty MNC ETF</t>
  </si>
  <si>
    <t>MNC</t>
  </si>
  <si>
    <t>Ontic Finserve Ltd</t>
  </si>
  <si>
    <t>ONTIC</t>
  </si>
  <si>
    <t>Hanman Fit Ltd</t>
  </si>
  <si>
    <t>HANMAN</t>
  </si>
  <si>
    <t>Garodia Chemicals Ltd</t>
  </si>
  <si>
    <t>GARODCH</t>
  </si>
  <si>
    <t>Kuber Udyog Ltd</t>
  </si>
  <si>
    <t>KUBERJI</t>
  </si>
  <si>
    <t>Kotak Nifty India Consumption ETF</t>
  </si>
  <si>
    <t>CONS</t>
  </si>
  <si>
    <t>Athena Constructions Ltd</t>
  </si>
  <si>
    <t>ATHCON</t>
  </si>
  <si>
    <t>Quantum Digital Vision (India) Ltd</t>
  </si>
  <si>
    <t>QUANTDIA</t>
  </si>
  <si>
    <t>Galada Finance Ltd</t>
  </si>
  <si>
    <t>GALADAFIN</t>
  </si>
  <si>
    <t>ADITYA BSL Nifty 200 Quality 30 ETF</t>
  </si>
  <si>
    <t>NIFTYQLITY</t>
  </si>
  <si>
    <t>Sunraj Diamond Exports Ltd</t>
  </si>
  <si>
    <t>SUNRAJDI</t>
  </si>
  <si>
    <t>Simplex Papers Ltd</t>
  </si>
  <si>
    <t>SIMPLXPAP</t>
  </si>
  <si>
    <t>Unitech International Ltd</t>
  </si>
  <si>
    <t>UNITINT</t>
  </si>
  <si>
    <t>Shantai Industries Ltd</t>
  </si>
  <si>
    <t>SHANTAI</t>
  </si>
  <si>
    <t>P M Telelinnks Ltd</t>
  </si>
  <si>
    <t>PMTELELIN</t>
  </si>
  <si>
    <t>Ekam Leasing and Finance Co Ltd</t>
  </si>
  <si>
    <t>EKAMLEA</t>
  </si>
  <si>
    <t>United Textiles Ltd</t>
  </si>
  <si>
    <t>UNITEDTE</t>
  </si>
  <si>
    <t>Vallabh Steels Ltd</t>
  </si>
  <si>
    <t>VALLABHSQ</t>
  </si>
  <si>
    <t>Mahasagar Travels Ltd</t>
  </si>
  <si>
    <t>MHSGRMS</t>
  </si>
  <si>
    <t>Pithampur Poly Products Ltd</t>
  </si>
  <si>
    <t>PITHP</t>
  </si>
  <si>
    <t>Asia Capital Ltd</t>
  </si>
  <si>
    <t>ASIACAP</t>
  </si>
  <si>
    <t>Sashwat Technocrats Ltd</t>
  </si>
  <si>
    <t>SASHWAT</t>
  </si>
  <si>
    <t>JMG Corporation Ltd</t>
  </si>
  <si>
    <t>JMGCORP</t>
  </si>
  <si>
    <t>SW Investments Ltd</t>
  </si>
  <si>
    <t>SW1</t>
  </si>
  <si>
    <t>Cindrella Financial Services Ltd</t>
  </si>
  <si>
    <t>CINDRELL</t>
  </si>
  <si>
    <t>Ishaan Infrastructures and Shelters Ltd</t>
  </si>
  <si>
    <t>IISL</t>
  </si>
  <si>
    <t>Checkpoint Trends Ltd</t>
  </si>
  <si>
    <t>CHECKPOINT</t>
  </si>
  <si>
    <t>Sujana Universal Industries Ltd</t>
  </si>
  <si>
    <t>SUJANAUNI</t>
  </si>
  <si>
    <t>Scintilla Commercial &amp; Credit Ltd</t>
  </si>
  <si>
    <t>SCC</t>
  </si>
  <si>
    <t>Jayatma Enterprises Ltd</t>
  </si>
  <si>
    <t>JAYATMA</t>
  </si>
  <si>
    <t>Pushpanjali Realms and Infratech Ltd</t>
  </si>
  <si>
    <t>PUSHPREALM</t>
  </si>
  <si>
    <t>Bharatiya Global Infomedia Ltd</t>
  </si>
  <si>
    <t>BGLOBAL</t>
  </si>
  <si>
    <t>Universal Arts Ltd</t>
  </si>
  <si>
    <t>UNIVARTS</t>
  </si>
  <si>
    <t>Ken Financial Services Ltd</t>
  </si>
  <si>
    <t>KENFIN</t>
  </si>
  <si>
    <t>Datiware Maritime Infra Ltd</t>
  </si>
  <si>
    <t>DATIWARE</t>
  </si>
  <si>
    <t>Multipurpose Trading and Agencies Ltd</t>
  </si>
  <si>
    <t>ZMULTIPU</t>
  </si>
  <si>
    <t>Purohit Construction Ltd</t>
  </si>
  <si>
    <t>PUROHITCON</t>
  </si>
  <si>
    <t>Pae Ltd</t>
  </si>
  <si>
    <t>PAEL</t>
  </si>
  <si>
    <t>IEC Education Ltd</t>
  </si>
  <si>
    <t>IECEDU</t>
  </si>
  <si>
    <t>Williamson Financial Services Ltd</t>
  </si>
  <si>
    <t>WILLIMFI</t>
  </si>
  <si>
    <t>Khyati Multimedia Entertainment Ltd</t>
  </si>
  <si>
    <t>KHYATI</t>
  </si>
  <si>
    <t>Padmalaya Telefilms Ltd</t>
  </si>
  <si>
    <t>PADMALAYAT</t>
  </si>
  <si>
    <t>Maruti Securities Ltd</t>
  </si>
  <si>
    <t>MARUTISE</t>
  </si>
  <si>
    <t>Lead Financial Services Ltd</t>
  </si>
  <si>
    <t>LEADFIN</t>
  </si>
  <si>
    <t>Pro Clb Global Ltd</t>
  </si>
  <si>
    <t>PROCLB</t>
  </si>
  <si>
    <t>IMP Powers Ltd</t>
  </si>
  <si>
    <t>INDLMETER</t>
  </si>
  <si>
    <t>Ambitious Plastomac Company Ltd</t>
  </si>
  <si>
    <t>AMBIT</t>
  </si>
  <si>
    <t>Siddheswari Garments Ltd</t>
  </si>
  <si>
    <t>SIDDHEGA</t>
  </si>
  <si>
    <t>Swadha Nature Ltd</t>
  </si>
  <si>
    <t>SWADHATURE</t>
  </si>
  <si>
    <t>Mideast Portfolio Management Ltd</t>
  </si>
  <si>
    <t>MIDEASTP</t>
  </si>
  <si>
    <t>Atharv Enterprises Ltd</t>
  </si>
  <si>
    <t>ATHARVENT</t>
  </si>
  <si>
    <t>Jyothi Infraventures Ltd</t>
  </si>
  <si>
    <t>JYOTHI</t>
  </si>
  <si>
    <t>Oscar Global Ltd</t>
  </si>
  <si>
    <t>OSCARGLO</t>
  </si>
  <si>
    <t>GCM Commodity &amp; Derivatives Ltd</t>
  </si>
  <si>
    <t>GCMCOMM</t>
  </si>
  <si>
    <t>AVI Polymers Ltd</t>
  </si>
  <si>
    <t>AVI</t>
  </si>
  <si>
    <t>Richa Industries Ltd</t>
  </si>
  <si>
    <t>RICHAIND</t>
  </si>
  <si>
    <t>Gyan Developers and Builders Ltd</t>
  </si>
  <si>
    <t>GYANDEV</t>
  </si>
  <si>
    <t>Superior Finlease Ltd</t>
  </si>
  <si>
    <t>SUPERIOR</t>
  </si>
  <si>
    <t>Dhenu Buildcon Infra Ltd</t>
  </si>
  <si>
    <t>DHENUBUILD</t>
  </si>
  <si>
    <t>Ortel Communications Ltd</t>
  </si>
  <si>
    <t>ORTEL</t>
  </si>
  <si>
    <t>Elango Industries Ltd</t>
  </si>
  <si>
    <t>ELANGO</t>
  </si>
  <si>
    <t>Futuristic Securities Ltd</t>
  </si>
  <si>
    <t>FUTURSEC</t>
  </si>
  <si>
    <t>Ashoka Refineries Ltd</t>
  </si>
  <si>
    <t>ASHOKRE</t>
  </si>
  <si>
    <t>Desh Rakshak Aushdhalaya Ltd</t>
  </si>
  <si>
    <t>DESHRAK</t>
  </si>
  <si>
    <t>Sarthak Global Ltd</t>
  </si>
  <si>
    <t>SARTHAKGL</t>
  </si>
  <si>
    <t>Rajkot Investment Trust Ltd</t>
  </si>
  <si>
    <t>RAJKOTINV</t>
  </si>
  <si>
    <t>S K S Textiles Ltd</t>
  </si>
  <si>
    <t>SKSTEXTILE</t>
  </si>
  <si>
    <t>Amerise Biosciences Ltd</t>
  </si>
  <si>
    <t>AMERISE</t>
  </si>
  <si>
    <t>Diamant Infrastructure Ltd</t>
  </si>
  <si>
    <t>DIAMANT</t>
  </si>
  <si>
    <t>Mahaveer Infoway Ltd</t>
  </si>
  <si>
    <t>MINFY</t>
  </si>
  <si>
    <t>Manor Estates and Industries Ltd</t>
  </si>
  <si>
    <t>KARANWO</t>
  </si>
  <si>
    <t>Ambition Mica Ltd</t>
  </si>
  <si>
    <t>AMBITION</t>
  </si>
  <si>
    <t>Pioneer Agro Extracts Ltd</t>
  </si>
  <si>
    <t>PIONAGR</t>
  </si>
  <si>
    <t>Jalan Transolutions (India) Ltd</t>
  </si>
  <si>
    <t>JALAN</t>
  </si>
  <si>
    <t>Manipal Finance Corp Ltd</t>
  </si>
  <si>
    <t>MNPLFIN</t>
  </si>
  <si>
    <t>Crimson Metal Engineering Company Ltd</t>
  </si>
  <si>
    <t>CRIMSON</t>
  </si>
  <si>
    <t>Aarcon Facilities Ltd</t>
  </si>
  <si>
    <t>RBGUPTA</t>
  </si>
  <si>
    <t>Kaarya Facilities &amp; Services Ltd</t>
  </si>
  <si>
    <t>KAARYAFSL</t>
  </si>
  <si>
    <t>Encode Packaging India Ltd</t>
  </si>
  <si>
    <t>ENCODE</t>
  </si>
  <si>
    <t>Gangotri Textiles Ltd</t>
  </si>
  <si>
    <t>GANGOTRI</t>
  </si>
  <si>
    <t>Shelter Infra Projects Ltd</t>
  </si>
  <si>
    <t>SIPL</t>
  </si>
  <si>
    <t>Filmcity Media Ltd</t>
  </si>
  <si>
    <t>FILME</t>
  </si>
  <si>
    <t>Innocorp Ltd</t>
  </si>
  <si>
    <t>INNOCORP</t>
  </si>
  <si>
    <t>KLG Capital Services Ltd</t>
  </si>
  <si>
    <t>KLGCAP</t>
  </si>
  <si>
    <t>Mahesh Developers Ltd</t>
  </si>
  <si>
    <t>MAHESH</t>
  </si>
  <si>
    <t>EMA India Ltd</t>
  </si>
  <si>
    <t>EMAINDIA</t>
  </si>
  <si>
    <t>Purple Entertainment Ltd</t>
  </si>
  <si>
    <t>PURPLE</t>
  </si>
  <si>
    <t>Gravity (India) Ltd</t>
  </si>
  <si>
    <t>GRAVITY</t>
  </si>
  <si>
    <t>Capricorn Systems Global Solutions Ltd</t>
  </si>
  <si>
    <t>CAPRICORN</t>
  </si>
  <si>
    <t>Dharani Finance Ltd</t>
  </si>
  <si>
    <t>DHARFIN</t>
  </si>
  <si>
    <t>Adjia Technologies Ltd</t>
  </si>
  <si>
    <t>ADJIA</t>
  </si>
  <si>
    <t>Fraser and Co Ltd</t>
  </si>
  <si>
    <t>FRASER</t>
  </si>
  <si>
    <t>T Spiritual World Ltd</t>
  </si>
  <si>
    <t>TSPIRITUAL</t>
  </si>
  <si>
    <t>CKP Leisure Ltd</t>
  </si>
  <si>
    <t>CKPLEISURE</t>
  </si>
  <si>
    <t>Autoriders International Ltd</t>
  </si>
  <si>
    <t>AUTOINT</t>
  </si>
  <si>
    <t>Nippon India ETF Nifty 50 Shariah BeES</t>
  </si>
  <si>
    <t>SHARIABEES</t>
  </si>
  <si>
    <t>Priya Ltd</t>
  </si>
  <si>
    <t>PRIYALT</t>
  </si>
  <si>
    <t>Rajeswari Infrastructure Ltd</t>
  </si>
  <si>
    <t>RAJINFRA</t>
  </si>
  <si>
    <t>High Street Filatex Ltd</t>
  </si>
  <si>
    <t>HIGHSTREE</t>
  </si>
  <si>
    <t>Abhishek Infraventures Ltd</t>
  </si>
  <si>
    <t>ABHIINFRA</t>
  </si>
  <si>
    <t>Pagaria Energy Ltd</t>
  </si>
  <si>
    <t>WOMENNET</t>
  </si>
  <si>
    <t>Tridev Infraestates Ltd</t>
  </si>
  <si>
    <t>ASHUTPM</t>
  </si>
  <si>
    <t>Vasa Retail and Overseas Ltd</t>
  </si>
  <si>
    <t>VASA</t>
  </si>
  <si>
    <t>Aviva Industries Ltd</t>
  </si>
  <si>
    <t>AVIVA</t>
  </si>
  <si>
    <t>Shiva Suitings Ltd</t>
  </si>
  <si>
    <t>SHVSUIT</t>
  </si>
  <si>
    <t>Padmanabh Industries Ltd</t>
  </si>
  <si>
    <t>PADMAIND</t>
  </si>
  <si>
    <t>SS Infrastructure Development Consultants Ltd</t>
  </si>
  <si>
    <t>SSINFRA</t>
  </si>
  <si>
    <t>Regency Trust Ltd</t>
  </si>
  <si>
    <t>REGTRUS</t>
  </si>
  <si>
    <t>Jauss Polymers Ltd</t>
  </si>
  <si>
    <t>JAUSPOL</t>
  </si>
  <si>
    <t>Gopal Iron and Steels Company (Gujarat) Ltd</t>
  </si>
  <si>
    <t>GOPAIST</t>
  </si>
  <si>
    <t>Heera Ispat Ltd</t>
  </si>
  <si>
    <t>HEERAISP</t>
  </si>
  <si>
    <t>Diksha Greens Ltd</t>
  </si>
  <si>
    <t>DGL</t>
  </si>
  <si>
    <t>Spectra Industries Ltd</t>
  </si>
  <si>
    <t>SPECTRA</t>
  </si>
  <si>
    <t>Jumbo Bag Ltd</t>
  </si>
  <si>
    <t>JUMBO</t>
  </si>
  <si>
    <t>R R Securities Ltd</t>
  </si>
  <si>
    <t>RRSECUR</t>
  </si>
  <si>
    <t>Krishna Filament Industries Ltd</t>
  </si>
  <si>
    <t>KRIFILIND</t>
  </si>
  <si>
    <t>Hemo Organic Ltd</t>
  </si>
  <si>
    <t>HEMORGANIC</t>
  </si>
  <si>
    <t>Edelweiss Nifty 50 ETF</t>
  </si>
  <si>
    <t>NIFTYEES</t>
  </si>
  <si>
    <t>Hi-Klass Trading and Investment Ltd</t>
  </si>
  <si>
    <t>HIKLASS</t>
  </si>
  <si>
    <t>Ahimsa Industries Ltd</t>
  </si>
  <si>
    <t>AHIMSA</t>
  </si>
  <si>
    <t>CMM Infraprojects Ltd</t>
  </si>
  <si>
    <t>CMMIPL</t>
  </si>
  <si>
    <t>B P Capital Ltd</t>
  </si>
  <si>
    <t>BPCAP</t>
  </si>
  <si>
    <t>Kiran Syntex Ltd</t>
  </si>
  <si>
    <t>KIRANSY-B</t>
  </si>
  <si>
    <t>Cistro Telelink Ltd</t>
  </si>
  <si>
    <t>CISTRO</t>
  </si>
  <si>
    <t>Adarsh Mercantile Ltd</t>
  </si>
  <si>
    <t>ADARSH</t>
  </si>
  <si>
    <t>PFL Infotech Ltd</t>
  </si>
  <si>
    <t>PFLINFOTC</t>
  </si>
  <si>
    <t>Invesco India Nifty 50 ETF</t>
  </si>
  <si>
    <t>IVZINNIFTY</t>
  </si>
  <si>
    <t>City Online Services Ltd</t>
  </si>
  <si>
    <t>CITYONLINE</t>
  </si>
  <si>
    <t>Vitesse Agro Ltd</t>
  </si>
  <si>
    <t>VITESSE</t>
  </si>
  <si>
    <t>Vax Housing Ltd</t>
  </si>
  <si>
    <t>VAXHS</t>
  </si>
  <si>
    <t>Eureka Industries Ltd</t>
  </si>
  <si>
    <t>EUREKAI</t>
  </si>
  <si>
    <t>Radhagobind Commercial Ltd</t>
  </si>
  <si>
    <t>RCL</t>
  </si>
  <si>
    <t>Uniworth Ltd</t>
  </si>
  <si>
    <t>UNIWORTH</t>
  </si>
  <si>
    <t>Taaza International Ltd</t>
  </si>
  <si>
    <t>TAAZAINT</t>
  </si>
  <si>
    <t>MFS Intercorp Ltd</t>
  </si>
  <si>
    <t>MFSINTRCRP</t>
  </si>
  <si>
    <t>Systematix Securities Ltd</t>
  </si>
  <si>
    <t>SYTIXSE</t>
  </si>
  <si>
    <t>Kuberan Global Edu Solutions Ltd</t>
  </si>
  <si>
    <t>KGES</t>
  </si>
  <si>
    <t>SSPN Finance Ltd</t>
  </si>
  <si>
    <t>SSPNFIN</t>
  </si>
  <si>
    <t>Nippon India ETF Nifty Dividend Opportunities 50</t>
  </si>
  <si>
    <t>DIVOPPBEES</t>
  </si>
  <si>
    <t>Twinstar Industries Ltd</t>
  </si>
  <si>
    <t>TWINSTAR</t>
  </si>
  <si>
    <t>Shri Kalyan Holdings Ltd</t>
  </si>
  <si>
    <t>SHKALYN</t>
  </si>
  <si>
    <t>Arcee Industries Ltd</t>
  </si>
  <si>
    <t>ARCEEIN</t>
  </si>
  <si>
    <t>Saptak Chem and Business Ltd</t>
  </si>
  <si>
    <t>SCBL</t>
  </si>
  <si>
    <t>S R Industries Ltd</t>
  </si>
  <si>
    <t>SRIND</t>
  </si>
  <si>
    <t>Capfin India Ltd</t>
  </si>
  <si>
    <t>CAPFIN</t>
  </si>
  <si>
    <t>SBL Infratech Ltd</t>
  </si>
  <si>
    <t>SBLI</t>
  </si>
  <si>
    <t>Kovalam Investment and Trading Co Ltd</t>
  </si>
  <si>
    <t>ZKOVALIN</t>
  </si>
  <si>
    <t>Source Industries (India) Ltd</t>
  </si>
  <si>
    <t>SOURCEIND</t>
  </si>
  <si>
    <t>People's Investment Ltd</t>
  </si>
  <si>
    <t>PEOPLIN</t>
  </si>
  <si>
    <t>Natura Hue Chem Ltd</t>
  </si>
  <si>
    <t>NATHUEC</t>
  </si>
  <si>
    <t>Ace Edutrend Ltd</t>
  </si>
  <si>
    <t>ACEEDU</t>
  </si>
  <si>
    <t>Decorous Investment and Trading Co Ltd</t>
  </si>
  <si>
    <t>DITCO</t>
  </si>
  <si>
    <t>Charms Industries Ltd</t>
  </si>
  <si>
    <t>CHARMS</t>
  </si>
  <si>
    <t>Rajvir Industries Ltd</t>
  </si>
  <si>
    <t>RAJVIR</t>
  </si>
  <si>
    <t>Shivansh Finserve Ltd</t>
  </si>
  <si>
    <t>SHIVA</t>
  </si>
  <si>
    <t>Thakkers Group Limited</t>
  </si>
  <si>
    <t>THAKKERS</t>
  </si>
  <si>
    <t>Tiaan Consumer Ltd</t>
  </si>
  <si>
    <t>TIAANC</t>
  </si>
  <si>
    <t>Gleam Fabmat Ltd</t>
  </si>
  <si>
    <t>GLEAM</t>
  </si>
  <si>
    <t>Nikki Global Finance Ltd</t>
  </si>
  <si>
    <t>NIKKIGL</t>
  </si>
  <si>
    <t>AAR Shyam India Investment Company Ltd</t>
  </si>
  <si>
    <t>AARSHYAM</t>
  </si>
  <si>
    <t>Dolphin Medical Services Ltd</t>
  </si>
  <si>
    <t>DOLPHMED</t>
  </si>
  <si>
    <t>IDFC Nifty 50 ETF</t>
  </si>
  <si>
    <t>IDFNIFTYET</t>
  </si>
  <si>
    <t>Madhur Industries Ltd</t>
  </si>
  <si>
    <t>MADHURIND</t>
  </si>
  <si>
    <t>Premium Capital Market and Investment Ltd</t>
  </si>
  <si>
    <t>PREMCAPM</t>
  </si>
  <si>
    <t>Bronze Infra-Tech Ltd</t>
  </si>
  <si>
    <t>BITL</t>
  </si>
  <si>
    <t>Kanel Industries Ltd</t>
  </si>
  <si>
    <t>KANELIND</t>
  </si>
  <si>
    <t>SPV Global Trading Ltd</t>
  </si>
  <si>
    <t>SPVGLOBAL</t>
  </si>
  <si>
    <t>SVA India Ltd</t>
  </si>
  <si>
    <t>SVAINDIA</t>
  </si>
  <si>
    <t>Bansisons Tea Industries Ltd</t>
  </si>
  <si>
    <t>BANSTEA</t>
  </si>
  <si>
    <t>Kome-on Communication Ltd</t>
  </si>
  <si>
    <t>KOCL</t>
  </si>
  <si>
    <t>Tricom Fruit Products Ltd</t>
  </si>
  <si>
    <t>TRICOMFRU</t>
  </si>
  <si>
    <t>JLA Infraville Shoppers Ltd</t>
  </si>
  <si>
    <t>JSHL</t>
  </si>
  <si>
    <t>Swadeshi Industries and Leasing Ltd</t>
  </si>
  <si>
    <t>SWADEIN</t>
  </si>
  <si>
    <t>JPT Securities Ltd</t>
  </si>
  <si>
    <t>JPTSEC</t>
  </si>
  <si>
    <t>Euro Asia Exports Ltd</t>
  </si>
  <si>
    <t>EUROASIA</t>
  </si>
  <si>
    <t>Carnation Industries Ltd</t>
  </si>
  <si>
    <t>CARNATIN</t>
  </si>
  <si>
    <t>G D L Leasing and Finance Ltd</t>
  </si>
  <si>
    <t>GDLLEAS</t>
  </si>
  <si>
    <t>Gaekwar Mills Ltd</t>
  </si>
  <si>
    <t>ZGAEKWAR</t>
  </si>
  <si>
    <t>Omkar Overseas Ltd</t>
  </si>
  <si>
    <t>OMKAR</t>
  </si>
  <si>
    <t>Transglobe Foods Ltd</t>
  </si>
  <si>
    <t>TRANSFD</t>
  </si>
  <si>
    <t>Concrete Infra and Media Ltd</t>
  </si>
  <si>
    <t>CONCRETE</t>
  </si>
  <si>
    <t>Neogem India Ltd</t>
  </si>
  <si>
    <t>NOGMIND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</si>
  <si>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</si>
  <si>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</si>
  <si>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</si>
  <si>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</si>
  <si>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</si>
  <si>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</si>
  <si>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Pasupati Fincap Ltd</t>
  </si>
  <si>
    <t>PASUFIN</t>
  </si>
  <si>
    <t>Hindusthan Udyog Ltd</t>
  </si>
  <si>
    <t>ZHINUDYP</t>
  </si>
  <si>
    <t>Supra Trends Ltd</t>
  </si>
  <si>
    <t>SUPRATRE</t>
  </si>
  <si>
    <t>M Lakhamsi Industries Ltd</t>
  </si>
  <si>
    <t>MLINDLTD</t>
  </si>
  <si>
    <t>Motilal Oswal Nifty 200 Momentum 30 ETF</t>
  </si>
  <si>
    <t>MOMOMENTUM</t>
  </si>
  <si>
    <t>Linaks Micro Electronics Ltd</t>
  </si>
  <si>
    <t>LINAKS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</si>
  <si>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</si>
  <si>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</si>
  <si>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</si>
  <si>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</si>
  <si>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</si>
  <si>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</si>
  <si>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Fourth Generation Information Systems Ltd</t>
  </si>
  <si>
    <t>4THGEN</t>
  </si>
  <si>
    <t>Goldcoin Health Foods Ltd</t>
  </si>
  <si>
    <t>GOLDCOINHF</t>
  </si>
  <si>
    <t>Sagar Systech Ltd</t>
  </si>
  <si>
    <t>SAGARSYST</t>
  </si>
  <si>
    <t>Powerful Technologies Ltd</t>
  </si>
  <si>
    <t>POWERFUL</t>
  </si>
  <si>
    <t>TMT (India) Ltd</t>
  </si>
  <si>
    <t>TMTIND-B1</t>
  </si>
  <si>
    <t>Stellant Securities (India) Ltd</t>
  </si>
  <si>
    <t>STELLANT</t>
  </si>
  <si>
    <t>Magnus Retail Ltd</t>
  </si>
  <si>
    <t>MAGNUS</t>
  </si>
  <si>
    <t>Deccan Polypacks Ltd</t>
  </si>
  <si>
    <t>DECPO</t>
  </si>
  <si>
    <t>Geetanjali Credit and Capital Ltd</t>
  </si>
  <si>
    <t>GEETANJ</t>
  </si>
  <si>
    <t>Aneri Fincap Ltd</t>
  </si>
  <si>
    <t>ANERI</t>
  </si>
  <si>
    <t>Edelweiss ETF-Nifty Bank</t>
  </si>
  <si>
    <t>EBANK</t>
  </si>
  <si>
    <t>Oswal Leasing Ltd</t>
  </si>
  <si>
    <t>OSWALEA</t>
  </si>
  <si>
    <t>CES Ltd</t>
  </si>
  <si>
    <t>CESL</t>
  </si>
  <si>
    <t>Indo Credit Capital Ltd</t>
  </si>
  <si>
    <t>INDOCRED</t>
  </si>
  <si>
    <t>Surbhi Industries Ltd</t>
  </si>
  <si>
    <t>SURBHIN</t>
  </si>
  <si>
    <t>IMEC Services Ltd</t>
  </si>
  <si>
    <t>IMEC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</si>
  <si>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</si>
  <si>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</si>
  <si>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</si>
  <si>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</si>
  <si>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</si>
  <si>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</si>
  <si>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</si>
  <si>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</si>
  <si>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</si>
  <si>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</si>
  <si>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</si>
  <si>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</si>
  <si>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MPF Systems Ltd</t>
  </si>
  <si>
    <t>MPFSL</t>
  </si>
  <si>
    <t>Hind Commerce Ltd</t>
  </si>
  <si>
    <t>HCLTD</t>
  </si>
  <si>
    <t>Blue Pearl Texspin Ltd</t>
  </si>
  <si>
    <t>BPTEX</t>
  </si>
  <si>
    <t>Rajvi Logitrade Ltd</t>
  </si>
  <si>
    <t>RAJVI</t>
  </si>
  <si>
    <t>Bansal Multiflex Ltd</t>
  </si>
  <si>
    <t>BANSAL</t>
  </si>
  <si>
    <t>Raymed Labs Ltd</t>
  </si>
  <si>
    <t>RAYLA</t>
  </si>
  <si>
    <t>Silveroak Commercials Ltd</t>
  </si>
  <si>
    <t>SILVERO</t>
  </si>
  <si>
    <t>Baron Infotech Ltd</t>
  </si>
  <si>
    <t>BARONINF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</si>
  <si>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</si>
  <si>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</si>
  <si>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</si>
  <si>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</si>
  <si>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</si>
  <si>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</si>
  <si>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</si>
  <si>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</si>
  <si>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</si>
  <si>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</si>
  <si>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Master Chemicals Ltd</t>
  </si>
  <si>
    <t>MASCH</t>
  </si>
  <si>
    <t>KSHITIJ Investments Ltd</t>
  </si>
  <si>
    <t>KSHITIJ</t>
  </si>
  <si>
    <t>ICICI Prudential Nifty 200 Momentum 30 ETF</t>
  </si>
  <si>
    <t>MOM30IETF</t>
  </si>
  <si>
    <t>G-Tech Info-Training Ltd</t>
  </si>
  <si>
    <t>GTEIT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</si>
  <si>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</si>
  <si>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</si>
  <si>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</si>
  <si>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</si>
  <si>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</si>
  <si>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</si>
  <si>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</si>
  <si>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</si>
  <si>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</si>
  <si>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</si>
  <si>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</si>
  <si>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</si>
  <si>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</si>
  <si>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</si>
  <si>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</si>
  <si>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</si>
  <si>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</si>
  <si>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</si>
  <si>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</si>
  <si>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</si>
  <si>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Procal Electronics India Ltd</t>
  </si>
  <si>
    <t>PROCAL</t>
  </si>
  <si>
    <t>Varun Mercantile Ltd</t>
  </si>
  <si>
    <t>VARUNME</t>
  </si>
  <si>
    <t>Coromandel Agro Products and Oils Ltd</t>
  </si>
  <si>
    <t>CORAGRO</t>
  </si>
  <si>
    <t>Turner Industries Ltd</t>
  </si>
  <si>
    <t>LADIAMO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</si>
  <si>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</si>
  <si>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</si>
  <si>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</si>
  <si>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</si>
  <si>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</si>
  <si>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</si>
  <si>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</si>
  <si>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</si>
  <si>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</si>
  <si>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</si>
  <si>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</si>
  <si>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</si>
  <si>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</si>
  <si>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</si>
  <si>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</si>
  <si>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</si>
  <si>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</si>
  <si>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</si>
  <si>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</si>
  <si>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</si>
  <si>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</si>
  <si>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</si>
  <si>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</si>
  <si>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</si>
  <si>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</si>
  <si>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</si>
  <si>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</si>
  <si>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</si>
  <si>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</si>
  <si>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</si>
  <si>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</si>
  <si>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</si>
  <si>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</si>
  <si>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</si>
  <si>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</si>
  <si>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</si>
  <si>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</si>
  <si>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</si>
  <si>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</si>
  <si>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</si>
  <si>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</si>
  <si>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</si>
  <si>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</si>
  <si>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</si>
  <si>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</si>
  <si>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</si>
  <si>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</si>
  <si>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</si>
  <si>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</si>
  <si>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</si>
  <si>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</si>
  <si>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</si>
  <si>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</si>
  <si>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</si>
  <si>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</si>
  <si>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</si>
  <si>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</si>
  <si>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</si>
  <si>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</si>
  <si>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</si>
  <si>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</si>
  <si>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</si>
  <si>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</si>
  <si>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</si>
  <si>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</si>
  <si>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</si>
  <si>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</si>
  <si>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</si>
  <si>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</si>
  <si>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</si>
  <si>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</si>
  <si>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</si>
  <si>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</si>
  <si>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</si>
  <si>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</si>
  <si>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</si>
  <si>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</si>
  <si>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</si>
  <si>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</si>
  <si>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</si>
  <si>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</si>
  <si>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</si>
  <si>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</si>
  <si>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</si>
  <si>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</si>
  <si>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</si>
  <si>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</si>
  <si>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</si>
  <si>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</si>
  <si>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</si>
  <si>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</si>
  <si>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</si>
  <si>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</si>
  <si>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</si>
  <si>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</si>
  <si>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</si>
  <si>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</si>
  <si>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</si>
  <si>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</si>
  <si>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</si>
  <si>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</si>
  <si>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</si>
  <si>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</si>
  <si>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</si>
  <si>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</si>
  <si>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</si>
  <si>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</si>
  <si>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</si>
  <si>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</si>
  <si>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</si>
  <si>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</si>
  <si>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</si>
  <si>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</si>
  <si>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</si>
  <si>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</si>
  <si>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</si>
  <si>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</si>
  <si>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</si>
  <si>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</si>
  <si>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</si>
  <si>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</si>
  <si>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</si>
  <si>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</si>
  <si>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</si>
  <si>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</si>
  <si>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</si>
  <si>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</si>
  <si>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</si>
  <si>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</si>
  <si>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</si>
  <si>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</si>
  <si>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</si>
  <si>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</si>
  <si>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</si>
  <si>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</si>
  <si>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</si>
  <si>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</si>
  <si>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</si>
  <si>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</si>
  <si>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</si>
  <si>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</si>
  <si>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</si>
  <si>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</si>
  <si>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</si>
  <si>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</si>
  <si>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</si>
  <si>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</si>
  <si>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</si>
  <si>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</si>
  <si>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</si>
  <si>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</si>
  <si>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</si>
  <si>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</si>
  <si>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</si>
  <si>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HRB Floriculture Ltd</t>
  </si>
  <si>
    <t>HRBFLOR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</si>
  <si>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</si>
  <si>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</si>
  <si>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</si>
  <si>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</si>
  <si>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</si>
  <si>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</si>
  <si>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</si>
  <si>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</si>
  <si>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</si>
  <si>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</si>
  <si>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</si>
  <si>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</si>
  <si>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</si>
  <si>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</si>
  <si>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</si>
  <si>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</si>
  <si>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</si>
  <si>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</si>
  <si>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</si>
  <si>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</si>
  <si>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</si>
  <si>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</si>
  <si>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</si>
  <si>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</si>
  <si>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</si>
  <si>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</si>
  <si>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</si>
  <si>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</si>
  <si>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New Markets Advisory Ltd</t>
  </si>
  <si>
    <t>NEWMKTADV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</si>
  <si>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</si>
  <si>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</si>
  <si>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</si>
  <si>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</si>
  <si>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</si>
  <si>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</si>
  <si>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</si>
  <si>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</si>
  <si>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</si>
  <si>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</si>
  <si>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</si>
  <si>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</si>
  <si>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</si>
  <si>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</si>
  <si>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</si>
  <si>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</si>
  <si>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</si>
  <si>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</si>
  <si>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</si>
  <si>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</si>
  <si>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</si>
  <si>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</si>
  <si>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</si>
  <si>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</si>
  <si>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</si>
  <si>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</si>
  <si>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</si>
  <si>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</si>
  <si>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</si>
  <si>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</si>
  <si>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</si>
  <si>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</si>
  <si>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</si>
  <si>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</si>
  <si>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</si>
  <si>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</si>
  <si>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</si>
  <si>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</si>
  <si>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Chase Bright Steel Ltd</t>
  </si>
  <si>
    <t>CHASBRT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</si>
  <si>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</si>
  <si>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</si>
  <si>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</si>
  <si>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</si>
  <si>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</si>
  <si>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</si>
  <si>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</si>
  <si>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</si>
  <si>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</si>
  <si>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</si>
  <si>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</si>
  <si>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</si>
  <si>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</si>
  <si>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</si>
  <si>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</si>
  <si>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</si>
  <si>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</si>
  <si>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</si>
  <si>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</si>
  <si>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</si>
  <si>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</si>
  <si>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</si>
  <si>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</si>
  <si>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</si>
  <si>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</si>
  <si>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</si>
  <si>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</si>
  <si>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</si>
  <si>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</si>
  <si>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</si>
  <si>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</si>
  <si>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</si>
  <si>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</si>
  <si>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</si>
  <si>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</si>
  <si>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</si>
  <si>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</si>
  <si>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</si>
  <si>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</si>
  <si>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</si>
  <si>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</si>
  <si>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</si>
  <si>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</si>
  <si>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</si>
  <si>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</si>
  <si>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</si>
  <si>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</si>
  <si>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</si>
  <si>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</si>
  <si>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</si>
  <si>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</si>
  <si>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</si>
  <si>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</si>
  <si>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</si>
  <si>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</si>
  <si>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</si>
  <si>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</si>
  <si>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</si>
  <si>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</si>
  <si>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</si>
  <si>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</si>
  <si>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</si>
  <si>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</si>
  <si>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</si>
  <si>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</si>
  <si>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</si>
  <si>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</si>
  <si>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</si>
  <si>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</si>
  <si>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</si>
  <si>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</si>
  <si>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</si>
  <si>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</si>
  <si>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</si>
  <si>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</si>
  <si>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</si>
  <si>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</si>
  <si>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</si>
  <si>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</si>
  <si>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</si>
  <si>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</si>
  <si>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</si>
  <si>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</si>
  <si>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</si>
  <si>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</si>
  <si>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</si>
  <si>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</si>
  <si>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</si>
  <si>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</si>
  <si>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</si>
  <si>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</si>
  <si>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</si>
  <si>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</si>
  <si>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</si>
  <si>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</si>
  <si>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</si>
  <si>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</si>
  <si>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</si>
  <si>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</si>
  <si>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</si>
  <si>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</si>
  <si>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</si>
  <si>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</si>
  <si>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</si>
  <si>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</si>
  <si>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</si>
  <si>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</si>
  <si>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</si>
  <si>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</si>
  <si>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</si>
  <si>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</si>
  <si>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</si>
  <si>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</si>
  <si>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</si>
  <si>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</si>
  <si>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</si>
  <si>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</si>
  <si>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</si>
  <si>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</si>
  <si>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</si>
  <si>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</si>
  <si>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</si>
  <si>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</si>
  <si>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</si>
  <si>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</si>
  <si>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</si>
  <si>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</si>
  <si>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</si>
  <si>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</si>
  <si>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</si>
  <si>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</si>
  <si>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</si>
  <si>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</si>
  <si>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</si>
  <si>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</si>
  <si>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</si>
  <si>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</si>
  <si>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</si>
  <si>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</si>
  <si>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</si>
  <si>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</si>
  <si>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</si>
  <si>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</si>
  <si>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</si>
  <si>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</si>
  <si>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</si>
  <si>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</si>
  <si>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</si>
  <si>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</si>
  <si>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</si>
  <si>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</si>
  <si>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</si>
  <si>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</si>
  <si>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</si>
  <si>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</si>
  <si>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</si>
  <si>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</si>
  <si>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</si>
  <si>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</si>
  <si>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</si>
  <si>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</si>
  <si>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</si>
  <si>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</si>
  <si>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</si>
  <si>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</si>
  <si>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</si>
  <si>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</si>
  <si>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</si>
  <si>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</si>
  <si>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</si>
  <si>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</si>
  <si>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</si>
  <si>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</si>
  <si>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</si>
  <si>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</si>
  <si>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</si>
  <si>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</si>
  <si>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</si>
  <si>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</si>
  <si>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</si>
  <si>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</si>
  <si>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</si>
  <si>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</si>
  <si>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Sahaj Solar Ltd</t>
  </si>
  <si>
    <t>SAHAJSOLAR</t>
  </si>
  <si>
    <t>Sobha Ltd Partly Paidup</t>
  </si>
  <si>
    <t>SOBHAPP</t>
  </si>
  <si>
    <t>Tunwal E-Motors Ltd</t>
  </si>
  <si>
    <t>TUNWAL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</si>
  <si>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</si>
  <si>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</si>
  <si>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</si>
  <si>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</si>
  <si>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</si>
  <si>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</si>
  <si>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</si>
  <si>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</si>
  <si>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</si>
  <si>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</si>
  <si>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</si>
  <si>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Capital Goods</t>
  </si>
  <si>
    <t>Construction Materials</t>
  </si>
  <si>
    <t>Consumer Services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</si>
  <si>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</si>
  <si>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</si>
  <si>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</si>
  <si>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</si>
  <si>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</si>
  <si>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</si>
  <si>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</si>
  <si>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</si>
  <si>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</si>
  <si>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</si>
  <si>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</si>
  <si>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</si>
  <si>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</si>
  <si>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</si>
  <si>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</si>
  <si>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</si>
  <si>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</si>
  <si>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</si>
  <si>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</si>
  <si>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</si>
  <si>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</si>
  <si>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</si>
  <si>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</si>
  <si>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</si>
  <si>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</si>
  <si>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</si>
  <si>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</si>
  <si>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</si>
  <si>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</si>
  <si>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</si>
  <si>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</si>
  <si>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</si>
  <si>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</si>
  <si>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</si>
  <si>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</si>
  <si>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</si>
  <si>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</si>
  <si>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</si>
  <si>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</si>
  <si>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</si>
  <si>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</si>
  <si>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</si>
  <si>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1W Out-Performance</t>
  </si>
  <si>
    <t>1M Out-Performance</t>
  </si>
  <si>
    <t>RSI</t>
  </si>
  <si>
    <t>% Price above 20D EMA</t>
  </si>
  <si>
    <t>Count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</si>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</sst>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C7E1D-CE48-4575-B50D-384431A5A56B}" name="Table3" displayName="Table3" ref="A1:Z122" totalsRowShown="0">
  <autoFilter ref="A1:Z122" xr:uid="{6F9C7E1D-CE48-4575-B50D-384431A5A56B}"/>
  <sortState xmlns:xlrd2="http://schemas.microsoft.com/office/spreadsheetml/2017/richdata2" ref="A2:Z122">
    <sortCondition ref="Z1:Z122"/>
  </sortState>
  <tableColumns count="26">
    <tableColumn id="1" xr3:uid="{8218A2E7-C1F5-4B8C-9FAB-535276BD619D}" name="Sub-Sector"/>
    <tableColumn id="22" xr3:uid="{80843760-B6B8-4CDE-870C-30B20664BDB6}" name="Count" dataDxfId="56">
      <calculatedColumnFormula>COUNTIFS(Table2[Sub-Sector],Table3[[#This Row],[Sub-Sector]])</calculatedColumnFormula>
    </tableColumn>
    <tableColumn id="2" xr3:uid="{E765201B-8900-4489-B1FE-FE5D53EA4EE1}" name="Uptrend" dataDxfId="55">
      <calculatedColumnFormula>COUNTIFS(Table2[Sub-Sector],Table3[[#This Row],[Sub-Sector]],Table2[Uptrend],"Uptrend")/Table3[[#This Row],[Count]]</calculatedColumnFormula>
    </tableColumn>
    <tableColumn id="3" xr3:uid="{1111F12B-C34E-4DC3-A677-5E292444EE62}" name="1W Out-Performance" dataDxfId="54">
      <calculatedColumnFormula>COUNTIFS(Table2[Sub-Sector],Table3[[#This Row],[Sub-Sector]],Table2[1W Return vs Nifty],"&gt;=5")/Table3[[#This Row],[Count]]</calculatedColumnFormula>
    </tableColumn>
    <tableColumn id="4" xr3:uid="{8F7D7983-438A-498B-ABE7-CF9401093C0C}" name="1M Out-Performance" dataDxfId="53">
      <calculatedColumnFormula>COUNTIFS(Table2[Sub-Sector],Table3[[#This Row],[Sub-Sector]],Table2[1M Return vs Nifty],"&gt;=5")/Table3[[#This Row],[Count]]</calculatedColumnFormula>
    </tableColumn>
    <tableColumn id="5" xr3:uid="{46C24C2D-9D2F-4BAB-8BFD-ACB6970536B5}" name="6M Return vs Nifty" dataDxfId="52">
      <calculatedColumnFormula>COUNTIFS(Table2[Sub-Sector],Table3[[#This Row],[Sub-Sector]],Table2[6M Return vs Nifty],"&gt;=10")/Table3[[#This Row],[Count]]</calculatedColumnFormula>
    </tableColumn>
    <tableColumn id="6" xr3:uid="{2B9175FF-EAC7-49F9-9E91-29A3AFC3B0A7}" name="1Y Return vs Nifty" dataDxfId="51">
      <calculatedColumnFormula>COUNTIFS(Table2[Sub-Sector],Table3[[#This Row],[Sub-Sector]],Table2[1Y Return vs Nifty],"&gt;=10")/Table3[[#This Row],[Count]]</calculatedColumnFormula>
    </tableColumn>
    <tableColumn id="7" xr3:uid="{E9EBF538-54E3-4FAE-84AC-FB37B7A6CB1A}" name="RSI" dataDxfId="50">
      <calculatedColumnFormula>COUNTIFS(Table2[Sub-Sector],Table3[[#This Row],[Sub-Sector]],Table2[RSI Exponential â€“ 14D],"&gt;=50")/Table3[[#This Row],[Count]]</calculatedColumnFormula>
    </tableColumn>
    <tableColumn id="8" xr3:uid="{2DAF61B4-D94A-4DAE-91F5-8AD3BE7BA308}" name="Relative Volume" dataDxfId="49">
      <calculatedColumnFormula>COUNTIFS(Table2[Sub-Sector],Table3[[#This Row],[Sub-Sector]],Table2[Relative Volume],"&gt;=1")/Table3[[#This Row],[Count]]</calculatedColumnFormula>
    </tableColumn>
    <tableColumn id="9" xr3:uid="{34E53F22-3D4C-4144-908A-AE51B854675F}" name="% Away From Day Low" dataDxfId="48">
      <calculatedColumnFormula>COUNTIFS(Table2[Sub-Sector],Table3[[#This Row],[Sub-Sector]],Table2[% Away From Day Low],"&gt;=0.05")/Table3[[#This Row],[Count]]</calculatedColumnFormula>
    </tableColumn>
    <tableColumn id="10" xr3:uid="{16F3F7D4-1094-4252-AAB3-77080716B09A}" name="% Away From Day High" dataDxfId="47">
      <calculatedColumnFormula>COUNTIFS(Table2[Sub-Sector],Table3[[#This Row],[Sub-Sector]],Table2[% Away From Day High],"&lt;=0.05")/Table3[[#This Row],[Count]]</calculatedColumnFormula>
    </tableColumn>
    <tableColumn id="11" xr3:uid="{7FE5DF02-87F5-4C2C-BB7D-1F0D4FA6D4CB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2" xr3:uid="{993FB7E3-4995-4CB4-93C9-30B241B4B99D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3" xr3:uid="{9970B2B3-1559-4A65-8D9D-F319062E1A58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4" xr3:uid="{AA4528DE-E22E-4C6C-9B9D-0A87C23F7D33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5" xr3:uid="{B465229D-DCB9-4B14-BD93-9E515C834EAC}" name="% Away From 52W High" dataDxfId="42">
      <calculatedColumnFormula>COUNTIFS(Table2[Sub-Sector],Table3[[#This Row],[Sub-Sector]],Table2[% Away From 52W High],"&lt;=10")/Table3[[#This Row],[Count]]</calculatedColumnFormula>
    </tableColumn>
    <tableColumn id="16" xr3:uid="{D99B13E6-3384-454A-A437-BA32A5AB5F16}" name="% Away From 52W Low" dataDxfId="41">
      <calculatedColumnFormula>COUNTIFS(Table2[Sub-Sector],Table3[[#This Row],[Sub-Sector]],Table2[% Away From 52W Low],"&gt;=10")/Table3[[#This Row],[Count]]</calculatedColumnFormula>
    </tableColumn>
    <tableColumn id="17" xr3:uid="{BFA804CD-894E-441B-982E-892870648BB2}" name="% Price above 20D EMA" dataDxfId="40">
      <calculatedColumnFormula>COUNTIFS(Table2[Sub-Sector],Table3[[#This Row],[Sub-Sector]],Table2[% Price above 20 EMA],"&gt;=0")/Table3[[#This Row],[Count]]</calculatedColumnFormula>
    </tableColumn>
    <tableColumn id="18" xr3:uid="{885F2512-2761-4EAD-86E8-18E15C1C9D18}" name="% Price above 50 EMA" dataDxfId="39">
      <calculatedColumnFormula>COUNTIFS(Table2[Sub-Sector],Table3[[#This Row],[Sub-Sector]],Table2[% Price above 50 EMA],"&gt;=0")/Table3[[#This Row],[Count]]</calculatedColumnFormula>
    </tableColumn>
    <tableColumn id="19" xr3:uid="{9D353512-8E0E-4EB3-AB15-F34B28EF08C6}" name="% Price above 200 EMA" dataDxfId="38">
      <calculatedColumnFormula>COUNTIFS(Table2[Sub-Sector],Table3[[#This Row],[Sub-Sector]],Table2[% Price above 200 EMA],"&gt;=0")/Table3[[#This Row],[Count]]</calculatedColumnFormula>
    </tableColumn>
    <tableColumn id="20" xr3:uid="{CCAAF710-EF24-4F8C-960D-A955E0C5A413}" name="Rate of Change - Zone" dataDxfId="37">
      <calculatedColumnFormula>COUNTIFS(Table2[Sub-Sector],Table3[[#This Row],[Sub-Sector]],Table2[Rate of Change - Zone],"Positive")/Table3[[#This Row],[Count]]</calculatedColumnFormula>
    </tableColumn>
    <tableColumn id="21" xr3:uid="{0852F96D-FD02-4A8F-97D2-BA9229A6F4BC}" name="Sharpe Ratio" dataDxfId="36">
      <calculatedColumnFormula>COUNTIFS(Table2[Sub-Sector],Table3[[#This Row],[Sub-Sector]],Table2[Sharpe Ratio],"&gt;=0.10")/Table3[[#This Row],[Count]]</calculatedColumnFormula>
    </tableColumn>
    <tableColumn id="23" xr3:uid="{E6383820-3A31-4CC2-9A09-45269B794B17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6AA30E91-EB5E-4F24-AADB-8D6643FB6DB5}" name="Rank" dataDxfId="34">
      <calculatedColumnFormula>_xlfn.RANK.AVG(Table3[[#This Row],[Score]],Table3[Score],1)</calculatedColumnFormula>
    </tableColumn>
    <tableColumn id="25" xr3:uid="{4857E94F-63FC-451C-9E71-86DA30CCF055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C4A4F51D-1815-4A20-ACE0-A2E17683C29F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EB2FB-5DCA-4A6D-BE89-3583A7B6B579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28C08C24-019F-4B16-9DD5-7668C54AA5F0}" name="Name"/>
    <tableColumn id="2" xr3:uid="{AC881A99-7899-4E50-8003-B4B6AFE01635}" name="Ticker"/>
    <tableColumn id="3" xr3:uid="{2CB7D5C7-3ED0-4A05-A4E4-73DC65199E2B}" name="Industry"/>
    <tableColumn id="4" xr3:uid="{87056F5C-472E-4974-A1A0-833C9A168593}" name="Sub-Sector"/>
    <tableColumn id="5" xr3:uid="{7A84EADD-A80B-4E9A-B4A0-146D21854EB6}" name="Market Cap"/>
    <tableColumn id="6" xr3:uid="{BB653EAB-0DC1-49AE-B657-37579BE5721F}" name="Close Price"/>
    <tableColumn id="7" xr3:uid="{28D2929A-86A5-448B-8F1D-573F78FF72A6}" name="1Y Return vs Nifty"/>
    <tableColumn id="18" xr3:uid="{9EA7DA77-DD1D-4D29-A871-388EFF808B88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2C74DFB5-F29E-4820-A069-ACECF9DAD24A}" name="1M Return vs Nifty"/>
    <tableColumn id="19" xr3:uid="{6385621A-D963-4B3C-AE7A-5DC6FCA8DC04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0CCDA767-1279-42C1-ADFD-44F4EBCE21F5}" name="6M Return vs Nifty"/>
    <tableColumn id="20" xr3:uid="{ED546EF7-E60F-4C69-BDF7-1F290F958155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6DCFF25-C658-4984-89B2-62AC01CD21FB}" name="1W Return vs Nifty"/>
    <tableColumn id="22" xr3:uid="{383CBA43-C973-489D-9722-89C678D9A8CA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A37E2774-00EB-48C2-B172-619DF41E8511}" name="20D EMA" dataDxfId="27"/>
    <tableColumn id="11" xr3:uid="{DDD73901-D643-4A36-8DF9-A5CBCEC75C41}" name="50D EMA"/>
    <tableColumn id="12" xr3:uid="{8E0ECCE6-44F2-491D-82A0-BEDB63E3A8DB}" name="200D EMA"/>
    <tableColumn id="13" xr3:uid="{D695716F-B295-4207-A7FF-86BFC0A1DC0F}" name="RSI Exponential â€“ 14D"/>
    <tableColumn id="25" xr3:uid="{00425AA0-B58B-4E01-A074-BE9485D5A98A}" name="% Price above 20 EMA" dataDxfId="26">
      <calculatedColumnFormula>(Table2[[#This Row],[Close Price]]-Table2[[#This Row],[20D EMA]])/Table2[[#This Row],[20D EMA]]</calculatedColumnFormula>
    </tableColumn>
    <tableColumn id="24" xr3:uid="{828C0DAA-A890-4A93-BF0E-42B6E64E7387}" name="% Price above 50 EMA" dataDxfId="25">
      <calculatedColumnFormula>(Table2[[#This Row],[Close Price]]-Table2[[#This Row],[50D EMA]])/Table2[[#This Row],[50D EMA]]</calculatedColumnFormula>
    </tableColumn>
    <tableColumn id="23" xr3:uid="{07C5D163-DDDB-45C3-9945-7F2E9BBE4479}" name="% Price above 200 EMA" dataDxfId="24">
      <calculatedColumnFormula>(Table2[[#This Row],[Close Price]]-Table2[[#This Row],[200D EMA]])/Table2[[#This Row],[200D EMA]]</calculatedColumnFormula>
    </tableColumn>
    <tableColumn id="14" xr3:uid="{840933F0-48F1-4968-AC8B-BD89EB9CF2FE}" name="Relative Volume"/>
    <tableColumn id="37" xr3:uid="{A1ADFC14-424B-4AE5-8C95-209CAEAF4207}" name="Day Low" dataDxfId="23"/>
    <tableColumn id="36" xr3:uid="{36766E56-AB67-4A15-8C0F-7BFF732BB8CA}" name="Day High" dataDxfId="22"/>
    <tableColumn id="35" xr3:uid="{88DA7B1A-130E-4B84-A029-ABA7A28D1A9D}" name="Current Week Low" dataDxfId="21"/>
    <tableColumn id="34" xr3:uid="{6DEEA850-6810-4F53-95D5-410E9FFB69BF}" name="Current Week High" dataDxfId="20"/>
    <tableColumn id="33" xr3:uid="{9A06D3FB-54CE-4AD9-8371-FD7680769C55}" name="Current Month Low" dataDxfId="19"/>
    <tableColumn id="32" xr3:uid="{3160A76B-49F1-426F-8906-A911F25C3487}" name="Current Month High" dataDxfId="18"/>
    <tableColumn id="31" xr3:uid="{5067D047-ABC7-4D1F-83B0-2208D758BD23}" name="% Away From Day Low" dataDxfId="17">
      <calculatedColumnFormula>(Table2[[#This Row],[Close Price]]/Table2[[#This Row],[Day Low]])-1</calculatedColumnFormula>
    </tableColumn>
    <tableColumn id="30" xr3:uid="{3804D4E6-C0DC-491F-B049-3BDADDE1544C}" name="% Away From Day High" dataDxfId="16">
      <calculatedColumnFormula>(Table2[[#This Row],[Day High]]/Table2[[#This Row],[Close Price]])-1</calculatedColumnFormula>
    </tableColumn>
    <tableColumn id="29" xr3:uid="{DD918E43-2582-415C-8D5E-0F4F07F6F1D0}" name="% Away From Current Week Low" dataDxfId="15">
      <calculatedColumnFormula>(Table2[[#This Row],[Close Price]]/Table2[[#This Row],[Current Week Low]])-1</calculatedColumnFormula>
    </tableColumn>
    <tableColumn id="28" xr3:uid="{D995A7EC-D90B-482F-A445-75CABCAE03BC}" name="% Away From Current Week High" dataDxfId="14">
      <calculatedColumnFormula>(Table2[[#This Row],[Current Week High]]/Table2[[#This Row],[Close Price]])-1</calculatedColumnFormula>
    </tableColumn>
    <tableColumn id="27" xr3:uid="{BBFDA69C-248E-43FE-B728-06850BC3AF01}" name="% Away From Current Month Low" dataDxfId="13">
      <calculatedColumnFormula>(Table2[[#This Row],[Close Price]]/Table2[[#This Row],[Current Month Low]])-1</calculatedColumnFormula>
    </tableColumn>
    <tableColumn id="26" xr3:uid="{E762FE60-3C5D-48A1-A34C-1DCA5F427518}" name="% Away From Current Month High" dataDxfId="12">
      <calculatedColumnFormula>(Table2[[#This Row],[Current Month High]]/Table2[[#This Row],[Close Price]])-1</calculatedColumnFormula>
    </tableColumn>
    <tableColumn id="15" xr3:uid="{CB12B0F0-057E-459C-A806-37579A48C5DA}" name="% Away From 52W High"/>
    <tableColumn id="16" xr3:uid="{EDCFC308-987E-4474-AF6D-F8ABE7604BFE}" name="% Away From 52W Low"/>
    <tableColumn id="38" xr3:uid="{32AE1230-9A95-4511-9756-754C73BB00AB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10EFB727-3FDA-46F4-B95F-9E37AEBE49AA}" name="Relative Strength Sector Index" dataDxfId="10"/>
    <tableColumn id="41" xr3:uid="{9F962175-6DA8-4EF2-8F9E-5F92181AAD4F}" name="Relative Strength Sector Index - Zone" dataDxfId="9"/>
    <tableColumn id="40" xr3:uid="{25B909BC-728E-4A10-BB24-F49F0F5D95A2}" name="Rate of Change" dataDxfId="8"/>
    <tableColumn id="39" xr3:uid="{18F514AE-B38A-4203-B347-EC64AC7E3AC2}" name="Rate of Change - Zone" dataDxfId="7"/>
    <tableColumn id="17" xr3:uid="{DF2CE569-CF52-47AC-862F-F08E985E2FDB}" name="Sharpe Ratio"/>
    <tableColumn id="43" xr3:uid="{5D0CAF59-EE43-4839-B0CE-C2F5B8571076}" name="Sharpe Ratio Z-Score" dataDxfId="6">
      <calculatedColumnFormula>(Table2[[#This Row],[Sharpe Ratio]]-AVERAGE(Table2[Sharpe Ratio]))/_xlfn.STDEV.P(Table2[Sharpe Ratio])</calculatedColumnFormula>
    </tableColumn>
    <tableColumn id="44" xr3:uid="{8DFD6D9C-771B-493B-88DE-2E478327D5A0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68C11289-F16B-413C-88E1-F9367AB7F6E1}" name="Rank 1Y" dataDxfId="4">
      <calculatedColumnFormula>_xlfn.RANK.AVG(Table2[[#This Row],[1Y Return vs Nifty Z-Score]],Table2[1Y Return vs Nifty Z-Score])</calculatedColumnFormula>
    </tableColumn>
    <tableColumn id="46" xr3:uid="{0E41434B-0816-435C-B815-7E00ADEDADBD}" name="Rank 6M" dataDxfId="3">
      <calculatedColumnFormula>_xlfn.RANK.AVG(Table2[[#This Row],[6M Return vs Nifty Z-Score]],Table2[6M Return vs Nifty Z-Score])</calculatedColumnFormula>
    </tableColumn>
    <tableColumn id="47" xr3:uid="{5A3C4D55-4CE2-4D6B-A243-21618CAE401B}" name="Rank Sharpe" dataDxfId="2">
      <calculatedColumnFormula>_xlfn.RANK.AVG(Table2[[#This Row],[Sharpe Ratio Z-Score]],Table2[Sharpe Ratio Z-Score])</calculatedColumnFormula>
    </tableColumn>
    <tableColumn id="48" xr3:uid="{50B353A8-B414-44D7-9CF5-39844ECB5C40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29000-A7FF-4E13-AC2C-A632979BDA9B}" name="Table1" displayName="Table1" ref="A1:Q5151" totalsRowShown="0">
  <autoFilter ref="A1:Q5151" xr:uid="{1C729000-A7FF-4E13-AC2C-A632979BDA9B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8BCF9923-4F08-499C-821B-5EFB3A154EAD}" name="Name"/>
    <tableColumn id="2" xr3:uid="{3612ABD4-F227-43B5-8855-A2F814058C14}" name="Ticker"/>
    <tableColumn id="17" xr3:uid="{B6D62F71-CEAB-4BF2-8AF2-148D31067872}" name="Industry" dataDxfId="0">
      <calculatedColumnFormula>IFERROR(VLOOKUP(Table1[[#This Row],[Ticker]],[1]!Table1[[Symbol]:[Industry]],2,FALSE),"-")</calculatedColumnFormula>
    </tableColumn>
    <tableColumn id="3" xr3:uid="{F2A04403-5B46-49DE-8CDF-6D4CBC7EEC28}" name="Sub-Sector"/>
    <tableColumn id="4" xr3:uid="{16ED7F3F-0EAA-479A-8919-8F406C2966F5}" name="Market Cap"/>
    <tableColumn id="5" xr3:uid="{36885211-7C8B-48F0-AA6E-ABB199CCF02E}" name="Close Price"/>
    <tableColumn id="6" xr3:uid="{2706BAD4-DE6D-47DA-A928-C13E81A921F9}" name="1Y Return vs Nifty"/>
    <tableColumn id="7" xr3:uid="{517F1D0D-A581-4E9C-863E-1265D5BCE411}" name="1M Return vs Nifty"/>
    <tableColumn id="8" xr3:uid="{2F9CDE71-6BED-482A-AD18-AFDE2808B329}" name="6M Return vs Nifty"/>
    <tableColumn id="9" xr3:uid="{85148D37-080F-4A1A-8024-7C316EEC464C}" name="1W Return vs Nifty"/>
    <tableColumn id="10" xr3:uid="{3651B16B-275A-43E7-A9A4-11B282155AB0}" name="50D EMA"/>
    <tableColumn id="11" xr3:uid="{13E591CC-CF09-46E5-AADB-FF4BF188C132}" name="200D EMA"/>
    <tableColumn id="12" xr3:uid="{AAC30E5A-51F6-4610-98CD-92218B0BB8AA}" name="RSI Exponential â€“ 14D"/>
    <tableColumn id="13" xr3:uid="{A547EA51-F187-4486-B95C-AA62DB560328}" name="Relative Volume"/>
    <tableColumn id="14" xr3:uid="{66996E13-012D-4C4B-A72A-CED1E45D04A8}" name="% Away From 52W High"/>
    <tableColumn id="15" xr3:uid="{3D7BD9F9-A364-4E09-969E-C9E5BEAADCB1}" name="% Away From 52W Low"/>
    <tableColumn id="16" xr3:uid="{9BD7F295-445C-4AF6-A15F-354EE58E33F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0C10-CAE1-49F9-B0C4-72AF0396D6E1}">
  <dimension ref="A1:Z122"/>
  <sheetViews>
    <sheetView workbookViewId="0">
      <selection activeCell="G10" sqref="G10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10518</v>
      </c>
      <c r="C1" t="s">
        <v>10500</v>
      </c>
      <c r="D1" t="s">
        <v>10514</v>
      </c>
      <c r="E1" t="s">
        <v>10515</v>
      </c>
      <c r="F1" t="s">
        <v>7</v>
      </c>
      <c r="G1" t="s">
        <v>5</v>
      </c>
      <c r="H1" t="s">
        <v>10516</v>
      </c>
      <c r="I1" t="s">
        <v>12</v>
      </c>
      <c r="J1" t="s">
        <v>10494</v>
      </c>
      <c r="K1" t="s">
        <v>10495</v>
      </c>
      <c r="L1" t="s">
        <v>10496</v>
      </c>
      <c r="M1" t="s">
        <v>10497</v>
      </c>
      <c r="N1" t="s">
        <v>10498</v>
      </c>
      <c r="O1" t="s">
        <v>10499</v>
      </c>
      <c r="P1" t="s">
        <v>13</v>
      </c>
      <c r="Q1" t="s">
        <v>14</v>
      </c>
      <c r="R1" t="s">
        <v>10517</v>
      </c>
      <c r="S1" t="s">
        <v>10486</v>
      </c>
      <c r="T1" t="s">
        <v>10487</v>
      </c>
      <c r="U1" t="s">
        <v>10504</v>
      </c>
      <c r="V1" t="s">
        <v>15</v>
      </c>
      <c r="W1" t="s">
        <v>10509</v>
      </c>
      <c r="X1" t="s">
        <v>10519</v>
      </c>
      <c r="Y1" t="s">
        <v>10520</v>
      </c>
      <c r="Z1" t="s">
        <v>10521</v>
      </c>
    </row>
    <row r="2" spans="1:26" x14ac:dyDescent="0.3">
      <c r="A2" t="s">
        <v>54</v>
      </c>
      <c r="B2">
        <f>COUNTIFS(Table2[Sub-Sector],Table3[[#This Row],[Sub-Sector]])</f>
        <v>3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0.66666666666666663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0.33333333333333331</v>
      </c>
      <c r="P2" s="2">
        <f>COUNTIFS(Table2[Sub-Sector],Table3[[#This Row],[Sub-Sector]],Table2[% Away From 52W High],"&lt;=10")/Table3[[#This Row],[Count]]</f>
        <v>0.66666666666666663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0.66666666666666663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181.5</v>
      </c>
      <c r="X2" s="3">
        <f>_xlfn.RANK.AVG(Table3[[#This Row],[Score]],Table3[Score],1)</f>
        <v>1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85</v>
      </c>
      <c r="Z2" s="3">
        <f>_xlfn.RANK.AVG(Table3[[#This Row],[Score 2 ]],Table3[[Score 2 ]],1)</f>
        <v>1</v>
      </c>
    </row>
    <row r="3" spans="1:26" x14ac:dyDescent="0.3">
      <c r="A3" t="s">
        <v>891</v>
      </c>
      <c r="B3">
        <f>COUNTIFS(Table2[Sub-Sector],Table3[[#This Row],[Sub-Sector]])</f>
        <v>2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0.5</v>
      </c>
      <c r="I3" s="2">
        <f>COUNTIFS(Table2[Sub-Sector],Table3[[#This Row],[Sub-Sector]],Table2[Relative Volume],"&gt;=1")/Table3[[#This Row],[Count]]</f>
        <v>0.5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0.5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0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0.5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0.5</v>
      </c>
      <c r="V3" s="2">
        <f>COUNTIFS(Table2[Sub-Sector],Table3[[#This Row],[Sub-Sector]],Table2[Sharpe Ratio],"&gt;=0.10")/Table3[[#This Row],[Count]]</f>
        <v>1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295.5</v>
      </c>
      <c r="X3" s="3">
        <f>_xlfn.RANK.AVG(Table3[[#This Row],[Score]],Table3[Score],1)</f>
        <v>14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3" s="3">
        <f>_xlfn.RANK.AVG(Table3[[#This Row],[Score 2 ]],Table3[[Score 2 ]],1)</f>
        <v>2.5</v>
      </c>
    </row>
    <row r="4" spans="1:26" x14ac:dyDescent="0.3">
      <c r="A4" t="s">
        <v>106</v>
      </c>
      <c r="B4">
        <f>COUNTIFS(Table2[Sub-Sector],Table3[[#This Row],[Sub-Sector]])</f>
        <v>7</v>
      </c>
      <c r="C4" s="2">
        <f>COUNTIFS(Table2[Sub-Sector],Table3[[#This Row],[Sub-Sector]],Table2[Uptrend],"Uptrend")/Table3[[#This Row],[Count]]</f>
        <v>0.8571428571428571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0.8571428571428571</v>
      </c>
      <c r="F4" s="2">
        <f>COUNTIFS(Table2[Sub-Sector],Table3[[#This Row],[Sub-Sector]],Table2[6M Return vs Nifty],"&gt;=10")/Table3[[#This Row],[Count]]</f>
        <v>0.8571428571428571</v>
      </c>
      <c r="G4" s="2">
        <f>COUNTIFS(Table2[Sub-Sector],Table3[[#This Row],[Sub-Sector]],Table2[1Y Return vs Nifty],"&gt;=10")/Table3[[#This Row],[Count]]</f>
        <v>0.8571428571428571</v>
      </c>
      <c r="H4" s="2">
        <f>COUNTIFS(Table2[Sub-Sector],Table3[[#This Row],[Sub-Sector]],Table2[RSI Exponential â€“ 14D],"&gt;=50")/Table3[[#This Row],[Count]]</f>
        <v>0.8571428571428571</v>
      </c>
      <c r="I4" s="2">
        <f>COUNTIFS(Table2[Sub-Sector],Table3[[#This Row],[Sub-Sector]],Table2[Relative Volume],"&gt;=1")/Table3[[#This Row],[Count]]</f>
        <v>0.5714285714285714</v>
      </c>
      <c r="J4" s="2">
        <f>COUNTIFS(Table2[Sub-Sector],Table3[[#This Row],[Sub-Sector]],Table2[% Away From Day Low],"&gt;=0.05")/Table3[[#This Row],[Count]]</f>
        <v>0.14285714285714285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0.14285714285714285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0.8571428571428571</v>
      </c>
      <c r="O4" s="2">
        <f>COUNTIFS(Table2[Sub-Sector],Table3[[#This Row],[Sub-Sector]],Table2[% Away From Current Month High],"&lt;=0.05")/Table3[[#This Row],[Count]]</f>
        <v>0.14285714285714285</v>
      </c>
      <c r="P4" s="2">
        <f>COUNTIFS(Table2[Sub-Sector],Table3[[#This Row],[Sub-Sector]],Table2[% Away From 52W High],"&lt;=10")/Table3[[#This Row],[Count]]</f>
        <v>0.5714285714285714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0.8571428571428571</v>
      </c>
      <c r="S4" s="2">
        <f>COUNTIFS(Table2[Sub-Sector],Table3[[#This Row],[Sub-Sector]],Table2[% Price above 50 EMA],"&gt;=0")/Table3[[#This Row],[Count]]</f>
        <v>0.8571428571428571</v>
      </c>
      <c r="T4" s="2">
        <f>COUNTIFS(Table2[Sub-Sector],Table3[[#This Row],[Sub-Sector]],Table2[% Price above 200 EMA],"&gt;=0")/Table3[[#This Row],[Count]]</f>
        <v>0.8571428571428571</v>
      </c>
      <c r="U4" s="2">
        <f>COUNTIFS(Table2[Sub-Sector],Table3[[#This Row],[Sub-Sector]],Table2[Rate of Change - Zone],"Positive")/Table3[[#This Row],[Count]]</f>
        <v>0.8571428571428571</v>
      </c>
      <c r="V4" s="2">
        <f>COUNTIFS(Table2[Sub-Sector],Table3[[#This Row],[Sub-Sector]],Table2[Sharpe Ratio],"&gt;=0.10")/Table3[[#This Row],[Count]]</f>
        <v>0.8571428571428571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4" s="3">
        <f>_xlfn.RANK.AVG(Table3[[#This Row],[Score]],Table3[Score],1)</f>
        <v>4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4" s="3">
        <f>_xlfn.RANK.AVG(Table3[[#This Row],[Score 2 ]],Table3[[Score 2 ]],1)</f>
        <v>2.5</v>
      </c>
    </row>
    <row r="5" spans="1:26" x14ac:dyDescent="0.3">
      <c r="A5" t="s">
        <v>101</v>
      </c>
      <c r="B5">
        <f>COUNTIFS(Table2[Sub-Sector],Table3[[#This Row],[Sub-Sector]])</f>
        <v>5</v>
      </c>
      <c r="C5" s="2">
        <f>COUNTIFS(Table2[Sub-Sector],Table3[[#This Row],[Sub-Sector]],Table2[Uptrend],"Uptrend")/Table3[[#This Row],[Count]]</f>
        <v>0.6</v>
      </c>
      <c r="D5" s="2">
        <f>COUNTIFS(Table2[Sub-Sector],Table3[[#This Row],[Sub-Sector]],Table2[1W Return vs Nifty],"&gt;=5")/Table3[[#This Row],[Count]]</f>
        <v>0.2</v>
      </c>
      <c r="E5" s="2">
        <f>COUNTIFS(Table2[Sub-Sector],Table3[[#This Row],[Sub-Sector]],Table2[1M Return vs Nifty],"&gt;=5")/Table3[[#This Row],[Count]]</f>
        <v>0.2</v>
      </c>
      <c r="F5" s="2">
        <f>COUNTIFS(Table2[Sub-Sector],Table3[[#This Row],[Sub-Sector]],Table2[6M Return vs Nifty],"&gt;=10")/Table3[[#This Row],[Count]]</f>
        <v>0.6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0.4</v>
      </c>
      <c r="I5" s="2">
        <f>COUNTIFS(Table2[Sub-Sector],Table3[[#This Row],[Sub-Sector]],Table2[Relative Volume],"&gt;=1")/Table3[[#This Row],[Count]]</f>
        <v>0.6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0.6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0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0.6</v>
      </c>
      <c r="S5" s="2">
        <f>COUNTIFS(Table2[Sub-Sector],Table3[[#This Row],[Sub-Sector]],Table2[% Price above 50 EMA],"&gt;=0")/Table3[[#This Row],[Count]]</f>
        <v>0.6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0.6</v>
      </c>
      <c r="V5" s="2">
        <f>COUNTIFS(Table2[Sub-Sector],Table3[[#This Row],[Sub-Sector]],Table2[Sharpe Ratio],"&gt;=0.10")/Table3[[#This Row],[Count]]</f>
        <v>0.8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246.5</v>
      </c>
      <c r="X5" s="3">
        <f>_xlfn.RANK.AVG(Table3[[#This Row],[Score]],Table3[Score],1)</f>
        <v>5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5" s="3">
        <f>_xlfn.RANK.AVG(Table3[[#This Row],[Score 2 ]],Table3[[Score 2 ]],1)</f>
        <v>4</v>
      </c>
    </row>
    <row r="6" spans="1:26" x14ac:dyDescent="0.3">
      <c r="A6" t="s">
        <v>57</v>
      </c>
      <c r="B6">
        <f>COUNTIFS(Table2[Sub-Sector],Table3[[#This Row],[Sub-Sector]])</f>
        <v>4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0.75</v>
      </c>
      <c r="H6" s="2">
        <f>COUNTIFS(Table2[Sub-Sector],Table3[[#This Row],[Sub-Sector]],Table2[RSI Exponential â€“ 14D],"&gt;=50")/Table3[[#This Row],[Count]]</f>
        <v>0.5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0.25</v>
      </c>
      <c r="O6" s="2">
        <f>COUNTIFS(Table2[Sub-Sector],Table3[[#This Row],[Sub-Sector]],Table2[% Away From Current Month High],"&lt;=0.05")/Table3[[#This Row],[Count]]</f>
        <v>0.75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0.75</v>
      </c>
      <c r="V6" s="2">
        <f>COUNTIFS(Table2[Sub-Sector],Table3[[#This Row],[Sub-Sector]],Table2[Sharpe Ratio],"&gt;=0.10")/Table3[[#This Row],[Count]]</f>
        <v>0.75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304.5</v>
      </c>
      <c r="X6" s="3">
        <f>_xlfn.RANK.AVG(Table3[[#This Row],[Score]],Table3[Score],1)</f>
        <v>15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</v>
      </c>
      <c r="Z6" s="3">
        <f>_xlfn.RANK.AVG(Table3[[#This Row],[Score 2 ]],Table3[[Score 2 ]],1)</f>
        <v>5</v>
      </c>
    </row>
    <row r="7" spans="1:26" x14ac:dyDescent="0.3">
      <c r="A7" t="s">
        <v>153</v>
      </c>
      <c r="B7">
        <f>COUNTIFS(Table2[Sub-Sector],Table3[[#This Row],[Sub-Sector]])</f>
        <v>3</v>
      </c>
      <c r="C7" s="2">
        <f>COUNTIFS(Table2[Sub-Sector],Table3[[#This Row],[Sub-Sector]],Table2[Uptrend],"Uptrend")/Table3[[#This Row],[Count]]</f>
        <v>1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0.33333333333333331</v>
      </c>
      <c r="F7" s="2">
        <f>COUNTIFS(Table2[Sub-Sector],Table3[[#This Row],[Sub-Sector]],Table2[6M Return vs Nifty],"&gt;=10")/Table3[[#This Row],[Count]]</f>
        <v>0.33333333333333331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0.33333333333333331</v>
      </c>
      <c r="I7" s="2">
        <f>COUNTIFS(Table2[Sub-Sector],Table3[[#This Row],[Sub-Sector]],Table2[Relative Volume],"&gt;=1")/Table3[[#This Row],[Count]]</f>
        <v>0.66666666666666663</v>
      </c>
      <c r="J7" s="2">
        <f>COUNTIFS(Table2[Sub-Sector],Table3[[#This Row],[Sub-Sector]],Table2[% Away From Day Low],"&gt;=0.05")/Table3[[#This Row],[Count]]</f>
        <v>0.33333333333333331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0.33333333333333331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0</v>
      </c>
      <c r="P7" s="2">
        <f>COUNTIFS(Table2[Sub-Sector],Table3[[#This Row],[Sub-Sector]],Table2[% Away From 52W High],"&lt;=10")/Table3[[#This Row],[Count]]</f>
        <v>0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0.66666666666666663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0.33333333333333331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252</v>
      </c>
      <c r="X7" s="3">
        <f>_xlfn.RANK.AVG(Table3[[#This Row],[Score]],Table3[Score],1)</f>
        <v>6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7" s="3">
        <f>_xlfn.RANK.AVG(Table3[[#This Row],[Score 2 ]],Table3[[Score 2 ]],1)</f>
        <v>6</v>
      </c>
    </row>
    <row r="8" spans="1:26" x14ac:dyDescent="0.3">
      <c r="A8" t="s">
        <v>83</v>
      </c>
      <c r="B8">
        <f>COUNTIFS(Table2[Sub-Sector],Table3[[#This Row],[Sub-Sector]])</f>
        <v>3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0.33333333333333331</v>
      </c>
      <c r="F8" s="2">
        <f>COUNTIFS(Table2[Sub-Sector],Table3[[#This Row],[Sub-Sector]],Table2[6M Return vs Nifty],"&gt;=10")/Table3[[#This Row],[Count]]</f>
        <v>0.66666666666666663</v>
      </c>
      <c r="G8" s="2">
        <f>COUNTIFS(Table2[Sub-Sector],Table3[[#This Row],[Sub-Sector]],Table2[1Y Return vs Nifty],"&gt;=10")/Table3[[#This Row],[Count]]</f>
        <v>0.66666666666666663</v>
      </c>
      <c r="H8" s="2">
        <f>COUNTIFS(Table2[Sub-Sector],Table3[[#This Row],[Sub-Sector]],Table2[RSI Exponential â€“ 14D],"&gt;=50")/Table3[[#This Row],[Count]]</f>
        <v>0.66666666666666663</v>
      </c>
      <c r="I8" s="2">
        <f>COUNTIFS(Table2[Sub-Sector],Table3[[#This Row],[Sub-Sector]],Table2[Relative Volume],"&gt;=1")/Table3[[#This Row],[Count]]</f>
        <v>0.66666666666666663</v>
      </c>
      <c r="J8" s="2">
        <f>COUNTIFS(Table2[Sub-Sector],Table3[[#This Row],[Sub-Sector]],Table2[% Away From Day Low],"&gt;=0.05")/Table3[[#This Row],[Count]]</f>
        <v>0.33333333333333331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0.33333333333333331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0.66666666666666663</v>
      </c>
      <c r="O8" s="2">
        <f>COUNTIFS(Table2[Sub-Sector],Table3[[#This Row],[Sub-Sector]],Table2[% Away From Current Month High],"&lt;=0.05")/Table3[[#This Row],[Count]]</f>
        <v>0.66666666666666663</v>
      </c>
      <c r="P8" s="2">
        <f>COUNTIFS(Table2[Sub-Sector],Table3[[#This Row],[Sub-Sector]],Table2[% Away From 52W High],"&lt;=10")/Table3[[#This Row],[Count]]</f>
        <v>0.66666666666666663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0.66666666666666663</v>
      </c>
      <c r="S8" s="2">
        <f>COUNTIFS(Table2[Sub-Sector],Table3[[#This Row],[Sub-Sector]],Table2[% Price above 50 EMA],"&gt;=0")/Table3[[#This Row],[Count]]</f>
        <v>0.66666666666666663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0.66666666666666663</v>
      </c>
      <c r="V8" s="2">
        <f>COUNTIFS(Table2[Sub-Sector],Table3[[#This Row],[Sub-Sector]],Table2[Sharpe Ratio],"&gt;=0.10")/Table3[[#This Row],[Count]]</f>
        <v>0.33333333333333331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256</v>
      </c>
      <c r="X8" s="3">
        <f>_xlfn.RANK.AVG(Table3[[#This Row],[Score]],Table3[Score],1)</f>
        <v>7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8" s="3">
        <f>_xlfn.RANK.AVG(Table3[[#This Row],[Score 2 ]],Table3[[Score 2 ]],1)</f>
        <v>7</v>
      </c>
    </row>
    <row r="9" spans="1:26" x14ac:dyDescent="0.3">
      <c r="A9" t="s">
        <v>276</v>
      </c>
      <c r="B9">
        <f>COUNTIFS(Table2[Sub-Sector],Table3[[#This Row],[Sub-Sector]])</f>
        <v>1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0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1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</v>
      </c>
      <c r="P9" s="2">
        <f>COUNTIFS(Table2[Sub-Sector],Table3[[#This Row],[Sub-Sector]],Table2[% Away From 52W High],"&lt;=10")/Table3[[#This Row],[Count]]</f>
        <v>0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9" s="3">
        <f>_xlfn.RANK.AVG(Table3[[#This Row],[Score]],Table3[Score],1)</f>
        <v>21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9" s="3">
        <f>_xlfn.RANK.AVG(Table3[[#This Row],[Score 2 ]],Table3[[Score 2 ]],1)</f>
        <v>8</v>
      </c>
    </row>
    <row r="10" spans="1:26" x14ac:dyDescent="0.3">
      <c r="A10" t="s">
        <v>249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</v>
      </c>
      <c r="J10" s="2">
        <f>COUNTIFS(Table2[Sub-Sector],Table3[[#This Row],[Sub-Sector]],Table2[% Away From Day Low],"&gt;=0.05")/Table3[[#This Row],[Count]]</f>
        <v>1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1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</v>
      </c>
      <c r="P10" s="2">
        <f>COUNTIFS(Table2[Sub-Sector],Table3[[#This Row],[Sub-Sector]],Table2[% Away From 52W High],"&lt;=10")/Table3[[#This Row],[Count]]</f>
        <v>0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0" s="3">
        <f>_xlfn.RANK.AVG(Table3[[#This Row],[Score]],Table3[Score],1)</f>
        <v>2.5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0" s="3">
        <f>_xlfn.RANK.AVG(Table3[[#This Row],[Score 2 ]],Table3[[Score 2 ]],1)</f>
        <v>11</v>
      </c>
    </row>
    <row r="11" spans="1:26" x14ac:dyDescent="0.3">
      <c r="A11" t="s">
        <v>225</v>
      </c>
      <c r="B11">
        <f>COUNTIFS(Table2[Sub-Sector],Table3[[#This Row],[Sub-Sector]])</f>
        <v>1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1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11" s="3">
        <f>_xlfn.RANK.AVG(Table3[[#This Row],[Score]],Table3[Score],1)</f>
        <v>2.5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1" s="3">
        <f>_xlfn.RANK.AVG(Table3[[#This Row],[Score 2 ]],Table3[[Score 2 ]],1)</f>
        <v>11</v>
      </c>
    </row>
    <row r="12" spans="1:26" x14ac:dyDescent="0.3">
      <c r="A12" t="s">
        <v>92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0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</v>
      </c>
      <c r="O12" s="2">
        <f>COUNTIFS(Table2[Sub-Sector],Table3[[#This Row],[Sub-Sector]],Table2[% Away From Current Month High],"&lt;=0.05")/Table3[[#This Row],[Count]]</f>
        <v>0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2" s="3">
        <f>_xlfn.RANK.AVG(Table3[[#This Row],[Score]],Table3[Score],1)</f>
        <v>24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2" s="3">
        <f>_xlfn.RANK.AVG(Table3[[#This Row],[Score 2 ]],Table3[[Score 2 ]],1)</f>
        <v>11</v>
      </c>
    </row>
    <row r="13" spans="1:26" x14ac:dyDescent="0.3">
      <c r="A13" t="s">
        <v>160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3" s="3">
        <f>_xlfn.RANK.AVG(Table3[[#This Row],[Score]],Table3[Score],1)</f>
        <v>24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3" s="3">
        <f>_xlfn.RANK.AVG(Table3[[#This Row],[Score 2 ]],Table3[[Score 2 ]],1)</f>
        <v>11</v>
      </c>
    </row>
    <row r="14" spans="1:26" x14ac:dyDescent="0.3">
      <c r="A14" t="s">
        <v>1642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</v>
      </c>
      <c r="I14" s="2">
        <f>COUNTIFS(Table2[Sub-Sector],Table3[[#This Row],[Sub-Sector]],Table2[Relative Volume],"&gt;=1")/Table3[[#This Row],[Count]]</f>
        <v>0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4" s="3">
        <f>_xlfn.RANK.AVG(Table3[[#This Row],[Score]],Table3[Score],1)</f>
        <v>24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4" s="3">
        <f>_xlfn.RANK.AVG(Table3[[#This Row],[Score 2 ]],Table3[[Score 2 ]],1)</f>
        <v>11</v>
      </c>
    </row>
    <row r="15" spans="1:26" x14ac:dyDescent="0.3">
      <c r="A15" t="s">
        <v>46</v>
      </c>
      <c r="B15">
        <f>COUNTIFS(Table2[Sub-Sector],Table3[[#This Row],[Sub-Sector]])</f>
        <v>27</v>
      </c>
      <c r="C15" s="2">
        <f>COUNTIFS(Table2[Sub-Sector],Table3[[#This Row],[Sub-Sector]],Table2[Uptrend],"Uptrend")/Table3[[#This Row],[Count]]</f>
        <v>0.88888888888888884</v>
      </c>
      <c r="D15" s="2">
        <f>COUNTIFS(Table2[Sub-Sector],Table3[[#This Row],[Sub-Sector]],Table2[1W Return vs Nifty],"&gt;=5")/Table3[[#This Row],[Count]]</f>
        <v>3.7037037037037035E-2</v>
      </c>
      <c r="E15" s="2">
        <f>COUNTIFS(Table2[Sub-Sector],Table3[[#This Row],[Sub-Sector]],Table2[1M Return vs Nifty],"&gt;=5")/Table3[[#This Row],[Count]]</f>
        <v>0.14814814814814814</v>
      </c>
      <c r="F15" s="2">
        <f>COUNTIFS(Table2[Sub-Sector],Table3[[#This Row],[Sub-Sector]],Table2[6M Return vs Nifty],"&gt;=10")/Table3[[#This Row],[Count]]</f>
        <v>0.7407407407407407</v>
      </c>
      <c r="G15" s="2">
        <f>COUNTIFS(Table2[Sub-Sector],Table3[[#This Row],[Sub-Sector]],Table2[1Y Return vs Nifty],"&gt;=10")/Table3[[#This Row],[Count]]</f>
        <v>0.88888888888888884</v>
      </c>
      <c r="H15" s="2">
        <f>COUNTIFS(Table2[Sub-Sector],Table3[[#This Row],[Sub-Sector]],Table2[RSI Exponential â€“ 14D],"&gt;=50")/Table3[[#This Row],[Count]]</f>
        <v>0.37037037037037035</v>
      </c>
      <c r="I15" s="2">
        <f>COUNTIFS(Table2[Sub-Sector],Table3[[#This Row],[Sub-Sector]],Table2[Relative Volume],"&gt;=1")/Table3[[#This Row],[Count]]</f>
        <v>0.44444444444444442</v>
      </c>
      <c r="J15" s="2">
        <f>COUNTIFS(Table2[Sub-Sector],Table3[[#This Row],[Sub-Sector]],Table2[% Away From Day Low],"&gt;=0.05")/Table3[[#This Row],[Count]]</f>
        <v>0.25925925925925924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0.25925925925925924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0.55555555555555558</v>
      </c>
      <c r="O15" s="2">
        <f>COUNTIFS(Table2[Sub-Sector],Table3[[#This Row],[Sub-Sector]],Table2[% Away From Current Month High],"&lt;=0.05")/Table3[[#This Row],[Count]]</f>
        <v>0.22222222222222221</v>
      </c>
      <c r="P15" s="2">
        <f>COUNTIFS(Table2[Sub-Sector],Table3[[#This Row],[Sub-Sector]],Table2[% Away From 52W High],"&lt;=10")/Table3[[#This Row],[Count]]</f>
        <v>0.37037037037037035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0.70370370370370372</v>
      </c>
      <c r="S15" s="2">
        <f>COUNTIFS(Table2[Sub-Sector],Table3[[#This Row],[Sub-Sector]],Table2[% Price above 50 EMA],"&gt;=0")/Table3[[#This Row],[Count]]</f>
        <v>0.96296296296296291</v>
      </c>
      <c r="T15" s="2">
        <f>COUNTIFS(Table2[Sub-Sector],Table3[[#This Row],[Sub-Sector]],Table2[% Price above 200 EMA],"&gt;=0")/Table3[[#This Row],[Count]]</f>
        <v>0.96296296296296291</v>
      </c>
      <c r="U15" s="2">
        <f>COUNTIFS(Table2[Sub-Sector],Table3[[#This Row],[Sub-Sector]],Table2[Rate of Change - Zone],"Positive")/Table3[[#This Row],[Count]]</f>
        <v>0.51851851851851849</v>
      </c>
      <c r="V15" s="2">
        <f>COUNTIFS(Table2[Sub-Sector],Table3[[#This Row],[Sub-Sector]],Table2[Sharpe Ratio],"&gt;=0.10")/Table3[[#This Row],[Count]]</f>
        <v>0.66666666666666663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259.5</v>
      </c>
      <c r="X15" s="3">
        <f>_xlfn.RANK.AVG(Table3[[#This Row],[Score]],Table3[Score],1)</f>
        <v>9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5" s="3">
        <f>_xlfn.RANK.AVG(Table3[[#This Row],[Score 2 ]],Table3[[Score 2 ]],1)</f>
        <v>14</v>
      </c>
    </row>
    <row r="16" spans="1:26" x14ac:dyDescent="0.3">
      <c r="A16" t="s">
        <v>18</v>
      </c>
      <c r="B16">
        <f>COUNTIFS(Table2[Sub-Sector],Table3[[#This Row],[Sub-Sector]])</f>
        <v>6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0.5</v>
      </c>
      <c r="G16" s="2">
        <f>COUNTIFS(Table2[Sub-Sector],Table3[[#This Row],[Sub-Sector]],Table2[1Y Return vs Nifty],"&gt;=10")/Table3[[#This Row],[Count]]</f>
        <v>0.83333333333333337</v>
      </c>
      <c r="H16" s="2">
        <f>COUNTIFS(Table2[Sub-Sector],Table3[[#This Row],[Sub-Sector]],Table2[RSI Exponential â€“ 14D],"&gt;=50")/Table3[[#This Row],[Count]]</f>
        <v>0.33333333333333331</v>
      </c>
      <c r="I16" s="2">
        <f>COUNTIFS(Table2[Sub-Sector],Table3[[#This Row],[Sub-Sector]],Table2[Relative Volume],"&gt;=1")/Table3[[#This Row],[Count]]</f>
        <v>0.83333333333333337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0.5</v>
      </c>
      <c r="O16" s="2">
        <f>COUNTIFS(Table2[Sub-Sector],Table3[[#This Row],[Sub-Sector]],Table2[% Away From Current Month High],"&lt;=0.05")/Table3[[#This Row],[Count]]</f>
        <v>0.33333333333333331</v>
      </c>
      <c r="P16" s="2">
        <f>COUNTIFS(Table2[Sub-Sector],Table3[[#This Row],[Sub-Sector]],Table2[% Away From 52W High],"&lt;=10")/Table3[[#This Row],[Count]]</f>
        <v>0.16666666666666666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0.33333333333333331</v>
      </c>
      <c r="S16" s="2">
        <f>COUNTIFS(Table2[Sub-Sector],Table3[[#This Row],[Sub-Sector]],Table2[% Price above 50 EMA],"&gt;=0")/Table3[[#This Row],[Count]]</f>
        <v>0.66666666666666663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0.5</v>
      </c>
      <c r="V16" s="2">
        <f>COUNTIFS(Table2[Sub-Sector],Table3[[#This Row],[Sub-Sector]],Table2[Sharpe Ratio],"&gt;=0.10")/Table3[[#This Row],[Count]]</f>
        <v>0.5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16" s="3">
        <f>_xlfn.RANK.AVG(Table3[[#This Row],[Score]],Table3[Score],1)</f>
        <v>26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</v>
      </c>
      <c r="Z16" s="3">
        <f>_xlfn.RANK.AVG(Table3[[#This Row],[Score 2 ]],Table3[[Score 2 ]],1)</f>
        <v>15</v>
      </c>
    </row>
    <row r="17" spans="1:26" x14ac:dyDescent="0.3">
      <c r="A17" t="s">
        <v>352</v>
      </c>
      <c r="B17">
        <f>COUNTIFS(Table2[Sub-Sector],Table3[[#This Row],[Sub-Sector]])</f>
        <v>14</v>
      </c>
      <c r="C17" s="2">
        <f>COUNTIFS(Table2[Sub-Sector],Table3[[#This Row],[Sub-Sector]],Table2[Uptrend],"Uptrend")/Table3[[#This Row],[Count]]</f>
        <v>0.8571428571428571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7.1428571428571425E-2</v>
      </c>
      <c r="F17" s="2">
        <f>COUNTIFS(Table2[Sub-Sector],Table3[[#This Row],[Sub-Sector]],Table2[6M Return vs Nifty],"&gt;=10")/Table3[[#This Row],[Count]]</f>
        <v>0.5</v>
      </c>
      <c r="G17" s="2">
        <f>COUNTIFS(Table2[Sub-Sector],Table3[[#This Row],[Sub-Sector]],Table2[1Y Return vs Nifty],"&gt;=10")/Table3[[#This Row],[Count]]</f>
        <v>0.7142857142857143</v>
      </c>
      <c r="H17" s="2">
        <f>COUNTIFS(Table2[Sub-Sector],Table3[[#This Row],[Sub-Sector]],Table2[RSI Exponential â€“ 14D],"&gt;=50")/Table3[[#This Row],[Count]]</f>
        <v>0.6428571428571429</v>
      </c>
      <c r="I17" s="2">
        <f>COUNTIFS(Table2[Sub-Sector],Table3[[#This Row],[Sub-Sector]],Table2[Relative Volume],"&gt;=1")/Table3[[#This Row],[Count]]</f>
        <v>0.5714285714285714</v>
      </c>
      <c r="J17" s="2">
        <f>COUNTIFS(Table2[Sub-Sector],Table3[[#This Row],[Sub-Sector]],Table2[% Away From Day Low],"&gt;=0.05")/Table3[[#This Row],[Count]]</f>
        <v>0.5714285714285714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0.5714285714285714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0.6428571428571429</v>
      </c>
      <c r="O17" s="2">
        <f>COUNTIFS(Table2[Sub-Sector],Table3[[#This Row],[Sub-Sector]],Table2[% Away From Current Month High],"&lt;=0.05")/Table3[[#This Row],[Count]]</f>
        <v>0.35714285714285715</v>
      </c>
      <c r="P17" s="2">
        <f>COUNTIFS(Table2[Sub-Sector],Table3[[#This Row],[Sub-Sector]],Table2[% Away From 52W High],"&lt;=10")/Table3[[#This Row],[Count]]</f>
        <v>0.6428571428571429</v>
      </c>
      <c r="Q17" s="2">
        <f>COUNTIFS(Table2[Sub-Sector],Table3[[#This Row],[Sub-Sector]],Table2[% Away From 52W Low],"&gt;=10")/Table3[[#This Row],[Count]]</f>
        <v>0.9285714285714286</v>
      </c>
      <c r="R17" s="2">
        <f>COUNTIFS(Table2[Sub-Sector],Table3[[#This Row],[Sub-Sector]],Table2[% Price above 20 EMA],"&gt;=0")/Table3[[#This Row],[Count]]</f>
        <v>0.7142857142857143</v>
      </c>
      <c r="S17" s="2">
        <f>COUNTIFS(Table2[Sub-Sector],Table3[[#This Row],[Sub-Sector]],Table2[% Price above 50 EMA],"&gt;=0")/Table3[[#This Row],[Count]]</f>
        <v>0.8571428571428571</v>
      </c>
      <c r="T17" s="2">
        <f>COUNTIFS(Table2[Sub-Sector],Table3[[#This Row],[Sub-Sector]],Table2[% Price above 200 EMA],"&gt;=0")/Table3[[#This Row],[Count]]</f>
        <v>0.8571428571428571</v>
      </c>
      <c r="U17" s="2">
        <f>COUNTIFS(Table2[Sub-Sector],Table3[[#This Row],[Sub-Sector]],Table2[Rate of Change - Zone],"Positive")/Table3[[#This Row],[Count]]</f>
        <v>0.7142857142857143</v>
      </c>
      <c r="V17" s="2">
        <f>COUNTIFS(Table2[Sub-Sector],Table3[[#This Row],[Sub-Sector]],Table2[Sharpe Ratio],"&gt;=0.10")/Table3[[#This Row],[Count]]</f>
        <v>7.1428571428571425E-2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</v>
      </c>
      <c r="X17" s="3">
        <f>_xlfn.RANK.AVG(Table3[[#This Row],[Score]],Table3[Score],1)</f>
        <v>28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17" s="3">
        <f>_xlfn.RANK.AVG(Table3[[#This Row],[Score 2 ]],Table3[[Score 2 ]],1)</f>
        <v>16</v>
      </c>
    </row>
    <row r="18" spans="1:26" x14ac:dyDescent="0.3">
      <c r="A18" t="s">
        <v>469</v>
      </c>
      <c r="B18">
        <f>COUNTIFS(Table2[Sub-Sector],Table3[[#This Row],[Sub-Sector]])</f>
        <v>4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0.75</v>
      </c>
      <c r="F18" s="2">
        <f>COUNTIFS(Table2[Sub-Sector],Table3[[#This Row],[Sub-Sector]],Table2[6M Return vs Nifty],"&gt;=10")/Table3[[#This Row],[Count]]</f>
        <v>0.75</v>
      </c>
      <c r="G18" s="2">
        <f>COUNTIFS(Table2[Sub-Sector],Table3[[#This Row],[Sub-Sector]],Table2[1Y Return vs Nifty],"&gt;=10")/Table3[[#This Row],[Count]]</f>
        <v>0.75</v>
      </c>
      <c r="H18" s="2">
        <f>COUNTIFS(Table2[Sub-Sector],Table3[[#This Row],[Sub-Sector]],Table2[RSI Exponential â€“ 14D],"&gt;=50")/Table3[[#This Row],[Count]]</f>
        <v>0.5</v>
      </c>
      <c r="I18" s="2">
        <f>COUNTIFS(Table2[Sub-Sector],Table3[[#This Row],[Sub-Sector]],Table2[Relative Volume],"&gt;=1")/Table3[[#This Row],[Count]]</f>
        <v>0.5</v>
      </c>
      <c r="J18" s="2">
        <f>COUNTIFS(Table2[Sub-Sector],Table3[[#This Row],[Sub-Sector]],Table2[% Away From Day Low],"&gt;=0.05")/Table3[[#This Row],[Count]]</f>
        <v>0.25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0.25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0.5</v>
      </c>
      <c r="O18" s="2">
        <f>COUNTIFS(Table2[Sub-Sector],Table3[[#This Row],[Sub-Sector]],Table2[% Away From Current Month High],"&lt;=0.05")/Table3[[#This Row],[Count]]</f>
        <v>0</v>
      </c>
      <c r="P18" s="2">
        <f>COUNTIFS(Table2[Sub-Sector],Table3[[#This Row],[Sub-Sector]],Table2[% Away From 52W High],"&lt;=10")/Table3[[#This Row],[Count]]</f>
        <v>0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0.5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0.5</v>
      </c>
      <c r="V18" s="2">
        <f>COUNTIFS(Table2[Sub-Sector],Table3[[#This Row],[Sub-Sector]],Table2[Sharpe Ratio],"&gt;=0.10")/Table3[[#This Row],[Count]]</f>
        <v>0.5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</v>
      </c>
      <c r="X18" s="3">
        <f>_xlfn.RANK.AVG(Table3[[#This Row],[Score]],Table3[Score],1)</f>
        <v>8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8" s="3">
        <f>_xlfn.RANK.AVG(Table3[[#This Row],[Score 2 ]],Table3[[Score 2 ]],1)</f>
        <v>17.5</v>
      </c>
    </row>
    <row r="19" spans="1:26" x14ac:dyDescent="0.3">
      <c r="A19" t="s">
        <v>633</v>
      </c>
      <c r="B19">
        <f>COUNTIFS(Table2[Sub-Sector],Table3[[#This Row],[Sub-Sector]])</f>
        <v>4</v>
      </c>
      <c r="C19" s="2">
        <f>COUNTIFS(Table2[Sub-Sector],Table3[[#This Row],[Sub-Sector]],Table2[Uptrend],"Uptrend")/Table3[[#This Row],[Count]]</f>
        <v>0.5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0.25</v>
      </c>
      <c r="F19" s="2">
        <f>COUNTIFS(Table2[Sub-Sector],Table3[[#This Row],[Sub-Sector]],Table2[6M Return vs Nifty],"&gt;=10")/Table3[[#This Row],[Count]]</f>
        <v>0.75</v>
      </c>
      <c r="G19" s="2">
        <f>COUNTIFS(Table2[Sub-Sector],Table3[[#This Row],[Sub-Sector]],Table2[1Y Return vs Nifty],"&gt;=10")/Table3[[#This Row],[Count]]</f>
        <v>0.75</v>
      </c>
      <c r="H19" s="2">
        <f>COUNTIFS(Table2[Sub-Sector],Table3[[#This Row],[Sub-Sector]],Table2[RSI Exponential â€“ 14D],"&gt;=50")/Table3[[#This Row],[Count]]</f>
        <v>0.25</v>
      </c>
      <c r="I19" s="2">
        <f>COUNTIFS(Table2[Sub-Sector],Table3[[#This Row],[Sub-Sector]],Table2[Relative Volume],"&gt;=1")/Table3[[#This Row],[Count]]</f>
        <v>0.5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0.5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0.5</v>
      </c>
      <c r="S19" s="2">
        <f>COUNTIFS(Table2[Sub-Sector],Table3[[#This Row],[Sub-Sector]],Table2[% Price above 50 EMA],"&gt;=0")/Table3[[#This Row],[Count]]</f>
        <v>0.75</v>
      </c>
      <c r="T19" s="2">
        <f>COUNTIFS(Table2[Sub-Sector],Table3[[#This Row],[Sub-Sector]],Table2[% Price above 200 EMA],"&gt;=0")/Table3[[#This Row],[Count]]</f>
        <v>0.75</v>
      </c>
      <c r="U19" s="2">
        <f>COUNTIFS(Table2[Sub-Sector],Table3[[#This Row],[Sub-Sector]],Table2[Rate of Change - Zone],"Positive")/Table3[[#This Row],[Count]]</f>
        <v>0.5</v>
      </c>
      <c r="V19" s="2">
        <f>COUNTIFS(Table2[Sub-Sector],Table3[[#This Row],[Sub-Sector]],Table2[Sharpe Ratio],"&gt;=0.10")/Table3[[#This Row],[Count]]</f>
        <v>0.25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19" s="3">
        <f>_xlfn.RANK.AVG(Table3[[#This Row],[Score]],Table3[Score],1)</f>
        <v>35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156.5</v>
      </c>
      <c r="Z19" s="3">
        <f>_xlfn.RANK.AVG(Table3[[#This Row],[Score 2 ]],Table3[[Score 2 ]],1)</f>
        <v>17.5</v>
      </c>
    </row>
    <row r="20" spans="1:26" x14ac:dyDescent="0.3">
      <c r="A20" t="s">
        <v>222</v>
      </c>
      <c r="B20">
        <f>COUNTIFS(Table2[Sub-Sector],Table3[[#This Row],[Sub-Sector]])</f>
        <v>3</v>
      </c>
      <c r="C20" s="2">
        <f>COUNTIFS(Table2[Sub-Sector],Table3[[#This Row],[Sub-Sector]],Table2[Uptrend],"Uptrend")/Table3[[#This Row],[Count]]</f>
        <v>0.66666666666666663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0.66666666666666663</v>
      </c>
      <c r="F20" s="2">
        <f>COUNTIFS(Table2[Sub-Sector],Table3[[#This Row],[Sub-Sector]],Table2[6M Return vs Nifty],"&gt;=10")/Table3[[#This Row],[Count]]</f>
        <v>0.33333333333333331</v>
      </c>
      <c r="G20" s="2">
        <f>COUNTIFS(Table2[Sub-Sector],Table3[[#This Row],[Sub-Sector]],Table2[1Y Return vs Nifty],"&gt;=10")/Table3[[#This Row],[Count]]</f>
        <v>0.66666666666666663</v>
      </c>
      <c r="H20" s="2">
        <f>COUNTIFS(Table2[Sub-Sector],Table3[[#This Row],[Sub-Sector]],Table2[RSI Exponential â€“ 14D],"&gt;=50")/Table3[[#This Row],[Count]]</f>
        <v>0.33333333333333331</v>
      </c>
      <c r="I20" s="2">
        <f>COUNTIFS(Table2[Sub-Sector],Table3[[#This Row],[Sub-Sector]],Table2[Relative Volume],"&gt;=1")/Table3[[#This Row],[Count]]</f>
        <v>0.66666666666666663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0.66666666666666663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0.66666666666666663</v>
      </c>
      <c r="N20" s="2">
        <f>COUNTIFS(Table2[Sub-Sector],Table3[[#This Row],[Sub-Sector]],Table2[% Away From Current Month Low],"&gt;=0.05")/Table3[[#This Row],[Count]]</f>
        <v>0.66666666666666663</v>
      </c>
      <c r="O20" s="2">
        <f>COUNTIFS(Table2[Sub-Sector],Table3[[#This Row],[Sub-Sector]],Table2[% Away From Current Month High],"&lt;=0.05")/Table3[[#This Row],[Count]]</f>
        <v>0.66666666666666663</v>
      </c>
      <c r="P20" s="2">
        <f>COUNTIFS(Table2[Sub-Sector],Table3[[#This Row],[Sub-Sector]],Table2[% Away From 52W High],"&lt;=10")/Table3[[#This Row],[Count]]</f>
        <v>0.33333333333333331</v>
      </c>
      <c r="Q20" s="2">
        <f>COUNTIFS(Table2[Sub-Sector],Table3[[#This Row],[Sub-Sector]],Table2[% Away From 52W Low],"&gt;=10")/Table3[[#This Row],[Count]]</f>
        <v>0.66666666666666663</v>
      </c>
      <c r="R20" s="2">
        <f>COUNTIFS(Table2[Sub-Sector],Table3[[#This Row],[Sub-Sector]],Table2[% Price above 20 EMA],"&gt;=0")/Table3[[#This Row],[Count]]</f>
        <v>0.66666666666666663</v>
      </c>
      <c r="S20" s="2">
        <f>COUNTIFS(Table2[Sub-Sector],Table3[[#This Row],[Sub-Sector]],Table2[% Price above 50 EMA],"&gt;=0")/Table3[[#This Row],[Count]]</f>
        <v>0.66666666666666663</v>
      </c>
      <c r="T20" s="2">
        <f>COUNTIFS(Table2[Sub-Sector],Table3[[#This Row],[Sub-Sector]],Table2[% Price above 200 EMA],"&gt;=0")/Table3[[#This Row],[Count]]</f>
        <v>0.66666666666666663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20" s="3">
        <f>_xlfn.RANK.AVG(Table3[[#This Row],[Score]],Table3[Score],1)</f>
        <v>20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0" s="3">
        <f>_xlfn.RANK.AVG(Table3[[#This Row],[Score 2 ]],Table3[[Score 2 ]],1)</f>
        <v>19</v>
      </c>
    </row>
    <row r="21" spans="1:26" x14ac:dyDescent="0.3">
      <c r="A21" t="s">
        <v>32</v>
      </c>
      <c r="B21">
        <f>COUNTIFS(Table2[Sub-Sector],Table3[[#This Row],[Sub-Sector]])</f>
        <v>11</v>
      </c>
      <c r="C21" s="2">
        <f>COUNTIFS(Table2[Sub-Sector],Table3[[#This Row],[Sub-Sector]],Table2[Uptrend],"Uptrend")/Table3[[#This Row],[Count]]</f>
        <v>0.54545454545454541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</v>
      </c>
      <c r="F21" s="2">
        <f>COUNTIFS(Table2[Sub-Sector],Table3[[#This Row],[Sub-Sector]],Table2[6M Return vs Nifty],"&gt;=10")/Table3[[#This Row],[Count]]</f>
        <v>0.54545454545454541</v>
      </c>
      <c r="G21" s="2">
        <f>COUNTIFS(Table2[Sub-Sector],Table3[[#This Row],[Sub-Sector]],Table2[1Y Return vs Nifty],"&gt;=10")/Table3[[#This Row],[Count]]</f>
        <v>0.90909090909090906</v>
      </c>
      <c r="H21" s="2">
        <f>COUNTIFS(Table2[Sub-Sector],Table3[[#This Row],[Sub-Sector]],Table2[RSI Exponential â€“ 14D],"&gt;=50")/Table3[[#This Row],[Count]]</f>
        <v>0.45454545454545453</v>
      </c>
      <c r="I21" s="2">
        <f>COUNTIFS(Table2[Sub-Sector],Table3[[#This Row],[Sub-Sector]],Table2[Relative Volume],"&gt;=1")/Table3[[#This Row],[Count]]</f>
        <v>0.36363636363636365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0.27272727272727271</v>
      </c>
      <c r="O21" s="2">
        <f>COUNTIFS(Table2[Sub-Sector],Table3[[#This Row],[Sub-Sector]],Table2[% Away From Current Month High],"&lt;=0.05")/Table3[[#This Row],[Count]]</f>
        <v>0.54545454545454541</v>
      </c>
      <c r="P21" s="2">
        <f>COUNTIFS(Table2[Sub-Sector],Table3[[#This Row],[Sub-Sector]],Table2[% Away From 52W High],"&lt;=10")/Table3[[#This Row],[Count]]</f>
        <v>9.0909090909090912E-2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0.36363636363636365</v>
      </c>
      <c r="S21" s="2">
        <f>COUNTIFS(Table2[Sub-Sector],Table3[[#This Row],[Sub-Sector]],Table2[% Price above 50 EMA],"&gt;=0")/Table3[[#This Row],[Count]]</f>
        <v>0.36363636363636365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0.63636363636363635</v>
      </c>
      <c r="V21" s="2">
        <f>COUNTIFS(Table2[Sub-Sector],Table3[[#This Row],[Sub-Sector]],Table2[Sharpe Ratio],"&gt;=0.10")/Table3[[#This Row],[Count]]</f>
        <v>0.63636363636363635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21" s="3">
        <f>_xlfn.RANK.AVG(Table3[[#This Row],[Score]],Table3[Score],1)</f>
        <v>57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1" s="3">
        <f>_xlfn.RANK.AVG(Table3[[#This Row],[Score 2 ]],Table3[[Score 2 ]],1)</f>
        <v>20</v>
      </c>
    </row>
    <row r="22" spans="1:26" x14ac:dyDescent="0.3">
      <c r="A22" t="s">
        <v>343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1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0.5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</v>
      </c>
      <c r="V22" s="2">
        <f>COUNTIFS(Table2[Sub-Sector],Table3[[#This Row],[Sub-Sector]],Table2[Sharpe Ratio],"&gt;=0.10")/Table3[[#This Row],[Count]]</f>
        <v>1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22" s="3">
        <f>_xlfn.RANK.AVG(Table3[[#This Row],[Score]],Table3[Score],1)</f>
        <v>37.5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2" s="3">
        <f>_xlfn.RANK.AVG(Table3[[#This Row],[Score 2 ]],Table3[[Score 2 ]],1)</f>
        <v>21.5</v>
      </c>
    </row>
    <row r="23" spans="1:26" x14ac:dyDescent="0.3">
      <c r="A23" t="s">
        <v>484</v>
      </c>
      <c r="B23">
        <f>COUNTIFS(Table2[Sub-Sector],Table3[[#This Row],[Sub-Sector]])</f>
        <v>2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0.5</v>
      </c>
      <c r="I23" s="2">
        <f>COUNTIFS(Table2[Sub-Sector],Table3[[#This Row],[Sub-Sector]],Table2[Relative Volume],"&gt;=1")/Table3[[#This Row],[Count]]</f>
        <v>0.5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0.5</v>
      </c>
      <c r="P23" s="2">
        <f>COUNTIFS(Table2[Sub-Sector],Table3[[#This Row],[Sub-Sector]],Table2[% Away From 52W High],"&lt;=10")/Table3[[#This Row],[Count]]</f>
        <v>1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0.5</v>
      </c>
      <c r="S23" s="2">
        <f>COUNTIFS(Table2[Sub-Sector],Table3[[#This Row],[Sub-Sector]],Table2[% Price above 50 EMA],"&gt;=0")/Table3[[#This Row],[Count]]</f>
        <v>1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</v>
      </c>
      <c r="V23" s="2">
        <f>COUNTIFS(Table2[Sub-Sector],Table3[[#This Row],[Sub-Sector]],Table2[Sharpe Ratio],"&gt;=0.10")/Table3[[#This Row],[Count]]</f>
        <v>0.5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358.5</v>
      </c>
      <c r="X23" s="3">
        <f>_xlfn.RANK.AVG(Table3[[#This Row],[Score]],Table3[Score],1)</f>
        <v>37.5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23" s="3">
        <f>_xlfn.RANK.AVG(Table3[[#This Row],[Score 2 ]],Table3[[Score 2 ]],1)</f>
        <v>21.5</v>
      </c>
    </row>
    <row r="24" spans="1:26" x14ac:dyDescent="0.3">
      <c r="A24" t="s">
        <v>888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0.33333333333333331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0.33333333333333331</v>
      </c>
      <c r="I24" s="2">
        <f>COUNTIFS(Table2[Sub-Sector],Table3[[#This Row],[Sub-Sector]],Table2[Relative Volume],"&gt;=1")/Table3[[#This Row],[Count]]</f>
        <v>0.66666666666666663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0.33333333333333331</v>
      </c>
      <c r="O24" s="2">
        <f>COUNTIFS(Table2[Sub-Sector],Table3[[#This Row],[Sub-Sector]],Table2[% Away From Current Month High],"&lt;=0.05")/Table3[[#This Row],[Count]]</f>
        <v>0</v>
      </c>
      <c r="P24" s="2">
        <f>COUNTIFS(Table2[Sub-Sector],Table3[[#This Row],[Sub-Sector]],Table2[% Away From 52W High],"&lt;=10")/Table3[[#This Row],[Count]]</f>
        <v>0.33333333333333331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0.33333333333333331</v>
      </c>
      <c r="S24" s="2">
        <f>COUNTIFS(Table2[Sub-Sector],Table3[[#This Row],[Sub-Sector]],Table2[% Price above 50 EMA],"&gt;=0")/Table3[[#This Row],[Count]]</f>
        <v>0.66666666666666663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0.33333333333333331</v>
      </c>
      <c r="V24" s="2">
        <f>COUNTIFS(Table2[Sub-Sector],Table3[[#This Row],[Sub-Sector]],Table2[Sharpe Ratio],"&gt;=0.10")/Table3[[#This Row],[Count]]</f>
        <v>0.33333333333333331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24" s="3">
        <f>_xlfn.RANK.AVG(Table3[[#This Row],[Score]],Table3[Score],1)</f>
        <v>13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4" s="3">
        <f>_xlfn.RANK.AVG(Table3[[#This Row],[Score 2 ]],Table3[[Score 2 ]],1)</f>
        <v>23</v>
      </c>
    </row>
    <row r="25" spans="1:26" x14ac:dyDescent="0.3">
      <c r="A25" t="s">
        <v>43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283.5</v>
      </c>
      <c r="X25" s="3">
        <f>_xlfn.RANK.AVG(Table3[[#This Row],[Score]],Table3[Score],1)</f>
        <v>10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5" s="3">
        <f>_xlfn.RANK.AVG(Table3[[#This Row],[Score 2 ]],Table3[[Score 2 ]],1)</f>
        <v>24.5</v>
      </c>
    </row>
    <row r="26" spans="1:26" x14ac:dyDescent="0.3">
      <c r="A26" t="s">
        <v>917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0.5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0.5</v>
      </c>
      <c r="H26" s="2">
        <f>COUNTIFS(Table2[Sub-Sector],Table3[[#This Row],[Sub-Sector]],Table2[RSI Exponential â€“ 14D],"&gt;=50")/Table3[[#This Row],[Count]]</f>
        <v>0.5</v>
      </c>
      <c r="I26" s="2">
        <f>COUNTIFS(Table2[Sub-Sector],Table3[[#This Row],[Sub-Sector]],Table2[Relative Volume],"&gt;=1")/Table3[[#This Row],[Count]]</f>
        <v>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0.5</v>
      </c>
      <c r="O26" s="2">
        <f>COUNTIFS(Table2[Sub-Sector],Table3[[#This Row],[Sub-Sector]],Table2[% Away From Current Month High],"&lt;=0.05")/Table3[[#This Row],[Count]]</f>
        <v>0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0.5</v>
      </c>
      <c r="T26" s="2">
        <f>COUNTIFS(Table2[Sub-Sector],Table3[[#This Row],[Sub-Sector]],Table2[% Price above 200 EMA],"&gt;=0")/Table3[[#This Row],[Count]]</f>
        <v>0.5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26" s="3">
        <f>_xlfn.RANK.AVG(Table3[[#This Row],[Score]],Table3[Score],1)</f>
        <v>36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6" s="3">
        <f>_xlfn.RANK.AVG(Table3[[#This Row],[Score 2 ]],Table3[[Score 2 ]],1)</f>
        <v>24.5</v>
      </c>
    </row>
    <row r="27" spans="1:26" x14ac:dyDescent="0.3">
      <c r="A27" t="s">
        <v>896</v>
      </c>
      <c r="B27">
        <f>COUNTIFS(Table2[Sub-Sector],Table3[[#This Row],[Sub-Sector]])</f>
        <v>2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0.5</v>
      </c>
      <c r="F27" s="2">
        <f>COUNTIFS(Table2[Sub-Sector],Table3[[#This Row],[Sub-Sector]],Table2[6M Return vs Nifty],"&gt;=10")/Table3[[#This Row],[Count]]</f>
        <v>1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</v>
      </c>
      <c r="I27" s="2">
        <f>COUNTIFS(Table2[Sub-Sector],Table3[[#This Row],[Sub-Sector]],Table2[Relative Volume],"&gt;=1")/Table3[[#This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0.5</v>
      </c>
      <c r="O27" s="2">
        <f>COUNTIFS(Table2[Sub-Sector],Table3[[#This Row],[Sub-Sector]],Table2[% Away From Current Month High],"&lt;=0.05")/Table3[[#This Row],[Count]]</f>
        <v>0</v>
      </c>
      <c r="P27" s="2">
        <f>COUNTIFS(Table2[Sub-Sector],Table3[[#This Row],[Sub-Sector]],Table2[% Away From 52W High],"&lt;=10")/Table3[[#This Row],[Count]]</f>
        <v>0.5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0.5</v>
      </c>
      <c r="S27" s="2">
        <f>COUNTIFS(Table2[Sub-Sector],Table3[[#This Row],[Sub-Sector]],Table2[% Price above 50 EMA],"&gt;=0")/Table3[[#This Row],[Count]]</f>
        <v>0.5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0.5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285.5</v>
      </c>
      <c r="X27" s="3">
        <f>_xlfn.RANK.AVG(Table3[[#This Row],[Score]],Table3[Score],1)</f>
        <v>11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7" s="3">
        <f>_xlfn.RANK.AVG(Table3[[#This Row],[Score 2 ]],Table3[[Score 2 ]],1)</f>
        <v>26.5</v>
      </c>
    </row>
    <row r="28" spans="1:26" x14ac:dyDescent="0.3">
      <c r="A28" t="s">
        <v>330</v>
      </c>
      <c r="B28">
        <f>COUNTIFS(Table2[Sub-Sector],Table3[[#This Row],[Sub-Sector]])</f>
        <v>2</v>
      </c>
      <c r="C28" s="2">
        <f>COUNTIFS(Table2[Sub-Sector],Table3[[#This Row],[Sub-Sector]],Table2[Uptrend],"Uptrend")/Table3[[#This Row],[Count]]</f>
        <v>0.5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</v>
      </c>
      <c r="F28" s="2">
        <f>COUNTIFS(Table2[Sub-Sector],Table3[[#This Row],[Sub-Sector]],Table2[6M Return vs Nifty],"&gt;=10")/Table3[[#This Row],[Count]]</f>
        <v>1</v>
      </c>
      <c r="G28" s="2">
        <f>COUNTIFS(Table2[Sub-Sector],Table3[[#This Row],[Sub-Sector]],Table2[1Y Return vs Nifty],"&gt;=10")/Table3[[#This Row],[Count]]</f>
        <v>1</v>
      </c>
      <c r="H28" s="2">
        <f>COUNTIFS(Table2[Sub-Sector],Table3[[#This Row],[Sub-Sector]],Table2[RSI Exponential â€“ 14D],"&gt;=50")/Table3[[#This Row],[Count]]</f>
        <v>0.5</v>
      </c>
      <c r="I28" s="2">
        <f>COUNTIFS(Table2[Sub-Sector],Table3[[#This Row],[Sub-Sector]],Table2[Relative Volume],"&gt;=1")/Table3[[#This Row],[Count]]</f>
        <v>0</v>
      </c>
      <c r="J28" s="2">
        <f>COUNTIFS(Table2[Sub-Sector],Table3[[#This Row],[Sub-Sector]],Table2[% Away From Day Low],"&gt;=0.05")/Table3[[#This Row],[Count]]</f>
        <v>0.5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0.5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0.5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0.5</v>
      </c>
      <c r="S28" s="2">
        <f>COUNTIFS(Table2[Sub-Sector],Table3[[#This Row],[Sub-Sector]],Table2[% Price above 50 EMA],"&gt;=0")/Table3[[#This Row],[Count]]</f>
        <v>0.5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0.5</v>
      </c>
      <c r="V28" s="2">
        <f>COUNTIFS(Table2[Sub-Sector],Table3[[#This Row],[Sub-Sector]],Table2[Sharpe Ratio],"&gt;=0.10")/Table3[[#This Row],[Count]]</f>
        <v>0.5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28" s="3">
        <f>_xlfn.RANK.AVG(Table3[[#This Row],[Score]],Table3[Score],1)</f>
        <v>68.5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179.5</v>
      </c>
      <c r="Z28" s="3">
        <f>_xlfn.RANK.AVG(Table3[[#This Row],[Score 2 ]],Table3[[Score 2 ]],1)</f>
        <v>26.5</v>
      </c>
    </row>
    <row r="29" spans="1:26" x14ac:dyDescent="0.3">
      <c r="A29" t="s">
        <v>1154</v>
      </c>
      <c r="B29">
        <f>COUNTIFS(Table2[Sub-Sector],Table3[[#This Row],[Sub-Sector]])</f>
        <v>3</v>
      </c>
      <c r="C29" s="2">
        <f>COUNTIFS(Table2[Sub-Sector],Table3[[#This Row],[Sub-Sector]],Table2[Uptrend],"Uptrend")/Table3[[#This Row],[Count]]</f>
        <v>0.66666666666666663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0.33333333333333331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0.66666666666666663</v>
      </c>
      <c r="H29" s="2">
        <f>COUNTIFS(Table2[Sub-Sector],Table3[[#This Row],[Sub-Sector]],Table2[RSI Exponential â€“ 14D],"&gt;=50")/Table3[[#This Row],[Count]]</f>
        <v>0.33333333333333331</v>
      </c>
      <c r="I29" s="2">
        <f>COUNTIFS(Table2[Sub-Sector],Table3[[#This Row],[Sub-Sector]],Table2[Relative Volume],"&gt;=1")/Table3[[#This Row],[Count]]</f>
        <v>0.66666666666666663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0.33333333333333331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0.66666666666666663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0.33333333333333331</v>
      </c>
      <c r="S29" s="2">
        <f>COUNTIFS(Table2[Sub-Sector],Table3[[#This Row],[Sub-Sector]],Table2[% Price above 50 EMA],"&gt;=0")/Table3[[#This Row],[Count]]</f>
        <v>0.66666666666666663</v>
      </c>
      <c r="T29" s="2">
        <f>COUNTIFS(Table2[Sub-Sector],Table3[[#This Row],[Sub-Sector]],Table2[% Price above 200 EMA],"&gt;=0")/Table3[[#This Row],[Count]]</f>
        <v>0.66666666666666663</v>
      </c>
      <c r="U29" s="2">
        <f>COUNTIFS(Table2[Sub-Sector],Table3[[#This Row],[Sub-Sector]],Table2[Rate of Change - Zone],"Positive")/Table3[[#This Row],[Count]]</f>
        <v>0.33333333333333331</v>
      </c>
      <c r="V29" s="2">
        <f>COUNTIFS(Table2[Sub-Sector],Table3[[#This Row],[Sub-Sector]],Table2[Sharpe Ratio],"&gt;=0.10")/Table3[[#This Row],[Count]]</f>
        <v>0.33333333333333331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353.5</v>
      </c>
      <c r="X29" s="3">
        <f>_xlfn.RANK.AVG(Table3[[#This Row],[Score]],Table3[Score],1)</f>
        <v>34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9" s="3">
        <f>_xlfn.RANK.AVG(Table3[[#This Row],[Score 2 ]],Table3[[Score 2 ]],1)</f>
        <v>28</v>
      </c>
    </row>
    <row r="30" spans="1:26" x14ac:dyDescent="0.3">
      <c r="A30" t="s">
        <v>89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</v>
      </c>
      <c r="F30" s="2">
        <f>COUNTIFS(Table2[Sub-Sector],Table3[[#This Row],[Sub-Sector]],Table2[6M Return vs Nifty],"&gt;=10")/Table3[[#This Row],[Count]]</f>
        <v>0.66666666666666663</v>
      </c>
      <c r="G30" s="2">
        <f>COUNTIFS(Table2[Sub-Sector],Table3[[#This Row],[Sub-Sector]],Table2[1Y Return vs Nifty],"&gt;=10")/Table3[[#This Row],[Count]]</f>
        <v>1</v>
      </c>
      <c r="H30" s="2">
        <f>COUNTIFS(Table2[Sub-Sector],Table3[[#This Row],[Sub-Sector]],Table2[RSI Exponential â€“ 14D],"&gt;=50")/Table3[[#This Row],[Count]]</f>
        <v>0.33333333333333331</v>
      </c>
      <c r="I30" s="2">
        <f>COUNTIFS(Table2[Sub-Sector],Table3[[#This Row],[Sub-Sector]],Table2[Relative Volume],"&gt;=1")/Table3[[#This Row],[Count]]</f>
        <v>0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</v>
      </c>
      <c r="O30" s="2">
        <f>COUNTIFS(Table2[Sub-Sector],Table3[[#This Row],[Sub-Sector]],Table2[% Away From Current Month High],"&lt;=0.05")/Table3[[#This Row],[Count]]</f>
        <v>0.66666666666666663</v>
      </c>
      <c r="P30" s="2">
        <f>COUNTIFS(Table2[Sub-Sector],Table3[[#This Row],[Sub-Sector]],Table2[% Away From 52W High],"&lt;=10")/Table3[[#This Row],[Count]]</f>
        <v>0.66666666666666663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0.33333333333333331</v>
      </c>
      <c r="S30" s="2">
        <f>COUNTIFS(Table2[Sub-Sector],Table3[[#This Row],[Sub-Sector]],Table2[% Price above 50 EMA],"&gt;=0")/Table3[[#This Row],[Count]]</f>
        <v>0.66666666666666663</v>
      </c>
      <c r="T30" s="2">
        <f>COUNTIFS(Table2[Sub-Sector],Table3[[#This Row],[Sub-Sector]],Table2[% Price above 200 EMA],"&gt;=0")/Table3[[#This Row],[Count]]</f>
        <v>1</v>
      </c>
      <c r="U30" s="2">
        <f>COUNTIFS(Table2[Sub-Sector],Table3[[#This Row],[Sub-Sector]],Table2[Rate of Change - Zone],"Positive")/Table3[[#This Row],[Count]]</f>
        <v>0.66666666666666663</v>
      </c>
      <c r="V30" s="2">
        <f>COUNTIFS(Table2[Sub-Sector],Table3[[#This Row],[Sub-Sector]],Table2[Sharpe Ratio],"&gt;=0.10")/Table3[[#This Row],[Count]]</f>
        <v>1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30" s="3">
        <f>_xlfn.RANK.AVG(Table3[[#This Row],[Score]],Table3[Score],1)</f>
        <v>41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0" s="3">
        <f>_xlfn.RANK.AVG(Table3[[#This Row],[Score 2 ]],Table3[[Score 2 ]],1)</f>
        <v>29</v>
      </c>
    </row>
    <row r="31" spans="1:26" x14ac:dyDescent="0.3">
      <c r="A31" t="s">
        <v>163</v>
      </c>
      <c r="B31">
        <f>COUNTIFS(Table2[Sub-Sector],Table3[[#This Row],[Sub-Sector]])</f>
        <v>10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1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0.1</v>
      </c>
      <c r="I31" s="2">
        <f>COUNTIFS(Table2[Sub-Sector],Table3[[#This Row],[Sub-Sector]],Table2[Relative Volume],"&gt;=1")/Table3[[#This Row],[Count]]</f>
        <v>0.3</v>
      </c>
      <c r="J31" s="2">
        <f>COUNTIFS(Table2[Sub-Sector],Table3[[#This Row],[Sub-Sector]],Table2[% Away From Day Low],"&gt;=0.05")/Table3[[#This Row],[Count]]</f>
        <v>0.3</v>
      </c>
      <c r="K31" s="2">
        <f>COUNTIFS(Table2[Sub-Sector],Table3[[#This Row],[Sub-Sector]],Table2[% Away From Day High],"&lt;=0.05")/Table3[[#This Row],[Count]]</f>
        <v>0.9</v>
      </c>
      <c r="L31" s="2">
        <f>COUNTIFS(Table2[Sub-Sector],Table3[[#This Row],[Sub-Sector]],Table2[% Away From Current Week Low],"&gt;=0.05")/Table3[[#This Row],[Count]]</f>
        <v>0.3</v>
      </c>
      <c r="M31" s="2">
        <f>COUNTIFS(Table2[Sub-Sector],Table3[[#This Row],[Sub-Sector]],Table2[% Away From Current Week High],"&lt;=0.05")/Table3[[#This Row],[Count]]</f>
        <v>0.9</v>
      </c>
      <c r="N31" s="2">
        <f>COUNTIFS(Table2[Sub-Sector],Table3[[#This Row],[Sub-Sector]],Table2[% Away From Current Month Low],"&gt;=0.05")/Table3[[#This Row],[Count]]</f>
        <v>0.7</v>
      </c>
      <c r="O31" s="2">
        <f>COUNTIFS(Table2[Sub-Sector],Table3[[#This Row],[Sub-Sector]],Table2[% Away From Current Month High],"&lt;=0.05")/Table3[[#This Row],[Count]]</f>
        <v>0</v>
      </c>
      <c r="P31" s="2">
        <f>COUNTIFS(Table2[Sub-Sector],Table3[[#This Row],[Sub-Sector]],Table2[% Away From 52W High],"&lt;=10")/Table3[[#This Row],[Count]]</f>
        <v>0.2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0.1</v>
      </c>
      <c r="S31" s="2">
        <f>COUNTIFS(Table2[Sub-Sector],Table3[[#This Row],[Sub-Sector]],Table2[% Price above 50 EMA],"&gt;=0")/Table3[[#This Row],[Count]]</f>
        <v>0.6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0.2</v>
      </c>
      <c r="V31" s="2">
        <f>COUNTIFS(Table2[Sub-Sector],Table3[[#This Row],[Sub-Sector]],Table2[Sharpe Ratio],"&gt;=0.10")/Table3[[#This Row],[Count]]</f>
        <v>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369.5</v>
      </c>
      <c r="X31" s="3">
        <f>_xlfn.RANK.AVG(Table3[[#This Row],[Score]],Table3[Score],1)</f>
        <v>42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1" s="3">
        <f>_xlfn.RANK.AVG(Table3[[#This Row],[Score 2 ]],Table3[[Score 2 ]],1)</f>
        <v>30</v>
      </c>
    </row>
    <row r="32" spans="1:26" x14ac:dyDescent="0.3">
      <c r="A32" t="s">
        <v>654</v>
      </c>
      <c r="B32">
        <f>COUNTIFS(Table2[Sub-Sector],Table3[[#This Row],[Sub-Sector]])</f>
        <v>5</v>
      </c>
      <c r="C32" s="2">
        <f>COUNTIFS(Table2[Sub-Sector],Table3[[#This Row],[Sub-Sector]],Table2[Uptrend],"Uptrend")/Table3[[#This Row],[Count]]</f>
        <v>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0.2</v>
      </c>
      <c r="F32" s="2">
        <f>COUNTIFS(Table2[Sub-Sector],Table3[[#This Row],[Sub-Sector]],Table2[6M Return vs Nifty],"&gt;=10")/Table3[[#This Row],[Count]]</f>
        <v>0.8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0.2</v>
      </c>
      <c r="I32" s="2">
        <f>COUNTIFS(Table2[Sub-Sector],Table3[[#This Row],[Sub-Sector]],Table2[Relative Volume],"&gt;=1")/Table3[[#This Row],[Count]]</f>
        <v>0.2</v>
      </c>
      <c r="J32" s="2">
        <f>COUNTIFS(Table2[Sub-Sector],Table3[[#This Row],[Sub-Sector]],Table2[% Away From Day Low],"&gt;=0.05")/Table3[[#This Row],[Count]]</f>
        <v>0.4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0.4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0.8</v>
      </c>
      <c r="O32" s="2">
        <f>COUNTIFS(Table2[Sub-Sector],Table3[[#This Row],[Sub-Sector]],Table2[% Away From Current Month High],"&lt;=0.05")/Table3[[#This Row],[Count]]</f>
        <v>0</v>
      </c>
      <c r="P32" s="2">
        <f>COUNTIFS(Table2[Sub-Sector],Table3[[#This Row],[Sub-Sector]],Table2[% Away From 52W High],"&lt;=10")/Table3[[#This Row],[Count]]</f>
        <v>0.2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0.2</v>
      </c>
      <c r="S32" s="2">
        <f>COUNTIFS(Table2[Sub-Sector],Table3[[#This Row],[Sub-Sector]],Table2[% Price above 50 EMA],"&gt;=0")/Table3[[#This Row],[Count]]</f>
        <v>1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0.4</v>
      </c>
      <c r="V32" s="2">
        <f>COUNTIFS(Table2[Sub-Sector],Table3[[#This Row],[Sub-Sector]],Table2[Sharpe Ratio],"&gt;=0.10")/Table3[[#This Row],[Count]]</f>
        <v>1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32" s="3">
        <f>_xlfn.RANK.AVG(Table3[[#This Row],[Score]],Table3[Score],1)</f>
        <v>19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32" s="3">
        <f>_xlfn.RANK.AVG(Table3[[#This Row],[Score 2 ]],Table3[[Score 2 ]],1)</f>
        <v>31</v>
      </c>
    </row>
    <row r="33" spans="1:26" x14ac:dyDescent="0.3">
      <c r="A33" t="s">
        <v>441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0.66666666666666663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0.33333333333333331</v>
      </c>
      <c r="F33" s="2">
        <f>COUNTIFS(Table2[Sub-Sector],Table3[[#This Row],[Sub-Sector]],Table2[6M Return vs Nifty],"&gt;=10")/Table3[[#This Row],[Count]]</f>
        <v>0.66666666666666663</v>
      </c>
      <c r="G33" s="2">
        <f>COUNTIFS(Table2[Sub-Sector],Table3[[#This Row],[Sub-Sector]],Table2[1Y Return vs Nifty],"&gt;=10")/Table3[[#This Row],[Count]]</f>
        <v>0.66666666666666663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0.33333333333333331</v>
      </c>
      <c r="J33" s="2">
        <f>COUNTIFS(Table2[Sub-Sector],Table3[[#This Row],[Sub-Sector]],Table2[% Away From Day Low],"&gt;=0.05")/Table3[[#This Row],[Count]]</f>
        <v>0.33333333333333331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0.33333333333333331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0.66666666666666663</v>
      </c>
      <c r="O33" s="2">
        <f>COUNTIFS(Table2[Sub-Sector],Table3[[#This Row],[Sub-Sector]],Table2[% Away From Current Month High],"&lt;=0.05")/Table3[[#This Row],[Count]]</f>
        <v>0.66666666666666663</v>
      </c>
      <c r="P33" s="2">
        <f>COUNTIFS(Table2[Sub-Sector],Table3[[#This Row],[Sub-Sector]],Table2[% Away From 52W High],"&lt;=10")/Table3[[#This Row],[Count]]</f>
        <v>0.33333333333333331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0.66666666666666663</v>
      </c>
      <c r="T33" s="2">
        <f>COUNTIFS(Table2[Sub-Sector],Table3[[#This Row],[Sub-Sector]],Table2[% Price above 200 EMA],"&gt;=0")/Table3[[#This Row],[Count]]</f>
        <v>0.66666666666666663</v>
      </c>
      <c r="U33" s="2">
        <f>COUNTIFS(Table2[Sub-Sector],Table3[[#This Row],[Sub-Sector]],Table2[Rate of Change - Zone],"Positive")/Table3[[#This Row],[Count]]</f>
        <v>0.66666666666666663</v>
      </c>
      <c r="V33" s="2">
        <f>COUNTIFS(Table2[Sub-Sector],Table3[[#This Row],[Sub-Sector]],Table2[Sharpe Ratio],"&gt;=0.10")/Table3[[#This Row],[Count]]</f>
        <v>0.33333333333333331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33" s="3">
        <f>_xlfn.RANK.AVG(Table3[[#This Row],[Score]],Table3[Score],1)</f>
        <v>39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3" s="3">
        <f>_xlfn.RANK.AVG(Table3[[#This Row],[Score 2 ]],Table3[[Score 2 ]],1)</f>
        <v>32</v>
      </c>
    </row>
    <row r="34" spans="1:26" x14ac:dyDescent="0.3">
      <c r="A34" t="s">
        <v>271</v>
      </c>
      <c r="B34">
        <f>COUNTIFS(Table2[Sub-Sector],Table3[[#This Row],[Sub-Sector]])</f>
        <v>21</v>
      </c>
      <c r="C34" s="2">
        <f>COUNTIFS(Table2[Sub-Sector],Table3[[#This Row],[Sub-Sector]],Table2[Uptrend],"Uptrend")/Table3[[#This Row],[Count]]</f>
        <v>0.8571428571428571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0.2857142857142857</v>
      </c>
      <c r="F34" s="2">
        <f>COUNTIFS(Table2[Sub-Sector],Table3[[#This Row],[Sub-Sector]],Table2[6M Return vs Nifty],"&gt;=10")/Table3[[#This Row],[Count]]</f>
        <v>0.52380952380952384</v>
      </c>
      <c r="G34" s="2">
        <f>COUNTIFS(Table2[Sub-Sector],Table3[[#This Row],[Sub-Sector]],Table2[1Y Return vs Nifty],"&gt;=10")/Table3[[#This Row],[Count]]</f>
        <v>0.7142857142857143</v>
      </c>
      <c r="H34" s="2">
        <f>COUNTIFS(Table2[Sub-Sector],Table3[[#This Row],[Sub-Sector]],Table2[RSI Exponential â€“ 14D],"&gt;=50")/Table3[[#This Row],[Count]]</f>
        <v>0.5714285714285714</v>
      </c>
      <c r="I34" s="2">
        <f>COUNTIFS(Table2[Sub-Sector],Table3[[#This Row],[Sub-Sector]],Table2[Relative Volume],"&gt;=1")/Table3[[#This Row],[Count]]</f>
        <v>0.52380952380952384</v>
      </c>
      <c r="J34" s="2">
        <f>COUNTIFS(Table2[Sub-Sector],Table3[[#This Row],[Sub-Sector]],Table2[% Away From Day Low],"&gt;=0.05")/Table3[[#This Row],[Count]]</f>
        <v>0.38095238095238093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0.38095238095238093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0.61904761904761907</v>
      </c>
      <c r="O34" s="2">
        <f>COUNTIFS(Table2[Sub-Sector],Table3[[#This Row],[Sub-Sector]],Table2[% Away From Current Month High],"&lt;=0.05")/Table3[[#This Row],[Count]]</f>
        <v>0.19047619047619047</v>
      </c>
      <c r="P34" s="2">
        <f>COUNTIFS(Table2[Sub-Sector],Table3[[#This Row],[Sub-Sector]],Table2[% Away From 52W High],"&lt;=10")/Table3[[#This Row],[Count]]</f>
        <v>0.38095238095238093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0.66666666666666663</v>
      </c>
      <c r="S34" s="2">
        <f>COUNTIFS(Table2[Sub-Sector],Table3[[#This Row],[Sub-Sector]],Table2[% Price above 50 EMA],"&gt;=0")/Table3[[#This Row],[Count]]</f>
        <v>0.8571428571428571</v>
      </c>
      <c r="T34" s="2">
        <f>COUNTIFS(Table2[Sub-Sector],Table3[[#This Row],[Sub-Sector]],Table2[% Price above 200 EMA],"&gt;=0")/Table3[[#This Row],[Count]]</f>
        <v>0.90476190476190477</v>
      </c>
      <c r="U34" s="2">
        <f>COUNTIFS(Table2[Sub-Sector],Table3[[#This Row],[Sub-Sector]],Table2[Rate of Change - Zone],"Positive")/Table3[[#This Row],[Count]]</f>
        <v>0.33333333333333331</v>
      </c>
      <c r="V34" s="2">
        <f>COUNTIFS(Table2[Sub-Sector],Table3[[#This Row],[Sub-Sector]],Table2[Sharpe Ratio],"&gt;=0.10")/Table3[[#This Row],[Count]]</f>
        <v>0.23809523809523808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34" s="3">
        <f>_xlfn.RANK.AVG(Table3[[#This Row],[Score]],Table3[Score],1)</f>
        <v>30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</v>
      </c>
      <c r="Z34" s="3">
        <f>_xlfn.RANK.AVG(Table3[[#This Row],[Score 2 ]],Table3[[Score 2 ]],1)</f>
        <v>33</v>
      </c>
    </row>
    <row r="35" spans="1:26" x14ac:dyDescent="0.3">
      <c r="A35" t="s">
        <v>135</v>
      </c>
      <c r="B35">
        <f>COUNTIFS(Table2[Sub-Sector],Table3[[#This Row],[Sub-Sector]])</f>
        <v>19</v>
      </c>
      <c r="C35" s="2">
        <f>COUNTIFS(Table2[Sub-Sector],Table3[[#This Row],[Sub-Sector]],Table2[Uptrend],"Uptrend")/Table3[[#This Row],[Count]]</f>
        <v>0.84210526315789469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0.15789473684210525</v>
      </c>
      <c r="F35" s="2">
        <f>COUNTIFS(Table2[Sub-Sector],Table3[[#This Row],[Sub-Sector]],Table2[6M Return vs Nifty],"&gt;=10")/Table3[[#This Row],[Count]]</f>
        <v>0.73684210526315785</v>
      </c>
      <c r="G35" s="2">
        <f>COUNTIFS(Table2[Sub-Sector],Table3[[#This Row],[Sub-Sector]],Table2[1Y Return vs Nifty],"&gt;=10")/Table3[[#This Row],[Count]]</f>
        <v>0.89473684210526316</v>
      </c>
      <c r="H35" s="2">
        <f>COUNTIFS(Table2[Sub-Sector],Table3[[#This Row],[Sub-Sector]],Table2[RSI Exponential â€“ 14D],"&gt;=50")/Table3[[#This Row],[Count]]</f>
        <v>0.26315789473684209</v>
      </c>
      <c r="I35" s="2">
        <f>COUNTIFS(Table2[Sub-Sector],Table3[[#This Row],[Sub-Sector]],Table2[Relative Volume],"&gt;=1")/Table3[[#This Row],[Count]]</f>
        <v>0.36842105263157893</v>
      </c>
      <c r="J35" s="2">
        <f>COUNTIFS(Table2[Sub-Sector],Table3[[#This Row],[Sub-Sector]],Table2[% Away From Day Low],"&gt;=0.05")/Table3[[#This Row],[Count]]</f>
        <v>0.10526315789473684</v>
      </c>
      <c r="K35" s="2">
        <f>COUNTIFS(Table2[Sub-Sector],Table3[[#This Row],[Sub-Sector]],Table2[% Away From Day High],"&lt;=0.05")/Table3[[#This Row],[Count]]</f>
        <v>0.89473684210526316</v>
      </c>
      <c r="L35" s="2">
        <f>COUNTIFS(Table2[Sub-Sector],Table3[[#This Row],[Sub-Sector]],Table2[% Away From Current Week Low],"&gt;=0.05")/Table3[[#This Row],[Count]]</f>
        <v>0.10526315789473684</v>
      </c>
      <c r="M35" s="2">
        <f>COUNTIFS(Table2[Sub-Sector],Table3[[#This Row],[Sub-Sector]],Table2[% Away From Current Week High],"&lt;=0.05")/Table3[[#This Row],[Count]]</f>
        <v>0.89473684210526316</v>
      </c>
      <c r="N35" s="2">
        <f>COUNTIFS(Table2[Sub-Sector],Table3[[#This Row],[Sub-Sector]],Table2[% Away From Current Month Low],"&gt;=0.05")/Table3[[#This Row],[Count]]</f>
        <v>0.42105263157894735</v>
      </c>
      <c r="O35" s="2">
        <f>COUNTIFS(Table2[Sub-Sector],Table3[[#This Row],[Sub-Sector]],Table2[% Away From Current Month High],"&lt;=0.05")/Table3[[#This Row],[Count]]</f>
        <v>0.21052631578947367</v>
      </c>
      <c r="P35" s="2">
        <f>COUNTIFS(Table2[Sub-Sector],Table3[[#This Row],[Sub-Sector]],Table2[% Away From 52W High],"&lt;=10")/Table3[[#This Row],[Count]]</f>
        <v>0.15789473684210525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0.26315789473684209</v>
      </c>
      <c r="S35" s="2">
        <f>COUNTIFS(Table2[Sub-Sector],Table3[[#This Row],[Sub-Sector]],Table2[% Price above 50 EMA],"&gt;=0")/Table3[[#This Row],[Count]]</f>
        <v>0.57894736842105265</v>
      </c>
      <c r="T35" s="2">
        <f>COUNTIFS(Table2[Sub-Sector],Table3[[#This Row],[Sub-Sector]],Table2[% Price above 200 EMA],"&gt;=0")/Table3[[#This Row],[Count]]</f>
        <v>0.89473684210526316</v>
      </c>
      <c r="U35" s="2">
        <f>COUNTIFS(Table2[Sub-Sector],Table3[[#This Row],[Sub-Sector]],Table2[Rate of Change - Zone],"Positive")/Table3[[#This Row],[Count]]</f>
        <v>0.31578947368421051</v>
      </c>
      <c r="V35" s="2">
        <f>COUNTIFS(Table2[Sub-Sector],Table3[[#This Row],[Sub-Sector]],Table2[Sharpe Ratio],"&gt;=0.10")/Table3[[#This Row],[Count]]</f>
        <v>0.57894736842105265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35" s="3">
        <f>_xlfn.RANK.AVG(Table3[[#This Row],[Score]],Table3[Score],1)</f>
        <v>43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5" s="3">
        <f>_xlfn.RANK.AVG(Table3[[#This Row],[Score 2 ]],Table3[[Score 2 ]],1)</f>
        <v>34</v>
      </c>
    </row>
    <row r="36" spans="1:26" x14ac:dyDescent="0.3">
      <c r="A36" t="s">
        <v>143</v>
      </c>
      <c r="B36">
        <f>COUNTIFS(Table2[Sub-Sector],Table3[[#This Row],[Sub-Sector]])</f>
        <v>8</v>
      </c>
      <c r="C36" s="2">
        <f>COUNTIFS(Table2[Sub-Sector],Table3[[#This Row],[Sub-Sector]],Table2[Uptrend],"Uptrend")/Table3[[#This Row],[Count]]</f>
        <v>0.875</v>
      </c>
      <c r="D36" s="2">
        <f>COUNTIFS(Table2[Sub-Sector],Table3[[#This Row],[Sub-Sector]],Table2[1W Return vs Nifty],"&gt;=5")/Table3[[#This Row],[Count]]</f>
        <v>0.125</v>
      </c>
      <c r="E36" s="2">
        <f>COUNTIFS(Table2[Sub-Sector],Table3[[#This Row],[Sub-Sector]],Table2[1M Return vs Nifty],"&gt;=5")/Table3[[#This Row],[Count]]</f>
        <v>0.25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0.75</v>
      </c>
      <c r="H36" s="2">
        <f>COUNTIFS(Table2[Sub-Sector],Table3[[#This Row],[Sub-Sector]],Table2[RSI Exponential â€“ 14D],"&gt;=50")/Table3[[#This Row],[Count]]</f>
        <v>0.75</v>
      </c>
      <c r="I36" s="2">
        <f>COUNTIFS(Table2[Sub-Sector],Table3[[#This Row],[Sub-Sector]],Table2[Relative Volume],"&gt;=1")/Table3[[#This Row],[Count]]</f>
        <v>0.25</v>
      </c>
      <c r="J36" s="2">
        <f>COUNTIFS(Table2[Sub-Sector],Table3[[#This Row],[Sub-Sector]],Table2[% Away From Day Low],"&gt;=0.05")/Table3[[#This Row],[Count]]</f>
        <v>0.125</v>
      </c>
      <c r="K36" s="2">
        <f>COUNTIFS(Table2[Sub-Sector],Table3[[#This Row],[Sub-Sector]],Table2[% Away From Day High],"&lt;=0.05")/Table3[[#This Row],[Count]]</f>
        <v>0.875</v>
      </c>
      <c r="L36" s="2">
        <f>COUNTIFS(Table2[Sub-Sector],Table3[[#This Row],[Sub-Sector]],Table2[% Away From Current Week Low],"&gt;=0.05")/Table3[[#This Row],[Count]]</f>
        <v>0.125</v>
      </c>
      <c r="M36" s="2">
        <f>COUNTIFS(Table2[Sub-Sector],Table3[[#This Row],[Sub-Sector]],Table2[% Away From Current Week High],"&lt;=0.05")/Table3[[#This Row],[Count]]</f>
        <v>0.875</v>
      </c>
      <c r="N36" s="2">
        <f>COUNTIFS(Table2[Sub-Sector],Table3[[#This Row],[Sub-Sector]],Table2[% Away From Current Month Low],"&gt;=0.05")/Table3[[#This Row],[Count]]</f>
        <v>0.75</v>
      </c>
      <c r="O36" s="2">
        <f>COUNTIFS(Table2[Sub-Sector],Table3[[#This Row],[Sub-Sector]],Table2[% Away From Current Month High],"&lt;=0.05")/Table3[[#This Row],[Count]]</f>
        <v>0.625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0.75</v>
      </c>
      <c r="S36" s="2">
        <f>COUNTIFS(Table2[Sub-Sector],Table3[[#This Row],[Sub-Sector]],Table2[% Price above 50 EMA],"&gt;=0")/Table3[[#This Row],[Count]]</f>
        <v>0.75</v>
      </c>
      <c r="T36" s="2">
        <f>COUNTIFS(Table2[Sub-Sector],Table3[[#This Row],[Sub-Sector]],Table2[% Price above 200 EMA],"&gt;=0")/Table3[[#This Row],[Count]]</f>
        <v>0.875</v>
      </c>
      <c r="U36" s="2">
        <f>COUNTIFS(Table2[Sub-Sector],Table3[[#This Row],[Sub-Sector]],Table2[Rate of Change - Zone],"Positive")/Table3[[#This Row],[Count]]</f>
        <v>0.875</v>
      </c>
      <c r="V36" s="2">
        <f>COUNTIFS(Table2[Sub-Sector],Table3[[#This Row],[Sub-Sector]],Table2[Sharpe Ratio],"&gt;=0.10")/Table3[[#This Row],[Count]]</f>
        <v>0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36" s="3">
        <f>_xlfn.RANK.AVG(Table3[[#This Row],[Score]],Table3[Score],1)</f>
        <v>12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6" s="3">
        <f>_xlfn.RANK.AVG(Table3[[#This Row],[Score 2 ]],Table3[[Score 2 ]],1)</f>
        <v>35</v>
      </c>
    </row>
    <row r="37" spans="1:26" x14ac:dyDescent="0.3">
      <c r="A37" t="s">
        <v>180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0.66666666666666663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0.33333333333333331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0.66666666666666663</v>
      </c>
      <c r="I37" s="2">
        <f>COUNTIFS(Table2[Sub-Sector],Table3[[#This Row],[Sub-Sector]],Table2[Relative Volume],"&gt;=1")/Table3[[#This Row],[Count]]</f>
        <v>0.33333333333333331</v>
      </c>
      <c r="J37" s="2">
        <f>COUNTIFS(Table2[Sub-Sector],Table3[[#This Row],[Sub-Sector]],Table2[% Away From Day Low],"&gt;=0.05")/Table3[[#This Row],[Count]]</f>
        <v>0.16666666666666666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0.16666666666666666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0.66666666666666663</v>
      </c>
      <c r="O37" s="2">
        <f>COUNTIFS(Table2[Sub-Sector],Table3[[#This Row],[Sub-Sector]],Table2[% Away From Current Month High],"&lt;=0.05")/Table3[[#This Row],[Count]]</f>
        <v>0.5</v>
      </c>
      <c r="P37" s="2">
        <f>COUNTIFS(Table2[Sub-Sector],Table3[[#This Row],[Sub-Sector]],Table2[% Away From 52W High],"&lt;=10")/Table3[[#This Row],[Count]]</f>
        <v>0.66666666666666663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0.66666666666666663</v>
      </c>
      <c r="S37" s="2">
        <f>COUNTIFS(Table2[Sub-Sector],Table3[[#This Row],[Sub-Sector]],Table2[% Price above 50 EMA],"&gt;=0")/Table3[[#This Row],[Count]]</f>
        <v>0.83333333333333337</v>
      </c>
      <c r="T37" s="2">
        <f>COUNTIFS(Table2[Sub-Sector],Table3[[#This Row],[Sub-Sector]],Table2[% Price above 200 EMA],"&gt;=0")/Table3[[#This Row],[Count]]</f>
        <v>0.83333333333333337</v>
      </c>
      <c r="U37" s="2">
        <f>COUNTIFS(Table2[Sub-Sector],Table3[[#This Row],[Sub-Sector]],Table2[Rate of Change - Zone],"Positive")/Table3[[#This Row],[Count]]</f>
        <v>0.83333333333333337</v>
      </c>
      <c r="V37" s="2">
        <f>COUNTIFS(Table2[Sub-Sector],Table3[[#This Row],[Sub-Sector]],Table2[Sharpe Ratio],"&gt;=0.10")/Table3[[#This Row],[Count]]</f>
        <v>0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37" s="3">
        <f>_xlfn.RANK.AVG(Table3[[#This Row],[Score]],Table3[Score],1)</f>
        <v>44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37" s="3">
        <f>_xlfn.RANK.AVG(Table3[[#This Row],[Score 2 ]],Table3[[Score 2 ]],1)</f>
        <v>36</v>
      </c>
    </row>
    <row r="38" spans="1:26" x14ac:dyDescent="0.3">
      <c r="A38" t="s">
        <v>286</v>
      </c>
      <c r="B38">
        <f>COUNTIFS(Table2[Sub-Sector],Table3[[#This Row],[Sub-Sector]])</f>
        <v>14</v>
      </c>
      <c r="C38" s="2">
        <f>COUNTIFS(Table2[Sub-Sector],Table3[[#This Row],[Sub-Sector]],Table2[Uptrend],"Uptrend")/Table3[[#This Row],[Count]]</f>
        <v>0.7857142857142857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0.2857142857142857</v>
      </c>
      <c r="F38" s="2">
        <f>COUNTIFS(Table2[Sub-Sector],Table3[[#This Row],[Sub-Sector]],Table2[6M Return vs Nifty],"&gt;=10")/Table3[[#This Row],[Count]]</f>
        <v>0.2857142857142857</v>
      </c>
      <c r="G38" s="2">
        <f>COUNTIFS(Table2[Sub-Sector],Table3[[#This Row],[Sub-Sector]],Table2[1Y Return vs Nifty],"&gt;=10")/Table3[[#This Row],[Count]]</f>
        <v>0.6428571428571429</v>
      </c>
      <c r="H38" s="2">
        <f>COUNTIFS(Table2[Sub-Sector],Table3[[#This Row],[Sub-Sector]],Table2[RSI Exponential â€“ 14D],"&gt;=50")/Table3[[#This Row],[Count]]</f>
        <v>0.5714285714285714</v>
      </c>
      <c r="I38" s="2">
        <f>COUNTIFS(Table2[Sub-Sector],Table3[[#This Row],[Sub-Sector]],Table2[Relative Volume],"&gt;=1")/Table3[[#This Row],[Count]]</f>
        <v>0.6428571428571429</v>
      </c>
      <c r="J38" s="2">
        <f>COUNTIFS(Table2[Sub-Sector],Table3[[#This Row],[Sub-Sector]],Table2[% Away From Day Low],"&gt;=0.05")/Table3[[#This Row],[Count]]</f>
        <v>7.1428571428571425E-2</v>
      </c>
      <c r="K38" s="2">
        <f>COUNTIFS(Table2[Sub-Sector],Table3[[#This Row],[Sub-Sector]],Table2[% Away From Day High],"&lt;=0.05")/Table3[[#This Row],[Count]]</f>
        <v>0.9285714285714286</v>
      </c>
      <c r="L38" s="2">
        <f>COUNTIFS(Table2[Sub-Sector],Table3[[#This Row],[Sub-Sector]],Table2[% Away From Current Week Low],"&gt;=0.05")/Table3[[#This Row],[Count]]</f>
        <v>7.1428571428571425E-2</v>
      </c>
      <c r="M38" s="2">
        <f>COUNTIFS(Table2[Sub-Sector],Table3[[#This Row],[Sub-Sector]],Table2[% Away From Current Week High],"&lt;=0.05")/Table3[[#This Row],[Count]]</f>
        <v>0.9285714285714286</v>
      </c>
      <c r="N38" s="2">
        <f>COUNTIFS(Table2[Sub-Sector],Table3[[#This Row],[Sub-Sector]],Table2[% Away From Current Month Low],"&gt;=0.05")/Table3[[#This Row],[Count]]</f>
        <v>0.6428571428571429</v>
      </c>
      <c r="O38" s="2">
        <f>COUNTIFS(Table2[Sub-Sector],Table3[[#This Row],[Sub-Sector]],Table2[% Away From Current Month High],"&lt;=0.05")/Table3[[#This Row],[Count]]</f>
        <v>0.42857142857142855</v>
      </c>
      <c r="P38" s="2">
        <f>COUNTIFS(Table2[Sub-Sector],Table3[[#This Row],[Sub-Sector]],Table2[% Away From 52W High],"&lt;=10")/Table3[[#This Row],[Count]]</f>
        <v>0.35714285714285715</v>
      </c>
      <c r="Q38" s="2">
        <f>COUNTIFS(Table2[Sub-Sector],Table3[[#This Row],[Sub-Sector]],Table2[% Away From 52W Low],"&gt;=10")/Table3[[#This Row],[Count]]</f>
        <v>0.9285714285714286</v>
      </c>
      <c r="R38" s="2">
        <f>COUNTIFS(Table2[Sub-Sector],Table3[[#This Row],[Sub-Sector]],Table2[% Price above 20 EMA],"&gt;=0")/Table3[[#This Row],[Count]]</f>
        <v>0.7142857142857143</v>
      </c>
      <c r="S38" s="2">
        <f>COUNTIFS(Table2[Sub-Sector],Table3[[#This Row],[Sub-Sector]],Table2[% Price above 50 EMA],"&gt;=0")/Table3[[#This Row],[Count]]</f>
        <v>0.8571428571428571</v>
      </c>
      <c r="T38" s="2">
        <f>COUNTIFS(Table2[Sub-Sector],Table3[[#This Row],[Sub-Sector]],Table2[% Price above 200 EMA],"&gt;=0")/Table3[[#This Row],[Count]]</f>
        <v>0.9285714285714286</v>
      </c>
      <c r="U38" s="2">
        <f>COUNTIFS(Table2[Sub-Sector],Table3[[#This Row],[Sub-Sector]],Table2[Rate of Change - Zone],"Positive")/Table3[[#This Row],[Count]]</f>
        <v>0.6428571428571429</v>
      </c>
      <c r="V38" s="2">
        <f>COUNTIFS(Table2[Sub-Sector],Table3[[#This Row],[Sub-Sector]],Table2[Sharpe Ratio],"&gt;=0.10")/Table3[[#This Row],[Count]]</f>
        <v>0.21428571428571427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38" s="3">
        <f>_xlfn.RANK.AVG(Table3[[#This Row],[Score]],Table3[Score],1)</f>
        <v>40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8" s="3">
        <f>_xlfn.RANK.AVG(Table3[[#This Row],[Score 2 ]],Table3[[Score 2 ]],1)</f>
        <v>37</v>
      </c>
    </row>
    <row r="39" spans="1:26" x14ac:dyDescent="0.3">
      <c r="A39" t="s">
        <v>365</v>
      </c>
      <c r="B39">
        <f>COUNTIFS(Table2[Sub-Sector],Table3[[#This Row],[Sub-Sector]])</f>
        <v>10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0.1</v>
      </c>
      <c r="F39" s="2">
        <f>COUNTIFS(Table2[Sub-Sector],Table3[[#This Row],[Sub-Sector]],Table2[6M Return vs Nifty],"&gt;=10")/Table3[[#This Row],[Count]]</f>
        <v>0.7</v>
      </c>
      <c r="G39" s="2">
        <f>COUNTIFS(Table2[Sub-Sector],Table3[[#This Row],[Sub-Sector]],Table2[1Y Return vs Nifty],"&gt;=10")/Table3[[#This Row],[Count]]</f>
        <v>0.8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Volume],"&gt;=1")/Table3[[#This Row],[Count]]</f>
        <v>0.2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0.4</v>
      </c>
      <c r="O39" s="2">
        <f>COUNTIFS(Table2[Sub-Sector],Table3[[#This Row],[Sub-Sector]],Table2[% Away From Current Month High],"&lt;=0.05")/Table3[[#This Row],[Count]]</f>
        <v>0.4</v>
      </c>
      <c r="P39" s="2">
        <f>COUNTIFS(Table2[Sub-Sector],Table3[[#This Row],[Sub-Sector]],Table2[% Away From 52W High],"&lt;=10")/Table3[[#This Row],[Count]]</f>
        <v>0.6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0.6</v>
      </c>
      <c r="S39" s="2">
        <f>COUNTIFS(Table2[Sub-Sector],Table3[[#This Row],[Sub-Sector]],Table2[% Price above 50 EMA],"&gt;=0")/Table3[[#This Row],[Count]]</f>
        <v>0.9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0.5</v>
      </c>
      <c r="V39" s="2">
        <f>COUNTIFS(Table2[Sub-Sector],Table3[[#This Row],[Sub-Sector]],Table2[Sharpe Ratio],"&gt;=0.10")/Table3[[#This Row],[Count]]</f>
        <v>0.1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39" s="3">
        <f>_xlfn.RANK.AVG(Table3[[#This Row],[Score]],Table3[Score],1)</f>
        <v>32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39" s="3">
        <f>_xlfn.RANK.AVG(Table3[[#This Row],[Score 2 ]],Table3[[Score 2 ]],1)</f>
        <v>38</v>
      </c>
    </row>
    <row r="40" spans="1:26" x14ac:dyDescent="0.3">
      <c r="A40" t="s">
        <v>86</v>
      </c>
      <c r="B40">
        <f>COUNTIFS(Table2[Sub-Sector],Table3[[#This Row],[Sub-Sector]])</f>
        <v>3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</v>
      </c>
      <c r="F40" s="2">
        <f>COUNTIFS(Table2[Sub-Sector],Table3[[#This Row],[Sub-Sector]],Table2[6M Return vs Nifty],"&gt;=10")/Table3[[#This Row],[Count]]</f>
        <v>1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</v>
      </c>
      <c r="O40" s="2">
        <f>COUNTIFS(Table2[Sub-Sector],Table3[[#This Row],[Sub-Sector]],Table2[% Away From Current Month High],"&lt;=0.05")/Table3[[#This Row],[Count]]</f>
        <v>0.33333333333333331</v>
      </c>
      <c r="P40" s="2">
        <f>COUNTIFS(Table2[Sub-Sector],Table3[[#This Row],[Sub-Sector]],Table2[% Away From 52W High],"&lt;=10")/Table3[[#This Row],[Count]]</f>
        <v>0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</v>
      </c>
      <c r="V40" s="2">
        <f>COUNTIFS(Table2[Sub-Sector],Table3[[#This Row],[Sub-Sector]],Table2[Sharpe Ratio],"&gt;=0.10")/Table3[[#This Row],[Count]]</f>
        <v>0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40" s="3">
        <f>_xlfn.RANK.AVG(Table3[[#This Row],[Score]],Table3[Score],1)</f>
        <v>46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0" s="3">
        <f>_xlfn.RANK.AVG(Table3[[#This Row],[Score 2 ]],Table3[[Score 2 ]],1)</f>
        <v>39</v>
      </c>
    </row>
    <row r="41" spans="1:26" x14ac:dyDescent="0.3">
      <c r="A41" t="s">
        <v>195</v>
      </c>
      <c r="B41">
        <f>COUNTIFS(Table2[Sub-Sector],Table3[[#This Row],[Sub-Sector]])</f>
        <v>2</v>
      </c>
      <c r="C41" s="2">
        <f>COUNTIFS(Table2[Sub-Sector],Table3[[#This Row],[Sub-Sector]],Table2[Uptrend],"Uptrend")/Table3[[#This Row],[Count]]</f>
        <v>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1</v>
      </c>
      <c r="G41" s="2">
        <f>COUNTIFS(Table2[Sub-Sector],Table3[[#This Row],[Sub-Sector]],Table2[1Y Return vs Nifty],"&gt;=10")/Table3[[#This Row],[Count]]</f>
        <v>0.5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0.5</v>
      </c>
      <c r="O41" s="2">
        <f>COUNTIFS(Table2[Sub-Sector],Table3[[#This Row],[Sub-Sector]],Table2[% Away From Current Month High],"&lt;=0.05")/Table3[[#This Row],[Count]]</f>
        <v>0.5</v>
      </c>
      <c r="P41" s="2">
        <f>COUNTIFS(Table2[Sub-Sector],Table3[[#This Row],[Sub-Sector]],Table2[% Away From 52W High],"&lt;=10")/Table3[[#This Row],[Count]]</f>
        <v>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41" s="3">
        <f>_xlfn.RANK.AVG(Table3[[#This Row],[Score]],Table3[Score],1)</f>
        <v>47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1" s="3">
        <f>_xlfn.RANK.AVG(Table3[[#This Row],[Score 2 ]],Table3[[Score 2 ]],1)</f>
        <v>40</v>
      </c>
    </row>
    <row r="42" spans="1:26" x14ac:dyDescent="0.3">
      <c r="A42" t="s">
        <v>67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1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0.16666666666666666</v>
      </c>
      <c r="F42" s="2">
        <f>COUNTIFS(Table2[Sub-Sector],Table3[[#This Row],[Sub-Sector]],Table2[6M Return vs Nifty],"&gt;=10")/Table3[[#This Row],[Count]]</f>
        <v>0.66666666666666663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</v>
      </c>
      <c r="I42" s="2">
        <f>COUNTIFS(Table2[Sub-Sector],Table3[[#This Row],[Sub-Sector]],Table2[Relative Volume],"&gt;=1")/Table3[[#This Row],[Count]]</f>
        <v>0.16666666666666666</v>
      </c>
      <c r="J42" s="2">
        <f>COUNTIFS(Table2[Sub-Sector],Table3[[#This Row],[Sub-Sector]],Table2[% Away From Day Low],"&gt;=0.05")/Table3[[#This Row],[Count]]</f>
        <v>0.16666666666666666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0.16666666666666666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0.33333333333333331</v>
      </c>
      <c r="O42" s="2">
        <f>COUNTIFS(Table2[Sub-Sector],Table3[[#This Row],[Sub-Sector]],Table2[% Away From Current Month High],"&lt;=0.05")/Table3[[#This Row],[Count]]</f>
        <v>0.16666666666666666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</v>
      </c>
      <c r="S42" s="2">
        <f>COUNTIFS(Table2[Sub-Sector],Table3[[#This Row],[Sub-Sector]],Table2[% Price above 50 EMA],"&gt;=0")/Table3[[#This Row],[Count]]</f>
        <v>0.5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0.33333333333333331</v>
      </c>
      <c r="V42" s="2">
        <f>COUNTIFS(Table2[Sub-Sector],Table3[[#This Row],[Sub-Sector]],Table2[Sharpe Ratio],"&gt;=0.10")/Table3[[#This Row],[Count]]</f>
        <v>0.33333333333333331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42" s="3">
        <f>_xlfn.RANK.AVG(Table3[[#This Row],[Score]],Table3[Score],1)</f>
        <v>29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42" s="3">
        <f>_xlfn.RANK.AVG(Table3[[#This Row],[Score 2 ]],Table3[[Score 2 ]],1)</f>
        <v>41</v>
      </c>
    </row>
    <row r="43" spans="1:26" x14ac:dyDescent="0.3">
      <c r="A43" t="s">
        <v>922</v>
      </c>
      <c r="B43">
        <f>COUNTIFS(Table2[Sub-Sector],Table3[[#This Row],[Sub-Sector]])</f>
        <v>2</v>
      </c>
      <c r="C43" s="2">
        <f>COUNTIFS(Table2[Sub-Sector],Table3[[#This Row],[Sub-Sector]],Table2[Uptrend],"Uptrend")/Table3[[#This Row],[Count]]</f>
        <v>0.5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0.5</v>
      </c>
      <c r="H43" s="2">
        <f>COUNTIFS(Table2[Sub-Sector],Table3[[#This Row],[Sub-Sector]],Table2[RSI Exponential â€“ 14D],"&gt;=50")/Table3[[#This Row],[Count]]</f>
        <v>0.5</v>
      </c>
      <c r="I43" s="2">
        <f>COUNTIFS(Table2[Sub-Sector],Table3[[#This Row],[Sub-Sector]],Table2[Relative Volume],"&gt;=1")/Table3[[#This Row],[Count]]</f>
        <v>0.5</v>
      </c>
      <c r="J43" s="2">
        <f>COUNTIFS(Table2[Sub-Sector],Table3[[#This Row],[Sub-Sector]],Table2[% Away From Day Low],"&gt;=0.05")/Table3[[#This Row],[Count]]</f>
        <v>0.5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0.5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0.5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0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0.5</v>
      </c>
      <c r="S43" s="2">
        <f>COUNTIFS(Table2[Sub-Sector],Table3[[#This Row],[Sub-Sector]],Table2[% Price above 50 EMA],"&gt;=0")/Table3[[#This Row],[Count]]</f>
        <v>0.5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0.5</v>
      </c>
      <c r="V43" s="2">
        <f>COUNTIFS(Table2[Sub-Sector],Table3[[#This Row],[Sub-Sector]],Table2[Sharpe Ratio],"&gt;=0.10")/Table3[[#This Row],[Count]]</f>
        <v>0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43" s="3">
        <f>_xlfn.RANK.AVG(Table3[[#This Row],[Score]],Table3[Score],1)</f>
        <v>48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3" s="3">
        <f>_xlfn.RANK.AVG(Table3[[#This Row],[Score 2 ]],Table3[[Score 2 ]],1)</f>
        <v>43</v>
      </c>
    </row>
    <row r="44" spans="1:26" x14ac:dyDescent="0.3">
      <c r="A44" t="s">
        <v>1229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0.5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0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</v>
      </c>
      <c r="S44" s="2">
        <f>COUNTIFS(Table2[Sub-Sector],Table3[[#This Row],[Sub-Sector]],Table2[% Price above 50 EMA],"&gt;=0")/Table3[[#This Row],[Count]]</f>
        <v>0.5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0.5</v>
      </c>
      <c r="V44" s="2">
        <f>COUNTIFS(Table2[Sub-Sector],Table3[[#This Row],[Sub-Sector]],Table2[Sharpe Ratio],"&gt;=0.10")/Table3[[#This Row],[Count]]</f>
        <v>0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44" s="3">
        <f>_xlfn.RANK.AVG(Table3[[#This Row],[Score]],Table3[Score],1)</f>
        <v>77.5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4" s="3">
        <f>_xlfn.RANK.AVG(Table3[[#This Row],[Score 2 ]],Table3[[Score 2 ]],1)</f>
        <v>43</v>
      </c>
    </row>
    <row r="45" spans="1:26" x14ac:dyDescent="0.3">
      <c r="A45" t="s">
        <v>797</v>
      </c>
      <c r="B45">
        <f>COUNTIFS(Table2[Sub-Sector],Table3[[#This Row],[Sub-Sector]])</f>
        <v>2</v>
      </c>
      <c r="C45" s="2">
        <f>COUNTIFS(Table2[Sub-Sector],Table3[[#This Row],[Sub-Sector]],Table2[Uptrend],"Uptrend")/Table3[[#This Row],[Count]]</f>
        <v>0.5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0.5</v>
      </c>
      <c r="G45" s="2">
        <f>COUNTIFS(Table2[Sub-Sector],Table3[[#This Row],[Sub-Sector]],Table2[1Y Return vs Nifty],"&gt;=10")/Table3[[#This Row],[Count]]</f>
        <v>0.5</v>
      </c>
      <c r="H45" s="2">
        <f>COUNTIFS(Table2[Sub-Sector],Table3[[#This Row],[Sub-Sector]],Table2[RSI Exponential â€“ 14D],"&gt;=50")/Table3[[#This Row],[Count]]</f>
        <v>0</v>
      </c>
      <c r="I45" s="2">
        <f>COUNTIFS(Table2[Sub-Sector],Table3[[#This Row],[Sub-Sector]],Table2[Relative Volume],"&gt;=1")/Table3[[#This Row],[Count]]</f>
        <v>0.5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0.5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0.5</v>
      </c>
      <c r="N45" s="2">
        <f>COUNTIFS(Table2[Sub-Sector],Table3[[#This Row],[Sub-Sector]],Table2[% Away From Current Month Low],"&gt;=0.05")/Table3[[#This Row],[Count]]</f>
        <v>0.5</v>
      </c>
      <c r="O45" s="2">
        <f>COUNTIFS(Table2[Sub-Sector],Table3[[#This Row],[Sub-Sector]],Table2[% Away From Current Month High],"&lt;=0.05")/Table3[[#This Row],[Count]]</f>
        <v>0</v>
      </c>
      <c r="P45" s="2">
        <f>COUNTIFS(Table2[Sub-Sector],Table3[[#This Row],[Sub-Sector]],Table2[% Away From 52W High],"&lt;=10")/Table3[[#This Row],[Count]]</f>
        <v>0.5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</v>
      </c>
      <c r="S45" s="2">
        <f>COUNTIFS(Table2[Sub-Sector],Table3[[#This Row],[Sub-Sector]],Table2[% Price above 50 EMA],"&gt;=0")/Table3[[#This Row],[Count]]</f>
        <v>0.5</v>
      </c>
      <c r="T45" s="2">
        <f>COUNTIFS(Table2[Sub-Sector],Table3[[#This Row],[Sub-Sector]],Table2[% Price above 200 EMA],"&gt;=0")/Table3[[#This Row],[Count]]</f>
        <v>0.5</v>
      </c>
      <c r="U45" s="2">
        <f>COUNTIFS(Table2[Sub-Sector],Table3[[#This Row],[Sub-Sector]],Table2[Rate of Change - Zone],"Positive")/Table3[[#This Row],[Count]]</f>
        <v>0.5</v>
      </c>
      <c r="V45" s="2">
        <f>COUNTIFS(Table2[Sub-Sector],Table3[[#This Row],[Sub-Sector]],Table2[Sharpe Ratio],"&gt;=0.10")/Table3[[#This Row],[Count]]</f>
        <v>0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45" s="3">
        <f>_xlfn.RANK.AVG(Table3[[#This Row],[Score]],Table3[Score],1)</f>
        <v>77.5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5" s="3">
        <f>_xlfn.RANK.AVG(Table3[[#This Row],[Score 2 ]],Table3[[Score 2 ]],1)</f>
        <v>43</v>
      </c>
    </row>
    <row r="46" spans="1:26" x14ac:dyDescent="0.3">
      <c r="A46" t="s">
        <v>177</v>
      </c>
      <c r="B46">
        <f>COUNTIFS(Table2[Sub-Sector],Table3[[#This Row],[Sub-Sector]])</f>
        <v>8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0.375</v>
      </c>
      <c r="F46" s="2">
        <f>COUNTIFS(Table2[Sub-Sector],Table3[[#This Row],[Sub-Sector]],Table2[6M Return vs Nifty],"&gt;=10")/Table3[[#This Row],[Count]]</f>
        <v>0.625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0.75</v>
      </c>
      <c r="I46" s="2">
        <f>COUNTIFS(Table2[Sub-Sector],Table3[[#This Row],[Sub-Sector]],Table2[Relative Volume],"&gt;=1")/Table3[[#This Row],[Count]]</f>
        <v>0.25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0.875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0.875</v>
      </c>
      <c r="N46" s="2">
        <f>COUNTIFS(Table2[Sub-Sector],Table3[[#This Row],[Sub-Sector]],Table2[% Away From Current Month Low],"&gt;=0.05")/Table3[[#This Row],[Count]]</f>
        <v>0.75</v>
      </c>
      <c r="O46" s="2">
        <f>COUNTIFS(Table2[Sub-Sector],Table3[[#This Row],[Sub-Sector]],Table2[% Away From Current Month High],"&lt;=0.05")/Table3[[#This Row],[Count]]</f>
        <v>0.625</v>
      </c>
      <c r="P46" s="2">
        <f>COUNTIFS(Table2[Sub-Sector],Table3[[#This Row],[Sub-Sector]],Table2[% Away From 52W High],"&lt;=10")/Table3[[#This Row],[Count]]</f>
        <v>0.875</v>
      </c>
      <c r="Q46" s="2">
        <f>COUNTIFS(Table2[Sub-Sector],Table3[[#This Row],[Sub-Sector]],Table2[% Away From 52W Low],"&gt;=10")/Table3[[#This Row],[Count]]</f>
        <v>0.875</v>
      </c>
      <c r="R46" s="2">
        <f>COUNTIFS(Table2[Sub-Sector],Table3[[#This Row],[Sub-Sector]],Table2[% Price above 20 EMA],"&gt;=0")/Table3[[#This Row],[Count]]</f>
        <v>0.75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0.875</v>
      </c>
      <c r="V46" s="2">
        <f>COUNTIFS(Table2[Sub-Sector],Table3[[#This Row],[Sub-Sector]],Table2[Sharpe Ratio],"&gt;=0.10")/Table3[[#This Row],[Count]]</f>
        <v>0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46" s="3">
        <f>_xlfn.RANK.AVG(Table3[[#This Row],[Score]],Table3[Score],1)</f>
        <v>22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6" s="3">
        <f>_xlfn.RANK.AVG(Table3[[#This Row],[Score 2 ]],Table3[[Score 2 ]],1)</f>
        <v>45</v>
      </c>
    </row>
    <row r="47" spans="1:26" x14ac:dyDescent="0.3">
      <c r="A47" t="s">
        <v>235</v>
      </c>
      <c r="B47">
        <f>COUNTIFS(Table2[Sub-Sector],Table3[[#This Row],[Sub-Sector]])</f>
        <v>7</v>
      </c>
      <c r="C47" s="2">
        <f>COUNTIFS(Table2[Sub-Sector],Table3[[#This Row],[Sub-Sector]],Table2[Uptrend],"Uptrend")/Table3[[#This Row],[Count]]</f>
        <v>0.8571428571428571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0.14285714285714285</v>
      </c>
      <c r="F47" s="2">
        <f>COUNTIFS(Table2[Sub-Sector],Table3[[#This Row],[Sub-Sector]],Table2[6M Return vs Nifty],"&gt;=10")/Table3[[#This Row],[Count]]</f>
        <v>0.5714285714285714</v>
      </c>
      <c r="G47" s="2">
        <f>COUNTIFS(Table2[Sub-Sector],Table3[[#This Row],[Sub-Sector]],Table2[1Y Return vs Nifty],"&gt;=10")/Table3[[#This Row],[Count]]</f>
        <v>0.8571428571428571</v>
      </c>
      <c r="H47" s="2">
        <f>COUNTIFS(Table2[Sub-Sector],Table3[[#This Row],[Sub-Sector]],Table2[RSI Exponential â€“ 14D],"&gt;=50")/Table3[[#This Row],[Count]]</f>
        <v>0.14285714285714285</v>
      </c>
      <c r="I47" s="2">
        <f>COUNTIFS(Table2[Sub-Sector],Table3[[#This Row],[Sub-Sector]],Table2[Relative Volume],"&gt;=1")/Table3[[#This Row],[Count]]</f>
        <v>0.42857142857142855</v>
      </c>
      <c r="J47" s="2">
        <f>COUNTIFS(Table2[Sub-Sector],Table3[[#This Row],[Sub-Sector]],Table2[% Away From Day Low],"&gt;=0.05")/Table3[[#This Row],[Count]]</f>
        <v>0.14285714285714285</v>
      </c>
      <c r="K47" s="2">
        <f>COUNTIFS(Table2[Sub-Sector],Table3[[#This Row],[Sub-Sector]],Table2[% Away From Day High],"&lt;=0.05")/Table3[[#This Row],[Count]]</f>
        <v>0.8571428571428571</v>
      </c>
      <c r="L47" s="2">
        <f>COUNTIFS(Table2[Sub-Sector],Table3[[#This Row],[Sub-Sector]],Table2[% Away From Current Week Low],"&gt;=0.05")/Table3[[#This Row],[Count]]</f>
        <v>0.14285714285714285</v>
      </c>
      <c r="M47" s="2">
        <f>COUNTIFS(Table2[Sub-Sector],Table3[[#This Row],[Sub-Sector]],Table2[% Away From Current Week High],"&lt;=0.05")/Table3[[#This Row],[Count]]</f>
        <v>0.8571428571428571</v>
      </c>
      <c r="N47" s="2">
        <f>COUNTIFS(Table2[Sub-Sector],Table3[[#This Row],[Sub-Sector]],Table2[% Away From Current Month Low],"&gt;=0.05")/Table3[[#This Row],[Count]]</f>
        <v>0.2857142857142857</v>
      </c>
      <c r="O47" s="2">
        <f>COUNTIFS(Table2[Sub-Sector],Table3[[#This Row],[Sub-Sector]],Table2[% Away From Current Month High],"&lt;=0.05")/Table3[[#This Row],[Count]]</f>
        <v>0.14285714285714285</v>
      </c>
      <c r="P47" s="2">
        <f>COUNTIFS(Table2[Sub-Sector],Table3[[#This Row],[Sub-Sector]],Table2[% Away From 52W High],"&lt;=10")/Table3[[#This Row],[Count]]</f>
        <v>0.42857142857142855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0.14285714285714285</v>
      </c>
      <c r="S47" s="2">
        <f>COUNTIFS(Table2[Sub-Sector],Table3[[#This Row],[Sub-Sector]],Table2[% Price above 50 EMA],"&gt;=0")/Table3[[#This Row],[Count]]</f>
        <v>0.42857142857142855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0.14285714285714285</v>
      </c>
      <c r="V47" s="2">
        <f>COUNTIFS(Table2[Sub-Sector],Table3[[#This Row],[Sub-Sector]],Table2[Sharpe Ratio],"&gt;=0.10")/Table3[[#This Row],[Count]]</f>
        <v>0.2857142857142857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391.5</v>
      </c>
      <c r="X47" s="3">
        <f>_xlfn.RANK.AVG(Table3[[#This Row],[Score]],Table3[Score],1)</f>
        <v>49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 s="3">
        <f>_xlfn.RANK.AVG(Table3[[#This Row],[Score 2 ]],Table3[[Score 2 ]],1)</f>
        <v>46</v>
      </c>
    </row>
    <row r="48" spans="1:26" x14ac:dyDescent="0.3">
      <c r="A48" t="s">
        <v>72</v>
      </c>
      <c r="B48">
        <f>COUNTIFS(Table2[Sub-Sector],Table3[[#This Row],[Sub-Sector]])</f>
        <v>3</v>
      </c>
      <c r="C48" s="2">
        <f>COUNTIFS(Table2[Sub-Sector],Table3[[#This Row],[Sub-Sector]],Table2[Uptrend],"Uptrend")/Table3[[#This Row],[Count]]</f>
        <v>0.33333333333333331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0.33333333333333331</v>
      </c>
      <c r="G48" s="2">
        <f>COUNTIFS(Table2[Sub-Sector],Table3[[#This Row],[Sub-Sector]],Table2[1Y Return vs Nifty],"&gt;=10")/Table3[[#This Row],[Count]]</f>
        <v>0.66666666666666663</v>
      </c>
      <c r="H48" s="2">
        <f>COUNTIFS(Table2[Sub-Sector],Table3[[#This Row],[Sub-Sector]],Table2[RSI Exponential â€“ 14D],"&gt;=50")/Table3[[#This Row],[Count]]</f>
        <v>0.33333333333333331</v>
      </c>
      <c r="I48" s="2">
        <f>COUNTIFS(Table2[Sub-Sector],Table3[[#This Row],[Sub-Sector]],Table2[Relative Volume],"&gt;=1")/Table3[[#This Row],[Count]]</f>
        <v>0.66666666666666663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0.33333333333333331</v>
      </c>
      <c r="O48" s="2">
        <f>COUNTIFS(Table2[Sub-Sector],Table3[[#This Row],[Sub-Sector]],Table2[% Away From Current Month High],"&lt;=0.05")/Table3[[#This Row],[Count]]</f>
        <v>0</v>
      </c>
      <c r="P48" s="2">
        <f>COUNTIFS(Table2[Sub-Sector],Table3[[#This Row],[Sub-Sector]],Table2[% Away From 52W High],"&lt;=10")/Table3[[#This Row],[Count]]</f>
        <v>0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0.33333333333333331</v>
      </c>
      <c r="S48" s="2">
        <f>COUNTIFS(Table2[Sub-Sector],Table3[[#This Row],[Sub-Sector]],Table2[% Price above 50 EMA],"&gt;=0")/Table3[[#This Row],[Count]]</f>
        <v>0.33333333333333331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0.33333333333333331</v>
      </c>
      <c r="V48" s="2">
        <f>COUNTIFS(Table2[Sub-Sector],Table3[[#This Row],[Sub-Sector]],Table2[Sharpe Ratio],"&gt;=0.10")/Table3[[#This Row],[Count]]</f>
        <v>0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48" s="3">
        <f>_xlfn.RANK.AVG(Table3[[#This Row],[Score]],Table3[Score],1)</f>
        <v>85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217.5</v>
      </c>
      <c r="Z48" s="3">
        <f>_xlfn.RANK.AVG(Table3[[#This Row],[Score 2 ]],Table3[[Score 2 ]],1)</f>
        <v>47</v>
      </c>
    </row>
    <row r="49" spans="1:26" x14ac:dyDescent="0.3">
      <c r="A49" t="s">
        <v>62</v>
      </c>
      <c r="B49">
        <f>COUNTIFS(Table2[Sub-Sector],Table3[[#This Row],[Sub-Sector]])</f>
        <v>43</v>
      </c>
      <c r="C49" s="2">
        <f>COUNTIFS(Table2[Sub-Sector],Table3[[#This Row],[Sub-Sector]],Table2[Uptrend],"Uptrend")/Table3[[#This Row],[Count]]</f>
        <v>0.88372093023255816</v>
      </c>
      <c r="D49" s="2">
        <f>COUNTIFS(Table2[Sub-Sector],Table3[[#This Row],[Sub-Sector]],Table2[1W Return vs Nifty],"&gt;=5")/Table3[[#This Row],[Count]]</f>
        <v>2.3255813953488372E-2</v>
      </c>
      <c r="E49" s="2">
        <f>COUNTIFS(Table2[Sub-Sector],Table3[[#This Row],[Sub-Sector]],Table2[1M Return vs Nifty],"&gt;=5")/Table3[[#This Row],[Count]]</f>
        <v>0.2558139534883721</v>
      </c>
      <c r="F49" s="2">
        <f>COUNTIFS(Table2[Sub-Sector],Table3[[#This Row],[Sub-Sector]],Table2[6M Return vs Nifty],"&gt;=10")/Table3[[#This Row],[Count]]</f>
        <v>0.27906976744186046</v>
      </c>
      <c r="G49" s="2">
        <f>COUNTIFS(Table2[Sub-Sector],Table3[[#This Row],[Sub-Sector]],Table2[1Y Return vs Nifty],"&gt;=10")/Table3[[#This Row],[Count]]</f>
        <v>0.76744186046511631</v>
      </c>
      <c r="H49" s="2">
        <f>COUNTIFS(Table2[Sub-Sector],Table3[[#This Row],[Sub-Sector]],Table2[RSI Exponential â€“ 14D],"&gt;=50")/Table3[[#This Row],[Count]]</f>
        <v>0.58139534883720934</v>
      </c>
      <c r="I49" s="2">
        <f>COUNTIFS(Table2[Sub-Sector],Table3[[#This Row],[Sub-Sector]],Table2[Relative Volume],"&gt;=1")/Table3[[#This Row],[Count]]</f>
        <v>0.34883720930232559</v>
      </c>
      <c r="J49" s="2">
        <f>COUNTIFS(Table2[Sub-Sector],Table3[[#This Row],[Sub-Sector]],Table2[% Away From Day Low],"&gt;=0.05")/Table3[[#This Row],[Count]]</f>
        <v>9.3023255813953487E-2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9.3023255813953487E-2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0.55813953488372092</v>
      </c>
      <c r="O49" s="2">
        <f>COUNTIFS(Table2[Sub-Sector],Table3[[#This Row],[Sub-Sector]],Table2[% Away From Current Month High],"&lt;=0.05")/Table3[[#This Row],[Count]]</f>
        <v>0.46511627906976744</v>
      </c>
      <c r="P49" s="2">
        <f>COUNTIFS(Table2[Sub-Sector],Table3[[#This Row],[Sub-Sector]],Table2[% Away From 52W High],"&lt;=10")/Table3[[#This Row],[Count]]</f>
        <v>0.62790697674418605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0.65116279069767447</v>
      </c>
      <c r="S49" s="2">
        <f>COUNTIFS(Table2[Sub-Sector],Table3[[#This Row],[Sub-Sector]],Table2[% Price above 50 EMA],"&gt;=0")/Table3[[#This Row],[Count]]</f>
        <v>0.83720930232558144</v>
      </c>
      <c r="T49" s="2">
        <f>COUNTIFS(Table2[Sub-Sector],Table3[[#This Row],[Sub-Sector]],Table2[% Price above 200 EMA],"&gt;=0")/Table3[[#This Row],[Count]]</f>
        <v>0.95348837209302328</v>
      </c>
      <c r="U49" s="2">
        <f>COUNTIFS(Table2[Sub-Sector],Table3[[#This Row],[Sub-Sector]],Table2[Rate of Change - Zone],"Positive")/Table3[[#This Row],[Count]]</f>
        <v>0.62790697674418605</v>
      </c>
      <c r="V49" s="2">
        <f>COUNTIFS(Table2[Sub-Sector],Table3[[#This Row],[Sub-Sector]],Table2[Sharpe Ratio],"&gt;=0.10")/Table3[[#This Row],[Count]]</f>
        <v>2.3255813953488372E-2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</v>
      </c>
      <c r="X49" s="3">
        <f>_xlfn.RANK.AVG(Table3[[#This Row],[Score]],Table3[Score],1)</f>
        <v>18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</v>
      </c>
      <c r="Z49" s="3">
        <f>_xlfn.RANK.AVG(Table3[[#This Row],[Score 2 ]],Table3[[Score 2 ]],1)</f>
        <v>48</v>
      </c>
    </row>
    <row r="50" spans="1:26" x14ac:dyDescent="0.3">
      <c r="A50" t="s">
        <v>114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0.33333333333333331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0.33333333333333331</v>
      </c>
      <c r="I50" s="2">
        <f>COUNTIFS(Table2[Sub-Sector],Table3[[#This Row],[Sub-Sector]],Table2[Relative Volume],"&gt;=1")/Table3[[#This Row],[Count]]</f>
        <v>0.33333333333333331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0.33333333333333331</v>
      </c>
      <c r="O50" s="2">
        <f>COUNTIFS(Table2[Sub-Sector],Table3[[#This Row],[Sub-Sector]],Table2[% Away From Current Month High],"&lt;=0.05")/Table3[[#This Row],[Count]]</f>
        <v>0.66666666666666663</v>
      </c>
      <c r="P50" s="2">
        <f>COUNTIFS(Table2[Sub-Sector],Table3[[#This Row],[Sub-Sector]],Table2[% Away From 52W High],"&lt;=10")/Table3[[#This Row],[Count]]</f>
        <v>1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0.33333333333333331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0.66666666666666663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50" s="3">
        <f>_xlfn.RANK.AVG(Table3[[#This Row],[Score]],Table3[Score],1)</f>
        <v>51.5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0" s="3">
        <f>_xlfn.RANK.AVG(Table3[[#This Row],[Score 2 ]],Table3[[Score 2 ]],1)</f>
        <v>49.5</v>
      </c>
    </row>
    <row r="51" spans="1:26" x14ac:dyDescent="0.3">
      <c r="A51" t="s">
        <v>944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0.33333333333333331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0.33333333333333331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0.33333333333333331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</v>
      </c>
      <c r="S51" s="2">
        <f>COUNTIFS(Table2[Sub-Sector],Table3[[#This Row],[Sub-Sector]],Table2[% Price above 50 EMA],"&gt;=0")/Table3[[#This Row],[Count]]</f>
        <v>0.66666666666666663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0.33333333333333331</v>
      </c>
      <c r="V51" s="2">
        <f>COUNTIFS(Table2[Sub-Sector],Table3[[#This Row],[Sub-Sector]],Table2[Sharpe Ratio],"&gt;=0.10")/Table3[[#This Row],[Count]]</f>
        <v>0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51" s="3">
        <f>_xlfn.RANK.AVG(Table3[[#This Row],[Score]],Table3[Score],1)</f>
        <v>51.5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1" s="3">
        <f>_xlfn.RANK.AVG(Table3[[#This Row],[Score 2 ]],Table3[[Score 2 ]],1)</f>
        <v>49.5</v>
      </c>
    </row>
    <row r="52" spans="1:26" x14ac:dyDescent="0.3">
      <c r="A52" t="s">
        <v>21</v>
      </c>
      <c r="B52">
        <f>COUNTIFS(Table2[Sub-Sector],Table3[[#This Row],[Sub-Sector]])</f>
        <v>20</v>
      </c>
      <c r="C52" s="2">
        <f>COUNTIFS(Table2[Sub-Sector],Table3[[#This Row],[Sub-Sector]],Table2[Uptrend],"Uptrend")/Table3[[#This Row],[Count]]</f>
        <v>0.85</v>
      </c>
      <c r="D52" s="2">
        <f>COUNTIFS(Table2[Sub-Sector],Table3[[#This Row],[Sub-Sector]],Table2[1W Return vs Nifty],"&gt;=5")/Table3[[#This Row],[Count]]</f>
        <v>0.05</v>
      </c>
      <c r="E52" s="2">
        <f>COUNTIFS(Table2[Sub-Sector],Table3[[#This Row],[Sub-Sector]],Table2[1M Return vs Nifty],"&gt;=5")/Table3[[#This Row],[Count]]</f>
        <v>0.5</v>
      </c>
      <c r="F52" s="2">
        <f>COUNTIFS(Table2[Sub-Sector],Table3[[#This Row],[Sub-Sector]],Table2[6M Return vs Nifty],"&gt;=10")/Table3[[#This Row],[Count]]</f>
        <v>0.15</v>
      </c>
      <c r="G52" s="2">
        <f>COUNTIFS(Table2[Sub-Sector],Table3[[#This Row],[Sub-Sector]],Table2[1Y Return vs Nifty],"&gt;=10")/Table3[[#This Row],[Count]]</f>
        <v>0.45</v>
      </c>
      <c r="H52" s="2">
        <f>COUNTIFS(Table2[Sub-Sector],Table3[[#This Row],[Sub-Sector]],Table2[RSI Exponential â€“ 14D],"&gt;=50")/Table3[[#This Row],[Count]]</f>
        <v>0.6</v>
      </c>
      <c r="I52" s="2">
        <f>COUNTIFS(Table2[Sub-Sector],Table3[[#This Row],[Sub-Sector]],Table2[Relative Volume],"&gt;=1")/Table3[[#This Row],[Count]]</f>
        <v>0.75</v>
      </c>
      <c r="J52" s="2">
        <f>COUNTIFS(Table2[Sub-Sector],Table3[[#This Row],[Sub-Sector]],Table2[% Away From Day Low],"&gt;=0.05")/Table3[[#This Row],[Count]]</f>
        <v>0.05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0.05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0.6</v>
      </c>
      <c r="O52" s="2">
        <f>COUNTIFS(Table2[Sub-Sector],Table3[[#This Row],[Sub-Sector]],Table2[% Away From Current Month High],"&lt;=0.05")/Table3[[#This Row],[Count]]</f>
        <v>0.4</v>
      </c>
      <c r="P52" s="2">
        <f>COUNTIFS(Table2[Sub-Sector],Table3[[#This Row],[Sub-Sector]],Table2[% Away From 52W High],"&lt;=10")/Table3[[#This Row],[Count]]</f>
        <v>0.4</v>
      </c>
      <c r="Q52" s="2">
        <f>COUNTIFS(Table2[Sub-Sector],Table3[[#This Row],[Sub-Sector]],Table2[% Away From 52W Low],"&gt;=10")/Table3[[#This Row],[Count]]</f>
        <v>0.95</v>
      </c>
      <c r="R52" s="2">
        <f>COUNTIFS(Table2[Sub-Sector],Table3[[#This Row],[Sub-Sector]],Table2[% Price above 20 EMA],"&gt;=0")/Table3[[#This Row],[Count]]</f>
        <v>0.7</v>
      </c>
      <c r="S52" s="2">
        <f>COUNTIFS(Table2[Sub-Sector],Table3[[#This Row],[Sub-Sector]],Table2[% Price above 50 EMA],"&gt;=0")/Table3[[#This Row],[Count]]</f>
        <v>0.8</v>
      </c>
      <c r="T52" s="2">
        <f>COUNTIFS(Table2[Sub-Sector],Table3[[#This Row],[Sub-Sector]],Table2[% Price above 200 EMA],"&gt;=0")/Table3[[#This Row],[Count]]</f>
        <v>0.95</v>
      </c>
      <c r="U52" s="2">
        <f>COUNTIFS(Table2[Sub-Sector],Table3[[#This Row],[Sub-Sector]],Table2[Rate of Change - Zone],"Positive")/Table3[[#This Row],[Count]]</f>
        <v>0.6</v>
      </c>
      <c r="V52" s="2">
        <f>COUNTIFS(Table2[Sub-Sector],Table3[[#This Row],[Sub-Sector]],Table2[Sharpe Ratio],"&gt;=0.10")/Table3[[#This Row],[Count]]</f>
        <v>0.1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308.5</v>
      </c>
      <c r="X52" s="3">
        <f>_xlfn.RANK.AVG(Table3[[#This Row],[Score]],Table3[Score],1)</f>
        <v>17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2" s="3">
        <f>_xlfn.RANK.AVG(Table3[[#This Row],[Score 2 ]],Table3[[Score 2 ]],1)</f>
        <v>51</v>
      </c>
    </row>
    <row r="53" spans="1:26" x14ac:dyDescent="0.3">
      <c r="A53" t="s">
        <v>982</v>
      </c>
      <c r="B53">
        <f>COUNTIFS(Table2[Sub-Sector],Table3[[#This Row],[Sub-Sector]])</f>
        <v>6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0.33333333333333331</v>
      </c>
      <c r="G53" s="2">
        <f>COUNTIFS(Table2[Sub-Sector],Table3[[#This Row],[Sub-Sector]],Table2[1Y Return vs Nifty],"&gt;=10")/Table3[[#This Row],[Count]]</f>
        <v>0.33333333333333331</v>
      </c>
      <c r="H53" s="2">
        <f>COUNTIFS(Table2[Sub-Sector],Table3[[#This Row],[Sub-Sector]],Table2[RSI Exponential â€“ 14D],"&gt;=50")/Table3[[#This Row],[Count]]</f>
        <v>0.33333333333333331</v>
      </c>
      <c r="I53" s="2">
        <f>COUNTIFS(Table2[Sub-Sector],Table3[[#This Row],[Sub-Sector]],Table2[Relative Volume],"&gt;=1")/Table3[[#This Row],[Count]]</f>
        <v>0.83333333333333337</v>
      </c>
      <c r="J53" s="2">
        <f>COUNTIFS(Table2[Sub-Sector],Table3[[#This Row],[Sub-Sector]],Table2[% Away From Day Low],"&gt;=0.05")/Table3[[#This Row],[Count]]</f>
        <v>0.16666666666666666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0.16666666666666666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0.5</v>
      </c>
      <c r="O53" s="2">
        <f>COUNTIFS(Table2[Sub-Sector],Table3[[#This Row],[Sub-Sector]],Table2[% Away From Current Month High],"&lt;=0.05")/Table3[[#This Row],[Count]]</f>
        <v>0.33333333333333331</v>
      </c>
      <c r="P53" s="2">
        <f>COUNTIFS(Table2[Sub-Sector],Table3[[#This Row],[Sub-Sector]],Table2[% Away From 52W High],"&lt;=10")/Table3[[#This Row],[Count]]</f>
        <v>0.5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0.33333333333333331</v>
      </c>
      <c r="S53" s="2">
        <f>COUNTIFS(Table2[Sub-Sector],Table3[[#This Row],[Sub-Sector]],Table2[% Price above 50 EMA],"&gt;=0")/Table3[[#This Row],[Count]]</f>
        <v>0.83333333333333337</v>
      </c>
      <c r="T53" s="2">
        <f>COUNTIFS(Table2[Sub-Sector],Table3[[#This Row],[Sub-Sector]],Table2[% Price above 200 EMA],"&gt;=0")/Table3[[#This Row],[Count]]</f>
        <v>0.83333333333333337</v>
      </c>
      <c r="U53" s="2">
        <f>COUNTIFS(Table2[Sub-Sector],Table3[[#This Row],[Sub-Sector]],Table2[Rate of Change - Zone],"Positive")/Table3[[#This Row],[Count]]</f>
        <v>0.5</v>
      </c>
      <c r="V53" s="2">
        <f>COUNTIFS(Table2[Sub-Sector],Table3[[#This Row],[Sub-Sector]],Table2[Sharpe Ratio],"&gt;=0.10")/Table3[[#This Row],[Count]]</f>
        <v>0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53" s="3">
        <f>_xlfn.RANK.AVG(Table3[[#This Row],[Score]],Table3[Score],1)</f>
        <v>53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3" s="3">
        <f>_xlfn.RANK.AVG(Table3[[#This Row],[Score 2 ]],Table3[[Score 2 ]],1)</f>
        <v>52</v>
      </c>
    </row>
    <row r="54" spans="1:26" x14ac:dyDescent="0.3">
      <c r="A54" t="s">
        <v>148</v>
      </c>
      <c r="B54">
        <f>COUNTIFS(Table2[Sub-Sector],Table3[[#This Row],[Sub-Sector]])</f>
        <v>3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0.66666666666666663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0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</v>
      </c>
      <c r="O54" s="2">
        <f>COUNTIFS(Table2[Sub-Sector],Table3[[#This Row],[Sub-Sector]],Table2[% Away From Current Month High],"&lt;=0.05")/Table3[[#This Row],[Count]]</f>
        <v>0</v>
      </c>
      <c r="P54" s="2">
        <f>COUNTIFS(Table2[Sub-Sector],Table3[[#This Row],[Sub-Sector]],Table2[% Away From 52W High],"&lt;=10")/Table3[[#This Row],[Count]]</f>
        <v>0.33333333333333331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</v>
      </c>
      <c r="S54" s="2">
        <f>COUNTIFS(Table2[Sub-Sector],Table3[[#This Row],[Sub-Sector]],Table2[% Price above 50 EMA],"&gt;=0")/Table3[[#This Row],[Count]]</f>
        <v>0.66666666666666663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</v>
      </c>
      <c r="V54" s="2">
        <f>COUNTIFS(Table2[Sub-Sector],Table3[[#This Row],[Sub-Sector]],Table2[Sharpe Ratio],"&gt;=0.10")/Table3[[#This Row],[Count]]</f>
        <v>0.33333333333333331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54" s="3">
        <f>_xlfn.RANK.AVG(Table3[[#This Row],[Score]],Table3[Score],1)</f>
        <v>54.5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4" s="3">
        <f>_xlfn.RANK.AVG(Table3[[#This Row],[Score 2 ]],Table3[[Score 2 ]],1)</f>
        <v>53.5</v>
      </c>
    </row>
    <row r="55" spans="1:26" x14ac:dyDescent="0.3">
      <c r="A55" t="s">
        <v>694</v>
      </c>
      <c r="B55">
        <f>COUNTIFS(Table2[Sub-Sector],Table3[[#This Row],[Sub-Sector]])</f>
        <v>3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0.66666666666666663</v>
      </c>
      <c r="G55" s="2">
        <f>COUNTIFS(Table2[Sub-Sector],Table3[[#This Row],[Sub-Sector]],Table2[1Y Return vs Nifty],"&gt;=10")/Table3[[#This Row],[Count]]</f>
        <v>1</v>
      </c>
      <c r="H55" s="2">
        <f>COUNTIFS(Table2[Sub-Sector],Table3[[#This Row],[Sub-Sector]],Table2[RSI Exponential â€“ 14D],"&gt;=50")/Table3[[#This Row],[Count]]</f>
        <v>0.33333333333333331</v>
      </c>
      <c r="I55" s="2">
        <f>COUNTIFS(Table2[Sub-Sector],Table3[[#This Row],[Sub-Sector]],Table2[Relative Volume],"&gt;=1")/Table3[[#This Row],[Count]]</f>
        <v>0.33333333333333331</v>
      </c>
      <c r="J55" s="2">
        <f>COUNTIFS(Table2[Sub-Sector],Table3[[#This Row],[Sub-Sector]],Table2[% Away From Day Low],"&gt;=0.05")/Table3[[#This Row],[Count]]</f>
        <v>0.33333333333333331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0.33333333333333331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0.33333333333333331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0.33333333333333331</v>
      </c>
      <c r="S55" s="2">
        <f>COUNTIFS(Table2[Sub-Sector],Table3[[#This Row],[Sub-Sector]],Table2[% Price above 50 EMA],"&gt;=0")/Table3[[#This Row],[Count]]</f>
        <v>0.66666666666666663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</v>
      </c>
      <c r="V55" s="2">
        <f>COUNTIFS(Table2[Sub-Sector],Table3[[#This Row],[Sub-Sector]],Table2[Sharpe Ratio],"&gt;=0.10")/Table3[[#This Row],[Count]]</f>
        <v>0.33333333333333331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410</v>
      </c>
      <c r="X55" s="3">
        <f>_xlfn.RANK.AVG(Table3[[#This Row],[Score]],Table3[Score],1)</f>
        <v>54.5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5" s="3">
        <f>_xlfn.RANK.AVG(Table3[[#This Row],[Score 2 ]],Table3[[Score 2 ]],1)</f>
        <v>53.5</v>
      </c>
    </row>
    <row r="56" spans="1:26" x14ac:dyDescent="0.3">
      <c r="A56" t="s">
        <v>122</v>
      </c>
      <c r="B56">
        <f>COUNTIFS(Table2[Sub-Sector],Table3[[#This Row],[Sub-Sector]])</f>
        <v>8</v>
      </c>
      <c r="C56" s="2">
        <f>COUNTIFS(Table2[Sub-Sector],Table3[[#This Row],[Sub-Sector]],Table2[Uptrend],"Uptrend")/Table3[[#This Row],[Count]]</f>
        <v>0.875</v>
      </c>
      <c r="D56" s="2">
        <f>COUNTIFS(Table2[Sub-Sector],Table3[[#This Row],[Sub-Sector]],Table2[1W Return vs Nifty],"&gt;=5")/Table3[[#This Row],[Count]]</f>
        <v>0.125</v>
      </c>
      <c r="E56" s="2">
        <f>COUNTIFS(Table2[Sub-Sector],Table3[[#This Row],[Sub-Sector]],Table2[1M Return vs Nifty],"&gt;=5")/Table3[[#This Row],[Count]]</f>
        <v>0.375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0.625</v>
      </c>
      <c r="H56" s="2">
        <f>COUNTIFS(Table2[Sub-Sector],Table3[[#This Row],[Sub-Sector]],Table2[RSI Exponential â€“ 14D],"&gt;=50")/Table3[[#This Row],[Count]]</f>
        <v>0.625</v>
      </c>
      <c r="I56" s="2">
        <f>COUNTIFS(Table2[Sub-Sector],Table3[[#This Row],[Sub-Sector]],Table2[Relative Volume],"&gt;=1")/Table3[[#This Row],[Count]]</f>
        <v>0.25</v>
      </c>
      <c r="J56" s="2">
        <f>COUNTIFS(Table2[Sub-Sector],Table3[[#This Row],[Sub-Sector]],Table2[% Away From Day Low],"&gt;=0.05")/Table3[[#This Row],[Count]]</f>
        <v>0.125</v>
      </c>
      <c r="K56" s="2">
        <f>COUNTIFS(Table2[Sub-Sector],Table3[[#This Row],[Sub-Sector]],Table2[% Away From Day High],"&lt;=0.05")/Table3[[#This Row],[Count]]</f>
        <v>0.875</v>
      </c>
      <c r="L56" s="2">
        <f>COUNTIFS(Table2[Sub-Sector],Table3[[#This Row],[Sub-Sector]],Table2[% Away From Current Week Low],"&gt;=0.05")/Table3[[#This Row],[Count]]</f>
        <v>0.125</v>
      </c>
      <c r="M56" s="2">
        <f>COUNTIFS(Table2[Sub-Sector],Table3[[#This Row],[Sub-Sector]],Table2[% Away From Current Week High],"&lt;=0.05")/Table3[[#This Row],[Count]]</f>
        <v>0.875</v>
      </c>
      <c r="N56" s="2">
        <f>COUNTIFS(Table2[Sub-Sector],Table3[[#This Row],[Sub-Sector]],Table2[% Away From Current Month Low],"&gt;=0.05")/Table3[[#This Row],[Count]]</f>
        <v>0.5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0.625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0.875</v>
      </c>
      <c r="S56" s="2">
        <f>COUNTIFS(Table2[Sub-Sector],Table3[[#This Row],[Sub-Sector]],Table2[% Price above 50 EMA],"&gt;=0")/Table3[[#This Row],[Count]]</f>
        <v>0.875</v>
      </c>
      <c r="T56" s="2">
        <f>COUNTIFS(Table2[Sub-Sector],Table3[[#This Row],[Sub-Sector]],Table2[% Price above 200 EMA],"&gt;=0")/Table3[[#This Row],[Count]]</f>
        <v>0.875</v>
      </c>
      <c r="U56" s="2">
        <f>COUNTIFS(Table2[Sub-Sector],Table3[[#This Row],[Sub-Sector]],Table2[Rate of Change - Zone],"Positive")/Table3[[#This Row],[Count]]</f>
        <v>0.625</v>
      </c>
      <c r="V56" s="2">
        <f>COUNTIFS(Table2[Sub-Sector],Table3[[#This Row],[Sub-Sector]],Table2[Sharpe Ratio],"&gt;=0.10")/Table3[[#This Row],[Count]]</f>
        <v>0.125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306.5</v>
      </c>
      <c r="X56" s="3">
        <f>_xlfn.RANK.AVG(Table3[[#This Row],[Score]],Table3[Score],1)</f>
        <v>16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6" s="3">
        <f>_xlfn.RANK.AVG(Table3[[#This Row],[Score 2 ]],Table3[[Score 2 ]],1)</f>
        <v>55</v>
      </c>
    </row>
    <row r="57" spans="1:26" x14ac:dyDescent="0.3">
      <c r="A57" t="s">
        <v>628</v>
      </c>
      <c r="B57">
        <f>COUNTIFS(Table2[Sub-Sector],Table3[[#This Row],[Sub-Sector]])</f>
        <v>14</v>
      </c>
      <c r="C57" s="2">
        <f>COUNTIFS(Table2[Sub-Sector],Table3[[#This Row],[Sub-Sector]],Table2[Uptrend],"Uptrend")/Table3[[#This Row],[Count]]</f>
        <v>0.7142857142857143</v>
      </c>
      <c r="D57" s="2">
        <f>COUNTIFS(Table2[Sub-Sector],Table3[[#This Row],[Sub-Sector]],Table2[1W Return vs Nifty],"&gt;=5")/Table3[[#This Row],[Count]]</f>
        <v>7.1428571428571425E-2</v>
      </c>
      <c r="E57" s="2">
        <f>COUNTIFS(Table2[Sub-Sector],Table3[[#This Row],[Sub-Sector]],Table2[1M Return vs Nifty],"&gt;=5")/Table3[[#This Row],[Count]]</f>
        <v>0.21428571428571427</v>
      </c>
      <c r="F57" s="2">
        <f>COUNTIFS(Table2[Sub-Sector],Table3[[#This Row],[Sub-Sector]],Table2[6M Return vs Nifty],"&gt;=10")/Table3[[#This Row],[Count]]</f>
        <v>0.35714285714285715</v>
      </c>
      <c r="G57" s="2">
        <f>COUNTIFS(Table2[Sub-Sector],Table3[[#This Row],[Sub-Sector]],Table2[1Y Return vs Nifty],"&gt;=10")/Table3[[#This Row],[Count]]</f>
        <v>0.7142857142857143</v>
      </c>
      <c r="H57" s="2">
        <f>COUNTIFS(Table2[Sub-Sector],Table3[[#This Row],[Sub-Sector]],Table2[RSI Exponential â€“ 14D],"&gt;=50")/Table3[[#This Row],[Count]]</f>
        <v>0.21428571428571427</v>
      </c>
      <c r="I57" s="2">
        <f>COUNTIFS(Table2[Sub-Sector],Table3[[#This Row],[Sub-Sector]],Table2[Relative Volume],"&gt;=1")/Table3[[#This Row],[Count]]</f>
        <v>0.5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0.2857142857142857</v>
      </c>
      <c r="O57" s="2">
        <f>COUNTIFS(Table2[Sub-Sector],Table3[[#This Row],[Sub-Sector]],Table2[% Away From Current Month High],"&lt;=0.05")/Table3[[#This Row],[Count]]</f>
        <v>0.14285714285714285</v>
      </c>
      <c r="P57" s="2">
        <f>COUNTIFS(Table2[Sub-Sector],Table3[[#This Row],[Sub-Sector]],Table2[% Away From 52W High],"&lt;=10")/Table3[[#This Row],[Count]]</f>
        <v>0.14285714285714285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0.35714285714285715</v>
      </c>
      <c r="S57" s="2">
        <f>COUNTIFS(Table2[Sub-Sector],Table3[[#This Row],[Sub-Sector]],Table2[% Price above 50 EMA],"&gt;=0")/Table3[[#This Row],[Count]]</f>
        <v>0.5</v>
      </c>
      <c r="T57" s="2">
        <f>COUNTIFS(Table2[Sub-Sector],Table3[[#This Row],[Sub-Sector]],Table2[% Price above 200 EMA],"&gt;=0")/Table3[[#This Row],[Count]]</f>
        <v>0.7857142857142857</v>
      </c>
      <c r="U57" s="2">
        <f>COUNTIFS(Table2[Sub-Sector],Table3[[#This Row],[Sub-Sector]],Table2[Rate of Change - Zone],"Positive")/Table3[[#This Row],[Count]]</f>
        <v>0.2857142857142857</v>
      </c>
      <c r="V57" s="2">
        <f>COUNTIFS(Table2[Sub-Sector],Table3[[#This Row],[Sub-Sector]],Table2[Sharpe Ratio],"&gt;=0.10")/Table3[[#This Row],[Count]]</f>
        <v>0.14285714285714285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57" s="3">
        <f>_xlfn.RANK.AVG(Table3[[#This Row],[Score]],Table3[Score],1)</f>
        <v>31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7" s="3">
        <f>_xlfn.RANK.AVG(Table3[[#This Row],[Score 2 ]],Table3[[Score 2 ]],1)</f>
        <v>56</v>
      </c>
    </row>
    <row r="58" spans="1:26" x14ac:dyDescent="0.3">
      <c r="A58" t="s">
        <v>77</v>
      </c>
      <c r="B58">
        <f>COUNTIFS(Table2[Sub-Sector],Table3[[#This Row],[Sub-Sector]])</f>
        <v>5</v>
      </c>
      <c r="C58" s="2">
        <f>COUNTIFS(Table2[Sub-Sector],Table3[[#This Row],[Sub-Sector]],Table2[Uptrend],"Uptrend")/Table3[[#This Row],[Count]]</f>
        <v>0.8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0.8</v>
      </c>
      <c r="G58" s="2">
        <f>COUNTIFS(Table2[Sub-Sector],Table3[[#This Row],[Sub-Sector]],Table2[1Y Return vs Nifty],"&gt;=10")/Table3[[#This Row],[Count]]</f>
        <v>0.8</v>
      </c>
      <c r="H58" s="2">
        <f>COUNTIFS(Table2[Sub-Sector],Table3[[#This Row],[Sub-Sector]],Table2[RSI Exponential â€“ 14D],"&gt;=50")/Table3[[#This Row],[Count]]</f>
        <v>0.2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0.6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0.6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1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0.6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0.4</v>
      </c>
      <c r="V58" s="2">
        <f>COUNTIFS(Table2[Sub-Sector],Table3[[#This Row],[Sub-Sector]],Table2[Sharpe Ratio],"&gt;=0.10")/Table3[[#This Row],[Count]]</f>
        <v>0.6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58" s="3">
        <f>_xlfn.RANK.AVG(Table3[[#This Row],[Score]],Table3[Score],1)</f>
        <v>72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8" s="3">
        <f>_xlfn.RANK.AVG(Table3[[#This Row],[Score 2 ]],Table3[[Score 2 ]],1)</f>
        <v>57</v>
      </c>
    </row>
    <row r="59" spans="1:26" x14ac:dyDescent="0.3">
      <c r="A59" t="s">
        <v>812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0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9" s="3">
        <f>_xlfn.RANK.AVG(Table3[[#This Row],[Score]],Table3[Score],1)</f>
        <v>58.5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9" s="3">
        <f>_xlfn.RANK.AVG(Table3[[#This Row],[Score 2 ]],Table3[[Score 2 ]],1)</f>
        <v>58.5</v>
      </c>
    </row>
    <row r="60" spans="1:26" x14ac:dyDescent="0.3">
      <c r="A60" t="s">
        <v>446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</v>
      </c>
      <c r="G60" s="2">
        <f>COUNTIFS(Table2[Sub-Sector],Table3[[#This Row],[Sub-Sector]],Table2[1Y Return vs Nifty],"&gt;=10")/Table3[[#This Row],[Count]]</f>
        <v>0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0" s="3">
        <f>_xlfn.RANK.AVG(Table3[[#This Row],[Score]],Table3[Score],1)</f>
        <v>58.5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0" s="3">
        <f>_xlfn.RANK.AVG(Table3[[#This Row],[Score 2 ]],Table3[[Score 2 ]],1)</f>
        <v>58.5</v>
      </c>
    </row>
    <row r="61" spans="1:26" x14ac:dyDescent="0.3">
      <c r="A61" t="s">
        <v>1351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0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1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</v>
      </c>
      <c r="S61" s="2">
        <f>COUNTIFS(Table2[Sub-Sector],Table3[[#This Row],[Sub-Sector]],Table2[% Price above 50 EMA],"&gt;=0")/Table3[[#This Row],[Count]]</f>
        <v>0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0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61" s="3">
        <f>_xlfn.RANK.AVG(Table3[[#This Row],[Score]],Table3[Score],1)</f>
        <v>90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1" s="3">
        <f>_xlfn.RANK.AVG(Table3[[#This Row],[Score 2 ]],Table3[[Score 2 ]],1)</f>
        <v>60</v>
      </c>
    </row>
    <row r="62" spans="1:26" x14ac:dyDescent="0.3">
      <c r="A62" t="s">
        <v>37</v>
      </c>
      <c r="B62">
        <f>COUNTIFS(Table2[Sub-Sector],Table3[[#This Row],[Sub-Sector]])</f>
        <v>10</v>
      </c>
      <c r="C62" s="2">
        <f>COUNTIFS(Table2[Sub-Sector],Table3[[#This Row],[Sub-Sector]],Table2[Uptrend],"Uptrend")/Table3[[#This Row],[Count]]</f>
        <v>0.8</v>
      </c>
      <c r="D62" s="2">
        <f>COUNTIFS(Table2[Sub-Sector],Table3[[#This Row],[Sub-Sector]],Table2[1W Return vs Nifty],"&gt;=5")/Table3[[#This Row],[Count]]</f>
        <v>0.1</v>
      </c>
      <c r="E62" s="2">
        <f>COUNTIFS(Table2[Sub-Sector],Table3[[#This Row],[Sub-Sector]],Table2[1M Return vs Nifty],"&gt;=5")/Table3[[#This Row],[Count]]</f>
        <v>0.4</v>
      </c>
      <c r="F62" s="2">
        <f>COUNTIFS(Table2[Sub-Sector],Table3[[#This Row],[Sub-Sector]],Table2[6M Return vs Nifty],"&gt;=10")/Table3[[#This Row],[Count]]</f>
        <v>0.3</v>
      </c>
      <c r="G62" s="2">
        <f>COUNTIFS(Table2[Sub-Sector],Table3[[#This Row],[Sub-Sector]],Table2[1Y Return vs Nifty],"&gt;=10")/Table3[[#This Row],[Count]]</f>
        <v>0.4</v>
      </c>
      <c r="H62" s="2">
        <f>COUNTIFS(Table2[Sub-Sector],Table3[[#This Row],[Sub-Sector]],Table2[RSI Exponential â€“ 14D],"&gt;=50")/Table3[[#This Row],[Count]]</f>
        <v>0.8</v>
      </c>
      <c r="I62" s="2">
        <f>COUNTIFS(Table2[Sub-Sector],Table3[[#This Row],[Sub-Sector]],Table2[Relative Volume],"&gt;=1")/Table3[[#This Row],[Count]]</f>
        <v>0.4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0.7</v>
      </c>
      <c r="O62" s="2">
        <f>COUNTIFS(Table2[Sub-Sector],Table3[[#This Row],[Sub-Sector]],Table2[% Away From Current Month High],"&lt;=0.05")/Table3[[#This Row],[Count]]</f>
        <v>0.6</v>
      </c>
      <c r="P62" s="2">
        <f>COUNTIFS(Table2[Sub-Sector],Table3[[#This Row],[Sub-Sector]],Table2[% Away From 52W High],"&lt;=10")/Table3[[#This Row],[Count]]</f>
        <v>0.6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0.9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0.9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</v>
      </c>
      <c r="X62" s="3">
        <f>_xlfn.RANK.AVG(Table3[[#This Row],[Score]],Table3[Score],1)</f>
        <v>27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2" s="3">
        <f>_xlfn.RANK.AVG(Table3[[#This Row],[Score 2 ]],Table3[[Score 2 ]],1)</f>
        <v>61</v>
      </c>
    </row>
    <row r="63" spans="1:26" x14ac:dyDescent="0.3">
      <c r="A63" t="s">
        <v>174</v>
      </c>
      <c r="B63">
        <f>COUNTIFS(Table2[Sub-Sector],Table3[[#This Row],[Sub-Sector]])</f>
        <v>2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0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</v>
      </c>
      <c r="V63" s="2">
        <f>COUNTIFS(Table2[Sub-Sector],Table3[[#This Row],[Sub-Sector]],Table2[Sharpe Ratio],"&gt;=0.10")/Table3[[#This Row],[Count]]</f>
        <v>0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63" s="3">
        <f>_xlfn.RANK.AVG(Table3[[#This Row],[Score]],Table3[Score],1)</f>
        <v>62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3" s="3">
        <f>_xlfn.RANK.AVG(Table3[[#This Row],[Score 2 ]],Table3[[Score 2 ]],1)</f>
        <v>64.5</v>
      </c>
    </row>
    <row r="64" spans="1:26" x14ac:dyDescent="0.3">
      <c r="A64" t="s">
        <v>1173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1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1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1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</v>
      </c>
      <c r="V64" s="2">
        <f>COUNTIFS(Table2[Sub-Sector],Table3[[#This Row],[Sub-Sector]],Table2[Sharpe Ratio],"&gt;=0.10")/Table3[[#This Row],[Count]]</f>
        <v>1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64" s="3">
        <f>_xlfn.RANK.AVG(Table3[[#This Row],[Score]],Table3[Score],1)</f>
        <v>62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4" s="3">
        <f>_xlfn.RANK.AVG(Table3[[#This Row],[Score 2 ]],Table3[[Score 2 ]],1)</f>
        <v>64.5</v>
      </c>
    </row>
    <row r="65" spans="1:26" x14ac:dyDescent="0.3">
      <c r="A65" t="s">
        <v>1354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0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0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</v>
      </c>
      <c r="V65" s="2">
        <f>COUNTIFS(Table2[Sub-Sector],Table3[[#This Row],[Sub-Sector]],Table2[Sharpe Ratio],"&gt;=0.10")/Table3[[#This Row],[Count]]</f>
        <v>1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65" s="3">
        <f>_xlfn.RANK.AVG(Table3[[#This Row],[Score]],Table3[Score],1)</f>
        <v>62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5" s="3">
        <f>_xlfn.RANK.AVG(Table3[[#This Row],[Score 2 ]],Table3[[Score 2 ]],1)</f>
        <v>64.5</v>
      </c>
    </row>
    <row r="66" spans="1:26" x14ac:dyDescent="0.3">
      <c r="A66" t="s">
        <v>1176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66" s="3">
        <f>_xlfn.RANK.AVG(Table3[[#This Row],[Score]],Table3[Score],1)</f>
        <v>62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6" s="3">
        <f>_xlfn.RANK.AVG(Table3[[#This Row],[Score 2 ]],Table3[[Score 2 ]],1)</f>
        <v>64.5</v>
      </c>
    </row>
    <row r="67" spans="1:26" x14ac:dyDescent="0.3">
      <c r="A67" t="s">
        <v>516</v>
      </c>
      <c r="B67">
        <f>COUNTIFS(Table2[Sub-Sector],Table3[[#This Row],[Sub-Sector]])</f>
        <v>1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1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</v>
      </c>
      <c r="I67" s="2">
        <f>COUNTIFS(Table2[Sub-Sector],Table3[[#This Row],[Sub-Sector]],Table2[Relative Volume],"&gt;=1")/Table3[[#This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</v>
      </c>
      <c r="V67" s="2">
        <f>COUNTIFS(Table2[Sub-Sector],Table3[[#This Row],[Sub-Sector]],Table2[Sharpe Ratio],"&gt;=0.10")/Table3[[#This Row],[Count]]</f>
        <v>0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67" s="3">
        <f>_xlfn.RANK.AVG(Table3[[#This Row],[Score]],Table3[Score],1)</f>
        <v>62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7" s="3">
        <f>_xlfn.RANK.AVG(Table3[[#This Row],[Score 2 ]],Table3[[Score 2 ]],1)</f>
        <v>64.5</v>
      </c>
    </row>
    <row r="68" spans="1:26" x14ac:dyDescent="0.3">
      <c r="A68" t="s">
        <v>597</v>
      </c>
      <c r="B68">
        <f>COUNTIFS(Table2[Sub-Sector],Table3[[#This Row],[Sub-Sector]])</f>
        <v>1</v>
      </c>
      <c r="C68" s="2">
        <f>COUNTIFS(Table2[Sub-Sector],Table3[[#This Row],[Sub-Sector]],Table2[Uptrend],"Uptrend")/Table3[[#This Row],[Count]]</f>
        <v>0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1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</v>
      </c>
      <c r="J68" s="2">
        <f>COUNTIFS(Table2[Sub-Sector],Table3[[#This Row],[Sub-Sector]],Table2[% Away From Day Low],"&gt;=0.05")/Table3[[#This Row],[Count]]</f>
        <v>1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0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</v>
      </c>
      <c r="V68" s="2">
        <f>COUNTIFS(Table2[Sub-Sector],Table3[[#This Row],[Sub-Sector]],Table2[Sharpe Ratio],"&gt;=0.10")/Table3[[#This Row],[Count]]</f>
        <v>0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68" s="3">
        <f>_xlfn.RANK.AVG(Table3[[#This Row],[Score]],Table3[Score],1)</f>
        <v>93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242.5</v>
      </c>
      <c r="Z68" s="3">
        <f>_xlfn.RANK.AVG(Table3[[#This Row],[Score 2 ]],Table3[[Score 2 ]],1)</f>
        <v>64.5</v>
      </c>
    </row>
    <row r="69" spans="1:26" x14ac:dyDescent="0.3">
      <c r="A69" t="s">
        <v>95</v>
      </c>
      <c r="B69">
        <f>COUNTIFS(Table2[Sub-Sector],Table3[[#This Row],[Sub-Sector]])</f>
        <v>5</v>
      </c>
      <c r="C69" s="2">
        <f>COUNTIFS(Table2[Sub-Sector],Table3[[#This Row],[Sub-Sector]],Table2[Uptrend],"Uptrend")/Table3[[#This Row],[Count]]</f>
        <v>0.6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0.2</v>
      </c>
      <c r="F69" s="2">
        <f>COUNTIFS(Table2[Sub-Sector],Table3[[#This Row],[Sub-Sector]],Table2[6M Return vs Nifty],"&gt;=10")/Table3[[#This Row],[Count]]</f>
        <v>0.2</v>
      </c>
      <c r="G69" s="2">
        <f>COUNTIFS(Table2[Sub-Sector],Table3[[#This Row],[Sub-Sector]],Table2[1Y Return vs Nifty],"&gt;=10")/Table3[[#This Row],[Count]]</f>
        <v>0.6</v>
      </c>
      <c r="H69" s="2">
        <f>COUNTIFS(Table2[Sub-Sector],Table3[[#This Row],[Sub-Sector]],Table2[RSI Exponential â€“ 14D],"&gt;=50")/Table3[[#This Row],[Count]]</f>
        <v>0.2</v>
      </c>
      <c r="I69" s="2">
        <f>COUNTIFS(Table2[Sub-Sector],Table3[[#This Row],[Sub-Sector]],Table2[Relative Volume],"&gt;=1")/Table3[[#This Row],[Count]]</f>
        <v>0.6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0.6</v>
      </c>
      <c r="O69" s="2">
        <f>COUNTIFS(Table2[Sub-Sector],Table3[[#This Row],[Sub-Sector]],Table2[% Away From Current Month High],"&lt;=0.05")/Table3[[#This Row],[Count]]</f>
        <v>0.2</v>
      </c>
      <c r="P69" s="2">
        <f>COUNTIFS(Table2[Sub-Sector],Table3[[#This Row],[Sub-Sector]],Table2[% Away From 52W High],"&lt;=10")/Table3[[#This Row],[Count]]</f>
        <v>0.4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0.4</v>
      </c>
      <c r="S69" s="2">
        <f>COUNTIFS(Table2[Sub-Sector],Table3[[#This Row],[Sub-Sector]],Table2[% Price above 50 EMA],"&gt;=0")/Table3[[#This Row],[Count]]</f>
        <v>0.6</v>
      </c>
      <c r="T69" s="2">
        <f>COUNTIFS(Table2[Sub-Sector],Table3[[#This Row],[Sub-Sector]],Table2[% Price above 200 EMA],"&gt;=0")/Table3[[#This Row],[Count]]</f>
        <v>0.6</v>
      </c>
      <c r="U69" s="2">
        <f>COUNTIFS(Table2[Sub-Sector],Table3[[#This Row],[Sub-Sector]],Table2[Rate of Change - Zone],"Positive")/Table3[[#This Row],[Count]]</f>
        <v>0.4</v>
      </c>
      <c r="V69" s="2">
        <f>COUNTIFS(Table2[Sub-Sector],Table3[[#This Row],[Sub-Sector]],Table2[Sharpe Ratio],"&gt;=0.10")/Table3[[#This Row],[Count]]</f>
        <v>0.4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69" s="3">
        <f>_xlfn.RANK.AVG(Table3[[#This Row],[Score]],Table3[Score],1)</f>
        <v>68.5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9" s="3">
        <f>_xlfn.RANK.AVG(Table3[[#This Row],[Score 2 ]],Table3[[Score 2 ]],1)</f>
        <v>68</v>
      </c>
    </row>
    <row r="70" spans="1:26" x14ac:dyDescent="0.3">
      <c r="A70" t="s">
        <v>27</v>
      </c>
      <c r="B70">
        <f>COUNTIFS(Table2[Sub-Sector],Table3[[#This Row],[Sub-Sector]])</f>
        <v>4</v>
      </c>
      <c r="C70" s="2">
        <f>COUNTIFS(Table2[Sub-Sector],Table3[[#This Row],[Sub-Sector]],Table2[Uptrend],"Uptrend")/Table3[[#This Row],[Count]]</f>
        <v>0.75</v>
      </c>
      <c r="D70" s="2">
        <f>COUNTIFS(Table2[Sub-Sector],Table3[[#This Row],[Sub-Sector]],Table2[1W Return vs Nifty],"&gt;=5")/Table3[[#This Row],[Count]]</f>
        <v>0.25</v>
      </c>
      <c r="E70" s="2">
        <f>COUNTIFS(Table2[Sub-Sector],Table3[[#This Row],[Sub-Sector]],Table2[1M Return vs Nifty],"&gt;=5")/Table3[[#This Row],[Count]]</f>
        <v>0.25</v>
      </c>
      <c r="F70" s="2">
        <f>COUNTIFS(Table2[Sub-Sector],Table3[[#This Row],[Sub-Sector]],Table2[6M Return vs Nifty],"&gt;=10")/Table3[[#This Row],[Count]]</f>
        <v>0.25</v>
      </c>
      <c r="G70" s="2">
        <f>COUNTIFS(Table2[Sub-Sector],Table3[[#This Row],[Sub-Sector]],Table2[1Y Return vs Nifty],"&gt;=10")/Table3[[#This Row],[Count]]</f>
        <v>0.5</v>
      </c>
      <c r="H70" s="2">
        <f>COUNTIFS(Table2[Sub-Sector],Table3[[#This Row],[Sub-Sector]],Table2[RSI Exponential â€“ 14D],"&gt;=50")/Table3[[#This Row],[Count]]</f>
        <v>0.5</v>
      </c>
      <c r="I70" s="2">
        <f>COUNTIFS(Table2[Sub-Sector],Table3[[#This Row],[Sub-Sector]],Table2[Relative Volume],"&gt;=1")/Table3[[#This Row],[Count]]</f>
        <v>0.5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0.75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0.75</v>
      </c>
      <c r="N70" s="2">
        <f>COUNTIFS(Table2[Sub-Sector],Table3[[#This Row],[Sub-Sector]],Table2[% Away From Current Month Low],"&gt;=0.05")/Table3[[#This Row],[Count]]</f>
        <v>0.25</v>
      </c>
      <c r="O70" s="2">
        <f>COUNTIFS(Table2[Sub-Sector],Table3[[#This Row],[Sub-Sector]],Table2[% Away From Current Month High],"&lt;=0.05")/Table3[[#This Row],[Count]]</f>
        <v>0.25</v>
      </c>
      <c r="P70" s="2">
        <f>COUNTIFS(Table2[Sub-Sector],Table3[[#This Row],[Sub-Sector]],Table2[% Away From 52W High],"&lt;=10")/Table3[[#This Row],[Count]]</f>
        <v>0.5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0.5</v>
      </c>
      <c r="S70" s="2">
        <f>COUNTIFS(Table2[Sub-Sector],Table3[[#This Row],[Sub-Sector]],Table2[% Price above 50 EMA],"&gt;=0")/Table3[[#This Row],[Count]]</f>
        <v>0.5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0.5</v>
      </c>
      <c r="V70" s="2">
        <f>COUNTIFS(Table2[Sub-Sector],Table3[[#This Row],[Sub-Sector]],Table2[Sharpe Ratio],"&gt;=0.10")/Table3[[#This Row],[Count]]</f>
        <v>0.25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350.5</v>
      </c>
      <c r="X70" s="3">
        <f>_xlfn.RANK.AVG(Table3[[#This Row],[Score]],Table3[Score],1)</f>
        <v>33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70" s="3">
        <f>_xlfn.RANK.AVG(Table3[[#This Row],[Score 2 ]],Table3[[Score 2 ]],1)</f>
        <v>69</v>
      </c>
    </row>
    <row r="71" spans="1:26" x14ac:dyDescent="0.3">
      <c r="A71" t="s">
        <v>98</v>
      </c>
      <c r="B71">
        <f>COUNTIFS(Table2[Sub-Sector],Table3[[#This Row],[Sub-Sector]])</f>
        <v>4</v>
      </c>
      <c r="C71" s="2">
        <f>COUNTIFS(Table2[Sub-Sector],Table3[[#This Row],[Sub-Sector]],Table2[Uptrend],"Uptrend")/Table3[[#This Row],[Count]]</f>
        <v>0.25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0</v>
      </c>
      <c r="H71" s="2">
        <f>COUNTIFS(Table2[Sub-Sector],Table3[[#This Row],[Sub-Sector]],Table2[RSI Exponential â€“ 14D],"&gt;=50")/Table3[[#This Row],[Count]]</f>
        <v>0.5</v>
      </c>
      <c r="I71" s="2">
        <f>COUNTIFS(Table2[Sub-Sector],Table3[[#This Row],[Sub-Sector]],Table2[Relative Volume],"&gt;=1")/Table3[[#This Row],[Count]]</f>
        <v>0.75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0.25</v>
      </c>
      <c r="O71" s="2">
        <f>COUNTIFS(Table2[Sub-Sector],Table3[[#This Row],[Sub-Sector]],Table2[% Away From Current Month High],"&lt;=0.05")/Table3[[#This Row],[Count]]</f>
        <v>0.5</v>
      </c>
      <c r="P71" s="2">
        <f>COUNTIFS(Table2[Sub-Sector],Table3[[#This Row],[Sub-Sector]],Table2[% Away From 52W High],"&lt;=10")/Table3[[#This Row],[Count]]</f>
        <v>0</v>
      </c>
      <c r="Q71" s="2">
        <f>COUNTIFS(Table2[Sub-Sector],Table3[[#This Row],[Sub-Sector]],Table2[% Away From 52W Low],"&gt;=10")/Table3[[#This Row],[Count]]</f>
        <v>0.5</v>
      </c>
      <c r="R71" s="2">
        <f>COUNTIFS(Table2[Sub-Sector],Table3[[#This Row],[Sub-Sector]],Table2[% Price above 20 EMA],"&gt;=0")/Table3[[#This Row],[Count]]</f>
        <v>0.5</v>
      </c>
      <c r="S71" s="2">
        <f>COUNTIFS(Table2[Sub-Sector],Table3[[#This Row],[Sub-Sector]],Table2[% Price above 50 EMA],"&gt;=0")/Table3[[#This Row],[Count]]</f>
        <v>0.75</v>
      </c>
      <c r="T71" s="2">
        <f>COUNTIFS(Table2[Sub-Sector],Table3[[#This Row],[Sub-Sector]],Table2[% Price above 200 EMA],"&gt;=0")/Table3[[#This Row],[Count]]</f>
        <v>0.25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0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71" s="3">
        <f>_xlfn.RANK.AVG(Table3[[#This Row],[Score]],Table3[Score],1)</f>
        <v>92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71" s="3">
        <f>_xlfn.RANK.AVG(Table3[[#This Row],[Score 2 ]],Table3[[Score 2 ]],1)</f>
        <v>70</v>
      </c>
    </row>
    <row r="72" spans="1:26" x14ac:dyDescent="0.3">
      <c r="A72" t="s">
        <v>382</v>
      </c>
      <c r="B72">
        <f>COUNTIFS(Table2[Sub-Sector],Table3[[#This Row],[Sub-Sector]])</f>
        <v>11</v>
      </c>
      <c r="C72" s="2">
        <f>COUNTIFS(Table2[Sub-Sector],Table3[[#This Row],[Sub-Sector]],Table2[Uptrend],"Uptrend")/Table3[[#This Row],[Count]]</f>
        <v>0.45454545454545453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9.0909090909090912E-2</v>
      </c>
      <c r="F72" s="2">
        <f>COUNTIFS(Table2[Sub-Sector],Table3[[#This Row],[Sub-Sector]],Table2[6M Return vs Nifty],"&gt;=10")/Table3[[#This Row],[Count]]</f>
        <v>0.27272727272727271</v>
      </c>
      <c r="G72" s="2">
        <f>COUNTIFS(Table2[Sub-Sector],Table3[[#This Row],[Sub-Sector]],Table2[1Y Return vs Nifty],"&gt;=10")/Table3[[#This Row],[Count]]</f>
        <v>0.27272727272727271</v>
      </c>
      <c r="H72" s="2">
        <f>COUNTIFS(Table2[Sub-Sector],Table3[[#This Row],[Sub-Sector]],Table2[RSI Exponential â€“ 14D],"&gt;=50")/Table3[[#This Row],[Count]]</f>
        <v>0.27272727272727271</v>
      </c>
      <c r="I72" s="2">
        <f>COUNTIFS(Table2[Sub-Sector],Table3[[#This Row],[Sub-Sector]],Table2[Relative Volume],"&gt;=1")/Table3[[#This Row],[Count]]</f>
        <v>0.72727272727272729</v>
      </c>
      <c r="J72" s="2">
        <f>COUNTIFS(Table2[Sub-Sector],Table3[[#This Row],[Sub-Sector]],Table2[% Away From Day Low],"&gt;=0.05")/Table3[[#This Row],[Count]]</f>
        <v>9.0909090909090912E-2</v>
      </c>
      <c r="K72" s="2">
        <f>COUNTIFS(Table2[Sub-Sector],Table3[[#This Row],[Sub-Sector]],Table2[% Away From Day High],"&lt;=0.05")/Table3[[#This Row],[Count]]</f>
        <v>0.90909090909090906</v>
      </c>
      <c r="L72" s="2">
        <f>COUNTIFS(Table2[Sub-Sector],Table3[[#This Row],[Sub-Sector]],Table2[% Away From Current Week Low],"&gt;=0.05")/Table3[[#This Row],[Count]]</f>
        <v>9.0909090909090912E-2</v>
      </c>
      <c r="M72" s="2">
        <f>COUNTIFS(Table2[Sub-Sector],Table3[[#This Row],[Sub-Sector]],Table2[% Away From Current Week High],"&lt;=0.05")/Table3[[#This Row],[Count]]</f>
        <v>0.90909090909090906</v>
      </c>
      <c r="N72" s="2">
        <f>COUNTIFS(Table2[Sub-Sector],Table3[[#This Row],[Sub-Sector]],Table2[% Away From Current Month Low],"&gt;=0.05")/Table3[[#This Row],[Count]]</f>
        <v>0.27272727272727271</v>
      </c>
      <c r="O72" s="2">
        <f>COUNTIFS(Table2[Sub-Sector],Table3[[#This Row],[Sub-Sector]],Table2[% Away From Current Month High],"&lt;=0.05")/Table3[[#This Row],[Count]]</f>
        <v>0.18181818181818182</v>
      </c>
      <c r="P72" s="2">
        <f>COUNTIFS(Table2[Sub-Sector],Table3[[#This Row],[Sub-Sector]],Table2[% Away From 52W High],"&lt;=10")/Table3[[#This Row],[Count]]</f>
        <v>9.0909090909090912E-2</v>
      </c>
      <c r="Q72" s="2">
        <f>COUNTIFS(Table2[Sub-Sector],Table3[[#This Row],[Sub-Sector]],Table2[% Away From 52W Low],"&gt;=10")/Table3[[#This Row],[Count]]</f>
        <v>0.54545454545454541</v>
      </c>
      <c r="R72" s="2">
        <f>COUNTIFS(Table2[Sub-Sector],Table3[[#This Row],[Sub-Sector]],Table2[% Price above 20 EMA],"&gt;=0")/Table3[[#This Row],[Count]]</f>
        <v>0.36363636363636365</v>
      </c>
      <c r="S72" s="2">
        <f>COUNTIFS(Table2[Sub-Sector],Table3[[#This Row],[Sub-Sector]],Table2[% Price above 50 EMA],"&gt;=0")/Table3[[#This Row],[Count]]</f>
        <v>0.45454545454545453</v>
      </c>
      <c r="T72" s="2">
        <f>COUNTIFS(Table2[Sub-Sector],Table3[[#This Row],[Sub-Sector]],Table2[% Price above 200 EMA],"&gt;=0")/Table3[[#This Row],[Count]]</f>
        <v>0.45454545454545453</v>
      </c>
      <c r="U72" s="2">
        <f>COUNTIFS(Table2[Sub-Sector],Table3[[#This Row],[Sub-Sector]],Table2[Rate of Change - Zone],"Positive")/Table3[[#This Row],[Count]]</f>
        <v>0.45454545454545453</v>
      </c>
      <c r="V72" s="2">
        <f>COUNTIFS(Table2[Sub-Sector],Table3[[#This Row],[Sub-Sector]],Table2[Sharpe Ratio],"&gt;=0.10")/Table3[[#This Row],[Count]]</f>
        <v>9.0909090909090912E-2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72" s="3">
        <f>_xlfn.RANK.AVG(Table3[[#This Row],[Score]],Table3[Score],1)</f>
        <v>83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2" s="3">
        <f>_xlfn.RANK.AVG(Table3[[#This Row],[Score 2 ]],Table3[[Score 2 ]],1)</f>
        <v>71</v>
      </c>
    </row>
    <row r="73" spans="1:26" x14ac:dyDescent="0.3">
      <c r="A73" t="s">
        <v>543</v>
      </c>
      <c r="B73">
        <f>COUNTIFS(Table2[Sub-Sector],Table3[[#This Row],[Sub-Sector]])</f>
        <v>9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0.22222222222222221</v>
      </c>
      <c r="F73" s="2">
        <f>COUNTIFS(Table2[Sub-Sector],Table3[[#This Row],[Sub-Sector]],Table2[6M Return vs Nifty],"&gt;=10")/Table3[[#This Row],[Count]]</f>
        <v>0.33333333333333331</v>
      </c>
      <c r="G73" s="2">
        <f>COUNTIFS(Table2[Sub-Sector],Table3[[#This Row],[Sub-Sector]],Table2[1Y Return vs Nifty],"&gt;=10")/Table3[[#This Row],[Count]]</f>
        <v>0.44444444444444442</v>
      </c>
      <c r="H73" s="2">
        <f>COUNTIFS(Table2[Sub-Sector],Table3[[#This Row],[Sub-Sector]],Table2[RSI Exponential â€“ 14D],"&gt;=50")/Table3[[#This Row],[Count]]</f>
        <v>0.33333333333333331</v>
      </c>
      <c r="I73" s="2">
        <f>COUNTIFS(Table2[Sub-Sector],Table3[[#This Row],[Sub-Sector]],Table2[Relative Volume],"&gt;=1")/Table3[[#This Row],[Count]]</f>
        <v>0.44444444444444442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0.33333333333333331</v>
      </c>
      <c r="O73" s="2">
        <f>COUNTIFS(Table2[Sub-Sector],Table3[[#This Row],[Sub-Sector]],Table2[% Away From Current Month High],"&lt;=0.05")/Table3[[#This Row],[Count]]</f>
        <v>0.22222222222222221</v>
      </c>
      <c r="P73" s="2">
        <f>COUNTIFS(Table2[Sub-Sector],Table3[[#This Row],[Sub-Sector]],Table2[% Away From 52W High],"&lt;=10")/Table3[[#This Row],[Count]]</f>
        <v>0.1111111111111111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0.33333333333333331</v>
      </c>
      <c r="S73" s="2">
        <f>COUNTIFS(Table2[Sub-Sector],Table3[[#This Row],[Sub-Sector]],Table2[% Price above 50 EMA],"&gt;=0")/Table3[[#This Row],[Count]]</f>
        <v>0.66666666666666663</v>
      </c>
      <c r="T73" s="2">
        <f>COUNTIFS(Table2[Sub-Sector],Table3[[#This Row],[Sub-Sector]],Table2[% Price above 200 EMA],"&gt;=0")/Table3[[#This Row],[Count]]</f>
        <v>0.66666666666666663</v>
      </c>
      <c r="U73" s="2">
        <f>COUNTIFS(Table2[Sub-Sector],Table3[[#This Row],[Sub-Sector]],Table2[Rate of Change - Zone],"Positive")/Table3[[#This Row],[Count]]</f>
        <v>0.44444444444444442</v>
      </c>
      <c r="V73" s="2">
        <f>COUNTIFS(Table2[Sub-Sector],Table3[[#This Row],[Sub-Sector]],Table2[Sharpe Ratio],"&gt;=0.10")/Table3[[#This Row],[Count]]</f>
        <v>0.22222222222222221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73" s="3">
        <f>_xlfn.RANK.AVG(Table3[[#This Row],[Score]],Table3[Score],1)</f>
        <v>70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3" s="3">
        <f>_xlfn.RANK.AVG(Table3[[#This Row],[Score 2 ]],Table3[[Score 2 ]],1)</f>
        <v>72</v>
      </c>
    </row>
    <row r="74" spans="1:26" x14ac:dyDescent="0.3">
      <c r="A74" t="s">
        <v>109</v>
      </c>
      <c r="B74">
        <f>COUNTIFS(Table2[Sub-Sector],Table3[[#This Row],[Sub-Sector]])</f>
        <v>4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0.25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0</v>
      </c>
      <c r="I74" s="2">
        <f>COUNTIFS(Table2[Sub-Sector],Table3[[#This Row],[Sub-Sector]],Table2[Relative Volume],"&gt;=1")/Table3[[#This Row],[Count]]</f>
        <v>0.25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</v>
      </c>
      <c r="O74" s="2">
        <f>COUNTIFS(Table2[Sub-Sector],Table3[[#This Row],[Sub-Sector]],Table2[% Away From Current Month High],"&lt;=0.05")/Table3[[#This Row],[Count]]</f>
        <v>0</v>
      </c>
      <c r="P74" s="2">
        <f>COUNTIFS(Table2[Sub-Sector],Table3[[#This Row],[Sub-Sector]],Table2[% Away From 52W High],"&lt;=10")/Table3[[#This Row],[Count]]</f>
        <v>0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</v>
      </c>
      <c r="S74" s="2">
        <f>COUNTIFS(Table2[Sub-Sector],Table3[[#This Row],[Sub-Sector]],Table2[% Price above 50 EMA],"&gt;=0")/Table3[[#This Row],[Count]]</f>
        <v>0.5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0.25</v>
      </c>
      <c r="V74" s="2">
        <f>COUNTIFS(Table2[Sub-Sector],Table3[[#This Row],[Sub-Sector]],Table2[Sharpe Ratio],"&gt;=0.10")/Table3[[#This Row],[Count]]</f>
        <v>0.25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74" s="3">
        <f>_xlfn.RANK.AVG(Table3[[#This Row],[Score]],Table3[Score],1)</f>
        <v>71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4" s="3">
        <f>_xlfn.RANK.AVG(Table3[[#This Row],[Score 2 ]],Table3[[Score 2 ]],1)</f>
        <v>73</v>
      </c>
    </row>
    <row r="75" spans="1:26" x14ac:dyDescent="0.3">
      <c r="A75" t="s">
        <v>132</v>
      </c>
      <c r="B75">
        <f>COUNTIFS(Table2[Sub-Sector],Table3[[#This Row],[Sub-Sector]])</f>
        <v>21</v>
      </c>
      <c r="C75" s="2">
        <f>COUNTIFS(Table2[Sub-Sector],Table3[[#This Row],[Sub-Sector]],Table2[Uptrend],"Uptrend")/Table3[[#This Row],[Count]]</f>
        <v>0.80952380952380953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0.19047619047619047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0.61904761904761907</v>
      </c>
      <c r="H75" s="2">
        <f>COUNTIFS(Table2[Sub-Sector],Table3[[#This Row],[Sub-Sector]],Table2[RSI Exponential â€“ 14D],"&gt;=50")/Table3[[#This Row],[Count]]</f>
        <v>0.19047619047619047</v>
      </c>
      <c r="I75" s="2">
        <f>COUNTIFS(Table2[Sub-Sector],Table3[[#This Row],[Sub-Sector]],Table2[Relative Volume],"&gt;=1")/Table3[[#This Row],[Count]]</f>
        <v>0.42857142857142855</v>
      </c>
      <c r="J75" s="2">
        <f>COUNTIFS(Table2[Sub-Sector],Table3[[#This Row],[Sub-Sector]],Table2[% Away From Day Low],"&gt;=0.05")/Table3[[#This Row],[Count]]</f>
        <v>9.5238095238095233E-2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9.5238095238095233E-2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0.23809523809523808</v>
      </c>
      <c r="O75" s="2">
        <f>COUNTIFS(Table2[Sub-Sector],Table3[[#This Row],[Sub-Sector]],Table2[% Away From Current Month High],"&lt;=0.05")/Table3[[#This Row],[Count]]</f>
        <v>0.14285714285714285</v>
      </c>
      <c r="P75" s="2">
        <f>COUNTIFS(Table2[Sub-Sector],Table3[[#This Row],[Sub-Sector]],Table2[% Away From 52W High],"&lt;=10")/Table3[[#This Row],[Count]]</f>
        <v>0.19047619047619047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0.2857142857142857</v>
      </c>
      <c r="S75" s="2">
        <f>COUNTIFS(Table2[Sub-Sector],Table3[[#This Row],[Sub-Sector]],Table2[% Price above 50 EMA],"&gt;=0")/Table3[[#This Row],[Count]]</f>
        <v>0.42857142857142855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0.2857142857142857</v>
      </c>
      <c r="V75" s="2">
        <f>COUNTIFS(Table2[Sub-Sector],Table3[[#This Row],[Sub-Sector]],Table2[Sharpe Ratio],"&gt;=0.10")/Table3[[#This Row],[Count]]</f>
        <v>0.33333333333333331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75" s="3">
        <f>_xlfn.RANK.AVG(Table3[[#This Row],[Score]],Table3[Score],1)</f>
        <v>67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262.5</v>
      </c>
      <c r="Z75" s="3">
        <f>_xlfn.RANK.AVG(Table3[[#This Row],[Score 2 ]],Table3[[Score 2 ]],1)</f>
        <v>74</v>
      </c>
    </row>
    <row r="76" spans="1:26" x14ac:dyDescent="0.3">
      <c r="A76" t="s">
        <v>592</v>
      </c>
      <c r="B76">
        <f>COUNTIFS(Table2[Sub-Sector],Table3[[#This Row],[Sub-Sector]])</f>
        <v>5</v>
      </c>
      <c r="C76" s="2">
        <f>COUNTIFS(Table2[Sub-Sector],Table3[[#This Row],[Sub-Sector]],Table2[Uptrend],"Uptrend")/Table3[[#This Row],[Count]]</f>
        <v>0.4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0.2</v>
      </c>
      <c r="F76" s="2">
        <f>COUNTIFS(Table2[Sub-Sector],Table3[[#This Row],[Sub-Sector]],Table2[6M Return vs Nifty],"&gt;=10")/Table3[[#This Row],[Count]]</f>
        <v>0.4</v>
      </c>
      <c r="G76" s="2">
        <f>COUNTIFS(Table2[Sub-Sector],Table3[[#This Row],[Sub-Sector]],Table2[1Y Return vs Nifty],"&gt;=10")/Table3[[#This Row],[Count]]</f>
        <v>0.6</v>
      </c>
      <c r="H76" s="2">
        <f>COUNTIFS(Table2[Sub-Sector],Table3[[#This Row],[Sub-Sector]],Table2[RSI Exponential â€“ 14D],"&gt;=50")/Table3[[#This Row],[Count]]</f>
        <v>0</v>
      </c>
      <c r="I76" s="2">
        <f>COUNTIFS(Table2[Sub-Sector],Table3[[#This Row],[Sub-Sector]],Table2[Relative Volume],"&gt;=1")/Table3[[#This Row],[Count]]</f>
        <v>0.4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0.2</v>
      </c>
      <c r="S76" s="2">
        <f>COUNTIFS(Table2[Sub-Sector],Table3[[#This Row],[Sub-Sector]],Table2[% Price above 50 EMA],"&gt;=0")/Table3[[#This Row],[Count]]</f>
        <v>0.2</v>
      </c>
      <c r="T76" s="2">
        <f>COUNTIFS(Table2[Sub-Sector],Table3[[#This Row],[Sub-Sector]],Table2[% Price above 200 EMA],"&gt;=0")/Table3[[#This Row],[Count]]</f>
        <v>0.6</v>
      </c>
      <c r="U76" s="2">
        <f>COUNTIFS(Table2[Sub-Sector],Table3[[#This Row],[Sub-Sector]],Table2[Rate of Change - Zone],"Positive")/Table3[[#This Row],[Count]]</f>
        <v>0.2</v>
      </c>
      <c r="V76" s="2">
        <f>COUNTIFS(Table2[Sub-Sector],Table3[[#This Row],[Sub-Sector]],Table2[Sharpe Ratio],"&gt;=0.10")/Table3[[#This Row],[Count]]</f>
        <v>0.2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473.5</v>
      </c>
      <c r="X76" s="3">
        <f>_xlfn.RANK.AVG(Table3[[#This Row],[Score]],Table3[Score],1)</f>
        <v>81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6" s="3">
        <f>_xlfn.RANK.AVG(Table3[[#This Row],[Score 2 ]],Table3[[Score 2 ]],1)</f>
        <v>75</v>
      </c>
    </row>
    <row r="77" spans="1:26" x14ac:dyDescent="0.3">
      <c r="A77" t="s">
        <v>119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0.33333333333333331</v>
      </c>
      <c r="G77" s="2">
        <f>COUNTIFS(Table2[Sub-Sector],Table3[[#This Row],[Sub-Sector]],Table2[1Y Return vs Nifty],"&gt;=10")/Table3[[#This Row],[Count]]</f>
        <v>0.66666666666666663</v>
      </c>
      <c r="H77" s="2">
        <f>COUNTIFS(Table2[Sub-Sector],Table3[[#This Row],[Sub-Sector]],Table2[RSI Exponential â€“ 14D],"&gt;=50")/Table3[[#This Row],[Count]]</f>
        <v>0</v>
      </c>
      <c r="I77" s="2">
        <f>COUNTIFS(Table2[Sub-Sector],Table3[[#This Row],[Sub-Sector]],Table2[Relative Volume],"&gt;=1")/Table3[[#This Row],[Count]]</f>
        <v>0.33333333333333331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0.66666666666666663</v>
      </c>
      <c r="R77" s="2">
        <f>COUNTIFS(Table2[Sub-Sector],Table3[[#This Row],[Sub-Sector]],Table2[% Price above 20 EMA],"&gt;=0")/Table3[[#This Row],[Count]]</f>
        <v>0</v>
      </c>
      <c r="S77" s="2">
        <f>COUNTIFS(Table2[Sub-Sector],Table3[[#This Row],[Sub-Sector]],Table2[% Price above 50 EMA],"&gt;=0")/Table3[[#This Row],[Count]]</f>
        <v>0.33333333333333331</v>
      </c>
      <c r="T77" s="2">
        <f>COUNTIFS(Table2[Sub-Sector],Table3[[#This Row],[Sub-Sector]],Table2[% Price above 200 EMA],"&gt;=0")/Table3[[#This Row],[Count]]</f>
        <v>0.66666666666666663</v>
      </c>
      <c r="U77" s="2">
        <f>COUNTIFS(Table2[Sub-Sector],Table3[[#This Row],[Sub-Sector]],Table2[Rate of Change - Zone],"Positive")/Table3[[#This Row],[Count]]</f>
        <v>0.33333333333333331</v>
      </c>
      <c r="V77" s="2">
        <f>COUNTIFS(Table2[Sub-Sector],Table3[[#This Row],[Sub-Sector]],Table2[Sharpe Ratio],"&gt;=0.10")/Table3[[#This Row],[Count]]</f>
        <v>0.33333333333333331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77" s="3">
        <f>_xlfn.RANK.AVG(Table3[[#This Row],[Score]],Table3[Score],1)</f>
        <v>87.5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264.5</v>
      </c>
      <c r="Z77" s="3">
        <f>_xlfn.RANK.AVG(Table3[[#This Row],[Score 2 ]],Table3[[Score 2 ]],1)</f>
        <v>76</v>
      </c>
    </row>
    <row r="78" spans="1:26" x14ac:dyDescent="0.3">
      <c r="A78" t="s">
        <v>1527</v>
      </c>
      <c r="B78">
        <f>COUNTIFS(Table2[Sub-Sector],Table3[[#This Row],[Sub-Sector]])</f>
        <v>2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0.5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0.5</v>
      </c>
      <c r="H78" s="2">
        <f>COUNTIFS(Table2[Sub-Sector],Table3[[#This Row],[Sub-Sector]],Table2[RSI Exponential â€“ 14D],"&gt;=50")/Table3[[#This Row],[Count]]</f>
        <v>0</v>
      </c>
      <c r="I78" s="2">
        <f>COUNTIFS(Table2[Sub-Sector],Table3[[#This Row],[Sub-Sector]],Table2[Relative Volume],"&gt;=1")/Table3[[#This Row],[Count]]</f>
        <v>0.5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0.5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</v>
      </c>
      <c r="S78" s="2">
        <f>COUNTIFS(Table2[Sub-Sector],Table3[[#This Row],[Sub-Sector]],Table2[% Price above 50 EMA],"&gt;=0")/Table3[[#This Row],[Count]]</f>
        <v>0.5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0.5</v>
      </c>
      <c r="V78" s="2">
        <f>COUNTIFS(Table2[Sub-Sector],Table3[[#This Row],[Sub-Sector]],Table2[Sharpe Ratio],"&gt;=0.10")/Table3[[#This Row],[Count]]</f>
        <v>0.5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78" s="3">
        <f>_xlfn.RANK.AVG(Table3[[#This Row],[Score]],Table3[Score],1)</f>
        <v>45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</v>
      </c>
      <c r="Z78" s="3">
        <f>_xlfn.RANK.AVG(Table3[[#This Row],[Score 2 ]],Table3[[Score 2 ]],1)</f>
        <v>77</v>
      </c>
    </row>
    <row r="79" spans="1:26" x14ac:dyDescent="0.3">
      <c r="A79" t="s">
        <v>546</v>
      </c>
      <c r="B79">
        <f>COUNTIFS(Table2[Sub-Sector],Table3[[#This Row],[Sub-Sector]])</f>
        <v>2</v>
      </c>
      <c r="C79" s="2">
        <f>COUNTIFS(Table2[Sub-Sector],Table3[[#This Row],[Sub-Sector]],Table2[Uptrend],"Uptrend")/Table3[[#This Row],[Count]]</f>
        <v>0.5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Volume],"&gt;=1")/Table3[[#This Row],[Count]]</f>
        <v>0.5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0.5</v>
      </c>
      <c r="O79" s="2">
        <f>COUNTIFS(Table2[Sub-Sector],Table3[[#This Row],[Sub-Sector]],Table2[% Away From Current Month High],"&lt;=0.05")/Table3[[#This Row],[Count]]</f>
        <v>0.5</v>
      </c>
      <c r="P79" s="2">
        <f>COUNTIFS(Table2[Sub-Sector],Table3[[#This Row],[Sub-Sector]],Table2[% Away From 52W High],"&lt;=10")/Table3[[#This Row],[Count]]</f>
        <v>0.5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1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1</v>
      </c>
      <c r="V79" s="2">
        <f>COUNTIFS(Table2[Sub-Sector],Table3[[#This Row],[Sub-Sector]],Table2[Sharpe Ratio],"&gt;=0.10")/Table3[[#This Row],[Count]]</f>
        <v>0.5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79" s="3">
        <f>_xlfn.RANK.AVG(Table3[[#This Row],[Score]],Table3[Score],1)</f>
        <v>101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9" s="3">
        <f>_xlfn.RANK.AVG(Table3[[#This Row],[Score 2 ]],Table3[[Score 2 ]],1)</f>
        <v>78</v>
      </c>
    </row>
    <row r="80" spans="1:26" x14ac:dyDescent="0.3">
      <c r="A80" t="s">
        <v>1115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0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</v>
      </c>
      <c r="H80" s="2">
        <f>COUNTIFS(Table2[Sub-Sector],Table3[[#This Row],[Sub-Sector]],Table2[RSI Exponential â€“ 14D],"&gt;=50")/Table3[[#This Row],[Count]]</f>
        <v>0</v>
      </c>
      <c r="I80" s="2">
        <f>COUNTIFS(Table2[Sub-Sector],Table3[[#This Row],[Sub-Sector]],Table2[Relative Volume],"&gt;=1")/Table3[[#This Row],[Count]]</f>
        <v>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0</v>
      </c>
      <c r="P80" s="2">
        <f>COUNTIFS(Table2[Sub-Sector],Table3[[#This Row],[Sub-Sector]],Table2[% Away From 52W High],"&lt;=10")/Table3[[#This Row],[Count]]</f>
        <v>0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0</v>
      </c>
      <c r="U80" s="2">
        <f>COUNTIFS(Table2[Sub-Sector],Table3[[#This Row],[Sub-Sector]],Table2[Rate of Change - Zone],"Positive")/Table3[[#This Row],[Count]]</f>
        <v>0.5</v>
      </c>
      <c r="V80" s="2">
        <f>COUNTIFS(Table2[Sub-Sector],Table3[[#This Row],[Sub-Sector]],Table2[Sharpe Ratio],"&gt;=0.10")/Table3[[#This Row],[Count]]</f>
        <v>0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80" s="3">
        <f>_xlfn.RANK.AVG(Table3[[#This Row],[Score]],Table3[Score],1)</f>
        <v>106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80" s="3">
        <f>_xlfn.RANK.AVG(Table3[[#This Row],[Score 2 ]],Table3[[Score 2 ]],1)</f>
        <v>79</v>
      </c>
    </row>
    <row r="81" spans="1:26" x14ac:dyDescent="0.3">
      <c r="A81" t="s">
        <v>391</v>
      </c>
      <c r="B81">
        <f>COUNTIFS(Table2[Sub-Sector],Table3[[#This Row],[Sub-Sector]])</f>
        <v>6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0.16666666666666666</v>
      </c>
      <c r="F81" s="2">
        <f>COUNTIFS(Table2[Sub-Sector],Table3[[#This Row],[Sub-Sector]],Table2[6M Return vs Nifty],"&gt;=10")/Table3[[#This Row],[Count]]</f>
        <v>0.16666666666666666</v>
      </c>
      <c r="G81" s="2">
        <f>COUNTIFS(Table2[Sub-Sector],Table3[[#This Row],[Sub-Sector]],Table2[1Y Return vs Nifty],"&gt;=10")/Table3[[#This Row],[Count]]</f>
        <v>0.33333333333333331</v>
      </c>
      <c r="H81" s="2">
        <f>COUNTIFS(Table2[Sub-Sector],Table3[[#This Row],[Sub-Sector]],Table2[RSI Exponential â€“ 14D],"&gt;=50")/Table3[[#This Row],[Count]]</f>
        <v>0.33333333333333331</v>
      </c>
      <c r="I81" s="2">
        <f>COUNTIFS(Table2[Sub-Sector],Table3[[#This Row],[Sub-Sector]],Table2[Relative Volume],"&gt;=1")/Table3[[#This Row],[Count]]</f>
        <v>0.66666666666666663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0.66666666666666663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0.33333333333333331</v>
      </c>
      <c r="V81" s="2">
        <f>COUNTIFS(Table2[Sub-Sector],Table3[[#This Row],[Sub-Sector]],Table2[Sharpe Ratio],"&gt;=0.10")/Table3[[#This Row],[Count]]</f>
        <v>0.16666666666666666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</v>
      </c>
      <c r="X81" s="3">
        <f>_xlfn.RANK.AVG(Table3[[#This Row],[Score]],Table3[Score],1)</f>
        <v>56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1" s="3">
        <f>_xlfn.RANK.AVG(Table3[[#This Row],[Score 2 ]],Table3[[Score 2 ]],1)</f>
        <v>80</v>
      </c>
    </row>
    <row r="82" spans="1:26" x14ac:dyDescent="0.3">
      <c r="A82" t="s">
        <v>268</v>
      </c>
      <c r="B82">
        <f>COUNTIFS(Table2[Sub-Sector],Table3[[#This Row],[Sub-Sector]])</f>
        <v>23</v>
      </c>
      <c r="C82" s="2">
        <f>COUNTIFS(Table2[Sub-Sector],Table3[[#This Row],[Sub-Sector]],Table2[Uptrend],"Uptrend")/Table3[[#This Row],[Count]]</f>
        <v>0.82608695652173914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0.13043478260869565</v>
      </c>
      <c r="F82" s="2">
        <f>COUNTIFS(Table2[Sub-Sector],Table3[[#This Row],[Sub-Sector]],Table2[6M Return vs Nifty],"&gt;=10")/Table3[[#This Row],[Count]]</f>
        <v>0.39130434782608697</v>
      </c>
      <c r="G82" s="2">
        <f>COUNTIFS(Table2[Sub-Sector],Table3[[#This Row],[Sub-Sector]],Table2[1Y Return vs Nifty],"&gt;=10")/Table3[[#This Row],[Count]]</f>
        <v>0.43478260869565216</v>
      </c>
      <c r="H82" s="2">
        <f>COUNTIFS(Table2[Sub-Sector],Table3[[#This Row],[Sub-Sector]],Table2[RSI Exponential â€“ 14D],"&gt;=50")/Table3[[#This Row],[Count]]</f>
        <v>0.21739130434782608</v>
      </c>
      <c r="I82" s="2">
        <f>COUNTIFS(Table2[Sub-Sector],Table3[[#This Row],[Sub-Sector]],Table2[Relative Volume],"&gt;=1")/Table3[[#This Row],[Count]]</f>
        <v>0.39130434782608697</v>
      </c>
      <c r="J82" s="2">
        <f>COUNTIFS(Table2[Sub-Sector],Table3[[#This Row],[Sub-Sector]],Table2[% Away From Day Low],"&gt;=0.05")/Table3[[#This Row],[Count]]</f>
        <v>0.13043478260869565</v>
      </c>
      <c r="K82" s="2">
        <f>COUNTIFS(Table2[Sub-Sector],Table3[[#This Row],[Sub-Sector]],Table2[% Away From Day High],"&lt;=0.05")/Table3[[#This Row],[Count]]</f>
        <v>0.95652173913043481</v>
      </c>
      <c r="L82" s="2">
        <f>COUNTIFS(Table2[Sub-Sector],Table3[[#This Row],[Sub-Sector]],Table2[% Away From Current Week Low],"&gt;=0.05")/Table3[[#This Row],[Count]]</f>
        <v>0.13043478260869565</v>
      </c>
      <c r="M82" s="2">
        <f>COUNTIFS(Table2[Sub-Sector],Table3[[#This Row],[Sub-Sector]],Table2[% Away From Current Week High],"&lt;=0.05")/Table3[[#This Row],[Count]]</f>
        <v>0.95652173913043481</v>
      </c>
      <c r="N82" s="2">
        <f>COUNTIFS(Table2[Sub-Sector],Table3[[#This Row],[Sub-Sector]],Table2[% Away From Current Month Low],"&gt;=0.05")/Table3[[#This Row],[Count]]</f>
        <v>0.34782608695652173</v>
      </c>
      <c r="O82" s="2">
        <f>COUNTIFS(Table2[Sub-Sector],Table3[[#This Row],[Sub-Sector]],Table2[% Away From Current Month High],"&lt;=0.05")/Table3[[#This Row],[Count]]</f>
        <v>4.3478260869565216E-2</v>
      </c>
      <c r="P82" s="2">
        <f>COUNTIFS(Table2[Sub-Sector],Table3[[#This Row],[Sub-Sector]],Table2[% Away From 52W High],"&lt;=10")/Table3[[#This Row],[Count]]</f>
        <v>0.13043478260869565</v>
      </c>
      <c r="Q82" s="2">
        <f>COUNTIFS(Table2[Sub-Sector],Table3[[#This Row],[Sub-Sector]],Table2[% Away From 52W Low],"&gt;=10")/Table3[[#This Row],[Count]]</f>
        <v>0.91304347826086951</v>
      </c>
      <c r="R82" s="2">
        <f>COUNTIFS(Table2[Sub-Sector],Table3[[#This Row],[Sub-Sector]],Table2[% Price above 20 EMA],"&gt;=0")/Table3[[#This Row],[Count]]</f>
        <v>0.34782608695652173</v>
      </c>
      <c r="S82" s="2">
        <f>COUNTIFS(Table2[Sub-Sector],Table3[[#This Row],[Sub-Sector]],Table2[% Price above 50 EMA],"&gt;=0")/Table3[[#This Row],[Count]]</f>
        <v>0.52173913043478259</v>
      </c>
      <c r="T82" s="2">
        <f>COUNTIFS(Table2[Sub-Sector],Table3[[#This Row],[Sub-Sector]],Table2[% Price above 200 EMA],"&gt;=0")/Table3[[#This Row],[Count]]</f>
        <v>0.82608695652173914</v>
      </c>
      <c r="U82" s="2">
        <f>COUNTIFS(Table2[Sub-Sector],Table3[[#This Row],[Sub-Sector]],Table2[Rate of Change - Zone],"Positive")/Table3[[#This Row],[Count]]</f>
        <v>0.21739130434782608</v>
      </c>
      <c r="V82" s="2">
        <f>COUNTIFS(Table2[Sub-Sector],Table3[[#This Row],[Sub-Sector]],Table2[Sharpe Ratio],"&gt;=0.10")/Table3[[#This Row],[Count]]</f>
        <v>0.43478260869565216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465</v>
      </c>
      <c r="X82" s="3">
        <f>_xlfn.RANK.AVG(Table3[[#This Row],[Score]],Table3[Score],1)</f>
        <v>76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2" s="3">
        <f>_xlfn.RANK.AVG(Table3[[#This Row],[Score 2 ]],Table3[[Score 2 ]],1)</f>
        <v>81</v>
      </c>
    </row>
    <row r="83" spans="1:26" x14ac:dyDescent="0.3">
      <c r="A83" t="s">
        <v>291</v>
      </c>
      <c r="B83">
        <f>COUNTIFS(Table2[Sub-Sector],Table3[[#This Row],[Sub-Sector]])</f>
        <v>14</v>
      </c>
      <c r="C83" s="2">
        <f>COUNTIFS(Table2[Sub-Sector],Table3[[#This Row],[Sub-Sector]],Table2[Uptrend],"Uptrend")/Table3[[#This Row],[Count]]</f>
        <v>0.7142857142857143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7.1428571428571425E-2</v>
      </c>
      <c r="F83" s="2">
        <f>COUNTIFS(Table2[Sub-Sector],Table3[[#This Row],[Sub-Sector]],Table2[6M Return vs Nifty],"&gt;=10")/Table3[[#This Row],[Count]]</f>
        <v>0.14285714285714285</v>
      </c>
      <c r="G83" s="2">
        <f>COUNTIFS(Table2[Sub-Sector],Table3[[#This Row],[Sub-Sector]],Table2[1Y Return vs Nifty],"&gt;=10")/Table3[[#This Row],[Count]]</f>
        <v>0.42857142857142855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0.35714285714285715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0.35714285714285715</v>
      </c>
      <c r="O83" s="2">
        <f>COUNTIFS(Table2[Sub-Sector],Table3[[#This Row],[Sub-Sector]],Table2[% Away From Current Month High],"&lt;=0.05")/Table3[[#This Row],[Count]]</f>
        <v>0.5714285714285714</v>
      </c>
      <c r="P83" s="2">
        <f>COUNTIFS(Table2[Sub-Sector],Table3[[#This Row],[Sub-Sector]],Table2[% Away From 52W High],"&lt;=10")/Table3[[#This Row],[Count]]</f>
        <v>0.35714285714285715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0.5714285714285714</v>
      </c>
      <c r="S83" s="2">
        <f>COUNTIFS(Table2[Sub-Sector],Table3[[#This Row],[Sub-Sector]],Table2[% Price above 50 EMA],"&gt;=0")/Table3[[#This Row],[Count]]</f>
        <v>0.7142857142857143</v>
      </c>
      <c r="T83" s="2">
        <f>COUNTIFS(Table2[Sub-Sector],Table3[[#This Row],[Sub-Sector]],Table2[% Price above 200 EMA],"&gt;=0")/Table3[[#This Row],[Count]]</f>
        <v>0.8571428571428571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0.14285714285714285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83" s="3">
        <f>_xlfn.RANK.AVG(Table3[[#This Row],[Score]],Table3[Score],1)</f>
        <v>84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3" s="3">
        <f>_xlfn.RANK.AVG(Table3[[#This Row],[Score 2 ]],Table3[[Score 2 ]],1)</f>
        <v>82</v>
      </c>
    </row>
    <row r="84" spans="1:26" x14ac:dyDescent="0.3">
      <c r="A84" t="s">
        <v>625</v>
      </c>
      <c r="B84">
        <f>COUNTIFS(Table2[Sub-Sector],Table3[[#This Row],[Sub-Sector]])</f>
        <v>4</v>
      </c>
      <c r="C84" s="2">
        <f>COUNTIFS(Table2[Sub-Sector],Table3[[#This Row],[Sub-Sector]],Table2[Uptrend],"Uptrend")/Table3[[#This Row],[Count]]</f>
        <v>0.75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0.75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Volume],"&gt;=1")/Table3[[#This Row],[Count]]</f>
        <v>0.25</v>
      </c>
      <c r="J84" s="2">
        <f>COUNTIFS(Table2[Sub-Sector],Table3[[#This Row],[Sub-Sector]],Table2[% Away From Day Low],"&gt;=0.05")/Table3[[#This Row],[Count]]</f>
        <v>0.25</v>
      </c>
      <c r="K84" s="2">
        <f>COUNTIFS(Table2[Sub-Sector],Table3[[#This Row],[Sub-Sector]],Table2[% Away From Day High],"&lt;=0.05")/Table3[[#This Row],[Count]]</f>
        <v>0.75</v>
      </c>
      <c r="L84" s="2">
        <f>COUNTIFS(Table2[Sub-Sector],Table3[[#This Row],[Sub-Sector]],Table2[% Away From Current Week Low],"&gt;=0.05")/Table3[[#This Row],[Count]]</f>
        <v>0.25</v>
      </c>
      <c r="M84" s="2">
        <f>COUNTIFS(Table2[Sub-Sector],Table3[[#This Row],[Sub-Sector]],Table2[% Away From Current Week High],"&lt;=0.05")/Table3[[#This Row],[Count]]</f>
        <v>0.75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0.25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</v>
      </c>
      <c r="V84" s="2">
        <f>COUNTIFS(Table2[Sub-Sector],Table3[[#This Row],[Sub-Sector]],Table2[Sharpe Ratio],"&gt;=0.10")/Table3[[#This Row],[Count]]</f>
        <v>0.25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84" s="3">
        <f>_xlfn.RANK.AVG(Table3[[#This Row],[Score]],Table3[Score],1)</f>
        <v>91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</v>
      </c>
      <c r="Z84" s="3">
        <f>_xlfn.RANK.AVG(Table3[[#This Row],[Score 2 ]],Table3[[Score 2 ]],1)</f>
        <v>83</v>
      </c>
    </row>
    <row r="85" spans="1:26" x14ac:dyDescent="0.3">
      <c r="A85" t="s">
        <v>472</v>
      </c>
      <c r="B85">
        <f>COUNTIFS(Table2[Sub-Sector],Table3[[#This Row],[Sub-Sector]])</f>
        <v>11</v>
      </c>
      <c r="C85" s="2">
        <f>COUNTIFS(Table2[Sub-Sector],Table3[[#This Row],[Sub-Sector]],Table2[Uptrend],"Uptrend")/Table3[[#This Row],[Count]]</f>
        <v>0.72727272727272729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0.18181818181818182</v>
      </c>
      <c r="F85" s="2">
        <f>COUNTIFS(Table2[Sub-Sector],Table3[[#This Row],[Sub-Sector]],Table2[6M Return vs Nifty],"&gt;=10")/Table3[[#This Row],[Count]]</f>
        <v>0.36363636363636365</v>
      </c>
      <c r="G85" s="2">
        <f>COUNTIFS(Table2[Sub-Sector],Table3[[#This Row],[Sub-Sector]],Table2[1Y Return vs Nifty],"&gt;=10")/Table3[[#This Row],[Count]]</f>
        <v>0.36363636363636365</v>
      </c>
      <c r="H85" s="2">
        <f>COUNTIFS(Table2[Sub-Sector],Table3[[#This Row],[Sub-Sector]],Table2[RSI Exponential â€“ 14D],"&gt;=50")/Table3[[#This Row],[Count]]</f>
        <v>0.27272727272727271</v>
      </c>
      <c r="I85" s="2">
        <f>COUNTIFS(Table2[Sub-Sector],Table3[[#This Row],[Sub-Sector]],Table2[Relative Volume],"&gt;=1")/Table3[[#This Row],[Count]]</f>
        <v>0.36363636363636365</v>
      </c>
      <c r="J85" s="2">
        <f>COUNTIFS(Table2[Sub-Sector],Table3[[#This Row],[Sub-Sector]],Table2[% Away From Day Low],"&gt;=0.05")/Table3[[#This Row],[Count]]</f>
        <v>9.0909090909090912E-2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9.0909090909090912E-2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0.27272727272727271</v>
      </c>
      <c r="O85" s="2">
        <f>COUNTIFS(Table2[Sub-Sector],Table3[[#This Row],[Sub-Sector]],Table2[% Away From Current Month High],"&lt;=0.05")/Table3[[#This Row],[Count]]</f>
        <v>0.18181818181818182</v>
      </c>
      <c r="P85" s="2">
        <f>COUNTIFS(Table2[Sub-Sector],Table3[[#This Row],[Sub-Sector]],Table2[% Away From 52W High],"&lt;=10")/Table3[[#This Row],[Count]]</f>
        <v>0.36363636363636365</v>
      </c>
      <c r="Q85" s="2">
        <f>COUNTIFS(Table2[Sub-Sector],Table3[[#This Row],[Sub-Sector]],Table2[% Away From 52W Low],"&gt;=10")/Table3[[#This Row],[Count]]</f>
        <v>0.90909090909090906</v>
      </c>
      <c r="R85" s="2">
        <f>COUNTIFS(Table2[Sub-Sector],Table3[[#This Row],[Sub-Sector]],Table2[% Price above 20 EMA],"&gt;=0")/Table3[[#This Row],[Count]]</f>
        <v>0.27272727272727271</v>
      </c>
      <c r="S85" s="2">
        <f>COUNTIFS(Table2[Sub-Sector],Table3[[#This Row],[Sub-Sector]],Table2[% Price above 50 EMA],"&gt;=0")/Table3[[#This Row],[Count]]</f>
        <v>0.72727272727272729</v>
      </c>
      <c r="T85" s="2">
        <f>COUNTIFS(Table2[Sub-Sector],Table3[[#This Row],[Sub-Sector]],Table2[% Price above 200 EMA],"&gt;=0")/Table3[[#This Row],[Count]]</f>
        <v>0.72727272727272729</v>
      </c>
      <c r="U85" s="2">
        <f>COUNTIFS(Table2[Sub-Sector],Table3[[#This Row],[Sub-Sector]],Table2[Rate of Change - Zone],"Positive")/Table3[[#This Row],[Count]]</f>
        <v>0.27272727272727271</v>
      </c>
      <c r="V85" s="2">
        <f>COUNTIFS(Table2[Sub-Sector],Table3[[#This Row],[Sub-Sector]],Table2[Sharpe Ratio],"&gt;=0.10")/Table3[[#This Row],[Count]]</f>
        <v>0.36363636363636365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85" s="3">
        <f>_xlfn.RANK.AVG(Table3[[#This Row],[Score]],Table3[Score],1)</f>
        <v>79.5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5" s="3">
        <f>_xlfn.RANK.AVG(Table3[[#This Row],[Score 2 ]],Table3[[Score 2 ]],1)</f>
        <v>84.5</v>
      </c>
    </row>
    <row r="86" spans="1:26" x14ac:dyDescent="0.3">
      <c r="A86" t="s">
        <v>204</v>
      </c>
      <c r="B86">
        <f>COUNTIFS(Table2[Sub-Sector],Table3[[#This Row],[Sub-Sector]])</f>
        <v>25</v>
      </c>
      <c r="C86" s="2">
        <f>COUNTIFS(Table2[Sub-Sector],Table3[[#This Row],[Sub-Sector]],Table2[Uptrend],"Uptrend")/Table3[[#This Row],[Count]]</f>
        <v>0.92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0.12</v>
      </c>
      <c r="F86" s="2">
        <f>COUNTIFS(Table2[Sub-Sector],Table3[[#This Row],[Sub-Sector]],Table2[6M Return vs Nifty],"&gt;=10")/Table3[[#This Row],[Count]]</f>
        <v>0.52</v>
      </c>
      <c r="G86" s="2">
        <f>COUNTIFS(Table2[Sub-Sector],Table3[[#This Row],[Sub-Sector]],Table2[1Y Return vs Nifty],"&gt;=10")/Table3[[#This Row],[Count]]</f>
        <v>0.6</v>
      </c>
      <c r="H86" s="2">
        <f>COUNTIFS(Table2[Sub-Sector],Table3[[#This Row],[Sub-Sector]],Table2[RSI Exponential â€“ 14D],"&gt;=50")/Table3[[#This Row],[Count]]</f>
        <v>0.24</v>
      </c>
      <c r="I86" s="2">
        <f>COUNTIFS(Table2[Sub-Sector],Table3[[#This Row],[Sub-Sector]],Table2[Relative Volume],"&gt;=1")/Table3[[#This Row],[Count]]</f>
        <v>0.2</v>
      </c>
      <c r="J86" s="2">
        <f>COUNTIFS(Table2[Sub-Sector],Table3[[#This Row],[Sub-Sector]],Table2[% Away From Day Low],"&gt;=0.05")/Table3[[#This Row],[Count]]</f>
        <v>0.12</v>
      </c>
      <c r="K86" s="2">
        <f>COUNTIFS(Table2[Sub-Sector],Table3[[#This Row],[Sub-Sector]],Table2[% Away From Day High],"&lt;=0.05")/Table3[[#This Row],[Count]]</f>
        <v>0.96</v>
      </c>
      <c r="L86" s="2">
        <f>COUNTIFS(Table2[Sub-Sector],Table3[[#This Row],[Sub-Sector]],Table2[% Away From Current Week Low],"&gt;=0.05")/Table3[[#This Row],[Count]]</f>
        <v>0.12</v>
      </c>
      <c r="M86" s="2">
        <f>COUNTIFS(Table2[Sub-Sector],Table3[[#This Row],[Sub-Sector]],Table2[% Away From Current Week High],"&lt;=0.05")/Table3[[#This Row],[Count]]</f>
        <v>0.96</v>
      </c>
      <c r="N86" s="2">
        <f>COUNTIFS(Table2[Sub-Sector],Table3[[#This Row],[Sub-Sector]],Table2[% Away From Current Month Low],"&gt;=0.05")/Table3[[#This Row],[Count]]</f>
        <v>0.28000000000000003</v>
      </c>
      <c r="O86" s="2">
        <f>COUNTIFS(Table2[Sub-Sector],Table3[[#This Row],[Sub-Sector]],Table2[% Away From Current Month High],"&lt;=0.05")/Table3[[#This Row],[Count]]</f>
        <v>0.08</v>
      </c>
      <c r="P86" s="2">
        <f>COUNTIFS(Table2[Sub-Sector],Table3[[#This Row],[Sub-Sector]],Table2[% Away From 52W High],"&lt;=10")/Table3[[#This Row],[Count]]</f>
        <v>0.52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0.32</v>
      </c>
      <c r="S86" s="2">
        <f>COUNTIFS(Table2[Sub-Sector],Table3[[#This Row],[Sub-Sector]],Table2[% Price above 50 EMA],"&gt;=0")/Table3[[#This Row],[Count]]</f>
        <v>0.84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0.12</v>
      </c>
      <c r="V86" s="2">
        <f>COUNTIFS(Table2[Sub-Sector],Table3[[#This Row],[Sub-Sector]],Table2[Sharpe Ratio],"&gt;=0.10")/Table3[[#This Row],[Count]]</f>
        <v>0.4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458.5</v>
      </c>
      <c r="X86" s="3">
        <f>_xlfn.RANK.AVG(Table3[[#This Row],[Score]],Table3[Score],1)</f>
        <v>74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6" s="3">
        <f>_xlfn.RANK.AVG(Table3[[#This Row],[Score 2 ]],Table3[[Score 2 ]],1)</f>
        <v>84.5</v>
      </c>
    </row>
    <row r="87" spans="1:26" x14ac:dyDescent="0.3">
      <c r="A87" t="s">
        <v>536</v>
      </c>
      <c r="B87">
        <f>COUNTIFS(Table2[Sub-Sector],Table3[[#This Row],[Sub-Sector]])</f>
        <v>5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0.4</v>
      </c>
      <c r="G87" s="2">
        <f>COUNTIFS(Table2[Sub-Sector],Table3[[#This Row],[Sub-Sector]],Table2[1Y Return vs Nifty],"&gt;=10")/Table3[[#This Row],[Count]]</f>
        <v>0.8</v>
      </c>
      <c r="H87" s="2">
        <f>COUNTIFS(Table2[Sub-Sector],Table3[[#This Row],[Sub-Sector]],Table2[RSI Exponential â€“ 14D],"&gt;=50")/Table3[[#This Row],[Count]]</f>
        <v>0</v>
      </c>
      <c r="I87" s="2">
        <f>COUNTIFS(Table2[Sub-Sector],Table3[[#This Row],[Sub-Sector]],Table2[Relative Volume],"&gt;=1")/Table3[[#This Row],[Count]]</f>
        <v>0.2</v>
      </c>
      <c r="J87" s="2">
        <f>COUNTIFS(Table2[Sub-Sector],Table3[[#This Row],[Sub-Sector]],Table2[% Away From Day Low],"&gt;=0.05")/Table3[[#This Row],[Count]]</f>
        <v>0.2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0.2</v>
      </c>
      <c r="O87" s="2">
        <f>COUNTIFS(Table2[Sub-Sector],Table3[[#This Row],[Sub-Sector]],Table2[% Away From Current Month High],"&lt;=0.05")/Table3[[#This Row],[Count]]</f>
        <v>0</v>
      </c>
      <c r="P87" s="2">
        <f>COUNTIFS(Table2[Sub-Sector],Table3[[#This Row],[Sub-Sector]],Table2[% Away From 52W High],"&lt;=10")/Table3[[#This Row],[Count]]</f>
        <v>0.2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</v>
      </c>
      <c r="S87" s="2">
        <f>COUNTIFS(Table2[Sub-Sector],Table3[[#This Row],[Sub-Sector]],Table2[% Price above 50 EMA],"&gt;=0")/Table3[[#This Row],[Count]]</f>
        <v>0.6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0.4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478.5</v>
      </c>
      <c r="X87" s="3">
        <f>_xlfn.RANK.AVG(Table3[[#This Row],[Score]],Table3[Score],1)</f>
        <v>82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</v>
      </c>
      <c r="Z87" s="3">
        <f>_xlfn.RANK.AVG(Table3[[#This Row],[Score 2 ]],Table3[[Score 2 ]],1)</f>
        <v>86</v>
      </c>
    </row>
    <row r="88" spans="1:26" x14ac:dyDescent="0.3">
      <c r="A88" t="s">
        <v>1784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0.66666666666666663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</v>
      </c>
      <c r="G88" s="2">
        <f>COUNTIFS(Table2[Sub-Sector],Table3[[#This Row],[Sub-Sector]],Table2[1Y Return vs Nifty],"&gt;=10")/Table3[[#This Row],[Count]]</f>
        <v>0.66666666666666663</v>
      </c>
      <c r="H88" s="2">
        <f>COUNTIFS(Table2[Sub-Sector],Table3[[#This Row],[Sub-Sector]],Table2[RSI Exponential â€“ 14D],"&gt;=50")/Table3[[#This Row],[Count]]</f>
        <v>0</v>
      </c>
      <c r="I88" s="2">
        <f>COUNTIFS(Table2[Sub-Sector],Table3[[#This Row],[Sub-Sector]],Table2[Relative Volume],"&gt;=1")/Table3[[#This Row],[Count]]</f>
        <v>0.66666666666666663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</v>
      </c>
      <c r="O88" s="2">
        <f>COUNTIFS(Table2[Sub-Sector],Table3[[#This Row],[Sub-Sector]],Table2[% Away From Current Month High],"&lt;=0.05")/Table3[[#This Row],[Count]]</f>
        <v>0</v>
      </c>
      <c r="P88" s="2">
        <f>COUNTIFS(Table2[Sub-Sector],Table3[[#This Row],[Sub-Sector]],Table2[% Away From 52W High],"&lt;=10")/Table3[[#This Row],[Count]]</f>
        <v>0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</v>
      </c>
      <c r="S88" s="2">
        <f>COUNTIFS(Table2[Sub-Sector],Table3[[#This Row],[Sub-Sector]],Table2[% Price above 50 EMA],"&gt;=0")/Table3[[#This Row],[Count]]</f>
        <v>0.33333333333333331</v>
      </c>
      <c r="T88" s="2">
        <f>COUNTIFS(Table2[Sub-Sector],Table3[[#This Row],[Sub-Sector]],Table2[% Price above 200 EMA],"&gt;=0")/Table3[[#This Row],[Count]]</f>
        <v>0.66666666666666663</v>
      </c>
      <c r="U88" s="2">
        <f>COUNTIFS(Table2[Sub-Sector],Table3[[#This Row],[Sub-Sector]],Table2[Rate of Change - Zone],"Positive")/Table3[[#This Row],[Count]]</f>
        <v>0</v>
      </c>
      <c r="V88" s="2">
        <f>COUNTIFS(Table2[Sub-Sector],Table3[[#This Row],[Sub-Sector]],Table2[Sharpe Ratio],"&gt;=0.10")/Table3[[#This Row],[Count]]</f>
        <v>0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88" s="3">
        <f>_xlfn.RANK.AVG(Table3[[#This Row],[Score]],Table3[Score],1)</f>
        <v>103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8" s="3">
        <f>_xlfn.RANK.AVG(Table3[[#This Row],[Score 2 ]],Table3[[Score 2 ]],1)</f>
        <v>87</v>
      </c>
    </row>
    <row r="89" spans="1:26" x14ac:dyDescent="0.3">
      <c r="A89" t="s">
        <v>600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0.33333333333333331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0.33333333333333331</v>
      </c>
      <c r="G89" s="2">
        <f>COUNTIFS(Table2[Sub-Sector],Table3[[#This Row],[Sub-Sector]],Table2[1Y Return vs Nifty],"&gt;=10")/Table3[[#This Row],[Count]]</f>
        <v>0.33333333333333331</v>
      </c>
      <c r="H89" s="2">
        <f>COUNTIFS(Table2[Sub-Sector],Table3[[#This Row],[Sub-Sector]],Table2[RSI Exponential â€“ 14D],"&gt;=50")/Table3[[#This Row],[Count]]</f>
        <v>0</v>
      </c>
      <c r="I89" s="2">
        <f>COUNTIFS(Table2[Sub-Sector],Table3[[#This Row],[Sub-Sector]],Table2[Relative Volume],"&gt;=1")/Table3[[#This Row],[Count]]</f>
        <v>0.66666666666666663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0</v>
      </c>
      <c r="P89" s="2">
        <f>COUNTIFS(Table2[Sub-Sector],Table3[[#This Row],[Sub-Sector]],Table2[% Away From 52W High],"&lt;=10")/Table3[[#This Row],[Count]]</f>
        <v>0.33333333333333331</v>
      </c>
      <c r="Q89" s="2">
        <f>COUNTIFS(Table2[Sub-Sector],Table3[[#This Row],[Sub-Sector]],Table2[% Away From 52W Low],"&gt;=10")/Table3[[#This Row],[Count]]</f>
        <v>0.33333333333333331</v>
      </c>
      <c r="R89" s="2">
        <f>COUNTIFS(Table2[Sub-Sector],Table3[[#This Row],[Sub-Sector]],Table2[% Price above 20 EMA],"&gt;=0")/Table3[[#This Row],[Count]]</f>
        <v>0</v>
      </c>
      <c r="S89" s="2">
        <f>COUNTIFS(Table2[Sub-Sector],Table3[[#This Row],[Sub-Sector]],Table2[% Price above 50 EMA],"&gt;=0")/Table3[[#This Row],[Count]]</f>
        <v>0.33333333333333331</v>
      </c>
      <c r="T89" s="2">
        <f>COUNTIFS(Table2[Sub-Sector],Table3[[#This Row],[Sub-Sector]],Table2[% Price above 200 EMA],"&gt;=0")/Table3[[#This Row],[Count]]</f>
        <v>0.33333333333333331</v>
      </c>
      <c r="U89" s="2">
        <f>COUNTIFS(Table2[Sub-Sector],Table3[[#This Row],[Sub-Sector]],Table2[Rate of Change - Zone],"Positive")/Table3[[#This Row],[Count]]</f>
        <v>0</v>
      </c>
      <c r="V89" s="2">
        <f>COUNTIFS(Table2[Sub-Sector],Table3[[#This Row],[Sub-Sector]],Table2[Sharpe Ratio],"&gt;=0.10")/Table3[[#This Row],[Count]]</f>
        <v>0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9" s="3">
        <f>_xlfn.RANK.AVG(Table3[[#This Row],[Score]],Table3[Score],1)</f>
        <v>109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89" s="3">
        <f>_xlfn.RANK.AVG(Table3[[#This Row],[Score 2 ]],Table3[[Score 2 ]],1)</f>
        <v>88</v>
      </c>
    </row>
    <row r="90" spans="1:26" x14ac:dyDescent="0.3">
      <c r="A90" t="s">
        <v>40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1</v>
      </c>
      <c r="F90" s="2">
        <f>COUNTIFS(Table2[Sub-Sector],Table3[[#This Row],[Sub-Sector]],Table2[6M Return vs Nifty],"&gt;=10")/Table3[[#This Row],[Count]]</f>
        <v>0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Volume],"&gt;=1")/Table3[[#This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1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1</v>
      </c>
      <c r="V90" s="2">
        <f>COUNTIFS(Table2[Sub-Sector],Table3[[#This Row],[Sub-Sector]],Table2[Sharpe Ratio],"&gt;=0.10")/Table3[[#This Row],[Count]]</f>
        <v>0.5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90" s="3">
        <f>_xlfn.RANK.AVG(Table3[[#This Row],[Score]],Table3[Score],1)</f>
        <v>50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</v>
      </c>
      <c r="Z90" s="3">
        <f>_xlfn.RANK.AVG(Table3[[#This Row],[Score 2 ]],Table3[[Score 2 ]],1)</f>
        <v>89</v>
      </c>
    </row>
    <row r="91" spans="1:26" x14ac:dyDescent="0.3">
      <c r="A91" t="s">
        <v>238</v>
      </c>
      <c r="B91">
        <f>COUNTIFS(Table2[Sub-Sector],Table3[[#This Row],[Sub-Sector]])</f>
        <v>9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0.55555555555555558</v>
      </c>
      <c r="G91" s="2">
        <f>COUNTIFS(Table2[Sub-Sector],Table3[[#This Row],[Sub-Sector]],Table2[1Y Return vs Nifty],"&gt;=10")/Table3[[#This Row],[Count]]</f>
        <v>0.55555555555555558</v>
      </c>
      <c r="H91" s="2">
        <f>COUNTIFS(Table2[Sub-Sector],Table3[[#This Row],[Sub-Sector]],Table2[RSI Exponential â€“ 14D],"&gt;=50")/Table3[[#This Row],[Count]]</f>
        <v>0</v>
      </c>
      <c r="I91" s="2">
        <f>COUNTIFS(Table2[Sub-Sector],Table3[[#This Row],[Sub-Sector]],Table2[Relative Volume],"&gt;=1")/Table3[[#This Row],[Count]]</f>
        <v>0.22222222222222221</v>
      </c>
      <c r="J91" s="2">
        <f>COUNTIFS(Table2[Sub-Sector],Table3[[#This Row],[Sub-Sector]],Table2[% Away From Day Low],"&gt;=0.05")/Table3[[#This Row],[Count]]</f>
        <v>0.1111111111111111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0.1111111111111111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0.22222222222222221</v>
      </c>
      <c r="O91" s="2">
        <f>COUNTIFS(Table2[Sub-Sector],Table3[[#This Row],[Sub-Sector]],Table2[% Away From Current Month High],"&lt;=0.05")/Table3[[#This Row],[Count]]</f>
        <v>0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0.1111111111111111</v>
      </c>
      <c r="S91" s="2">
        <f>COUNTIFS(Table2[Sub-Sector],Table3[[#This Row],[Sub-Sector]],Table2[% Price above 50 EMA],"&gt;=0")/Table3[[#This Row],[Count]]</f>
        <v>0.33333333333333331</v>
      </c>
      <c r="T91" s="2">
        <f>COUNTIFS(Table2[Sub-Sector],Table3[[#This Row],[Sub-Sector]],Table2[% Price above 200 EMA],"&gt;=0")/Table3[[#This Row],[Count]]</f>
        <v>0.77777777777777779</v>
      </c>
      <c r="U91" s="2">
        <f>COUNTIFS(Table2[Sub-Sector],Table3[[#This Row],[Sub-Sector]],Table2[Rate of Change - Zone],"Positive")/Table3[[#This Row],[Count]]</f>
        <v>0</v>
      </c>
      <c r="V91" s="2">
        <f>COUNTIFS(Table2[Sub-Sector],Table3[[#This Row],[Sub-Sector]],Table2[Sharpe Ratio],"&gt;=0.10")/Table3[[#This Row],[Count]]</f>
        <v>0.33333333333333331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91" s="3">
        <f>_xlfn.RANK.AVG(Table3[[#This Row],[Score]],Table3[Score],1)</f>
        <v>104.5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1" s="3">
        <f>_xlfn.RANK.AVG(Table3[[#This Row],[Score 2 ]],Table3[[Score 2 ]],1)</f>
        <v>90.5</v>
      </c>
    </row>
    <row r="92" spans="1:26" x14ac:dyDescent="0.3">
      <c r="A92" t="s">
        <v>1464</v>
      </c>
      <c r="B92">
        <f>COUNTIFS(Table2[Sub-Sector],Table3[[#This Row],[Sub-Sector]])</f>
        <v>3</v>
      </c>
      <c r="C92" s="2">
        <f>COUNTIFS(Table2[Sub-Sector],Table3[[#This Row],[Sub-Sector]],Table2[Uptrend],"Uptrend")/Table3[[#This Row],[Count]]</f>
        <v>0.33333333333333331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0.66666666666666663</v>
      </c>
      <c r="H92" s="2">
        <f>COUNTIFS(Table2[Sub-Sector],Table3[[#This Row],[Sub-Sector]],Table2[RSI Exponential â€“ 14D],"&gt;=50")/Table3[[#This Row],[Count]]</f>
        <v>0</v>
      </c>
      <c r="I92" s="2">
        <f>COUNTIFS(Table2[Sub-Sector],Table3[[#This Row],[Sub-Sector]],Table2[Relative Volume],"&gt;=1")/Table3[[#This Row],[Count]]</f>
        <v>0.33333333333333331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</v>
      </c>
      <c r="O92" s="2">
        <f>COUNTIFS(Table2[Sub-Sector],Table3[[#This Row],[Sub-Sector]],Table2[% Away From Current Month High],"&lt;=0.05")/Table3[[#This Row],[Count]]</f>
        <v>0</v>
      </c>
      <c r="P92" s="2">
        <f>COUNTIFS(Table2[Sub-Sector],Table3[[#This Row],[Sub-Sector]],Table2[% Away From 52W High],"&lt;=10")/Table3[[#This Row],[Count]]</f>
        <v>0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0</v>
      </c>
      <c r="S92" s="2">
        <f>COUNTIFS(Table2[Sub-Sector],Table3[[#This Row],[Sub-Sector]],Table2[% Price above 50 EMA],"&gt;=0")/Table3[[#This Row],[Count]]</f>
        <v>0.66666666666666663</v>
      </c>
      <c r="T92" s="2">
        <f>COUNTIFS(Table2[Sub-Sector],Table3[[#This Row],[Sub-Sector]],Table2[% Price above 200 EMA],"&gt;=0")/Table3[[#This Row],[Count]]</f>
        <v>0.66666666666666663</v>
      </c>
      <c r="U92" s="2">
        <f>COUNTIFS(Table2[Sub-Sector],Table3[[#This Row],[Sub-Sector]],Table2[Rate of Change - Zone],"Positive")/Table3[[#This Row],[Count]]</f>
        <v>0.33333333333333331</v>
      </c>
      <c r="V92" s="2">
        <f>COUNTIFS(Table2[Sub-Sector],Table3[[#This Row],[Sub-Sector]],Table2[Sharpe Ratio],"&gt;=0.10")/Table3[[#This Row],[Count]]</f>
        <v>0.33333333333333331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570</v>
      </c>
      <c r="X92" s="3">
        <f>_xlfn.RANK.AVG(Table3[[#This Row],[Score]],Table3[Score],1)</f>
        <v>110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2" s="3">
        <f>_xlfn.RANK.AVG(Table3[[#This Row],[Score 2 ]],Table3[[Score 2 ]],1)</f>
        <v>90.5</v>
      </c>
    </row>
    <row r="93" spans="1:26" x14ac:dyDescent="0.3">
      <c r="A93" t="s">
        <v>127</v>
      </c>
      <c r="B93">
        <f>COUNTIFS(Table2[Sub-Sector],Table3[[#This Row],[Sub-Sector]])</f>
        <v>6</v>
      </c>
      <c r="C93" s="2">
        <f>COUNTIFS(Table2[Sub-Sector],Table3[[#This Row],[Sub-Sector]],Table2[Uptrend],"Uptrend")/Table3[[#This Row],[Count]]</f>
        <v>0.83333333333333337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0.33333333333333331</v>
      </c>
      <c r="F93" s="2">
        <f>COUNTIFS(Table2[Sub-Sector],Table3[[#This Row],[Sub-Sector]],Table2[6M Return vs Nifty],"&gt;=10")/Table3[[#This Row],[Count]]</f>
        <v>0.66666666666666663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0.33333333333333331</v>
      </c>
      <c r="I93" s="2">
        <f>COUNTIFS(Table2[Sub-Sector],Table3[[#This Row],[Sub-Sector]],Table2[Relative Volume],"&gt;=1")/Table3[[#This Row],[Count]]</f>
        <v>0</v>
      </c>
      <c r="J93" s="2">
        <f>COUNTIFS(Table2[Sub-Sector],Table3[[#This Row],[Sub-Sector]],Table2[% Away From Day Low],"&gt;=0.05")/Table3[[#This Row],[Count]]</f>
        <v>0.83333333333333337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0.83333333333333337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0.83333333333333337</v>
      </c>
      <c r="O93" s="2">
        <f>COUNTIFS(Table2[Sub-Sector],Table3[[#This Row],[Sub-Sector]],Table2[% Away From Current Month High],"&lt;=0.05")/Table3[[#This Row],[Count]]</f>
        <v>0.16666666666666666</v>
      </c>
      <c r="P93" s="2">
        <f>COUNTIFS(Table2[Sub-Sector],Table3[[#This Row],[Sub-Sector]],Table2[% Away From 52W High],"&lt;=10")/Table3[[#This Row],[Count]]</f>
        <v>0.33333333333333331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0.33333333333333331</v>
      </c>
      <c r="S93" s="2">
        <f>COUNTIFS(Table2[Sub-Sector],Table3[[#This Row],[Sub-Sector]],Table2[% Price above 50 EMA],"&gt;=0")/Table3[[#This Row],[Count]]</f>
        <v>0.66666666666666663</v>
      </c>
      <c r="T93" s="2">
        <f>COUNTIFS(Table2[Sub-Sector],Table3[[#This Row],[Sub-Sector]],Table2[% Price above 200 EMA],"&gt;=0")/Table3[[#This Row],[Count]]</f>
        <v>0.83333333333333337</v>
      </c>
      <c r="U93" s="2">
        <f>COUNTIFS(Table2[Sub-Sector],Table3[[#This Row],[Sub-Sector]],Table2[Rate of Change - Zone],"Positive")/Table3[[#This Row],[Count]]</f>
        <v>0.16666666666666666</v>
      </c>
      <c r="V93" s="2">
        <f>COUNTIFS(Table2[Sub-Sector],Table3[[#This Row],[Sub-Sector]],Table2[Sharpe Ratio],"&gt;=0.10")/Table3[[#This Row],[Count]]</f>
        <v>0.5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93" s="3">
        <f>_xlfn.RANK.AVG(Table3[[#This Row],[Score]],Table3[Score],1)</f>
        <v>73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3" s="3">
        <f>_xlfn.RANK.AVG(Table3[[#This Row],[Score 2 ]],Table3[[Score 2 ]],1)</f>
        <v>92.5</v>
      </c>
    </row>
    <row r="94" spans="1:26" x14ac:dyDescent="0.3">
      <c r="A94" t="s">
        <v>230</v>
      </c>
      <c r="B94">
        <f>COUNTIFS(Table2[Sub-Sector],Table3[[#This Row],[Sub-Sector]])</f>
        <v>3</v>
      </c>
      <c r="C94" s="2">
        <f>COUNTIFS(Table2[Sub-Sector],Table3[[#This Row],[Sub-Sector]],Table2[Uptrend],"Uptrend")/Table3[[#This Row],[Count]]</f>
        <v>0.33333333333333331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0.33333333333333331</v>
      </c>
      <c r="F94" s="2">
        <f>COUNTIFS(Table2[Sub-Sector],Table3[[#This Row],[Sub-Sector]],Table2[6M Return vs Nifty],"&gt;=10")/Table3[[#This Row],[Count]]</f>
        <v>0.33333333333333331</v>
      </c>
      <c r="G94" s="2">
        <f>COUNTIFS(Table2[Sub-Sector],Table3[[#This Row],[Sub-Sector]],Table2[1Y Return vs Nifty],"&gt;=10")/Table3[[#This Row],[Count]]</f>
        <v>0.33333333333333331</v>
      </c>
      <c r="H94" s="2">
        <f>COUNTIFS(Table2[Sub-Sector],Table3[[#This Row],[Sub-Sector]],Table2[RSI Exponential â€“ 14D],"&gt;=50")/Table3[[#This Row],[Count]]</f>
        <v>0.33333333333333331</v>
      </c>
      <c r="I94" s="2">
        <f>COUNTIFS(Table2[Sub-Sector],Table3[[#This Row],[Sub-Sector]],Table2[Relative Volume],"&gt;=1")/Table3[[#This Row],[Count]]</f>
        <v>0.33333333333333331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0.33333333333333331</v>
      </c>
      <c r="O94" s="2">
        <f>COUNTIFS(Table2[Sub-Sector],Table3[[#This Row],[Sub-Sector]],Table2[% Away From Current Month High],"&lt;=0.05")/Table3[[#This Row],[Count]]</f>
        <v>0</v>
      </c>
      <c r="P94" s="2">
        <f>COUNTIFS(Table2[Sub-Sector],Table3[[#This Row],[Sub-Sector]],Table2[% Away From 52W High],"&lt;=10")/Table3[[#This Row],[Count]]</f>
        <v>0.33333333333333331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0.33333333333333331</v>
      </c>
      <c r="S94" s="2">
        <f>COUNTIFS(Table2[Sub-Sector],Table3[[#This Row],[Sub-Sector]],Table2[% Price above 50 EMA],"&gt;=0")/Table3[[#This Row],[Count]]</f>
        <v>0.33333333333333331</v>
      </c>
      <c r="T94" s="2">
        <f>COUNTIFS(Table2[Sub-Sector],Table3[[#This Row],[Sub-Sector]],Table2[% Price above 200 EMA],"&gt;=0")/Table3[[#This Row],[Count]]</f>
        <v>0.33333333333333331</v>
      </c>
      <c r="U94" s="2">
        <f>COUNTIFS(Table2[Sub-Sector],Table3[[#This Row],[Sub-Sector]],Table2[Rate of Change - Zone],"Positive")/Table3[[#This Row],[Count]]</f>
        <v>0.33333333333333331</v>
      </c>
      <c r="V94" s="2">
        <f>COUNTIFS(Table2[Sub-Sector],Table3[[#This Row],[Sub-Sector]],Table2[Sharpe Ratio],"&gt;=0.10")/Table3[[#This Row],[Count]]</f>
        <v>0.33333333333333331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503.5</v>
      </c>
      <c r="X94" s="3">
        <f>_xlfn.RANK.AVG(Table3[[#This Row],[Score]],Table3[Score],1)</f>
        <v>86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94" s="3">
        <f>_xlfn.RANK.AVG(Table3[[#This Row],[Score 2 ]],Table3[[Score 2 ]],1)</f>
        <v>92.5</v>
      </c>
    </row>
    <row r="95" spans="1:26" x14ac:dyDescent="0.3">
      <c r="A95" t="s">
        <v>304</v>
      </c>
      <c r="B95">
        <f>COUNTIFS(Table2[Sub-Sector],Table3[[#This Row],[Sub-Sector]])</f>
        <v>6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0.33333333333333331</v>
      </c>
      <c r="G95" s="2">
        <f>COUNTIFS(Table2[Sub-Sector],Table3[[#This Row],[Sub-Sector]],Table2[1Y Return vs Nifty],"&gt;=10")/Table3[[#This Row],[Count]]</f>
        <v>0.66666666666666663</v>
      </c>
      <c r="H95" s="2">
        <f>COUNTIFS(Table2[Sub-Sector],Table3[[#This Row],[Sub-Sector]],Table2[RSI Exponential â€“ 14D],"&gt;=50")/Table3[[#This Row],[Count]]</f>
        <v>0.33333333333333331</v>
      </c>
      <c r="I95" s="2">
        <f>COUNTIFS(Table2[Sub-Sector],Table3[[#This Row],[Sub-Sector]],Table2[Relative Volume],"&gt;=1")/Table3[[#This Row],[Count]]</f>
        <v>0.16666666666666666</v>
      </c>
      <c r="J95" s="2">
        <f>COUNTIFS(Table2[Sub-Sector],Table3[[#This Row],[Sub-Sector]],Table2[% Away From Day Low],"&gt;=0.05")/Table3[[#This Row],[Count]]</f>
        <v>0.5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0.5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0.16666666666666666</v>
      </c>
      <c r="P95" s="2">
        <f>COUNTIFS(Table2[Sub-Sector],Table3[[#This Row],[Sub-Sector]],Table2[% Away From 52W High],"&lt;=10")/Table3[[#This Row],[Count]]</f>
        <v>0.33333333333333331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0.16666666666666666</v>
      </c>
      <c r="S95" s="2">
        <f>COUNTIFS(Table2[Sub-Sector],Table3[[#This Row],[Sub-Sector]],Table2[% Price above 50 EMA],"&gt;=0")/Table3[[#This Row],[Count]]</f>
        <v>0.5</v>
      </c>
      <c r="T95" s="2">
        <f>COUNTIFS(Table2[Sub-Sector],Table3[[#This Row],[Sub-Sector]],Table2[% Price above 200 EMA],"&gt;=0")/Table3[[#This Row],[Count]]</f>
        <v>0.83333333333333337</v>
      </c>
      <c r="U95" s="2">
        <f>COUNTIFS(Table2[Sub-Sector],Table3[[#This Row],[Sub-Sector]],Table2[Rate of Change - Zone],"Positive")/Table3[[#This Row],[Count]]</f>
        <v>0.16666666666666666</v>
      </c>
      <c r="V95" s="2">
        <f>COUNTIFS(Table2[Sub-Sector],Table3[[#This Row],[Sub-Sector]],Table2[Sharpe Ratio],"&gt;=0.10")/Table3[[#This Row],[Count]]</f>
        <v>0.66666666666666663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</v>
      </c>
      <c r="X95" s="3">
        <f>_xlfn.RANK.AVG(Table3[[#This Row],[Score]],Table3[Score],1)</f>
        <v>108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5" s="3">
        <f>_xlfn.RANK.AVG(Table3[[#This Row],[Score 2 ]],Table3[[Score 2 ]],1)</f>
        <v>94.5</v>
      </c>
    </row>
    <row r="96" spans="1:26" x14ac:dyDescent="0.3">
      <c r="A96" t="s">
        <v>80</v>
      </c>
      <c r="B96">
        <f>COUNTIFS(Table2[Sub-Sector],Table3[[#This Row],[Sub-Sector]])</f>
        <v>19</v>
      </c>
      <c r="C96" s="2">
        <f>COUNTIFS(Table2[Sub-Sector],Table3[[#This Row],[Sub-Sector]],Table2[Uptrend],"Uptrend")/Table3[[#This Row],[Count]]</f>
        <v>0.73684210526315785</v>
      </c>
      <c r="D96" s="2">
        <f>COUNTIFS(Table2[Sub-Sector],Table3[[#This Row],[Sub-Sector]],Table2[1W Return vs Nifty],"&gt;=5")/Table3[[#This Row],[Count]]</f>
        <v>0.10526315789473684</v>
      </c>
      <c r="E96" s="2">
        <f>COUNTIFS(Table2[Sub-Sector],Table3[[#This Row],[Sub-Sector]],Table2[1M Return vs Nifty],"&gt;=5")/Table3[[#This Row],[Count]]</f>
        <v>0.15789473684210525</v>
      </c>
      <c r="F96" s="2">
        <f>COUNTIFS(Table2[Sub-Sector],Table3[[#This Row],[Sub-Sector]],Table2[6M Return vs Nifty],"&gt;=10")/Table3[[#This Row],[Count]]</f>
        <v>0.21052631578947367</v>
      </c>
      <c r="G96" s="2">
        <f>COUNTIFS(Table2[Sub-Sector],Table3[[#This Row],[Sub-Sector]],Table2[1Y Return vs Nifty],"&gt;=10")/Table3[[#This Row],[Count]]</f>
        <v>0.42105263157894735</v>
      </c>
      <c r="H96" s="2">
        <f>COUNTIFS(Table2[Sub-Sector],Table3[[#This Row],[Sub-Sector]],Table2[RSI Exponential â€“ 14D],"&gt;=50")/Table3[[#This Row],[Count]]</f>
        <v>0.31578947368421051</v>
      </c>
      <c r="I96" s="2">
        <f>COUNTIFS(Table2[Sub-Sector],Table3[[#This Row],[Sub-Sector]],Table2[Relative Volume],"&gt;=1")/Table3[[#This Row],[Count]]</f>
        <v>0.42105263157894735</v>
      </c>
      <c r="J96" s="2">
        <f>COUNTIFS(Table2[Sub-Sector],Table3[[#This Row],[Sub-Sector]],Table2[% Away From Day Low],"&gt;=0.05")/Table3[[#This Row],[Count]]</f>
        <v>0.10526315789473684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0.10526315789473684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0.21052631578947367</v>
      </c>
      <c r="O96" s="2">
        <f>COUNTIFS(Table2[Sub-Sector],Table3[[#This Row],[Sub-Sector]],Table2[% Away From Current Month High],"&lt;=0.05")/Table3[[#This Row],[Count]]</f>
        <v>0.42105263157894735</v>
      </c>
      <c r="P96" s="2">
        <f>COUNTIFS(Table2[Sub-Sector],Table3[[#This Row],[Sub-Sector]],Table2[% Away From 52W High],"&lt;=10")/Table3[[#This Row],[Count]]</f>
        <v>0.42105263157894735</v>
      </c>
      <c r="Q96" s="2">
        <f>COUNTIFS(Table2[Sub-Sector],Table3[[#This Row],[Sub-Sector]],Table2[% Away From 52W Low],"&gt;=10")/Table3[[#This Row],[Count]]</f>
        <v>0.94736842105263153</v>
      </c>
      <c r="R96" s="2">
        <f>COUNTIFS(Table2[Sub-Sector],Table3[[#This Row],[Sub-Sector]],Table2[% Price above 20 EMA],"&gt;=0")/Table3[[#This Row],[Count]]</f>
        <v>0.36842105263157893</v>
      </c>
      <c r="S96" s="2">
        <f>COUNTIFS(Table2[Sub-Sector],Table3[[#This Row],[Sub-Sector]],Table2[% Price above 50 EMA],"&gt;=0")/Table3[[#This Row],[Count]]</f>
        <v>0.47368421052631576</v>
      </c>
      <c r="T96" s="2">
        <f>COUNTIFS(Table2[Sub-Sector],Table3[[#This Row],[Sub-Sector]],Table2[% Price above 200 EMA],"&gt;=0")/Table3[[#This Row],[Count]]</f>
        <v>0.73684210526315785</v>
      </c>
      <c r="U96" s="2">
        <f>COUNTIFS(Table2[Sub-Sector],Table3[[#This Row],[Sub-Sector]],Table2[Rate of Change - Zone],"Positive")/Table3[[#This Row],[Count]]</f>
        <v>0.26315789473684209</v>
      </c>
      <c r="V96" s="2">
        <f>COUNTIFS(Table2[Sub-Sector],Table3[[#This Row],[Sub-Sector]],Table2[Sharpe Ratio],"&gt;=0.10")/Table3[[#This Row],[Count]]</f>
        <v>0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96" s="3">
        <f>_xlfn.RANK.AVG(Table3[[#This Row],[Score]],Table3[Score],1)</f>
        <v>66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6" s="3">
        <f>_xlfn.RANK.AVG(Table3[[#This Row],[Score 2 ]],Table3[[Score 2 ]],1)</f>
        <v>94.5</v>
      </c>
    </row>
    <row r="97" spans="1:26" x14ac:dyDescent="0.3">
      <c r="A97" t="s">
        <v>405</v>
      </c>
      <c r="B97">
        <f>COUNTIFS(Table2[Sub-Sector],Table3[[#This Row],[Sub-Sector]])</f>
        <v>6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0.16666666666666666</v>
      </c>
      <c r="F97" s="2">
        <f>COUNTIFS(Table2[Sub-Sector],Table3[[#This Row],[Sub-Sector]],Table2[6M Return vs Nifty],"&gt;=10")/Table3[[#This Row],[Count]]</f>
        <v>0.16666666666666666</v>
      </c>
      <c r="G97" s="2">
        <f>COUNTIFS(Table2[Sub-Sector],Table3[[#This Row],[Sub-Sector]],Table2[1Y Return vs Nifty],"&gt;=10")/Table3[[#This Row],[Count]]</f>
        <v>0.33333333333333331</v>
      </c>
      <c r="H97" s="2">
        <f>COUNTIFS(Table2[Sub-Sector],Table3[[#This Row],[Sub-Sector]],Table2[RSI Exponential â€“ 14D],"&gt;=50")/Table3[[#This Row],[Count]]</f>
        <v>0.5</v>
      </c>
      <c r="I97" s="2">
        <f>COUNTIFS(Table2[Sub-Sector],Table3[[#This Row],[Sub-Sector]],Table2[Relative Volume],"&gt;=1")/Table3[[#This Row],[Count]]</f>
        <v>0.5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0.33333333333333331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0.5</v>
      </c>
      <c r="Q97" s="2">
        <f>COUNTIFS(Table2[Sub-Sector],Table3[[#This Row],[Sub-Sector]],Table2[% Away From 52W Low],"&gt;=10")/Table3[[#This Row],[Count]]</f>
        <v>0.83333333333333337</v>
      </c>
      <c r="R97" s="2">
        <f>COUNTIFS(Table2[Sub-Sector],Table3[[#This Row],[Sub-Sector]],Table2[% Price above 20 EMA],"&gt;=0")/Table3[[#This Row],[Count]]</f>
        <v>0.5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0.16666666666666666</v>
      </c>
      <c r="V97" s="2">
        <f>COUNTIFS(Table2[Sub-Sector],Table3[[#This Row],[Sub-Sector]],Table2[Sharpe Ratio],"&gt;=0.10")/Table3[[#This Row],[Count]]</f>
        <v>0.16666666666666666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97" s="3">
        <f>_xlfn.RANK.AVG(Table3[[#This Row],[Score]],Table3[Score],1)</f>
        <v>89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97" s="3">
        <f>_xlfn.RANK.AVG(Table3[[#This Row],[Score 2 ]],Table3[[Score 2 ]],1)</f>
        <v>96</v>
      </c>
    </row>
    <row r="98" spans="1:26" x14ac:dyDescent="0.3">
      <c r="A98" t="s">
        <v>549</v>
      </c>
      <c r="B98">
        <f>COUNTIFS(Table2[Sub-Sector],Table3[[#This Row],[Sub-Sector]])</f>
        <v>17</v>
      </c>
      <c r="C98" s="2">
        <f>COUNTIFS(Table2[Sub-Sector],Table3[[#This Row],[Sub-Sector]],Table2[Uptrend],"Uptrend")/Table3[[#This Row],[Count]]</f>
        <v>0.58823529411764708</v>
      </c>
      <c r="D98" s="2">
        <f>COUNTIFS(Table2[Sub-Sector],Table3[[#This Row],[Sub-Sector]],Table2[1W Return vs Nifty],"&gt;=5")/Table3[[#This Row],[Count]]</f>
        <v>5.8823529411764705E-2</v>
      </c>
      <c r="E98" s="2">
        <f>COUNTIFS(Table2[Sub-Sector],Table3[[#This Row],[Sub-Sector]],Table2[1M Return vs Nifty],"&gt;=5")/Table3[[#This Row],[Count]]</f>
        <v>5.8823529411764705E-2</v>
      </c>
      <c r="F98" s="2">
        <f>COUNTIFS(Table2[Sub-Sector],Table3[[#This Row],[Sub-Sector]],Table2[6M Return vs Nifty],"&gt;=10")/Table3[[#This Row],[Count]]</f>
        <v>5.8823529411764705E-2</v>
      </c>
      <c r="G98" s="2">
        <f>COUNTIFS(Table2[Sub-Sector],Table3[[#This Row],[Sub-Sector]],Table2[1Y Return vs Nifty],"&gt;=10")/Table3[[#This Row],[Count]]</f>
        <v>0.17647058823529413</v>
      </c>
      <c r="H98" s="2">
        <f>COUNTIFS(Table2[Sub-Sector],Table3[[#This Row],[Sub-Sector]],Table2[RSI Exponential â€“ 14D],"&gt;=50")/Table3[[#This Row],[Count]]</f>
        <v>0.29411764705882354</v>
      </c>
      <c r="I98" s="2">
        <f>COUNTIFS(Table2[Sub-Sector],Table3[[#This Row],[Sub-Sector]],Table2[Relative Volume],"&gt;=1")/Table3[[#This Row],[Count]]</f>
        <v>0.35294117647058826</v>
      </c>
      <c r="J98" s="2">
        <f>COUNTIFS(Table2[Sub-Sector],Table3[[#This Row],[Sub-Sector]],Table2[% Away From Day Low],"&gt;=0.05")/Table3[[#This Row],[Count]]</f>
        <v>0.11764705882352941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0.11764705882352941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0.41176470588235292</v>
      </c>
      <c r="O98" s="2">
        <f>COUNTIFS(Table2[Sub-Sector],Table3[[#This Row],[Sub-Sector]],Table2[% Away From Current Month High],"&lt;=0.05")/Table3[[#This Row],[Count]]</f>
        <v>0.29411764705882354</v>
      </c>
      <c r="P98" s="2">
        <f>COUNTIFS(Table2[Sub-Sector],Table3[[#This Row],[Sub-Sector]],Table2[% Away From 52W High],"&lt;=10")/Table3[[#This Row],[Count]]</f>
        <v>0.17647058823529413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0.41176470588235292</v>
      </c>
      <c r="S98" s="2">
        <f>COUNTIFS(Table2[Sub-Sector],Table3[[#This Row],[Sub-Sector]],Table2[% Price above 50 EMA],"&gt;=0")/Table3[[#This Row],[Count]]</f>
        <v>0.76470588235294112</v>
      </c>
      <c r="T98" s="2">
        <f>COUNTIFS(Table2[Sub-Sector],Table3[[#This Row],[Sub-Sector]],Table2[% Price above 200 EMA],"&gt;=0")/Table3[[#This Row],[Count]]</f>
        <v>0.70588235294117652</v>
      </c>
      <c r="U98" s="2">
        <f>COUNTIFS(Table2[Sub-Sector],Table3[[#This Row],[Sub-Sector]],Table2[Rate of Change - Zone],"Positive")/Table3[[#This Row],[Count]]</f>
        <v>0.47058823529411764</v>
      </c>
      <c r="V98" s="2">
        <f>COUNTIFS(Table2[Sub-Sector],Table3[[#This Row],[Sub-Sector]],Table2[Sharpe Ratio],"&gt;=0.10")/Table3[[#This Row],[Count]]</f>
        <v>0.11764705882352941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472</v>
      </c>
      <c r="X98" s="3">
        <f>_xlfn.RANK.AVG(Table3[[#This Row],[Score]],Table3[Score],1)</f>
        <v>79.5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8" s="3">
        <f>_xlfn.RANK.AVG(Table3[[#This Row],[Score 2 ]],Table3[[Score 2 ]],1)</f>
        <v>97</v>
      </c>
    </row>
    <row r="99" spans="1:26" x14ac:dyDescent="0.3">
      <c r="A99" t="s">
        <v>414</v>
      </c>
      <c r="B99">
        <f>COUNTIFS(Table2[Sub-Sector],Table3[[#This Row],[Sub-Sector]])</f>
        <v>11</v>
      </c>
      <c r="C99" s="2">
        <f>COUNTIFS(Table2[Sub-Sector],Table3[[#This Row],[Sub-Sector]],Table2[Uptrend],"Uptrend")/Table3[[#This Row],[Count]]</f>
        <v>0.36363636363636365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0.18181818181818182</v>
      </c>
      <c r="F99" s="2">
        <f>COUNTIFS(Table2[Sub-Sector],Table3[[#This Row],[Sub-Sector]],Table2[6M Return vs Nifty],"&gt;=10")/Table3[[#This Row],[Count]]</f>
        <v>0.45454545454545453</v>
      </c>
      <c r="G99" s="2">
        <f>COUNTIFS(Table2[Sub-Sector],Table3[[#This Row],[Sub-Sector]],Table2[1Y Return vs Nifty],"&gt;=10")/Table3[[#This Row],[Count]]</f>
        <v>0.45454545454545453</v>
      </c>
      <c r="H99" s="2">
        <f>COUNTIFS(Table2[Sub-Sector],Table3[[#This Row],[Sub-Sector]],Table2[RSI Exponential â€“ 14D],"&gt;=50")/Table3[[#This Row],[Count]]</f>
        <v>0.27272727272727271</v>
      </c>
      <c r="I99" s="2">
        <f>COUNTIFS(Table2[Sub-Sector],Table3[[#This Row],[Sub-Sector]],Table2[Relative Volume],"&gt;=1")/Table3[[#This Row],[Count]]</f>
        <v>0.18181818181818182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0.18181818181818182</v>
      </c>
      <c r="O99" s="2">
        <f>COUNTIFS(Table2[Sub-Sector],Table3[[#This Row],[Sub-Sector]],Table2[% Away From Current Month High],"&lt;=0.05")/Table3[[#This Row],[Count]]</f>
        <v>0</v>
      </c>
      <c r="P99" s="2">
        <f>COUNTIFS(Table2[Sub-Sector],Table3[[#This Row],[Sub-Sector]],Table2[% Away From 52W High],"&lt;=10")/Table3[[#This Row],[Count]]</f>
        <v>0.18181818181818182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0.27272727272727271</v>
      </c>
      <c r="S99" s="2">
        <f>COUNTIFS(Table2[Sub-Sector],Table3[[#This Row],[Sub-Sector]],Table2[% Price above 50 EMA],"&gt;=0")/Table3[[#This Row],[Count]]</f>
        <v>0.27272727272727271</v>
      </c>
      <c r="T99" s="2">
        <f>COUNTIFS(Table2[Sub-Sector],Table3[[#This Row],[Sub-Sector]],Table2[% Price above 200 EMA],"&gt;=0")/Table3[[#This Row],[Count]]</f>
        <v>0.72727272727272729</v>
      </c>
      <c r="U99" s="2">
        <f>COUNTIFS(Table2[Sub-Sector],Table3[[#This Row],[Sub-Sector]],Table2[Rate of Change - Zone],"Positive")/Table3[[#This Row],[Count]]</f>
        <v>0.18181818181818182</v>
      </c>
      <c r="V99" s="2">
        <f>COUNTIFS(Table2[Sub-Sector],Table3[[#This Row],[Sub-Sector]],Table2[Sharpe Ratio],"&gt;=0.10")/Table3[[#This Row],[Count]]</f>
        <v>0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529.5</v>
      </c>
      <c r="X99" s="3">
        <f>_xlfn.RANK.AVG(Table3[[#This Row],[Score]],Table3[Score],1)</f>
        <v>102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9" s="3">
        <f>_xlfn.RANK.AVG(Table3[[#This Row],[Score 2 ]],Table3[[Score 2 ]],1)</f>
        <v>98</v>
      </c>
    </row>
    <row r="100" spans="1:26" x14ac:dyDescent="0.3">
      <c r="A100" t="s">
        <v>170</v>
      </c>
      <c r="B100">
        <f>COUNTIFS(Table2[Sub-Sector],Table3[[#This Row],[Sub-Sector]])</f>
        <v>9</v>
      </c>
      <c r="C100" s="2">
        <f>COUNTIFS(Table2[Sub-Sector],Table3[[#This Row],[Sub-Sector]],Table2[Uptrend],"Uptrend")/Table3[[#This Row],[Count]]</f>
        <v>0.77777777777777779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0.1111111111111111</v>
      </c>
      <c r="F100" s="2">
        <f>COUNTIFS(Table2[Sub-Sector],Table3[[#This Row],[Sub-Sector]],Table2[6M Return vs Nifty],"&gt;=10")/Table3[[#This Row],[Count]]</f>
        <v>0.33333333333333331</v>
      </c>
      <c r="G100" s="2">
        <f>COUNTIFS(Table2[Sub-Sector],Table3[[#This Row],[Sub-Sector]],Table2[1Y Return vs Nifty],"&gt;=10")/Table3[[#This Row],[Count]]</f>
        <v>0.33333333333333331</v>
      </c>
      <c r="H100" s="2">
        <f>COUNTIFS(Table2[Sub-Sector],Table3[[#This Row],[Sub-Sector]],Table2[RSI Exponential â€“ 14D],"&gt;=50")/Table3[[#This Row],[Count]]</f>
        <v>0.66666666666666663</v>
      </c>
      <c r="I100" s="2">
        <f>COUNTIFS(Table2[Sub-Sector],Table3[[#This Row],[Sub-Sector]],Table2[Relative Volume],"&gt;=1")/Table3[[#This Row],[Count]]</f>
        <v>0.1111111111111111</v>
      </c>
      <c r="J100" s="2">
        <f>COUNTIFS(Table2[Sub-Sector],Table3[[#This Row],[Sub-Sector]],Table2[% Away From Day Low],"&gt;=0.05")/Table3[[#This Row],[Count]]</f>
        <v>0.33333333333333331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0.33333333333333331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0.33333333333333331</v>
      </c>
      <c r="O100" s="2">
        <f>COUNTIFS(Table2[Sub-Sector],Table3[[#This Row],[Sub-Sector]],Table2[% Away From Current Month High],"&lt;=0.05")/Table3[[#This Row],[Count]]</f>
        <v>0.88888888888888884</v>
      </c>
      <c r="P100" s="2">
        <f>COUNTIFS(Table2[Sub-Sector],Table3[[#This Row],[Sub-Sector]],Table2[% Away From 52W High],"&lt;=10")/Table3[[#This Row],[Count]]</f>
        <v>0.55555555555555558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0.77777777777777779</v>
      </c>
      <c r="S100" s="2">
        <f>COUNTIFS(Table2[Sub-Sector],Table3[[#This Row],[Sub-Sector]],Table2[% Price above 50 EMA],"&gt;=0")/Table3[[#This Row],[Count]]</f>
        <v>0.77777777777777779</v>
      </c>
      <c r="T100" s="2">
        <f>COUNTIFS(Table2[Sub-Sector],Table3[[#This Row],[Sub-Sector]],Table2[% Price above 200 EMA],"&gt;=0")/Table3[[#This Row],[Count]]</f>
        <v>0.88888888888888884</v>
      </c>
      <c r="U100" s="2">
        <f>COUNTIFS(Table2[Sub-Sector],Table3[[#This Row],[Sub-Sector]],Table2[Rate of Change - Zone],"Positive")/Table3[[#This Row],[Count]]</f>
        <v>0.44444444444444442</v>
      </c>
      <c r="V100" s="2">
        <f>COUNTIFS(Table2[Sub-Sector],Table3[[#This Row],[Sub-Sector]],Table2[Sharpe Ratio],"&gt;=0.10")/Table3[[#This Row],[Count]]</f>
        <v>0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100" s="3">
        <f>_xlfn.RANK.AVG(Table3[[#This Row],[Score]],Table3[Score],1)</f>
        <v>87.5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0" s="3">
        <f>_xlfn.RANK.AVG(Table3[[#This Row],[Score 2 ]],Table3[[Score 2 ]],1)</f>
        <v>99</v>
      </c>
    </row>
    <row r="101" spans="1:26" x14ac:dyDescent="0.3">
      <c r="A101" t="s">
        <v>51</v>
      </c>
      <c r="B101">
        <f>COUNTIFS(Table2[Sub-Sector],Table3[[#This Row],[Sub-Sector]])</f>
        <v>17</v>
      </c>
      <c r="C101" s="2">
        <f>COUNTIFS(Table2[Sub-Sector],Table3[[#This Row],[Sub-Sector]],Table2[Uptrend],"Uptrend")/Table3[[#This Row],[Count]]</f>
        <v>0.52941176470588236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5.8823529411764705E-2</v>
      </c>
      <c r="F101" s="2">
        <f>COUNTIFS(Table2[Sub-Sector],Table3[[#This Row],[Sub-Sector]],Table2[6M Return vs Nifty],"&gt;=10")/Table3[[#This Row],[Count]]</f>
        <v>0.29411764705882354</v>
      </c>
      <c r="G101" s="2">
        <f>COUNTIFS(Table2[Sub-Sector],Table3[[#This Row],[Sub-Sector]],Table2[1Y Return vs Nifty],"&gt;=10")/Table3[[#This Row],[Count]]</f>
        <v>0.35294117647058826</v>
      </c>
      <c r="H101" s="2">
        <f>COUNTIFS(Table2[Sub-Sector],Table3[[#This Row],[Sub-Sector]],Table2[RSI Exponential â€“ 14D],"&gt;=50")/Table3[[#This Row],[Count]]</f>
        <v>0.17647058823529413</v>
      </c>
      <c r="I101" s="2">
        <f>COUNTIFS(Table2[Sub-Sector],Table3[[#This Row],[Sub-Sector]],Table2[Relative Volume],"&gt;=1")/Table3[[#This Row],[Count]]</f>
        <v>0.35294117647058826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5.8823529411764705E-2</v>
      </c>
      <c r="O101" s="2">
        <f>COUNTIFS(Table2[Sub-Sector],Table3[[#This Row],[Sub-Sector]],Table2[% Away From Current Month High],"&lt;=0.05")/Table3[[#This Row],[Count]]</f>
        <v>0.23529411764705882</v>
      </c>
      <c r="P101" s="2">
        <f>COUNTIFS(Table2[Sub-Sector],Table3[[#This Row],[Sub-Sector]],Table2[% Away From 52W High],"&lt;=10")/Table3[[#This Row],[Count]]</f>
        <v>0.23529411764705882</v>
      </c>
      <c r="Q101" s="2">
        <f>COUNTIFS(Table2[Sub-Sector],Table3[[#This Row],[Sub-Sector]],Table2[% Away From 52W Low],"&gt;=10")/Table3[[#This Row],[Count]]</f>
        <v>0.82352941176470584</v>
      </c>
      <c r="R101" s="2">
        <f>COUNTIFS(Table2[Sub-Sector],Table3[[#This Row],[Sub-Sector]],Table2[% Price above 20 EMA],"&gt;=0")/Table3[[#This Row],[Count]]</f>
        <v>0.23529411764705882</v>
      </c>
      <c r="S101" s="2">
        <f>COUNTIFS(Table2[Sub-Sector],Table3[[#This Row],[Sub-Sector]],Table2[% Price above 50 EMA],"&gt;=0")/Table3[[#This Row],[Count]]</f>
        <v>0.35294117647058826</v>
      </c>
      <c r="T101" s="2">
        <f>COUNTIFS(Table2[Sub-Sector],Table3[[#This Row],[Sub-Sector]],Table2[% Price above 200 EMA],"&gt;=0")/Table3[[#This Row],[Count]]</f>
        <v>0.58823529411764708</v>
      </c>
      <c r="U101" s="2">
        <f>COUNTIFS(Table2[Sub-Sector],Table3[[#This Row],[Sub-Sector]],Table2[Rate of Change - Zone],"Positive")/Table3[[#This Row],[Count]]</f>
        <v>0.11764705882352941</v>
      </c>
      <c r="V101" s="2">
        <f>COUNTIFS(Table2[Sub-Sector],Table3[[#This Row],[Sub-Sector]],Table2[Sharpe Ratio],"&gt;=0.10")/Table3[[#This Row],[Count]]</f>
        <v>5.8823529411764705E-2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543</v>
      </c>
      <c r="X101" s="3">
        <f>_xlfn.RANK.AVG(Table3[[#This Row],[Score]],Table3[Score],1)</f>
        <v>104.5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1" s="3">
        <f>_xlfn.RANK.AVG(Table3[[#This Row],[Score 2 ]],Table3[[Score 2 ]],1)</f>
        <v>100</v>
      </c>
    </row>
    <row r="102" spans="1:26" x14ac:dyDescent="0.3">
      <c r="A102" t="s">
        <v>527</v>
      </c>
      <c r="B102">
        <f>COUNTIFS(Table2[Sub-Sector],Table3[[#This Row],[Sub-Sector]])</f>
        <v>6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0.16666666666666666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0.16666666666666666</v>
      </c>
      <c r="I102" s="2">
        <f>COUNTIFS(Table2[Sub-Sector],Table3[[#This Row],[Sub-Sector]],Table2[Relative Volume],"&gt;=1")/Table3[[#This Row],[Count]]</f>
        <v>0.5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0.33333333333333331</v>
      </c>
      <c r="O102" s="2">
        <f>COUNTIFS(Table2[Sub-Sector],Table3[[#This Row],[Sub-Sector]],Table2[% Away From Current Month High],"&lt;=0.05")/Table3[[#This Row],[Count]]</f>
        <v>0.5</v>
      </c>
      <c r="P102" s="2">
        <f>COUNTIFS(Table2[Sub-Sector],Table3[[#This Row],[Sub-Sector]],Table2[% Away From 52W High],"&lt;=10")/Table3[[#This Row],[Count]]</f>
        <v>0.33333333333333331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0.33333333333333331</v>
      </c>
      <c r="S102" s="2">
        <f>COUNTIFS(Table2[Sub-Sector],Table3[[#This Row],[Sub-Sector]],Table2[% Price above 50 EMA],"&gt;=0")/Table3[[#This Row],[Count]]</f>
        <v>0.66666666666666663</v>
      </c>
      <c r="T102" s="2">
        <f>COUNTIFS(Table2[Sub-Sector],Table3[[#This Row],[Sub-Sector]],Table2[% Price above 200 EMA],"&gt;=0")/Table3[[#This Row],[Count]]</f>
        <v>0.66666666666666663</v>
      </c>
      <c r="U102" s="2">
        <f>COUNTIFS(Table2[Sub-Sector],Table3[[#This Row],[Sub-Sector]],Table2[Rate of Change - Zone],"Positive")/Table3[[#This Row],[Count]]</f>
        <v>0.33333333333333331</v>
      </c>
      <c r="V102" s="2">
        <f>COUNTIFS(Table2[Sub-Sector],Table3[[#This Row],[Sub-Sector]],Table2[Sharpe Ratio],"&gt;=0.10")/Table3[[#This Row],[Count]]</f>
        <v>0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02" s="3">
        <f>_xlfn.RANK.AVG(Table3[[#This Row],[Score]],Table3[Score],1)</f>
        <v>96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2" s="3">
        <f>_xlfn.RANK.AVG(Table3[[#This Row],[Score 2 ]],Table3[[Score 2 ]],1)</f>
        <v>101</v>
      </c>
    </row>
    <row r="103" spans="1:26" x14ac:dyDescent="0.3">
      <c r="A103" t="s">
        <v>396</v>
      </c>
      <c r="B103">
        <f>COUNTIFS(Table2[Sub-Sector],Table3[[#This Row],[Sub-Sector]])</f>
        <v>9</v>
      </c>
      <c r="C103" s="2">
        <f>COUNTIFS(Table2[Sub-Sector],Table3[[#This Row],[Sub-Sector]],Table2[Uptrend],"Uptrend")/Table3[[#This Row],[Count]]</f>
        <v>0.77777777777777779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0.1111111111111111</v>
      </c>
      <c r="F103" s="2">
        <f>COUNTIFS(Table2[Sub-Sector],Table3[[#This Row],[Sub-Sector]],Table2[6M Return vs Nifty],"&gt;=10")/Table3[[#This Row],[Count]]</f>
        <v>0.33333333333333331</v>
      </c>
      <c r="G103" s="2">
        <f>COUNTIFS(Table2[Sub-Sector],Table3[[#This Row],[Sub-Sector]],Table2[1Y Return vs Nifty],"&gt;=10")/Table3[[#This Row],[Count]]</f>
        <v>0.44444444444444442</v>
      </c>
      <c r="H103" s="2">
        <f>COUNTIFS(Table2[Sub-Sector],Table3[[#This Row],[Sub-Sector]],Table2[RSI Exponential â€“ 14D],"&gt;=50")/Table3[[#This Row],[Count]]</f>
        <v>0.1111111111111111</v>
      </c>
      <c r="I103" s="2">
        <f>COUNTIFS(Table2[Sub-Sector],Table3[[#This Row],[Sub-Sector]],Table2[Relative Volume],"&gt;=1")/Table3[[#This Row],[Count]]</f>
        <v>0.22222222222222221</v>
      </c>
      <c r="J103" s="2">
        <f>COUNTIFS(Table2[Sub-Sector],Table3[[#This Row],[Sub-Sector]],Table2[% Away From Day Low],"&gt;=0.05")/Table3[[#This Row],[Count]]</f>
        <v>0.1111111111111111</v>
      </c>
      <c r="K103" s="2">
        <f>COUNTIFS(Table2[Sub-Sector],Table3[[#This Row],[Sub-Sector]],Table2[% Away From Day High],"&lt;=0.05")/Table3[[#This Row],[Count]]</f>
        <v>0.88888888888888884</v>
      </c>
      <c r="L103" s="2">
        <f>COUNTIFS(Table2[Sub-Sector],Table3[[#This Row],[Sub-Sector]],Table2[% Away From Current Week Low],"&gt;=0.05")/Table3[[#This Row],[Count]]</f>
        <v>0.1111111111111111</v>
      </c>
      <c r="M103" s="2">
        <f>COUNTIFS(Table2[Sub-Sector],Table3[[#This Row],[Sub-Sector]],Table2[% Away From Current Week High],"&lt;=0.05")/Table3[[#This Row],[Count]]</f>
        <v>0.88888888888888884</v>
      </c>
      <c r="N103" s="2">
        <f>COUNTIFS(Table2[Sub-Sector],Table3[[#This Row],[Sub-Sector]],Table2[% Away From Current Month Low],"&gt;=0.05")/Table3[[#This Row],[Count]]</f>
        <v>0.22222222222222221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0.33333333333333331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0.1111111111111111</v>
      </c>
      <c r="S103" s="2">
        <f>COUNTIFS(Table2[Sub-Sector],Table3[[#This Row],[Sub-Sector]],Table2[% Price above 50 EMA],"&gt;=0")/Table3[[#This Row],[Count]]</f>
        <v>0.77777777777777779</v>
      </c>
      <c r="T103" s="2">
        <f>COUNTIFS(Table2[Sub-Sector],Table3[[#This Row],[Sub-Sector]],Table2[% Price above 200 EMA],"&gt;=0")/Table3[[#This Row],[Count]]</f>
        <v>0.77777777777777779</v>
      </c>
      <c r="U103" s="2">
        <f>COUNTIFS(Table2[Sub-Sector],Table3[[#This Row],[Sub-Sector]],Table2[Rate of Change - Zone],"Positive")/Table3[[#This Row],[Count]]</f>
        <v>0.1111111111111111</v>
      </c>
      <c r="V103" s="2">
        <f>COUNTIFS(Table2[Sub-Sector],Table3[[#This Row],[Sub-Sector]],Table2[Sharpe Ratio],"&gt;=0.10")/Table3[[#This Row],[Count]]</f>
        <v>0.33333333333333331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520.5</v>
      </c>
      <c r="X103" s="3">
        <f>_xlfn.RANK.AVG(Table3[[#This Row],[Score]],Table3[Score],1)</f>
        <v>95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 s="3">
        <f>_xlfn.RANK.AVG(Table3[[#This Row],[Score 2 ]],Table3[[Score 2 ]],1)</f>
        <v>102</v>
      </c>
    </row>
    <row r="104" spans="1:26" x14ac:dyDescent="0.3">
      <c r="A104" t="s">
        <v>24</v>
      </c>
      <c r="B104">
        <f>COUNTIFS(Table2[Sub-Sector],Table3[[#This Row],[Sub-Sector]])</f>
        <v>20</v>
      </c>
      <c r="C104" s="2">
        <f>COUNTIFS(Table2[Sub-Sector],Table3[[#This Row],[Sub-Sector]],Table2[Uptrend],"Uptrend")/Table3[[#This Row],[Count]]</f>
        <v>0.5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0.05</v>
      </c>
      <c r="G104" s="2">
        <f>COUNTIFS(Table2[Sub-Sector],Table3[[#This Row],[Sub-Sector]],Table2[1Y Return vs Nifty],"&gt;=10")/Table3[[#This Row],[Count]]</f>
        <v>0.25</v>
      </c>
      <c r="H104" s="2">
        <f>COUNTIFS(Table2[Sub-Sector],Table3[[#This Row],[Sub-Sector]],Table2[RSI Exponential â€“ 14D],"&gt;=50")/Table3[[#This Row],[Count]]</f>
        <v>0.35</v>
      </c>
      <c r="I104" s="2">
        <f>COUNTIFS(Table2[Sub-Sector],Table3[[#This Row],[Sub-Sector]],Table2[Relative Volume],"&gt;=1")/Table3[[#This Row],[Count]]</f>
        <v>0.3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0.2</v>
      </c>
      <c r="O104" s="2">
        <f>COUNTIFS(Table2[Sub-Sector],Table3[[#This Row],[Sub-Sector]],Table2[% Away From Current Month High],"&lt;=0.05")/Table3[[#This Row],[Count]]</f>
        <v>0.4</v>
      </c>
      <c r="P104" s="2">
        <f>COUNTIFS(Table2[Sub-Sector],Table3[[#This Row],[Sub-Sector]],Table2[% Away From 52W High],"&lt;=10")/Table3[[#This Row],[Count]]</f>
        <v>0.25</v>
      </c>
      <c r="Q104" s="2">
        <f>COUNTIFS(Table2[Sub-Sector],Table3[[#This Row],[Sub-Sector]],Table2[% Away From 52W Low],"&gt;=10")/Table3[[#This Row],[Count]]</f>
        <v>0.8</v>
      </c>
      <c r="R104" s="2">
        <f>COUNTIFS(Table2[Sub-Sector],Table3[[#This Row],[Sub-Sector]],Table2[% Price above 20 EMA],"&gt;=0")/Table3[[#This Row],[Count]]</f>
        <v>0.4</v>
      </c>
      <c r="S104" s="2">
        <f>COUNTIFS(Table2[Sub-Sector],Table3[[#This Row],[Sub-Sector]],Table2[% Price above 50 EMA],"&gt;=0")/Table3[[#This Row],[Count]]</f>
        <v>0.45</v>
      </c>
      <c r="T104" s="2">
        <f>COUNTIFS(Table2[Sub-Sector],Table3[[#This Row],[Sub-Sector]],Table2[% Price above 200 EMA],"&gt;=0")/Table3[[#This Row],[Count]]</f>
        <v>0.55000000000000004</v>
      </c>
      <c r="U104" s="2">
        <f>COUNTIFS(Table2[Sub-Sector],Table3[[#This Row],[Sub-Sector]],Table2[Rate of Change - Zone],"Positive")/Table3[[#This Row],[Count]]</f>
        <v>0.4</v>
      </c>
      <c r="V104" s="2">
        <f>COUNTIFS(Table2[Sub-Sector],Table3[[#This Row],[Sub-Sector]],Table2[Sharpe Ratio],"&gt;=0.10")/Table3[[#This Row],[Count]]</f>
        <v>0.15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589.5</v>
      </c>
      <c r="X104" s="3">
        <f>_xlfn.RANK.AVG(Table3[[#This Row],[Score]],Table3[Score],1)</f>
        <v>112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 s="3">
        <f>_xlfn.RANK.AVG(Table3[[#This Row],[Score 2 ]],Table3[[Score 2 ]],1)</f>
        <v>103</v>
      </c>
    </row>
    <row r="105" spans="1:26" x14ac:dyDescent="0.3">
      <c r="A105" t="s">
        <v>1357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1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0</v>
      </c>
      <c r="I105" s="2">
        <f>COUNTIFS(Table2[Sub-Sector],Table3[[#This Row],[Sub-Sector]],Table2[Relative Volume],"&gt;=1")/Table3[[#This Row],[Count]]</f>
        <v>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1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105" s="3">
        <f>_xlfn.RANK.AVG(Table3[[#This Row],[Score]],Table3[Score],1)</f>
        <v>65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5" s="3">
        <f>_xlfn.RANK.AVG(Table3[[#This Row],[Score 2 ]],Table3[[Score 2 ]],1)</f>
        <v>105.5</v>
      </c>
    </row>
    <row r="106" spans="1:26" x14ac:dyDescent="0.3">
      <c r="A106" t="s">
        <v>321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1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1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106" s="3">
        <f>_xlfn.RANK.AVG(Table3[[#This Row],[Score]],Table3[Score],1)</f>
        <v>94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6" s="3">
        <f>_xlfn.RANK.AVG(Table3[[#This Row],[Score 2 ]],Table3[[Score 2 ]],1)</f>
        <v>105.5</v>
      </c>
    </row>
    <row r="107" spans="1:26" x14ac:dyDescent="0.3">
      <c r="A107" t="s">
        <v>1524</v>
      </c>
      <c r="B107">
        <f>COUNTIFS(Table2[Sub-Sector],Table3[[#This Row],[Sub-Sector]])</f>
        <v>2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0.5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107" s="3">
        <f>_xlfn.RANK.AVG(Table3[[#This Row],[Score]],Table3[Score],1)</f>
        <v>115.5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7" s="3">
        <f>_xlfn.RANK.AVG(Table3[[#This Row],[Score 2 ]],Table3[[Score 2 ]],1)</f>
        <v>105.5</v>
      </c>
    </row>
    <row r="108" spans="1:26" x14ac:dyDescent="0.3">
      <c r="A108" t="s">
        <v>1554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108" s="3">
        <f>_xlfn.RANK.AVG(Table3[[#This Row],[Score]],Table3[Score],1)</f>
        <v>115.5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8" s="3">
        <f>_xlfn.RANK.AVG(Table3[[#This Row],[Score 2 ]],Table3[[Score 2 ]],1)</f>
        <v>105.5</v>
      </c>
    </row>
    <row r="109" spans="1:26" x14ac:dyDescent="0.3">
      <c r="A109" t="s">
        <v>1509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09" s="3">
        <f>_xlfn.RANK.AVG(Table3[[#This Row],[Score]],Table3[Score],1)</f>
        <v>97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9" s="3">
        <f>_xlfn.RANK.AVG(Table3[[#This Row],[Score 2 ]],Table3[[Score 2 ]],1)</f>
        <v>108.5</v>
      </c>
    </row>
    <row r="110" spans="1:26" x14ac:dyDescent="0.3">
      <c r="A110" t="s">
        <v>355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0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</v>
      </c>
      <c r="X110" s="3">
        <f>_xlfn.RANK.AVG(Table3[[#This Row],[Score]],Table3[Score],1)</f>
        <v>117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10" s="3">
        <f>_xlfn.RANK.AVG(Table3[[#This Row],[Score 2 ]],Table3[[Score 2 ]],1)</f>
        <v>108.5</v>
      </c>
    </row>
    <row r="111" spans="1:26" x14ac:dyDescent="0.3">
      <c r="A111" t="s">
        <v>138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1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11" s="3">
        <f>_xlfn.RANK.AVG(Table3[[#This Row],[Score]],Table3[Score],1)</f>
        <v>99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1" s="3">
        <f>_xlfn.RANK.AVG(Table3[[#This Row],[Score 2 ]],Table3[[Score 2 ]],1)</f>
        <v>111.5</v>
      </c>
    </row>
    <row r="112" spans="1:26" x14ac:dyDescent="0.3">
      <c r="A112" t="s">
        <v>1665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12" s="3">
        <f>_xlfn.RANK.AVG(Table3[[#This Row],[Score]],Table3[Score],1)</f>
        <v>99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2" s="3">
        <f>_xlfn.RANK.AVG(Table3[[#This Row],[Score 2 ]],Table3[[Score 2 ]],1)</f>
        <v>111.5</v>
      </c>
    </row>
    <row r="113" spans="1:26" x14ac:dyDescent="0.3">
      <c r="A113" t="s">
        <v>493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1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13" s="3">
        <f>_xlfn.RANK.AVG(Table3[[#This Row],[Score]],Table3[Score],1)</f>
        <v>99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3" s="3">
        <f>_xlfn.RANK.AVG(Table3[[#This Row],[Score 2 ]],Table3[[Score 2 ]],1)</f>
        <v>111.5</v>
      </c>
    </row>
    <row r="114" spans="1:26" x14ac:dyDescent="0.3">
      <c r="A114" t="s">
        <v>362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4" s="3">
        <f>_xlfn.RANK.AVG(Table3[[#This Row],[Score]],Table3[Score],1)</f>
        <v>118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4" s="3">
        <f>_xlfn.RANK.AVG(Table3[[#This Row],[Score 2 ]],Table3[[Score 2 ]],1)</f>
        <v>111.5</v>
      </c>
    </row>
    <row r="115" spans="1:26" x14ac:dyDescent="0.3">
      <c r="A115" t="s">
        <v>817</v>
      </c>
      <c r="B115">
        <f>COUNTIFS(Table2[Sub-Sector],Table3[[#This Row],[Sub-Sector]])</f>
        <v>2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0.5</v>
      </c>
      <c r="G115" s="2">
        <f>COUNTIFS(Table2[Sub-Sector],Table3[[#This Row],[Sub-Sector]],Table2[1Y Return vs Nifty],"&gt;=10")/Table3[[#This Row],[Count]]</f>
        <v>0.5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0.5</v>
      </c>
      <c r="Q115" s="2">
        <f>COUNTIFS(Table2[Sub-Sector],Table3[[#This Row],[Sub-Sector]],Table2[% Away From 52W Low],"&gt;=10")/Table3[[#This Row],[Count]]</f>
        <v>0.5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0.5</v>
      </c>
      <c r="T115" s="2">
        <f>COUNTIFS(Table2[Sub-Sector],Table3[[#This Row],[Sub-Sector]],Table2[% Price above 200 EMA],"&gt;=0")/Table3[[#This Row],[Count]]</f>
        <v>0.5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0.5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115" s="3">
        <f>_xlfn.RANK.AVG(Table3[[#This Row],[Score]],Table3[Score],1)</f>
        <v>113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341.5</v>
      </c>
      <c r="Z115" s="3">
        <f>_xlfn.RANK.AVG(Table3[[#This Row],[Score 2 ]],Table3[[Score 2 ]],1)</f>
        <v>114</v>
      </c>
    </row>
    <row r="116" spans="1:26" x14ac:dyDescent="0.3">
      <c r="A116" t="s">
        <v>211</v>
      </c>
      <c r="B116">
        <f>COUNTIFS(Table2[Sub-Sector],Table3[[#This Row],[Sub-Sector]])</f>
        <v>4</v>
      </c>
      <c r="C116" s="2">
        <f>COUNTIFS(Table2[Sub-Sector],Table3[[#This Row],[Sub-Sector]],Table2[Uptrend],"Uptrend")/Table3[[#This Row],[Count]]</f>
        <v>0.75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0.25</v>
      </c>
      <c r="G116" s="2">
        <f>COUNTIFS(Table2[Sub-Sector],Table3[[#This Row],[Sub-Sector]],Table2[1Y Return vs Nifty],"&gt;=10")/Table3[[#This Row],[Count]]</f>
        <v>0.25</v>
      </c>
      <c r="H116" s="2">
        <f>COUNTIFS(Table2[Sub-Sector],Table3[[#This Row],[Sub-Sector]],Table2[RSI Exponential â€“ 14D],"&gt;=50")/Table3[[#This Row],[Count]]</f>
        <v>0.25</v>
      </c>
      <c r="I116" s="2">
        <f>COUNTIFS(Table2[Sub-Sector],Table3[[#This Row],[Sub-Sector]],Table2[Relative Volume],"&gt;=1")/Table3[[#This Row],[Count]]</f>
        <v>0.25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0.25</v>
      </c>
      <c r="O116" s="2">
        <f>COUNTIFS(Table2[Sub-Sector],Table3[[#This Row],[Sub-Sector]],Table2[% Away From Current Month High],"&lt;=0.05")/Table3[[#This Row],[Count]]</f>
        <v>0.5</v>
      </c>
      <c r="P116" s="2">
        <f>COUNTIFS(Table2[Sub-Sector],Table3[[#This Row],[Sub-Sector]],Table2[% Away From 52W High],"&lt;=10")/Table3[[#This Row],[Count]]</f>
        <v>0.25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0.25</v>
      </c>
      <c r="S116" s="2">
        <f>COUNTIFS(Table2[Sub-Sector],Table3[[#This Row],[Sub-Sector]],Table2[% Price above 50 EMA],"&gt;=0")/Table3[[#This Row],[Count]]</f>
        <v>0.5</v>
      </c>
      <c r="T116" s="2">
        <f>COUNTIFS(Table2[Sub-Sector],Table3[[#This Row],[Sub-Sector]],Table2[% Price above 200 EMA],"&gt;=0")/Table3[[#This Row],[Count]]</f>
        <v>0.75</v>
      </c>
      <c r="U116" s="2">
        <f>COUNTIFS(Table2[Sub-Sector],Table3[[#This Row],[Sub-Sector]],Table2[Rate of Change - Zone],"Positive")/Table3[[#This Row],[Count]]</f>
        <v>0.25</v>
      </c>
      <c r="V116" s="2">
        <f>COUNTIFS(Table2[Sub-Sector],Table3[[#This Row],[Sub-Sector]],Table2[Sharpe Ratio],"&gt;=0.10")/Table3[[#This Row],[Count]]</f>
        <v>0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578.5</v>
      </c>
      <c r="X116" s="3">
        <f>_xlfn.RANK.AVG(Table3[[#This Row],[Score]],Table3[Score],1)</f>
        <v>111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348.5</v>
      </c>
      <c r="Z116" s="3">
        <f>_xlfn.RANK.AVG(Table3[[#This Row],[Score 2 ]],Table3[[Score 2 ]],1)</f>
        <v>115</v>
      </c>
    </row>
    <row r="117" spans="1:26" x14ac:dyDescent="0.3">
      <c r="A117" t="s">
        <v>1429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0.66666666666666663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0.33333333333333331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0.66666666666666663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0.66666666666666663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0.66666666666666663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459.5</v>
      </c>
      <c r="X117" s="3">
        <f>_xlfn.RANK.AVG(Table3[[#This Row],[Score]],Table3[Score],1)</f>
        <v>75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357.5</v>
      </c>
      <c r="Z117" s="3">
        <f>_xlfn.RANK.AVG(Table3[[#This Row],[Score 2 ]],Table3[[Score 2 ]],1)</f>
        <v>116</v>
      </c>
    </row>
    <row r="118" spans="1:26" x14ac:dyDescent="0.3">
      <c r="A118" t="s">
        <v>281</v>
      </c>
      <c r="B118">
        <f>COUNTIFS(Table2[Sub-Sector],Table3[[#This Row],[Sub-Sector]])</f>
        <v>5</v>
      </c>
      <c r="C118" s="2">
        <f>COUNTIFS(Table2[Sub-Sector],Table3[[#This Row],[Sub-Sector]],Table2[Uptrend],"Uptrend")/Table3[[#This Row],[Count]]</f>
        <v>0.6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0.4</v>
      </c>
      <c r="H118" s="2">
        <f>COUNTIFS(Table2[Sub-Sector],Table3[[#This Row],[Sub-Sector]],Table2[RSI Exponential â€“ 14D],"&gt;=50")/Table3[[#This Row],[Count]]</f>
        <v>0.2</v>
      </c>
      <c r="I118" s="2">
        <f>COUNTIFS(Table2[Sub-Sector],Table3[[#This Row],[Sub-Sector]],Table2[Relative Volume],"&gt;=1")/Table3[[#This Row],[Count]]</f>
        <v>0.4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0.4</v>
      </c>
      <c r="O118" s="2">
        <f>COUNTIFS(Table2[Sub-Sector],Table3[[#This Row],[Sub-Sector]],Table2[% Away From Current Month High],"&lt;=0.05")/Table3[[#This Row],[Count]]</f>
        <v>0.2</v>
      </c>
      <c r="P118" s="2">
        <f>COUNTIFS(Table2[Sub-Sector],Table3[[#This Row],[Sub-Sector]],Table2[% Away From 52W High],"&lt;=10")/Table3[[#This Row],[Count]]</f>
        <v>0.4</v>
      </c>
      <c r="Q118" s="2">
        <f>COUNTIFS(Table2[Sub-Sector],Table3[[#This Row],[Sub-Sector]],Table2[% Away From 52W Low],"&gt;=10")/Table3[[#This Row],[Count]]</f>
        <v>0.8</v>
      </c>
      <c r="R118" s="2">
        <f>COUNTIFS(Table2[Sub-Sector],Table3[[#This Row],[Sub-Sector]],Table2[% Price above 20 EMA],"&gt;=0")/Table3[[#This Row],[Count]]</f>
        <v>0.4</v>
      </c>
      <c r="S118" s="2">
        <f>COUNTIFS(Table2[Sub-Sector],Table3[[#This Row],[Sub-Sector]],Table2[% Price above 50 EMA],"&gt;=0")/Table3[[#This Row],[Count]]</f>
        <v>0.6</v>
      </c>
      <c r="T118" s="2">
        <f>COUNTIFS(Table2[Sub-Sector],Table3[[#This Row],[Sub-Sector]],Table2[% Price above 200 EMA],"&gt;=0")/Table3[[#This Row],[Count]]</f>
        <v>0.8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0.2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607</v>
      </c>
      <c r="X118" s="3">
        <f>_xlfn.RANK.AVG(Table3[[#This Row],[Score]],Table3[Score],1)</f>
        <v>114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</v>
      </c>
      <c r="Z118" s="3">
        <f>_xlfn.RANK.AVG(Table3[[#This Row],[Score 2 ]],Table3[[Score 2 ]],1)</f>
        <v>117</v>
      </c>
    </row>
    <row r="119" spans="1:26" x14ac:dyDescent="0.3">
      <c r="A119" t="s">
        <v>481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0.14285714285714285</v>
      </c>
      <c r="G119" s="2">
        <f>COUNTIFS(Table2[Sub-Sector],Table3[[#This Row],[Sub-Sector]],Table2[1Y Return vs Nifty],"&gt;=10")/Table3[[#This Row],[Count]]</f>
        <v>0.2857142857142857</v>
      </c>
      <c r="H119" s="2">
        <f>COUNTIFS(Table2[Sub-Sector],Table3[[#This Row],[Sub-Sector]],Table2[RSI Exponential â€“ 14D],"&gt;=50")/Table3[[#This Row],[Count]]</f>
        <v>0.2857142857142857</v>
      </c>
      <c r="I119" s="2">
        <f>COUNTIFS(Table2[Sub-Sector],Table3[[#This Row],[Sub-Sector]],Table2[Relative Volume],"&gt;=1")/Table3[[#This Row],[Count]]</f>
        <v>0.2857142857142857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0.2857142857142857</v>
      </c>
      <c r="O119" s="2">
        <f>COUNTIFS(Table2[Sub-Sector],Table3[[#This Row],[Sub-Sector]],Table2[% Away From Current Month High],"&lt;=0.05")/Table3[[#This Row],[Count]]</f>
        <v>0.2857142857142857</v>
      </c>
      <c r="P119" s="2">
        <f>COUNTIFS(Table2[Sub-Sector],Table3[[#This Row],[Sub-Sector]],Table2[% Away From 52W High],"&lt;=10")/Table3[[#This Row],[Count]]</f>
        <v>0.2857142857142857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0.2857142857142857</v>
      </c>
      <c r="S119" s="2">
        <f>COUNTIFS(Table2[Sub-Sector],Table3[[#This Row],[Sub-Sector]],Table2[% Price above 50 EMA],"&gt;=0")/Table3[[#This Row],[Count]]</f>
        <v>0.7142857142857143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119" s="3">
        <f>_xlfn.RANK.AVG(Table3[[#This Row],[Score]],Table3[Score],1)</f>
        <v>107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377.5</v>
      </c>
      <c r="Z119" s="3">
        <f>_xlfn.RANK.AVG(Table3[[#This Row],[Score 2 ]],Table3[[Score 2 ]],1)</f>
        <v>118</v>
      </c>
    </row>
    <row r="120" spans="1:26" x14ac:dyDescent="0.3">
      <c r="A120" t="s">
        <v>941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0.66666666666666663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0.33333333333333331</v>
      </c>
      <c r="G120" s="2">
        <f>COUNTIFS(Table2[Sub-Sector],Table3[[#This Row],[Sub-Sector]],Table2[1Y Return vs Nifty],"&gt;=10")/Table3[[#This Row],[Count]]</f>
        <v>0.33333333333333331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0.33333333333333331</v>
      </c>
      <c r="T120" s="2">
        <f>COUNTIFS(Table2[Sub-Sector],Table3[[#This Row],[Sub-Sector]],Table2[% Price above 200 EMA],"&gt;=0")/Table3[[#This Row],[Count]]</f>
        <v>0.66666666666666663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622.5</v>
      </c>
      <c r="X120" s="3">
        <f>_xlfn.RANK.AVG(Table3[[#This Row],[Score]],Table3[Score],1)</f>
        <v>120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</v>
      </c>
      <c r="Z120" s="3">
        <f>_xlfn.RANK.AVG(Table3[[#This Row],[Score 2 ]],Table3[[Score 2 ]],1)</f>
        <v>119</v>
      </c>
    </row>
    <row r="121" spans="1:26" x14ac:dyDescent="0.3">
      <c r="A121" t="s">
        <v>724</v>
      </c>
      <c r="B121">
        <f>COUNTIFS(Table2[Sub-Sector],Table3[[#This Row],[Sub-Sector]])</f>
        <v>2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0.5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0.5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619.5</v>
      </c>
      <c r="X121" s="3">
        <f>_xlfn.RANK.AVG(Table3[[#This Row],[Score]],Table3[Score],1)</f>
        <v>119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1" s="3">
        <f>_xlfn.RANK.AVG(Table3[[#This Row],[Score 2 ]],Table3[[Score 2 ]],1)</f>
        <v>120.5</v>
      </c>
    </row>
    <row r="122" spans="1:26" x14ac:dyDescent="0.3">
      <c r="A122" t="s">
        <v>979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1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1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1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710.5</v>
      </c>
      <c r="X122" s="3">
        <f>_xlfn.RANK.AVG(Table3[[#This Row],[Score]],Table3[Score],1)</f>
        <v>121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436</v>
      </c>
      <c r="Z122" s="3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278B-8E8A-46B4-B752-C25A936262FA}">
  <dimension ref="A1:AV732"/>
  <sheetViews>
    <sheetView tabSelected="1" topLeftCell="AL1" workbookViewId="0">
      <selection activeCell="AU1" sqref="AU1"/>
    </sheetView>
  </sheetViews>
  <sheetFormatPr defaultRowHeight="14.4" x14ac:dyDescent="0.3"/>
  <cols>
    <col min="1" max="1" width="50" bestFit="1" customWidth="1"/>
    <col min="2" max="2" width="14.5546875" bestFit="1" customWidth="1"/>
    <col min="3" max="3" width="32.88671875" bestFit="1" customWidth="1"/>
    <col min="4" max="4" width="38.109375" bestFit="1" customWidth="1"/>
    <col min="5" max="5" width="13.44140625" bestFit="1" customWidth="1"/>
    <col min="6" max="6" width="13" bestFit="1" customWidth="1"/>
    <col min="7" max="7" width="19.109375" bestFit="1" customWidth="1"/>
    <col min="8" max="8" width="26.44140625" bestFit="1" customWidth="1"/>
    <col min="9" max="9" width="20" bestFit="1" customWidth="1"/>
    <col min="10" max="10" width="27.109375" bestFit="1" customWidth="1"/>
    <col min="11" max="11" width="20" bestFit="1" customWidth="1"/>
    <col min="12" max="12" width="27.109375" bestFit="1" customWidth="1"/>
    <col min="13" max="13" width="20.109375" bestFit="1" customWidth="1"/>
    <col min="14" max="14" width="27.33203125" bestFit="1" customWidth="1"/>
    <col min="15" max="15" width="11.33203125" bestFit="1" customWidth="1"/>
    <col min="16" max="17" width="12.44140625" bestFit="1" customWidth="1"/>
    <col min="18" max="18" width="24.5546875" bestFit="1" customWidth="1"/>
    <col min="19" max="20" width="22.88671875" bestFit="1" customWidth="1"/>
    <col min="21" max="21" width="24" bestFit="1" customWidth="1"/>
    <col min="22" max="22" width="18.109375" bestFit="1" customWidth="1"/>
    <col min="23" max="23" width="10.6640625" bestFit="1" customWidth="1"/>
    <col min="24" max="24" width="11" bestFit="1" customWidth="1"/>
    <col min="25" max="25" width="20" bestFit="1" customWidth="1"/>
    <col min="26" max="26" width="20.44140625" bestFit="1" customWidth="1"/>
    <col min="27" max="27" width="20.6640625" bestFit="1" customWidth="1"/>
    <col min="28" max="28" width="21.109375" bestFit="1" customWidth="1"/>
    <col min="29" max="29" width="23.109375" bestFit="1" customWidth="1"/>
    <col min="30" max="30" width="23.6640625" bestFit="1" customWidth="1"/>
    <col min="31" max="31" width="32.6640625" bestFit="1" customWidth="1"/>
    <col min="32" max="32" width="33.109375" bestFit="1" customWidth="1"/>
    <col min="33" max="33" width="33.44140625" bestFit="1" customWidth="1"/>
    <col min="34" max="34" width="33.88671875" bestFit="1" customWidth="1"/>
    <col min="35" max="35" width="24.44140625" bestFit="1" customWidth="1"/>
    <col min="36" max="36" width="24" bestFit="1" customWidth="1"/>
    <col min="37" max="37" width="19.88671875" bestFit="1" customWidth="1"/>
    <col min="38" max="38" width="30.5546875" bestFit="1" customWidth="1"/>
    <col min="39" max="39" width="36.88671875" bestFit="1" customWidth="1"/>
    <col min="40" max="40" width="16.6640625" bestFit="1" customWidth="1"/>
    <col min="41" max="41" width="22.88671875" bestFit="1" customWidth="1"/>
    <col min="42" max="42" width="14.44140625" bestFit="1" customWidth="1"/>
    <col min="43" max="43" width="21.6640625" bestFit="1" customWidth="1"/>
    <col min="44" max="44" width="13" bestFit="1" customWidth="1"/>
    <col min="45" max="45" width="10.109375" bestFit="1" customWidth="1"/>
    <col min="46" max="46" width="11" bestFit="1" customWidth="1"/>
    <col min="47" max="47" width="14.109375" bestFit="1" customWidth="1"/>
    <col min="48" max="48" width="12.44140625" bestFit="1" customWidth="1"/>
  </cols>
  <sheetData>
    <row r="1" spans="1:48" x14ac:dyDescent="0.3">
      <c r="A1" t="s">
        <v>0</v>
      </c>
      <c r="B1" t="s">
        <v>1</v>
      </c>
      <c r="C1" t="s">
        <v>10458</v>
      </c>
      <c r="D1" t="s">
        <v>2</v>
      </c>
      <c r="E1" t="s">
        <v>3</v>
      </c>
      <c r="F1" t="s">
        <v>4</v>
      </c>
      <c r="G1" t="s">
        <v>5</v>
      </c>
      <c r="H1" t="s">
        <v>10480</v>
      </c>
      <c r="I1" t="s">
        <v>6</v>
      </c>
      <c r="J1" t="s">
        <v>10481</v>
      </c>
      <c r="K1" t="s">
        <v>7</v>
      </c>
      <c r="L1" t="s">
        <v>10482</v>
      </c>
      <c r="M1" t="s">
        <v>8</v>
      </c>
      <c r="N1" t="s">
        <v>10483</v>
      </c>
      <c r="O1" t="s">
        <v>10484</v>
      </c>
      <c r="P1" t="s">
        <v>9</v>
      </c>
      <c r="Q1" t="s">
        <v>10</v>
      </c>
      <c r="R1" t="s">
        <v>11</v>
      </c>
      <c r="S1" s="2" t="s">
        <v>10485</v>
      </c>
      <c r="T1" s="2" t="s">
        <v>10486</v>
      </c>
      <c r="U1" s="2" t="s">
        <v>10487</v>
      </c>
      <c r="V1" t="s">
        <v>12</v>
      </c>
      <c r="W1" t="s">
        <v>10488</v>
      </c>
      <c r="X1" t="s">
        <v>10489</v>
      </c>
      <c r="Y1" t="s">
        <v>10490</v>
      </c>
      <c r="Z1" t="s">
        <v>10491</v>
      </c>
      <c r="AA1" t="s">
        <v>10492</v>
      </c>
      <c r="AB1" t="s">
        <v>10493</v>
      </c>
      <c r="AC1" s="2" t="s">
        <v>10494</v>
      </c>
      <c r="AD1" s="2" t="s">
        <v>10495</v>
      </c>
      <c r="AE1" s="2" t="s">
        <v>10496</v>
      </c>
      <c r="AF1" s="2" t="s">
        <v>10497</v>
      </c>
      <c r="AG1" s="2" t="s">
        <v>10498</v>
      </c>
      <c r="AH1" s="2" t="s">
        <v>10499</v>
      </c>
      <c r="AI1" t="s">
        <v>13</v>
      </c>
      <c r="AJ1" t="s">
        <v>14</v>
      </c>
      <c r="AK1" t="s">
        <v>10500</v>
      </c>
      <c r="AL1" t="s">
        <v>10501</v>
      </c>
      <c r="AM1" t="s">
        <v>10502</v>
      </c>
      <c r="AN1" t="s">
        <v>10503</v>
      </c>
      <c r="AO1" t="s">
        <v>10504</v>
      </c>
      <c r="AP1" t="s">
        <v>15</v>
      </c>
      <c r="AQ1" t="s">
        <v>10508</v>
      </c>
      <c r="AR1" t="s">
        <v>10509</v>
      </c>
      <c r="AS1" t="s">
        <v>10510</v>
      </c>
      <c r="AT1" t="s">
        <v>10511</v>
      </c>
      <c r="AU1" t="s">
        <v>10512</v>
      </c>
      <c r="AV1" t="s">
        <v>10513</v>
      </c>
    </row>
    <row r="2" spans="1:48" x14ac:dyDescent="0.3">
      <c r="A2" t="s">
        <v>346</v>
      </c>
      <c r="B2" t="s">
        <v>347</v>
      </c>
      <c r="C2" t="s">
        <v>10469</v>
      </c>
      <c r="D2" t="s">
        <v>249</v>
      </c>
      <c r="E2">
        <v>70251.776087299993</v>
      </c>
      <c r="F2">
        <v>2670.35</v>
      </c>
      <c r="G2">
        <v>660.46049988089999</v>
      </c>
      <c r="H2">
        <f>(Table2[[#This Row],[1Y Return vs Nifty]]-AVERAGE(Table2[1Y Return vs Nifty]))/_xlfn.STDEV.P(Table2[1Y Return vs Nifty])</f>
        <v>8.4739323096796042</v>
      </c>
      <c r="I2">
        <v>14.746007024246</v>
      </c>
      <c r="J2">
        <f>(Table2[[#This Row],[1M Return vs Nifty]]-AVERAGE(Table2[1M Return vs Nifty]))/_xlfn.STDEV.P(Table2[1M Return vs Nifty])</f>
        <v>1.8851359630910478</v>
      </c>
      <c r="K2">
        <v>201.06003183418699</v>
      </c>
      <c r="L2">
        <f>(Table2[[#This Row],[6M Return vs Nifty]]-AVERAGE(Table2[6M Return vs Nifty]))/_xlfn.STDEV.P(Table2[6M Return vs Nifty])</f>
        <v>6.3622658270399564</v>
      </c>
      <c r="M2">
        <v>-10.307213733829199</v>
      </c>
      <c r="N2">
        <f>(Table2[[#This Row],[1W Return vs Nifty]]-AVERAGE(Table2[1W Return vs Nifty]))/_xlfn.STDEV.P(Table2[1W Return vs Nifty])</f>
        <v>-1.9414215313980416</v>
      </c>
      <c r="O2">
        <v>2539.96</v>
      </c>
      <c r="P2">
        <v>2163.2291145559702</v>
      </c>
      <c r="Q2">
        <v>1308.34331090315</v>
      </c>
      <c r="R2">
        <v>54.953910329705003</v>
      </c>
      <c r="S2" s="2">
        <f>(Table2[[#This Row],[Close Price]]-Table2[[#This Row],[20D EMA]])/Table2[[#This Row],[20D EMA]]</f>
        <v>5.1335454101639345E-2</v>
      </c>
      <c r="T2" s="2">
        <f>(Table2[[#This Row],[Close Price]]-Table2[[#This Row],[50D EMA]])/Table2[[#This Row],[50D EMA]]</f>
        <v>0.23442772752627389</v>
      </c>
      <c r="U2" s="2">
        <f>(Table2[[#This Row],[Close Price]]-Table2[[#This Row],[200D EMA]])/Table2[[#This Row],[200D EMA]]</f>
        <v>1.0410162820006745</v>
      </c>
      <c r="V2">
        <v>0.53205891640512604</v>
      </c>
      <c r="W2">
        <v>2462</v>
      </c>
      <c r="X2">
        <v>2670.35</v>
      </c>
      <c r="Y2">
        <v>2462</v>
      </c>
      <c r="Z2">
        <v>2670.35</v>
      </c>
      <c r="AA2">
        <v>2210.0500000000002</v>
      </c>
      <c r="AB2">
        <v>2979.45</v>
      </c>
      <c r="AC2" s="2">
        <f>(Table2[[#This Row],[Close Price]]/Table2[[#This Row],[Day Low]])-1</f>
        <v>8.4626320064987715E-2</v>
      </c>
      <c r="AD2" s="2">
        <f>(Table2[[#This Row],[Day High]]/Table2[[#This Row],[Close Price]])-1</f>
        <v>0</v>
      </c>
      <c r="AE2" s="2">
        <f>(Table2[[#This Row],[Close Price]]/Table2[[#This Row],[Current Week Low]])-1</f>
        <v>8.4626320064987715E-2</v>
      </c>
      <c r="AF2" s="2">
        <f>(Table2[[#This Row],[Current Week High]]/Table2[[#This Row],[Close Price]])-1</f>
        <v>0</v>
      </c>
      <c r="AG2" s="2">
        <f>(Table2[[#This Row],[Close Price]]/Table2[[#This Row],[Current Month Low]])-1</f>
        <v>0.20827583086355506</v>
      </c>
      <c r="AH2" s="2">
        <f>(Table2[[#This Row],[Current Month High]]/Table2[[#This Row],[Close Price]])-1</f>
        <v>0.11575261669818571</v>
      </c>
      <c r="AI2">
        <v>11.5752616698185</v>
      </c>
      <c r="AJ2">
        <v>744.78013286934504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0.9</v>
      </c>
      <c r="AM2" t="s">
        <v>10507</v>
      </c>
      <c r="AN2">
        <v>9.6</v>
      </c>
      <c r="AO2" t="s">
        <v>10507</v>
      </c>
      <c r="AP2">
        <v>0.23119846449626999</v>
      </c>
      <c r="AQ2">
        <f>(Table2[[#This Row],[Sharpe Ratio]]-AVERAGE(Table2[Sharpe Ratio]))/_xlfn.STDEV.P(Table2[Sharpe Ratio])</f>
        <v>2.0849678019622195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16.864880370374784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10</v>
      </c>
      <c r="AV2">
        <f>(Table2[[#This Row],[Rank 1Y]]+Table2[[#This Row],[Rank 6M]]+Table2[[#This Row],[Rank Sharpe]])/3</f>
        <v>4</v>
      </c>
    </row>
    <row r="3" spans="1:48" x14ac:dyDescent="0.3">
      <c r="A3" t="s">
        <v>198</v>
      </c>
      <c r="B3" t="s">
        <v>199</v>
      </c>
      <c r="C3" t="s">
        <v>10464</v>
      </c>
      <c r="D3" t="s">
        <v>106</v>
      </c>
      <c r="E3">
        <v>130126.104441</v>
      </c>
      <c r="F3">
        <v>624.1</v>
      </c>
      <c r="G3">
        <v>335.613279721607</v>
      </c>
      <c r="H3">
        <f>(Table2[[#This Row],[1Y Return vs Nifty]]-AVERAGE(Table2[1Y Return vs Nifty]))/_xlfn.STDEV.P(Table2[1Y Return vs Nifty])</f>
        <v>4.0434979711293941</v>
      </c>
      <c r="I3">
        <v>45.533220450032999</v>
      </c>
      <c r="J3">
        <f>(Table2[[#This Row],[1M Return vs Nifty]]-AVERAGE(Table2[1M Return vs Nifty]))/_xlfn.STDEV.P(Table2[1M Return vs Nifty])</f>
        <v>5.2069231620026102</v>
      </c>
      <c r="K3">
        <v>102.52144472406999</v>
      </c>
      <c r="L3">
        <f>(Table2[[#This Row],[6M Return vs Nifty]]-AVERAGE(Table2[6M Return vs Nifty]))/_xlfn.STDEV.P(Table2[6M Return vs Nifty])</f>
        <v>3.1084938469891306</v>
      </c>
      <c r="M3">
        <v>-3.8539360040338302</v>
      </c>
      <c r="N3">
        <f>(Table2[[#This Row],[1W Return vs Nifty]]-AVERAGE(Table2[1W Return vs Nifty]))/_xlfn.STDEV.P(Table2[1W Return vs Nifty])</f>
        <v>-0.31559735835671537</v>
      </c>
      <c r="O3">
        <v>534.32000000000005</v>
      </c>
      <c r="P3">
        <v>443.95421469484398</v>
      </c>
      <c r="Q3">
        <v>295.72419746341802</v>
      </c>
      <c r="R3">
        <v>72.862429545893093</v>
      </c>
      <c r="S3" s="2">
        <f>(Table2[[#This Row],[Close Price]]-Table2[[#This Row],[20D EMA]])/Table2[[#This Row],[20D EMA]]</f>
        <v>0.16802665069621195</v>
      </c>
      <c r="T3" s="2">
        <f>(Table2[[#This Row],[Close Price]]-Table2[[#This Row],[50D EMA]])/Table2[[#This Row],[50D EMA]]</f>
        <v>0.40577559428956184</v>
      </c>
      <c r="U3" s="2">
        <f>(Table2[[#This Row],[Close Price]]-Table2[[#This Row],[200D EMA]])/Table2[[#This Row],[200D EMA]]</f>
        <v>1.1104123550025125</v>
      </c>
      <c r="V3">
        <v>2.2083518421528798</v>
      </c>
      <c r="W3">
        <v>598.45000000000005</v>
      </c>
      <c r="X3">
        <v>630.70000000000005</v>
      </c>
      <c r="Y3">
        <v>598.45000000000005</v>
      </c>
      <c r="Z3">
        <v>630.70000000000005</v>
      </c>
      <c r="AA3">
        <v>404.3</v>
      </c>
      <c r="AB3">
        <v>647</v>
      </c>
      <c r="AC3" s="2">
        <f>(Table2[[#This Row],[Close Price]]/Table2[[#This Row],[Day Low]])-1</f>
        <v>4.2860723535800727E-2</v>
      </c>
      <c r="AD3" s="2">
        <f>(Table2[[#This Row],[Day High]]/Table2[[#This Row],[Close Price]])-1</f>
        <v>1.0575228328793429E-2</v>
      </c>
      <c r="AE3" s="2">
        <f>(Table2[[#This Row],[Close Price]]/Table2[[#This Row],[Current Week Low]])-1</f>
        <v>4.2860723535800727E-2</v>
      </c>
      <c r="AF3" s="2">
        <f>(Table2[[#This Row],[Current Week High]]/Table2[[#This Row],[Close Price]])-1</f>
        <v>1.0575228328793429E-2</v>
      </c>
      <c r="AG3" s="2">
        <f>(Table2[[#This Row],[Close Price]]/Table2[[#This Row],[Current Month Low]])-1</f>
        <v>0.54365570121197138</v>
      </c>
      <c r="AH3" s="2">
        <f>(Table2[[#This Row],[Current Month High]]/Table2[[#This Row],[Close Price]])-1</f>
        <v>3.6692837686268298E-2</v>
      </c>
      <c r="AI3">
        <v>3.6692837686268298</v>
      </c>
      <c r="AJ3">
        <v>421.604680317592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1.04</v>
      </c>
      <c r="AM3" t="s">
        <v>10507</v>
      </c>
      <c r="AN3">
        <v>49.68</v>
      </c>
      <c r="AO3" t="s">
        <v>10507</v>
      </c>
      <c r="AP3">
        <v>0.226164531399626</v>
      </c>
      <c r="AQ3">
        <f>(Table2[[#This Row],[Sharpe Ratio]]-AVERAGE(Table2[Sharpe Ratio]))/_xlfn.STDEV.P(Table2[Sharpe Ratio])</f>
        <v>2.0276620064114126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14.070979628175833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5</v>
      </c>
      <c r="AU3">
        <f>_xlfn.RANK.AVG(Table2[[#This Row],[Sharpe Ratio Z-Score]],Table2[Sharpe Ratio Z-Score])</f>
        <v>13</v>
      </c>
      <c r="AV3">
        <f>(Table2[[#This Row],[Rank 1Y]]+Table2[[#This Row],[Rank 6M]]+Table2[[#This Row],[Rank Sharpe]])/3</f>
        <v>8</v>
      </c>
    </row>
    <row r="4" spans="1:48" x14ac:dyDescent="0.3">
      <c r="A4" t="s">
        <v>1062</v>
      </c>
      <c r="B4" t="s">
        <v>1063</v>
      </c>
      <c r="C4" t="s">
        <v>10467</v>
      </c>
      <c r="D4" t="s">
        <v>101</v>
      </c>
      <c r="E4">
        <v>11646.599865599999</v>
      </c>
      <c r="F4">
        <v>966</v>
      </c>
      <c r="G4">
        <v>220.25613334723599</v>
      </c>
      <c r="H4">
        <f>(Table2[[#This Row],[1Y Return vs Nifty]]-AVERAGE(Table2[1Y Return vs Nifty]))/_xlfn.STDEV.P(Table2[1Y Return vs Nifty])</f>
        <v>2.4701975678088401</v>
      </c>
      <c r="I4">
        <v>11.2655038078906</v>
      </c>
      <c r="J4">
        <f>(Table2[[#This Row],[1M Return vs Nifty]]-AVERAGE(Table2[1M Return vs Nifty]))/_xlfn.STDEV.P(Table2[1M Return vs Nifty])</f>
        <v>1.5096069774058374</v>
      </c>
      <c r="K4">
        <v>83.144297581570299</v>
      </c>
      <c r="L4">
        <f>(Table2[[#This Row],[6M Return vs Nifty]]-AVERAGE(Table2[6M Return vs Nifty]))/_xlfn.STDEV.P(Table2[6M Return vs Nifty])</f>
        <v>2.4686549749832811</v>
      </c>
      <c r="M4">
        <v>8.3760098860682799</v>
      </c>
      <c r="N4">
        <f>(Table2[[#This Row],[1W Return vs Nifty]]-AVERAGE(Table2[1W Return vs Nifty]))/_xlfn.STDEV.P(Table2[1W Return vs Nifty])</f>
        <v>2.7655875054699863</v>
      </c>
      <c r="O4">
        <v>947.23</v>
      </c>
      <c r="P4">
        <v>917.87856701063299</v>
      </c>
      <c r="Q4">
        <v>712.58810109551405</v>
      </c>
      <c r="R4">
        <v>51.4304186814731</v>
      </c>
      <c r="S4" s="2">
        <f>(Table2[[#This Row],[Close Price]]-Table2[[#This Row],[20D EMA]])/Table2[[#This Row],[20D EMA]]</f>
        <v>1.9815673067787108E-2</v>
      </c>
      <c r="T4" s="2">
        <f>(Table2[[#This Row],[Close Price]]-Table2[[#This Row],[50D EMA]])/Table2[[#This Row],[50D EMA]]</f>
        <v>5.2426796657960913E-2</v>
      </c>
      <c r="U4" s="2">
        <f>(Table2[[#This Row],[Close Price]]-Table2[[#This Row],[200D EMA]])/Table2[[#This Row],[200D EMA]]</f>
        <v>0.35562185014722703</v>
      </c>
      <c r="V4">
        <v>1.14386375966378</v>
      </c>
      <c r="W4">
        <v>966</v>
      </c>
      <c r="X4">
        <v>989.8</v>
      </c>
      <c r="Y4">
        <v>966</v>
      </c>
      <c r="Z4">
        <v>989.8</v>
      </c>
      <c r="AA4">
        <v>875.55</v>
      </c>
      <c r="AB4">
        <v>1080</v>
      </c>
      <c r="AC4" s="2">
        <f>(Table2[[#This Row],[Close Price]]/Table2[[#This Row],[Day Low]])-1</f>
        <v>0</v>
      </c>
      <c r="AD4" s="2">
        <f>(Table2[[#This Row],[Day High]]/Table2[[#This Row],[Close Price]])-1</f>
        <v>2.4637681159420222E-2</v>
      </c>
      <c r="AE4" s="2">
        <f>(Table2[[#This Row],[Close Price]]/Table2[[#This Row],[Current Week Low]])-1</f>
        <v>0</v>
      </c>
      <c r="AF4" s="2">
        <f>(Table2[[#This Row],[Current Week High]]/Table2[[#This Row],[Close Price]])-1</f>
        <v>2.4637681159420222E-2</v>
      </c>
      <c r="AG4" s="2">
        <f>(Table2[[#This Row],[Close Price]]/Table2[[#This Row],[Current Month Low]])-1</f>
        <v>0.10330649306150419</v>
      </c>
      <c r="AH4" s="2">
        <f>(Table2[[#This Row],[Current Month High]]/Table2[[#This Row],[Close Price]])-1</f>
        <v>0.11801242236024834</v>
      </c>
      <c r="AI4">
        <v>11.8012422360248</v>
      </c>
      <c r="AJ4">
        <v>288.47184986595101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0.02</v>
      </c>
      <c r="AM4" t="s">
        <v>10507</v>
      </c>
      <c r="AN4">
        <v>7.38</v>
      </c>
      <c r="AO4" t="s">
        <v>10507</v>
      </c>
      <c r="AP4">
        <v>0.29933087023101801</v>
      </c>
      <c r="AQ4">
        <f>(Table2[[#This Row],[Sharpe Ratio]]-AVERAGE(Table2[Sharpe Ratio]))/_xlfn.STDEV.P(Table2[Sharpe Ratio])</f>
        <v>2.86058035748527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12.074627383153214</v>
      </c>
      <c r="AS4">
        <f>_xlfn.RANK.AVG(Table2[[#This Row],[1Y Return vs Nifty Z-Score]],Table2[1Y Return vs Nifty Z-Score])</f>
        <v>14</v>
      </c>
      <c r="AT4">
        <f>_xlfn.RANK.AVG(Table2[[#This Row],[6M Return vs Nifty Z-Score]],Table2[6M Return vs Nifty Z-Score])</f>
        <v>14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10</v>
      </c>
    </row>
    <row r="5" spans="1:48" x14ac:dyDescent="0.3">
      <c r="A5" t="s">
        <v>617</v>
      </c>
      <c r="B5" t="s">
        <v>618</v>
      </c>
      <c r="C5" t="s">
        <v>10469</v>
      </c>
      <c r="D5" t="s">
        <v>249</v>
      </c>
      <c r="E5">
        <v>29419.8174</v>
      </c>
      <c r="F5">
        <v>2568.25</v>
      </c>
      <c r="G5">
        <v>298.00292777955002</v>
      </c>
      <c r="H5">
        <f>(Table2[[#This Row],[1Y Return vs Nifty]]-AVERAGE(Table2[1Y Return vs Nifty]))/_xlfn.STDEV.P(Table2[1Y Return vs Nifty])</f>
        <v>3.5305485463279789</v>
      </c>
      <c r="I5">
        <v>38.218689147583603</v>
      </c>
      <c r="J5">
        <f>(Table2[[#This Row],[1M Return vs Nifty]]-AVERAGE(Table2[1M Return vs Nifty]))/_xlfn.STDEV.P(Table2[1M Return vs Nifty])</f>
        <v>4.4177216155527068</v>
      </c>
      <c r="K5">
        <v>172.89005625533201</v>
      </c>
      <c r="L5">
        <f>(Table2[[#This Row],[6M Return vs Nifty]]-AVERAGE(Table2[6M Return vs Nifty]))/_xlfn.STDEV.P(Table2[6M Return vs Nifty])</f>
        <v>5.4320852764018017</v>
      </c>
      <c r="M5">
        <v>-5.0099455401854804</v>
      </c>
      <c r="N5">
        <f>(Table2[[#This Row],[1W Return vs Nifty]]-AVERAGE(Table2[1W Return vs Nifty]))/_xlfn.STDEV.P(Table2[1W Return vs Nifty])</f>
        <v>-0.6068397822592182</v>
      </c>
      <c r="O5">
        <v>2346.77</v>
      </c>
      <c r="P5">
        <v>1904.6225388318501</v>
      </c>
      <c r="Q5">
        <v>1203.65835511195</v>
      </c>
      <c r="R5">
        <v>61.229072360958099</v>
      </c>
      <c r="S5" s="2">
        <f>(Table2[[#This Row],[Close Price]]-Table2[[#This Row],[20D EMA]])/Table2[[#This Row],[20D EMA]]</f>
        <v>9.4376526033654776E-2</v>
      </c>
      <c r="T5" s="2">
        <f>(Table2[[#This Row],[Close Price]]-Table2[[#This Row],[50D EMA]])/Table2[[#This Row],[50D EMA]]</f>
        <v>0.34842991072402635</v>
      </c>
      <c r="U5" s="2">
        <f>(Table2[[#This Row],[Close Price]]-Table2[[#This Row],[200D EMA]])/Table2[[#This Row],[200D EMA]]</f>
        <v>1.1337034625254041</v>
      </c>
      <c r="V5">
        <v>0.54831199834385502</v>
      </c>
      <c r="W5">
        <v>2380.1999999999998</v>
      </c>
      <c r="X5">
        <v>2578.1</v>
      </c>
      <c r="Y5">
        <v>2380.1999999999998</v>
      </c>
      <c r="Z5">
        <v>2578.1</v>
      </c>
      <c r="AA5">
        <v>2127.6999999999998</v>
      </c>
      <c r="AB5">
        <v>2833.8</v>
      </c>
      <c r="AC5" s="2">
        <f>(Table2[[#This Row],[Close Price]]/Table2[[#This Row],[Day Low]])-1</f>
        <v>7.9005965885219798E-2</v>
      </c>
      <c r="AD5" s="2">
        <f>(Table2[[#This Row],[Day High]]/Table2[[#This Row],[Close Price]])-1</f>
        <v>3.8352964080599072E-3</v>
      </c>
      <c r="AE5" s="2">
        <f>(Table2[[#This Row],[Close Price]]/Table2[[#This Row],[Current Week Low]])-1</f>
        <v>7.9005965885219798E-2</v>
      </c>
      <c r="AF5" s="2">
        <f>(Table2[[#This Row],[Current Week High]]/Table2[[#This Row],[Close Price]])-1</f>
        <v>3.8352964080599072E-3</v>
      </c>
      <c r="AG5" s="2">
        <f>(Table2[[#This Row],[Close Price]]/Table2[[#This Row],[Current Month Low]])-1</f>
        <v>0.20705456596324678</v>
      </c>
      <c r="AH5" s="2">
        <f>(Table2[[#This Row],[Current Month High]]/Table2[[#This Row],[Close Price]])-1</f>
        <v>0.1033972549401343</v>
      </c>
      <c r="AI5">
        <v>10.3397254940134</v>
      </c>
      <c r="AJ5">
        <v>345.065418941166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1.44</v>
      </c>
      <c r="AM5" t="s">
        <v>10507</v>
      </c>
      <c r="AN5">
        <v>4.4400000000000004</v>
      </c>
      <c r="AO5" t="s">
        <v>10507</v>
      </c>
      <c r="AP5">
        <v>0.212938521642932</v>
      </c>
      <c r="AQ5">
        <f>(Table2[[#This Row],[Sharpe Ratio]]-AVERAGE(Table2[Sharpe Ratio]))/_xlfn.STDEV.P(Table2[Sharpe Ratio])</f>
        <v>1.8770984219300495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14.650614077953319</v>
      </c>
      <c r="AS5">
        <f>_xlfn.RANK.AVG(Table2[[#This Row],[1Y Return vs Nifty Z-Score]],Table2[1Y Return vs Nifty Z-Score])</f>
        <v>8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21</v>
      </c>
      <c r="AV5">
        <f>(Table2[[#This Row],[Rank 1Y]]+Table2[[#This Row],[Rank 6M]]+Table2[[#This Row],[Rank Sharpe]])/3</f>
        <v>10.333333333333334</v>
      </c>
    </row>
    <row r="6" spans="1:48" x14ac:dyDescent="0.3">
      <c r="A6" t="s">
        <v>376</v>
      </c>
      <c r="B6" t="s">
        <v>377</v>
      </c>
      <c r="C6" t="s">
        <v>10461</v>
      </c>
      <c r="D6" t="s">
        <v>106</v>
      </c>
      <c r="E6">
        <v>64781.483999999997</v>
      </c>
      <c r="F6">
        <v>323.60000000000002</v>
      </c>
      <c r="G6">
        <v>392.80401395750999</v>
      </c>
      <c r="H6">
        <f>(Table2[[#This Row],[1Y Return vs Nifty]]-AVERAGE(Table2[1Y Return vs Nifty]))/_xlfn.STDEV.P(Table2[1Y Return vs Nifty])</f>
        <v>4.8234947729533273</v>
      </c>
      <c r="I6">
        <v>11.5360977213479</v>
      </c>
      <c r="J6">
        <f>(Table2[[#This Row],[1M Return vs Nifty]]-AVERAGE(Table2[1M Return vs Nifty]))/_xlfn.STDEV.P(Table2[1M Return vs Nifty])</f>
        <v>1.5388027147853356</v>
      </c>
      <c r="K6">
        <v>102.260168086542</v>
      </c>
      <c r="L6">
        <f>(Table2[[#This Row],[6M Return vs Nifty]]-AVERAGE(Table2[6M Return vs Nifty]))/_xlfn.STDEV.P(Table2[6M Return vs Nifty])</f>
        <v>3.0998664186165228</v>
      </c>
      <c r="M6">
        <v>-5.1546712462075703</v>
      </c>
      <c r="N6">
        <f>(Table2[[#This Row],[1W Return vs Nifty]]-AVERAGE(Table2[1W Return vs Nifty]))/_xlfn.STDEV.P(Table2[1W Return vs Nifty])</f>
        <v>-0.64330164879640317</v>
      </c>
      <c r="O6">
        <v>313.06</v>
      </c>
      <c r="P6">
        <v>283.137709077826</v>
      </c>
      <c r="Q6">
        <v>197.485702736295</v>
      </c>
      <c r="R6">
        <v>54.612537620118403</v>
      </c>
      <c r="S6" s="2">
        <f>(Table2[[#This Row],[Close Price]]-Table2[[#This Row],[20D EMA]])/Table2[[#This Row],[20D EMA]]</f>
        <v>3.3667667539768797E-2</v>
      </c>
      <c r="T6" s="2">
        <f>(Table2[[#This Row],[Close Price]]-Table2[[#This Row],[50D EMA]])/Table2[[#This Row],[50D EMA]]</f>
        <v>0.14290675393948377</v>
      </c>
      <c r="U6" s="2">
        <f>(Table2[[#This Row],[Close Price]]-Table2[[#This Row],[200D EMA]])/Table2[[#This Row],[200D EMA]]</f>
        <v>0.63859963286611665</v>
      </c>
      <c r="V6">
        <v>1.06719763361445</v>
      </c>
      <c r="W6">
        <v>310.5</v>
      </c>
      <c r="X6">
        <v>329.4</v>
      </c>
      <c r="Y6">
        <v>310.5</v>
      </c>
      <c r="Z6">
        <v>329.4</v>
      </c>
      <c r="AA6">
        <v>277</v>
      </c>
      <c r="AB6">
        <v>353.7</v>
      </c>
      <c r="AC6" s="2">
        <f>(Table2[[#This Row],[Close Price]]/Table2[[#This Row],[Day Low]])-1</f>
        <v>4.2190016103059724E-2</v>
      </c>
      <c r="AD6" s="2">
        <f>(Table2[[#This Row],[Day High]]/Table2[[#This Row],[Close Price]])-1</f>
        <v>1.7923362175525259E-2</v>
      </c>
      <c r="AE6" s="2">
        <f>(Table2[[#This Row],[Close Price]]/Table2[[#This Row],[Current Week Low]])-1</f>
        <v>4.2190016103059724E-2</v>
      </c>
      <c r="AF6" s="2">
        <f>(Table2[[#This Row],[Current Week High]]/Table2[[#This Row],[Close Price]])-1</f>
        <v>1.7923362175525259E-2</v>
      </c>
      <c r="AG6" s="2">
        <f>(Table2[[#This Row],[Close Price]]/Table2[[#This Row],[Current Month Low]])-1</f>
        <v>0.16823104693140811</v>
      </c>
      <c r="AH6" s="2">
        <f>(Table2[[#This Row],[Current Month High]]/Table2[[#This Row],[Close Price]])-1</f>
        <v>9.3016069221260711E-2</v>
      </c>
      <c r="AI6">
        <v>9.3016069221260693</v>
      </c>
      <c r="AJ6">
        <v>435.31844499586401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0.35</v>
      </c>
      <c r="AM6" t="s">
        <v>10507</v>
      </c>
      <c r="AN6">
        <v>7.17</v>
      </c>
      <c r="AO6" t="s">
        <v>10507</v>
      </c>
      <c r="AP6">
        <v>0.18182748730311099</v>
      </c>
      <c r="AQ6">
        <f>(Table2[[#This Row],[Sharpe Ratio]]-AVERAGE(Table2[Sharpe Ratio]))/_xlfn.STDEV.P(Table2[Sharpe Ratio])</f>
        <v>1.5229334898532798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10.341795747412062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6</v>
      </c>
      <c r="AU6">
        <f>_xlfn.RANK.AVG(Table2[[#This Row],[Sharpe Ratio Z-Score]],Table2[Sharpe Ratio Z-Score])</f>
        <v>50</v>
      </c>
      <c r="AV6">
        <f>(Table2[[#This Row],[Rank 1Y]]+Table2[[#This Row],[Rank 6M]]+Table2[[#This Row],[Rank Sharpe]])/3</f>
        <v>20.333333333333332</v>
      </c>
    </row>
    <row r="7" spans="1:48" x14ac:dyDescent="0.3">
      <c r="A7" t="s">
        <v>247</v>
      </c>
      <c r="B7" t="s">
        <v>248</v>
      </c>
      <c r="C7" t="s">
        <v>10469</v>
      </c>
      <c r="D7" t="s">
        <v>249</v>
      </c>
      <c r="E7">
        <v>107402.95035</v>
      </c>
      <c r="F7">
        <v>5325.15</v>
      </c>
      <c r="G7">
        <v>148.25729586758001</v>
      </c>
      <c r="H7">
        <f>(Table2[[#This Row],[1Y Return vs Nifty]]-AVERAGE(Table2[1Y Return vs Nifty]))/_xlfn.STDEV.P(Table2[1Y Return vs Nifty])</f>
        <v>1.4882401979746616</v>
      </c>
      <c r="I7">
        <v>26.662217133976199</v>
      </c>
      <c r="J7">
        <f>(Table2[[#This Row],[1M Return vs Nifty]]-AVERAGE(Table2[1M Return vs Nifty]))/_xlfn.STDEV.P(Table2[1M Return vs Nifty])</f>
        <v>3.1708357649733441</v>
      </c>
      <c r="K7">
        <v>120.234441518023</v>
      </c>
      <c r="L7">
        <f>(Table2[[#This Row],[6M Return vs Nifty]]-AVERAGE(Table2[6M Return vs Nifty]))/_xlfn.STDEV.P(Table2[6M Return vs Nifty])</f>
        <v>3.6933820044222005</v>
      </c>
      <c r="M7">
        <v>-6.1870424064761602</v>
      </c>
      <c r="N7">
        <f>(Table2[[#This Row],[1W Return vs Nifty]]-AVERAGE(Table2[1W Return vs Nifty]))/_xlfn.STDEV.P(Table2[1W Return vs Nifty])</f>
        <v>-0.90339490034914816</v>
      </c>
      <c r="O7">
        <v>4954.5200000000004</v>
      </c>
      <c r="P7">
        <v>4115.8114169615101</v>
      </c>
      <c r="Q7">
        <v>2757.0933945778702</v>
      </c>
      <c r="R7">
        <v>57.560623961421797</v>
      </c>
      <c r="S7" s="2">
        <f>(Table2[[#This Row],[Close Price]]-Table2[[#This Row],[20D EMA]])/Table2[[#This Row],[20D EMA]]</f>
        <v>7.4806439372532382E-2</v>
      </c>
      <c r="T7" s="2">
        <f>(Table2[[#This Row],[Close Price]]-Table2[[#This Row],[50D EMA]])/Table2[[#This Row],[50D EMA]]</f>
        <v>0.29382750095272381</v>
      </c>
      <c r="U7" s="2">
        <f>(Table2[[#This Row],[Close Price]]-Table2[[#This Row],[200D EMA]])/Table2[[#This Row],[200D EMA]]</f>
        <v>0.93143620396483395</v>
      </c>
      <c r="V7">
        <v>0.68798950670618697</v>
      </c>
      <c r="W7">
        <v>4951</v>
      </c>
      <c r="X7">
        <v>5478</v>
      </c>
      <c r="Y7">
        <v>4951</v>
      </c>
      <c r="Z7">
        <v>5478</v>
      </c>
      <c r="AA7">
        <v>4182.1499999999996</v>
      </c>
      <c r="AB7">
        <v>5860</v>
      </c>
      <c r="AC7" s="2">
        <f>(Table2[[#This Row],[Close Price]]/Table2[[#This Row],[Day Low]])-1</f>
        <v>7.5570591799636322E-2</v>
      </c>
      <c r="AD7" s="2">
        <f>(Table2[[#This Row],[Day High]]/Table2[[#This Row],[Close Price]])-1</f>
        <v>2.8703416805160531E-2</v>
      </c>
      <c r="AE7" s="2">
        <f>(Table2[[#This Row],[Close Price]]/Table2[[#This Row],[Current Week Low]])-1</f>
        <v>7.5570591799636322E-2</v>
      </c>
      <c r="AF7" s="2">
        <f>(Table2[[#This Row],[Current Week High]]/Table2[[#This Row],[Close Price]])-1</f>
        <v>2.8703416805160531E-2</v>
      </c>
      <c r="AG7" s="2">
        <f>(Table2[[#This Row],[Close Price]]/Table2[[#This Row],[Current Month Low]])-1</f>
        <v>0.27330440084645469</v>
      </c>
      <c r="AH7" s="2">
        <f>(Table2[[#This Row],[Current Month High]]/Table2[[#This Row],[Close Price]])-1</f>
        <v>0.10043848530088373</v>
      </c>
      <c r="AI7">
        <v>10.043848530088299</v>
      </c>
      <c r="AJ7">
        <v>210.676468014351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1.1299999999999999</v>
      </c>
      <c r="AM7" t="s">
        <v>10507</v>
      </c>
      <c r="AN7">
        <v>13.67</v>
      </c>
      <c r="AO7" t="s">
        <v>10507</v>
      </c>
      <c r="AP7">
        <v>0.26276089837867</v>
      </c>
      <c r="AQ7">
        <f>(Table2[[#This Row],[Sharpe Ratio]]-AVERAGE(Table2[Sharpe Ratio]))/_xlfn.STDEV.P(Table2[Sharpe Ratio])</f>
        <v>2.4442714217017247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9.8933344887227825</v>
      </c>
      <c r="AS7">
        <f>_xlfn.RANK.AVG(Table2[[#This Row],[1Y Return vs Nifty Z-Score]],Table2[1Y Return vs Nifty Z-Score])</f>
        <v>56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5</v>
      </c>
      <c r="AV7">
        <f>(Table2[[#This Row],[Rank 1Y]]+Table2[[#This Row],[Rank 6M]]+Table2[[#This Row],[Rank Sharpe]])/3</f>
        <v>21.666666666666668</v>
      </c>
    </row>
    <row r="8" spans="1:48" x14ac:dyDescent="0.3">
      <c r="A8" t="s">
        <v>146</v>
      </c>
      <c r="B8" t="s">
        <v>147</v>
      </c>
      <c r="C8" t="s">
        <v>10471</v>
      </c>
      <c r="D8" t="s">
        <v>148</v>
      </c>
      <c r="E8">
        <v>185216.07693022001</v>
      </c>
      <c r="F8">
        <v>5210.2</v>
      </c>
      <c r="G8">
        <v>180.70377686435799</v>
      </c>
      <c r="H8">
        <f>(Table2[[#This Row],[1Y Return vs Nifty]]-AVERAGE(Table2[1Y Return vs Nifty]))/_xlfn.STDEV.P(Table2[1Y Return vs Nifty])</f>
        <v>1.9307620810394184</v>
      </c>
      <c r="I8">
        <v>-5.63131850730867</v>
      </c>
      <c r="J8">
        <f>(Table2[[#This Row],[1M Return vs Nifty]]-AVERAGE(Table2[1M Return vs Nifty]))/_xlfn.STDEV.P(Table2[1M Return vs Nifty])</f>
        <v>-0.31347610883087673</v>
      </c>
      <c r="K8">
        <v>51.046412311092503</v>
      </c>
      <c r="L8">
        <f>(Table2[[#This Row],[6M Return vs Nifty]]-AVERAGE(Table2[6M Return vs Nifty]))/_xlfn.STDEV.P(Table2[6M Return vs Nifty])</f>
        <v>1.4087737368318163</v>
      </c>
      <c r="M8">
        <v>-8.8831925491849706</v>
      </c>
      <c r="N8">
        <f>(Table2[[#This Row],[1W Return vs Nifty]]-AVERAGE(Table2[1W Return vs Nifty]))/_xlfn.STDEV.P(Table2[1W Return vs Nifty])</f>
        <v>-1.5826568598842143</v>
      </c>
      <c r="O8">
        <v>5405.26</v>
      </c>
      <c r="P8">
        <v>5094.6869226443296</v>
      </c>
      <c r="Q8">
        <v>3899.1439140061302</v>
      </c>
      <c r="R8">
        <v>29.035794141095899</v>
      </c>
      <c r="S8" s="2">
        <f>(Table2[[#This Row],[Close Price]]-Table2[[#This Row],[20D EMA]])/Table2[[#This Row],[20D EMA]]</f>
        <v>-3.6087070742203041E-2</v>
      </c>
      <c r="T8" s="2">
        <f>(Table2[[#This Row],[Close Price]]-Table2[[#This Row],[50D EMA]])/Table2[[#This Row],[50D EMA]]</f>
        <v>2.2673243539706012E-2</v>
      </c>
      <c r="U8" s="2">
        <f>(Table2[[#This Row],[Close Price]]-Table2[[#This Row],[200D EMA]])/Table2[[#This Row],[200D EMA]]</f>
        <v>0.33624203540793146</v>
      </c>
      <c r="V8">
        <v>0.73750525567049496</v>
      </c>
      <c r="W8">
        <v>5083.55</v>
      </c>
      <c r="X8">
        <v>5238.95</v>
      </c>
      <c r="Y8">
        <v>5083.55</v>
      </c>
      <c r="Z8">
        <v>5238.95</v>
      </c>
      <c r="AA8">
        <v>5083.55</v>
      </c>
      <c r="AB8">
        <v>5754.95</v>
      </c>
      <c r="AC8" s="2">
        <f>(Table2[[#This Row],[Close Price]]/Table2[[#This Row],[Day Low]])-1</f>
        <v>2.49136922032831E-2</v>
      </c>
      <c r="AD8" s="2">
        <f>(Table2[[#This Row],[Day High]]/Table2[[#This Row],[Close Price]])-1</f>
        <v>5.5180223407931273E-3</v>
      </c>
      <c r="AE8" s="2">
        <f>(Table2[[#This Row],[Close Price]]/Table2[[#This Row],[Current Week Low]])-1</f>
        <v>2.49136922032831E-2</v>
      </c>
      <c r="AF8" s="2">
        <f>(Table2[[#This Row],[Current Week High]]/Table2[[#This Row],[Close Price]])-1</f>
        <v>5.5180223407931273E-3</v>
      </c>
      <c r="AG8" s="2">
        <f>(Table2[[#This Row],[Close Price]]/Table2[[#This Row],[Current Month Low]])-1</f>
        <v>2.49136922032831E-2</v>
      </c>
      <c r="AH8" s="2">
        <f>(Table2[[#This Row],[Current Month High]]/Table2[[#This Row],[Close Price]])-1</f>
        <v>0.10455452765728768</v>
      </c>
      <c r="AI8">
        <v>10.455452765728699</v>
      </c>
      <c r="AJ8">
        <v>211.913314176245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0.02</v>
      </c>
      <c r="AM8" t="s">
        <v>10507</v>
      </c>
      <c r="AN8">
        <v>-5.17</v>
      </c>
      <c r="AO8" t="s">
        <v>10506</v>
      </c>
      <c r="AP8">
        <v>0.230762606244689</v>
      </c>
      <c r="AQ8">
        <f>(Table2[[#This Row],[Sharpe Ratio]]-AVERAGE(Table2[Sharpe Ratio]))/_xlfn.STDEV.P(Table2[Sharpe Ratio])</f>
        <v>2.0800060348161913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3.5234088839723352</v>
      </c>
      <c r="AS8">
        <f>_xlfn.RANK.AVG(Table2[[#This Row],[1Y Return vs Nifty Z-Score]],Table2[1Y Return vs Nifty Z-Score])</f>
        <v>29</v>
      </c>
      <c r="AT8">
        <f>_xlfn.RANK.AVG(Table2[[#This Row],[6M Return vs Nifty Z-Score]],Table2[6M Return vs Nifty Z-Score])</f>
        <v>63</v>
      </c>
      <c r="AU8">
        <f>_xlfn.RANK.AVG(Table2[[#This Row],[Sharpe Ratio Z-Score]],Table2[Sharpe Ratio Z-Score])</f>
        <v>11</v>
      </c>
      <c r="AV8">
        <f>(Table2[[#This Row],[Rank 1Y]]+Table2[[#This Row],[Rank 6M]]+Table2[[#This Row],[Rank Sharpe]])/3</f>
        <v>34.333333333333336</v>
      </c>
    </row>
    <row r="9" spans="1:48" x14ac:dyDescent="0.3">
      <c r="A9" t="s">
        <v>652</v>
      </c>
      <c r="B9" t="s">
        <v>653</v>
      </c>
      <c r="C9" t="s">
        <v>10469</v>
      </c>
      <c r="D9" t="s">
        <v>654</v>
      </c>
      <c r="E9">
        <v>27250.652255555</v>
      </c>
      <c r="F9">
        <v>641.95000000000005</v>
      </c>
      <c r="G9">
        <v>180.90793245863799</v>
      </c>
      <c r="H9">
        <f>(Table2[[#This Row],[1Y Return vs Nifty]]-AVERAGE(Table2[1Y Return vs Nifty]))/_xlfn.STDEV.P(Table2[1Y Return vs Nifty])</f>
        <v>1.9335464605851682</v>
      </c>
      <c r="I9">
        <v>-14.7450015130272</v>
      </c>
      <c r="J9">
        <f>(Table2[[#This Row],[1M Return vs Nifty]]-AVERAGE(Table2[1M Return vs Nifty]))/_xlfn.STDEV.P(Table2[1M Return vs Nifty])</f>
        <v>-1.2967971754259056</v>
      </c>
      <c r="K9">
        <v>47.636370491595997</v>
      </c>
      <c r="L9">
        <f>(Table2[[#This Row],[6M Return vs Nifty]]-AVERAGE(Table2[6M Return vs Nifty]))/_xlfn.STDEV.P(Table2[6M Return vs Nifty])</f>
        <v>1.296173192735522</v>
      </c>
      <c r="M9">
        <v>-11.566391609987001</v>
      </c>
      <c r="N9">
        <f>(Table2[[#This Row],[1W Return vs Nifty]]-AVERAGE(Table2[1W Return vs Nifty]))/_xlfn.STDEV.P(Table2[1W Return vs Nifty])</f>
        <v>-2.258655953180956</v>
      </c>
      <c r="O9">
        <v>668.81</v>
      </c>
      <c r="P9">
        <v>617.51739394491995</v>
      </c>
      <c r="Q9">
        <v>445.12773951965602</v>
      </c>
      <c r="R9">
        <v>37.508592233355898</v>
      </c>
      <c r="S9" s="2">
        <f>(Table2[[#This Row],[Close Price]]-Table2[[#This Row],[20D EMA]])/Table2[[#This Row],[20D EMA]]</f>
        <v>-4.0160882761920279E-2</v>
      </c>
      <c r="T9" s="2">
        <f>(Table2[[#This Row],[Close Price]]-Table2[[#This Row],[50D EMA]])/Table2[[#This Row],[50D EMA]]</f>
        <v>3.9565858864308183E-2</v>
      </c>
      <c r="U9" s="2">
        <f>(Table2[[#This Row],[Close Price]]-Table2[[#This Row],[200D EMA]])/Table2[[#This Row],[200D EMA]]</f>
        <v>0.44217028732637031</v>
      </c>
      <c r="V9">
        <v>0.59265498830138896</v>
      </c>
      <c r="W9">
        <v>603.04999999999995</v>
      </c>
      <c r="X9">
        <v>645</v>
      </c>
      <c r="Y9">
        <v>603.04999999999995</v>
      </c>
      <c r="Z9">
        <v>645</v>
      </c>
      <c r="AA9">
        <v>598.04999999999995</v>
      </c>
      <c r="AB9">
        <v>748.1</v>
      </c>
      <c r="AC9" s="2">
        <f>(Table2[[#This Row],[Close Price]]/Table2[[#This Row],[Day Low]])-1</f>
        <v>6.4505430727137103E-2</v>
      </c>
      <c r="AD9" s="2">
        <f>(Table2[[#This Row],[Day High]]/Table2[[#This Row],[Close Price]])-1</f>
        <v>4.7511488433678029E-3</v>
      </c>
      <c r="AE9" s="2">
        <f>(Table2[[#This Row],[Close Price]]/Table2[[#This Row],[Current Week Low]])-1</f>
        <v>6.4505430727137103E-2</v>
      </c>
      <c r="AF9" s="2">
        <f>(Table2[[#This Row],[Current Week High]]/Table2[[#This Row],[Close Price]])-1</f>
        <v>4.7511488433678029E-3</v>
      </c>
      <c r="AG9" s="2">
        <f>(Table2[[#This Row],[Close Price]]/Table2[[#This Row],[Current Month Low]])-1</f>
        <v>7.3405233676114179E-2</v>
      </c>
      <c r="AH9" s="2">
        <f>(Table2[[#This Row],[Current Month High]]/Table2[[#This Row],[Close Price]])-1</f>
        <v>0.16535555728639295</v>
      </c>
      <c r="AI9">
        <v>16.535555728639199</v>
      </c>
      <c r="AJ9">
        <v>229.12073827223699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</v>
      </c>
      <c r="AM9" t="s">
        <v>10507</v>
      </c>
      <c r="AN9">
        <v>-7.38</v>
      </c>
      <c r="AO9" t="s">
        <v>10506</v>
      </c>
      <c r="AP9">
        <v>0.23662093650633101</v>
      </c>
      <c r="AQ9">
        <f>(Table2[[#This Row],[Sharpe Ratio]]-AVERAGE(Table2[Sharpe Ratio]))/_xlfn.STDEV.P(Table2[Sharpe Ratio])</f>
        <v>2.146696686002354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1.8209632107161826</v>
      </c>
      <c r="AS9">
        <f>_xlfn.RANK.AVG(Table2[[#This Row],[1Y Return vs Nifty Z-Score]],Table2[1Y Return vs Nifty Z-Score])</f>
        <v>28</v>
      </c>
      <c r="AT9">
        <f>_xlfn.RANK.AVG(Table2[[#This Row],[6M Return vs Nifty Z-Score]],Table2[6M Return vs Nifty Z-Score])</f>
        <v>68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34.666666666666664</v>
      </c>
    </row>
    <row r="10" spans="1:48" x14ac:dyDescent="0.3">
      <c r="A10" t="s">
        <v>842</v>
      </c>
      <c r="B10" t="s">
        <v>843</v>
      </c>
      <c r="C10" t="s">
        <v>10464</v>
      </c>
      <c r="D10" t="s">
        <v>46</v>
      </c>
      <c r="E10">
        <v>18034.574940179999</v>
      </c>
      <c r="F10">
        <v>1550.7</v>
      </c>
      <c r="G10">
        <v>213.640655727107</v>
      </c>
      <c r="H10">
        <f>(Table2[[#This Row],[1Y Return vs Nifty]]-AVERAGE(Table2[1Y Return vs Nifty]))/_xlfn.STDEV.P(Table2[1Y Return vs Nifty])</f>
        <v>2.3799722637420313</v>
      </c>
      <c r="I10">
        <v>-1.6577633663108899</v>
      </c>
      <c r="J10">
        <f>(Table2[[#This Row],[1M Return vs Nifty]]-AVERAGE(Table2[1M Return vs Nifty]))/_xlfn.STDEV.P(Table2[1M Return vs Nifty])</f>
        <v>0.11525072717696003</v>
      </c>
      <c r="K10">
        <v>81.194474374486902</v>
      </c>
      <c r="L10">
        <f>(Table2[[#This Row],[6M Return vs Nifty]]-AVERAGE(Table2[6M Return vs Nifty]))/_xlfn.STDEV.P(Table2[6M Return vs Nifty])</f>
        <v>2.404271261929114</v>
      </c>
      <c r="M10">
        <v>3.0147992293092498</v>
      </c>
      <c r="N10">
        <f>(Table2[[#This Row],[1W Return vs Nifty]]-AVERAGE(Table2[1W Return vs Nifty]))/_xlfn.STDEV.P(Table2[1W Return vs Nifty])</f>
        <v>1.4148962370187228</v>
      </c>
      <c r="O10">
        <v>1481.66</v>
      </c>
      <c r="P10">
        <v>1353.41326149815</v>
      </c>
      <c r="Q10">
        <v>962.68284882593798</v>
      </c>
      <c r="R10">
        <v>62.2692718097124</v>
      </c>
      <c r="S10" s="2">
        <f>(Table2[[#This Row],[Close Price]]-Table2[[#This Row],[20D EMA]])/Table2[[#This Row],[20D EMA]]</f>
        <v>4.6596385135591133E-2</v>
      </c>
      <c r="T10" s="2">
        <f>(Table2[[#This Row],[Close Price]]-Table2[[#This Row],[50D EMA]])/Table2[[#This Row],[50D EMA]]</f>
        <v>0.14576976900866565</v>
      </c>
      <c r="U10" s="2">
        <f>(Table2[[#This Row],[Close Price]]-Table2[[#This Row],[200D EMA]])/Table2[[#This Row],[200D EMA]]</f>
        <v>0.61081087285515878</v>
      </c>
      <c r="V10">
        <v>0.43578541720325098</v>
      </c>
      <c r="W10">
        <v>1420</v>
      </c>
      <c r="X10">
        <v>1551.7</v>
      </c>
      <c r="Y10">
        <v>1420</v>
      </c>
      <c r="Z10">
        <v>1551.7</v>
      </c>
      <c r="AA10">
        <v>1375</v>
      </c>
      <c r="AB10">
        <v>1599.1</v>
      </c>
      <c r="AC10" s="2">
        <f>(Table2[[#This Row],[Close Price]]/Table2[[#This Row],[Day Low]])-1</f>
        <v>9.2042253521126716E-2</v>
      </c>
      <c r="AD10" s="2">
        <f>(Table2[[#This Row],[Day High]]/Table2[[#This Row],[Close Price]])-1</f>
        <v>6.4487005868318903E-4</v>
      </c>
      <c r="AE10" s="2">
        <f>(Table2[[#This Row],[Close Price]]/Table2[[#This Row],[Current Week Low]])-1</f>
        <v>9.2042253521126716E-2</v>
      </c>
      <c r="AF10" s="2">
        <f>(Table2[[#This Row],[Current Week High]]/Table2[[#This Row],[Close Price]])-1</f>
        <v>6.4487005868318903E-4</v>
      </c>
      <c r="AG10" s="2">
        <f>(Table2[[#This Row],[Close Price]]/Table2[[#This Row],[Current Month Low]])-1</f>
        <v>0.12778181818181822</v>
      </c>
      <c r="AH10" s="2">
        <f>(Table2[[#This Row],[Current Month High]]/Table2[[#This Row],[Close Price]])-1</f>
        <v>3.1211710840265638E-2</v>
      </c>
      <c r="AI10">
        <v>3.1211710840265598</v>
      </c>
      <c r="AJ10">
        <v>258.95833333333297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0.42</v>
      </c>
      <c r="AM10" t="s">
        <v>10507</v>
      </c>
      <c r="AN10">
        <v>0.11</v>
      </c>
      <c r="AO10" t="s">
        <v>10507</v>
      </c>
      <c r="AP10">
        <v>0.15896416530413399</v>
      </c>
      <c r="AQ10">
        <f>(Table2[[#This Row],[Sharpe Ratio]]-AVERAGE(Table2[Sharpe Ratio]))/_xlfn.STDEV.P(Table2[Sharpe Ratio])</f>
        <v>1.262659697784186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7.5770501876510137</v>
      </c>
      <c r="AS10">
        <f>_xlfn.RANK.AVG(Table2[[#This Row],[1Y Return vs Nifty Z-Score]],Table2[1Y Return vs Nifty Z-Score])</f>
        <v>17</v>
      </c>
      <c r="AT10">
        <f>_xlfn.RANK.AVG(Table2[[#This Row],[6M Return vs Nifty Z-Score]],Table2[6M Return vs Nifty Z-Score])</f>
        <v>16</v>
      </c>
      <c r="AU10">
        <f>_xlfn.RANK.AVG(Table2[[#This Row],[Sharpe Ratio Z-Score]],Table2[Sharpe Ratio Z-Score])</f>
        <v>79</v>
      </c>
      <c r="AV10">
        <f>(Table2[[#This Row],[Rank 1Y]]+Table2[[#This Row],[Rank 6M]]+Table2[[#This Row],[Rank Sharpe]])/3</f>
        <v>37.333333333333336</v>
      </c>
    </row>
    <row r="11" spans="1:48" x14ac:dyDescent="0.3">
      <c r="A11" t="s">
        <v>75</v>
      </c>
      <c r="B11" t="s">
        <v>76</v>
      </c>
      <c r="C11" t="s">
        <v>10469</v>
      </c>
      <c r="D11" t="s">
        <v>77</v>
      </c>
      <c r="E11">
        <v>334203.58687499998</v>
      </c>
      <c r="F11">
        <v>4997.25</v>
      </c>
      <c r="G11">
        <v>133.11324032009699</v>
      </c>
      <c r="H11">
        <f>(Table2[[#This Row],[1Y Return vs Nifty]]-AVERAGE(Table2[1Y Return vs Nifty]))/_xlfn.STDEV.P(Table2[1Y Return vs Nifty])</f>
        <v>1.2816977387546631</v>
      </c>
      <c r="I11">
        <v>-11.5483700912564</v>
      </c>
      <c r="J11">
        <f>(Table2[[#This Row],[1M Return vs Nifty]]-AVERAGE(Table2[1M Return vs Nifty]))/_xlfn.STDEV.P(Table2[1M Return vs Nifty])</f>
        <v>-0.95189654445217942</v>
      </c>
      <c r="K11">
        <v>59.268230545064803</v>
      </c>
      <c r="L11">
        <f>(Table2[[#This Row],[6M Return vs Nifty]]-AVERAGE(Table2[6M Return vs Nifty]))/_xlfn.STDEV.P(Table2[6M Return vs Nifty])</f>
        <v>1.6802604972911959</v>
      </c>
      <c r="M11">
        <v>-12.278994368365201</v>
      </c>
      <c r="N11">
        <f>(Table2[[#This Row],[1W Return vs Nifty]]-AVERAGE(Table2[1W Return vs Nifty]))/_xlfn.STDEV.P(Table2[1W Return vs Nifty])</f>
        <v>-2.4381874779126433</v>
      </c>
      <c r="O11">
        <v>5253.36</v>
      </c>
      <c r="P11">
        <v>4957.5074298735399</v>
      </c>
      <c r="Q11">
        <v>3671.0892862823398</v>
      </c>
      <c r="R11">
        <v>35.361292789390802</v>
      </c>
      <c r="S11" s="2">
        <f>(Table2[[#This Row],[Close Price]]-Table2[[#This Row],[20D EMA]])/Table2[[#This Row],[20D EMA]]</f>
        <v>-4.8751656082963987E-2</v>
      </c>
      <c r="T11" s="2">
        <f>(Table2[[#This Row],[Close Price]]-Table2[[#This Row],[50D EMA]])/Table2[[#This Row],[50D EMA]]</f>
        <v>8.0166435832197853E-3</v>
      </c>
      <c r="U11" s="2">
        <f>(Table2[[#This Row],[Close Price]]-Table2[[#This Row],[200D EMA]])/Table2[[#This Row],[200D EMA]]</f>
        <v>0.36124447277081739</v>
      </c>
      <c r="V11">
        <v>0.90941789950941598</v>
      </c>
      <c r="W11">
        <v>4678</v>
      </c>
      <c r="X11">
        <v>5073.8500000000004</v>
      </c>
      <c r="Y11">
        <v>4678</v>
      </c>
      <c r="Z11">
        <v>5073.8500000000004</v>
      </c>
      <c r="AA11">
        <v>4678</v>
      </c>
      <c r="AB11">
        <v>5674.75</v>
      </c>
      <c r="AC11" s="2">
        <f>(Table2[[#This Row],[Close Price]]/Table2[[#This Row],[Day Low]])-1</f>
        <v>6.8244976485677622E-2</v>
      </c>
      <c r="AD11" s="2">
        <f>(Table2[[#This Row],[Day High]]/Table2[[#This Row],[Close Price]])-1</f>
        <v>1.532843063685041E-2</v>
      </c>
      <c r="AE11" s="2">
        <f>(Table2[[#This Row],[Close Price]]/Table2[[#This Row],[Current Week Low]])-1</f>
        <v>6.8244976485677622E-2</v>
      </c>
      <c r="AF11" s="2">
        <f>(Table2[[#This Row],[Current Week High]]/Table2[[#This Row],[Close Price]])-1</f>
        <v>1.532843063685041E-2</v>
      </c>
      <c r="AG11" s="2">
        <f>(Table2[[#This Row],[Close Price]]/Table2[[#This Row],[Current Month Low]])-1</f>
        <v>6.8244976485677622E-2</v>
      </c>
      <c r="AH11" s="2">
        <f>(Table2[[#This Row],[Current Month High]]/Table2[[#This Row],[Close Price]])-1</f>
        <v>0.13557456601130613</v>
      </c>
      <c r="AI11">
        <v>13.5574566011306</v>
      </c>
      <c r="AJ11">
        <v>182.68186446430499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-8.4600000000000009</v>
      </c>
      <c r="AO11" t="s">
        <v>10506</v>
      </c>
      <c r="AP11">
        <v>0.25716900281072702</v>
      </c>
      <c r="AQ11">
        <f>(Table2[[#This Row],[Sharpe Ratio]]-AVERAGE(Table2[Sharpe Ratio]))/_xlfn.STDEV.P(Table2[Sharpe Ratio])</f>
        <v>2.3806138366671439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1.9524880503481801</v>
      </c>
      <c r="AS11">
        <f>_xlfn.RANK.AVG(Table2[[#This Row],[1Y Return vs Nifty Z-Score]],Table2[1Y Return vs Nifty Z-Score])</f>
        <v>70</v>
      </c>
      <c r="AT11">
        <f>_xlfn.RANK.AVG(Table2[[#This Row],[6M Return vs Nifty Z-Score]],Table2[6M Return vs Nifty Z-Score])</f>
        <v>45</v>
      </c>
      <c r="AU11">
        <f>_xlfn.RANK.AVG(Table2[[#This Row],[Sharpe Ratio Z-Score]],Table2[Sharpe Ratio Z-Score])</f>
        <v>6</v>
      </c>
      <c r="AV11">
        <f>(Table2[[#This Row],[Rank 1Y]]+Table2[[#This Row],[Rank 6M]]+Table2[[#This Row],[Rank Sharpe]])/3</f>
        <v>40.333333333333336</v>
      </c>
    </row>
    <row r="12" spans="1:48" x14ac:dyDescent="0.3">
      <c r="A12" t="s">
        <v>296</v>
      </c>
      <c r="B12" t="s">
        <v>297</v>
      </c>
      <c r="C12" t="s">
        <v>10459</v>
      </c>
      <c r="D12" t="s">
        <v>54</v>
      </c>
      <c r="E12">
        <v>90317.397595275004</v>
      </c>
      <c r="F12">
        <v>555.25</v>
      </c>
      <c r="G12">
        <v>197.630813002932</v>
      </c>
      <c r="H12">
        <f>(Table2[[#This Row],[1Y Return vs Nifty]]-AVERAGE(Table2[1Y Return vs Nifty]))/_xlfn.STDEV.P(Table2[1Y Return vs Nifty])</f>
        <v>2.1616217513836631</v>
      </c>
      <c r="I12">
        <v>18.4130583512135</v>
      </c>
      <c r="J12">
        <f>(Table2[[#This Row],[1M Return vs Nifty]]-AVERAGE(Table2[1M Return vs Nifty]))/_xlfn.STDEV.P(Table2[1M Return vs Nifty])</f>
        <v>2.2807925620565617</v>
      </c>
      <c r="K12">
        <v>96.572191033491706</v>
      </c>
      <c r="L12">
        <f>(Table2[[#This Row],[6M Return vs Nifty]]-AVERAGE(Table2[6M Return vs Nifty]))/_xlfn.STDEV.P(Table2[6M Return vs Nifty])</f>
        <v>2.9120478096719369</v>
      </c>
      <c r="M12">
        <v>-4.8336386968327298</v>
      </c>
      <c r="N12">
        <f>(Table2[[#This Row],[1W Return vs Nifty]]-AVERAGE(Table2[1W Return vs Nifty]))/_xlfn.STDEV.P(Table2[1W Return vs Nifty])</f>
        <v>-0.56242143552170665</v>
      </c>
      <c r="O12">
        <v>533.07000000000005</v>
      </c>
      <c r="P12">
        <v>483.20966239123698</v>
      </c>
      <c r="Q12">
        <v>366.36672781359999</v>
      </c>
      <c r="R12">
        <v>52.119282432907902</v>
      </c>
      <c r="S12" s="2">
        <f>(Table2[[#This Row],[Close Price]]-Table2[[#This Row],[20D EMA]])/Table2[[#This Row],[20D EMA]]</f>
        <v>4.1608043971710931E-2</v>
      </c>
      <c r="T12" s="2">
        <f>(Table2[[#This Row],[Close Price]]-Table2[[#This Row],[50D EMA]])/Table2[[#This Row],[50D EMA]]</f>
        <v>0.14908712142108332</v>
      </c>
      <c r="U12" s="2">
        <f>(Table2[[#This Row],[Close Price]]-Table2[[#This Row],[200D EMA]])/Table2[[#This Row],[200D EMA]]</f>
        <v>0.51555793102069025</v>
      </c>
      <c r="V12">
        <v>1.6124243591779901</v>
      </c>
      <c r="W12">
        <v>546.04999999999995</v>
      </c>
      <c r="X12">
        <v>565.20000000000005</v>
      </c>
      <c r="Y12">
        <v>546.04999999999995</v>
      </c>
      <c r="Z12">
        <v>565.20000000000005</v>
      </c>
      <c r="AA12">
        <v>470.03</v>
      </c>
      <c r="AB12">
        <v>653</v>
      </c>
      <c r="AC12" s="2">
        <f>(Table2[[#This Row],[Close Price]]/Table2[[#This Row],[Day Low]])-1</f>
        <v>1.6848273967585481E-2</v>
      </c>
      <c r="AD12" s="2">
        <f>(Table2[[#This Row],[Day High]]/Table2[[#This Row],[Close Price]])-1</f>
        <v>1.7919855920756511E-2</v>
      </c>
      <c r="AE12" s="2">
        <f>(Table2[[#This Row],[Close Price]]/Table2[[#This Row],[Current Week Low]])-1</f>
        <v>1.6848273967585481E-2</v>
      </c>
      <c r="AF12" s="2">
        <f>(Table2[[#This Row],[Current Week High]]/Table2[[#This Row],[Close Price]])-1</f>
        <v>1.7919855920756511E-2</v>
      </c>
      <c r="AG12" s="2">
        <f>(Table2[[#This Row],[Close Price]]/Table2[[#This Row],[Current Month Low]])-1</f>
        <v>0.18130757611216319</v>
      </c>
      <c r="AH12" s="2">
        <f>(Table2[[#This Row],[Current Month High]]/Table2[[#This Row],[Close Price]])-1</f>
        <v>0.17604682575416475</v>
      </c>
      <c r="AI12">
        <v>17.604682575416401</v>
      </c>
      <c r="AJ12">
        <v>222.757217593489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0.28999999999999998</v>
      </c>
      <c r="AM12" t="s">
        <v>10507</v>
      </c>
      <c r="AN12">
        <v>12.1</v>
      </c>
      <c r="AO12" t="s">
        <v>10507</v>
      </c>
      <c r="AP12">
        <v>0.15281814465497401</v>
      </c>
      <c r="AQ12">
        <f>(Table2[[#This Row],[Sharpe Ratio]]-AVERAGE(Table2[Sharpe Ratio]))/_xlfn.STDEV.P(Table2[Sharpe Ratio])</f>
        <v>1.1926940077342714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7.9847346953247254</v>
      </c>
      <c r="AS12">
        <f>_xlfn.RANK.AVG(Table2[[#This Row],[1Y Return vs Nifty Z-Score]],Table2[1Y Return vs Nifty Z-Score])</f>
        <v>24</v>
      </c>
      <c r="AT12">
        <f>_xlfn.RANK.AVG(Table2[[#This Row],[6M Return vs Nifty Z-Score]],Table2[6M Return vs Nifty Z-Score])</f>
        <v>7</v>
      </c>
      <c r="AU12">
        <f>_xlfn.RANK.AVG(Table2[[#This Row],[Sharpe Ratio Z-Score]],Table2[Sharpe Ratio Z-Score])</f>
        <v>90</v>
      </c>
      <c r="AV12">
        <f>(Table2[[#This Row],[Rank 1Y]]+Table2[[#This Row],[Rank 6M]]+Table2[[#This Row],[Rank Sharpe]])/3</f>
        <v>40.333333333333336</v>
      </c>
    </row>
    <row r="13" spans="1:48" x14ac:dyDescent="0.3">
      <c r="A13" t="s">
        <v>1045</v>
      </c>
      <c r="B13" t="s">
        <v>1046</v>
      </c>
      <c r="C13" t="s">
        <v>10469</v>
      </c>
      <c r="D13" t="s">
        <v>127</v>
      </c>
      <c r="E13">
        <v>12004.122396500001</v>
      </c>
      <c r="F13">
        <v>1435.85</v>
      </c>
      <c r="G13">
        <v>109.932562310629</v>
      </c>
      <c r="H13">
        <f>(Table2[[#This Row],[1Y Return vs Nifty]]-AVERAGE(Table2[1Y Return vs Nifty]))/_xlfn.STDEV.P(Table2[1Y Return vs Nifty])</f>
        <v>0.96554766736521946</v>
      </c>
      <c r="I13">
        <v>15.998410406098399</v>
      </c>
      <c r="J13">
        <f>(Table2[[#This Row],[1M Return vs Nifty]]-AVERAGE(Table2[1M Return vs Nifty]))/_xlfn.STDEV.P(Table2[1M Return vs Nifty])</f>
        <v>2.020264058777236</v>
      </c>
      <c r="K13">
        <v>88.089736842618805</v>
      </c>
      <c r="L13">
        <f>(Table2[[#This Row],[6M Return vs Nifty]]-AVERAGE(Table2[6M Return vs Nifty]))/_xlfn.STDEV.P(Table2[6M Return vs Nifty])</f>
        <v>2.631954776295236</v>
      </c>
      <c r="M13">
        <v>2.4128579668704901</v>
      </c>
      <c r="N13">
        <f>(Table2[[#This Row],[1W Return vs Nifty]]-AVERAGE(Table2[1W Return vs Nifty]))/_xlfn.STDEV.P(Table2[1W Return vs Nifty])</f>
        <v>1.2632445188995058</v>
      </c>
      <c r="O13">
        <v>1308.74</v>
      </c>
      <c r="P13">
        <v>1177.3599146353399</v>
      </c>
      <c r="Q13">
        <v>919.70423279833301</v>
      </c>
      <c r="R13">
        <v>70.718107265000896</v>
      </c>
      <c r="S13" s="2">
        <f>(Table2[[#This Row],[Close Price]]-Table2[[#This Row],[20D EMA]])/Table2[[#This Row],[20D EMA]]</f>
        <v>9.7123951281385068E-2</v>
      </c>
      <c r="T13" s="2">
        <f>(Table2[[#This Row],[Close Price]]-Table2[[#This Row],[50D EMA]])/Table2[[#This Row],[50D EMA]]</f>
        <v>0.21955060823072214</v>
      </c>
      <c r="U13" s="2">
        <f>(Table2[[#This Row],[Close Price]]-Table2[[#This Row],[200D EMA]])/Table2[[#This Row],[200D EMA]]</f>
        <v>0.56120842853057096</v>
      </c>
      <c r="V13">
        <v>0.948452542241214</v>
      </c>
      <c r="W13">
        <v>1345</v>
      </c>
      <c r="X13">
        <v>1443</v>
      </c>
      <c r="Y13">
        <v>1345</v>
      </c>
      <c r="Z13">
        <v>1443</v>
      </c>
      <c r="AA13">
        <v>1180</v>
      </c>
      <c r="AB13">
        <v>1486.35</v>
      </c>
      <c r="AC13" s="2">
        <f>(Table2[[#This Row],[Close Price]]/Table2[[#This Row],[Day Low]])-1</f>
        <v>6.7546468401486814E-2</v>
      </c>
      <c r="AD13" s="2">
        <f>(Table2[[#This Row],[Day High]]/Table2[[#This Row],[Close Price]])-1</f>
        <v>4.9796287913084214E-3</v>
      </c>
      <c r="AE13" s="2">
        <f>(Table2[[#This Row],[Close Price]]/Table2[[#This Row],[Current Week Low]])-1</f>
        <v>6.7546468401486814E-2</v>
      </c>
      <c r="AF13" s="2">
        <f>(Table2[[#This Row],[Current Week High]]/Table2[[#This Row],[Close Price]])-1</f>
        <v>4.9796287913084214E-3</v>
      </c>
      <c r="AG13" s="2">
        <f>(Table2[[#This Row],[Close Price]]/Table2[[#This Row],[Current Month Low]])-1</f>
        <v>0.2168220338983049</v>
      </c>
      <c r="AH13" s="2">
        <f>(Table2[[#This Row],[Current Month High]]/Table2[[#This Row],[Close Price]])-1</f>
        <v>3.5170804749799833E-2</v>
      </c>
      <c r="AI13">
        <v>3.5170804749799802</v>
      </c>
      <c r="AJ13">
        <v>147.62438561696899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0.12</v>
      </c>
      <c r="AM13" t="s">
        <v>10507</v>
      </c>
      <c r="AN13">
        <v>0.42</v>
      </c>
      <c r="AO13" t="s">
        <v>10507</v>
      </c>
      <c r="AP13">
        <v>0.21266610631774699</v>
      </c>
      <c r="AQ13">
        <f>(Table2[[#This Row],[Sharpe Ratio]]-AVERAGE(Table2[Sharpe Ratio]))/_xlfn.STDEV.P(Table2[Sharpe Ratio])</f>
        <v>1.8739972728622627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8.7550082941994596</v>
      </c>
      <c r="AS13">
        <f>_xlfn.RANK.AVG(Table2[[#This Row],[1Y Return vs Nifty Z-Score]],Table2[1Y Return vs Nifty Z-Score])</f>
        <v>95</v>
      </c>
      <c r="AT13">
        <f>_xlfn.RANK.AVG(Table2[[#This Row],[6M Return vs Nifty Z-Score]],Table2[6M Return vs Nifty Z-Score])</f>
        <v>10</v>
      </c>
      <c r="AU13">
        <f>_xlfn.RANK.AVG(Table2[[#This Row],[Sharpe Ratio Z-Score]],Table2[Sharpe Ratio Z-Score])</f>
        <v>22</v>
      </c>
      <c r="AV13">
        <f>(Table2[[#This Row],[Rank 1Y]]+Table2[[#This Row],[Rank 6M]]+Table2[[#This Row],[Rank Sharpe]])/3</f>
        <v>42.333333333333336</v>
      </c>
    </row>
    <row r="14" spans="1:48" x14ac:dyDescent="0.3">
      <c r="A14" t="s">
        <v>1195</v>
      </c>
      <c r="B14" t="s">
        <v>1196</v>
      </c>
      <c r="C14" t="s">
        <v>10473</v>
      </c>
      <c r="D14" t="s">
        <v>127</v>
      </c>
      <c r="E14">
        <v>9663.8831429000002</v>
      </c>
      <c r="F14">
        <v>370.3</v>
      </c>
      <c r="G14">
        <v>126.04845349978601</v>
      </c>
      <c r="H14">
        <f>(Table2[[#This Row],[1Y Return vs Nifty]]-AVERAGE(Table2[1Y Return vs Nifty]))/_xlfn.STDEV.P(Table2[1Y Return vs Nifty])</f>
        <v>1.1853445235173761</v>
      </c>
      <c r="I14">
        <v>5.52211302481685</v>
      </c>
      <c r="J14">
        <f>(Table2[[#This Row],[1M Return vs Nifty]]-AVERAGE(Table2[1M Return vs Nifty]))/_xlfn.STDEV.P(Table2[1M Return vs Nifty])</f>
        <v>0.88992367844311715</v>
      </c>
      <c r="K14">
        <v>65.678902640836796</v>
      </c>
      <c r="L14">
        <f>(Table2[[#This Row],[6M Return vs Nifty]]-AVERAGE(Table2[6M Return vs Nifty]))/_xlfn.STDEV.P(Table2[6M Return vs Nifty])</f>
        <v>1.891942700682308</v>
      </c>
      <c r="M14">
        <v>-7.3063003094585701</v>
      </c>
      <c r="N14">
        <f>(Table2[[#This Row],[1W Return vs Nifty]]-AVERAGE(Table2[1W Return vs Nifty]))/_xlfn.STDEV.P(Table2[1W Return vs Nifty])</f>
        <v>-1.185378201042151</v>
      </c>
      <c r="O14">
        <v>357.28</v>
      </c>
      <c r="P14">
        <v>313.87289423148098</v>
      </c>
      <c r="Q14">
        <v>235.50328316038301</v>
      </c>
      <c r="R14">
        <v>54.4112557877963</v>
      </c>
      <c r="S14" s="2">
        <f>(Table2[[#This Row],[Close Price]]-Table2[[#This Row],[20D EMA]])/Table2[[#This Row],[20D EMA]]</f>
        <v>3.644200626959259E-2</v>
      </c>
      <c r="T14" s="2">
        <f>(Table2[[#This Row],[Close Price]]-Table2[[#This Row],[50D EMA]])/Table2[[#This Row],[50D EMA]]</f>
        <v>0.17977693138071391</v>
      </c>
      <c r="U14" s="2">
        <f>(Table2[[#This Row],[Close Price]]-Table2[[#This Row],[200D EMA]])/Table2[[#This Row],[200D EMA]]</f>
        <v>0.57237722986569761</v>
      </c>
      <c r="V14">
        <v>0.63806405686254897</v>
      </c>
      <c r="W14">
        <v>344.05</v>
      </c>
      <c r="X14">
        <v>377</v>
      </c>
      <c r="Y14">
        <v>344.05</v>
      </c>
      <c r="Z14">
        <v>377</v>
      </c>
      <c r="AA14">
        <v>344.05</v>
      </c>
      <c r="AB14">
        <v>407.8</v>
      </c>
      <c r="AC14" s="2">
        <f>(Table2[[#This Row],[Close Price]]/Table2[[#This Row],[Day Low]])-1</f>
        <v>7.6297049847405818E-2</v>
      </c>
      <c r="AD14" s="2">
        <f>(Table2[[#This Row],[Day High]]/Table2[[#This Row],[Close Price]])-1</f>
        <v>1.809343775317318E-2</v>
      </c>
      <c r="AE14" s="2">
        <f>(Table2[[#This Row],[Close Price]]/Table2[[#This Row],[Current Week Low]])-1</f>
        <v>7.6297049847405818E-2</v>
      </c>
      <c r="AF14" s="2">
        <f>(Table2[[#This Row],[Current Week High]]/Table2[[#This Row],[Close Price]])-1</f>
        <v>1.809343775317318E-2</v>
      </c>
      <c r="AG14" s="2">
        <f>(Table2[[#This Row],[Close Price]]/Table2[[#This Row],[Current Month Low]])-1</f>
        <v>7.6297049847405818E-2</v>
      </c>
      <c r="AH14" s="2">
        <f>(Table2[[#This Row],[Current Month High]]/Table2[[#This Row],[Close Price]])-1</f>
        <v>0.10126924115581959</v>
      </c>
      <c r="AI14">
        <v>10.1269241155819</v>
      </c>
      <c r="AJ14">
        <v>155.17692864279999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0.52</v>
      </c>
      <c r="AM14" t="s">
        <v>10507</v>
      </c>
      <c r="AN14">
        <v>-1.78</v>
      </c>
      <c r="AO14" t="s">
        <v>10506</v>
      </c>
      <c r="AP14">
        <v>0.22426381993863401</v>
      </c>
      <c r="AQ14">
        <f>(Table2[[#This Row],[Sharpe Ratio]]-AVERAGE(Table2[Sharpe Ratio]))/_xlfn.STDEV.P(Table2[Sharpe Ratio])</f>
        <v>2.0060244954843602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4.7878571970850103</v>
      </c>
      <c r="AS14">
        <f>_xlfn.RANK.AVG(Table2[[#This Row],[1Y Return vs Nifty Z-Score]],Table2[1Y Return vs Nifty Z-Score])</f>
        <v>79</v>
      </c>
      <c r="AT14">
        <f>_xlfn.RANK.AVG(Table2[[#This Row],[6M Return vs Nifty Z-Score]],Table2[6M Return vs Nifty Z-Score])</f>
        <v>34</v>
      </c>
      <c r="AU14">
        <f>_xlfn.RANK.AVG(Table2[[#This Row],[Sharpe Ratio Z-Score]],Table2[Sharpe Ratio Z-Score])</f>
        <v>14</v>
      </c>
      <c r="AV14">
        <f>(Table2[[#This Row],[Rank 1Y]]+Table2[[#This Row],[Rank 6M]]+Table2[[#This Row],[Rank Sharpe]])/3</f>
        <v>42.333333333333336</v>
      </c>
    </row>
    <row r="15" spans="1:48" x14ac:dyDescent="0.3">
      <c r="A15" t="s">
        <v>840</v>
      </c>
      <c r="B15" t="s">
        <v>841</v>
      </c>
      <c r="C15" t="s">
        <v>10469</v>
      </c>
      <c r="D15" t="s">
        <v>268</v>
      </c>
      <c r="E15">
        <v>18172.732715099999</v>
      </c>
      <c r="F15">
        <v>2288.5</v>
      </c>
      <c r="G15">
        <v>199.83769777574599</v>
      </c>
      <c r="H15">
        <f>(Table2[[#This Row],[1Y Return vs Nifty]]-AVERAGE(Table2[1Y Return vs Nifty]))/_xlfn.STDEV.P(Table2[1Y Return vs Nifty])</f>
        <v>2.1917203869019359</v>
      </c>
      <c r="I15">
        <v>-2.4286532368567002</v>
      </c>
      <c r="J15">
        <f>(Table2[[#This Row],[1M Return vs Nifty]]-AVERAGE(Table2[1M Return vs Nifty]))/_xlfn.STDEV.P(Table2[1M Return vs Nifty])</f>
        <v>3.2075544404334501E-2</v>
      </c>
      <c r="K15">
        <v>151.993408693248</v>
      </c>
      <c r="L15">
        <f>(Table2[[#This Row],[6M Return vs Nifty]]-AVERAGE(Table2[6M Return vs Nifty]))/_xlfn.STDEV.P(Table2[6M Return vs Nifty])</f>
        <v>4.7420720713360121</v>
      </c>
      <c r="M15">
        <v>-2.6617097146772601</v>
      </c>
      <c r="N15">
        <f>(Table2[[#This Row],[1W Return vs Nifty]]-AVERAGE(Table2[1W Return vs Nifty]))/_xlfn.STDEV.P(Table2[1W Return vs Nifty])</f>
        <v>-1.5230567691293538E-2</v>
      </c>
      <c r="O15">
        <v>2239.9899999999998</v>
      </c>
      <c r="P15">
        <v>1999.4737361959601</v>
      </c>
      <c r="Q15">
        <v>1367.30579838365</v>
      </c>
      <c r="R15">
        <v>51.570960378785102</v>
      </c>
      <c r="S15" s="2">
        <f>(Table2[[#This Row],[Close Price]]-Table2[[#This Row],[20D EMA]])/Table2[[#This Row],[20D EMA]]</f>
        <v>2.1656346680119207E-2</v>
      </c>
      <c r="T15" s="2">
        <f>(Table2[[#This Row],[Close Price]]-Table2[[#This Row],[50D EMA]])/Table2[[#This Row],[50D EMA]]</f>
        <v>0.14455116792577546</v>
      </c>
      <c r="U15" s="2">
        <f>(Table2[[#This Row],[Close Price]]-Table2[[#This Row],[200D EMA]])/Table2[[#This Row],[200D EMA]]</f>
        <v>0.6737294632300489</v>
      </c>
      <c r="V15">
        <v>0.67611094687654905</v>
      </c>
      <c r="W15">
        <v>2148.3000000000002</v>
      </c>
      <c r="X15">
        <v>2300</v>
      </c>
      <c r="Y15">
        <v>2148.3000000000002</v>
      </c>
      <c r="Z15">
        <v>2300</v>
      </c>
      <c r="AA15">
        <v>2120.0500000000002</v>
      </c>
      <c r="AB15">
        <v>2684</v>
      </c>
      <c r="AC15" s="2">
        <f>(Table2[[#This Row],[Close Price]]/Table2[[#This Row],[Day Low]])-1</f>
        <v>6.5260903970581374E-2</v>
      </c>
      <c r="AD15" s="2">
        <f>(Table2[[#This Row],[Day High]]/Table2[[#This Row],[Close Price]])-1</f>
        <v>5.0251256281406143E-3</v>
      </c>
      <c r="AE15" s="2">
        <f>(Table2[[#This Row],[Close Price]]/Table2[[#This Row],[Current Week Low]])-1</f>
        <v>6.5260903970581374E-2</v>
      </c>
      <c r="AF15" s="2">
        <f>(Table2[[#This Row],[Current Week High]]/Table2[[#This Row],[Close Price]])-1</f>
        <v>5.0251256281406143E-3</v>
      </c>
      <c r="AG15" s="2">
        <f>(Table2[[#This Row],[Close Price]]/Table2[[#This Row],[Current Month Low]])-1</f>
        <v>7.9455673215254263E-2</v>
      </c>
      <c r="AH15" s="2">
        <f>(Table2[[#This Row],[Current Month High]]/Table2[[#This Row],[Close Price]])-1</f>
        <v>0.17282062486344762</v>
      </c>
      <c r="AI15">
        <v>17.282062486344699</v>
      </c>
      <c r="AJ15">
        <v>235.85265629586101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0.59</v>
      </c>
      <c r="AM15" t="s">
        <v>10507</v>
      </c>
      <c r="AN15">
        <v>-3.97</v>
      </c>
      <c r="AO15" t="s">
        <v>10506</v>
      </c>
      <c r="AP15">
        <v>0.143956960927238</v>
      </c>
      <c r="AQ15">
        <f>(Table2[[#This Row],[Sharpe Ratio]]-AVERAGE(Table2[Sharpe Ratio]))/_xlfn.STDEV.P(Table2[Sharpe Ratio])</f>
        <v>1.0918191702481881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8.0424566051991775</v>
      </c>
      <c r="AS15">
        <f>_xlfn.RANK.AVG(Table2[[#This Row],[1Y Return vs Nifty Z-Score]],Table2[1Y Return vs Nifty Z-Score])</f>
        <v>22</v>
      </c>
      <c r="AT15">
        <f>_xlfn.RANK.AVG(Table2[[#This Row],[6M Return vs Nifty Z-Score]],Table2[6M Return vs Nifty Z-Score])</f>
        <v>3</v>
      </c>
      <c r="AU15">
        <f>_xlfn.RANK.AVG(Table2[[#This Row],[Sharpe Ratio Z-Score]],Table2[Sharpe Ratio Z-Score])</f>
        <v>103</v>
      </c>
      <c r="AV15">
        <f>(Table2[[#This Row],[Rank 1Y]]+Table2[[#This Row],[Rank 6M]]+Table2[[#This Row],[Rank Sharpe]])/3</f>
        <v>42.666666666666664</v>
      </c>
    </row>
    <row r="16" spans="1:48" x14ac:dyDescent="0.3">
      <c r="A16" t="s">
        <v>1270</v>
      </c>
      <c r="B16" t="s">
        <v>1271</v>
      </c>
      <c r="C16" t="s">
        <v>10464</v>
      </c>
      <c r="D16" t="s">
        <v>46</v>
      </c>
      <c r="E16">
        <v>8584.2255724799998</v>
      </c>
      <c r="F16">
        <v>499.7</v>
      </c>
      <c r="G16">
        <v>159.79156115472199</v>
      </c>
      <c r="H16">
        <f>(Table2[[#This Row],[1Y Return vs Nifty]]-AVERAGE(Table2[1Y Return vs Nifty]))/_xlfn.STDEV.P(Table2[1Y Return vs Nifty])</f>
        <v>1.64555047131806</v>
      </c>
      <c r="I16">
        <v>4.3054338723028298</v>
      </c>
      <c r="J16">
        <f>(Table2[[#This Row],[1M Return vs Nifty]]-AVERAGE(Table2[1M Return vs Nifty]))/_xlfn.STDEV.P(Table2[1M Return vs Nifty])</f>
        <v>0.75865004941703307</v>
      </c>
      <c r="K16">
        <v>52.423787162049898</v>
      </c>
      <c r="L16">
        <f>(Table2[[#This Row],[6M Return vs Nifty]]-AVERAGE(Table2[6M Return vs Nifty]))/_xlfn.STDEV.P(Table2[6M Return vs Nifty])</f>
        <v>1.4542550434702359</v>
      </c>
      <c r="M16">
        <v>8.9560712229286601</v>
      </c>
      <c r="N16">
        <f>(Table2[[#This Row],[1W Return vs Nifty]]-AVERAGE(Table2[1W Return vs Nifty]))/_xlfn.STDEV.P(Table2[1W Return vs Nifty])</f>
        <v>2.9117268447022022</v>
      </c>
      <c r="O16">
        <v>496.12</v>
      </c>
      <c r="P16">
        <v>460.52122097078802</v>
      </c>
      <c r="Q16">
        <v>351.58731181018902</v>
      </c>
      <c r="R16">
        <v>49.416193002026297</v>
      </c>
      <c r="S16" s="2">
        <f>(Table2[[#This Row],[Close Price]]-Table2[[#This Row],[20D EMA]])/Table2[[#This Row],[20D EMA]]</f>
        <v>7.2159961299685235E-3</v>
      </c>
      <c r="T16" s="2">
        <f>(Table2[[#This Row],[Close Price]]-Table2[[#This Row],[50D EMA]])/Table2[[#This Row],[50D EMA]]</f>
        <v>8.5074861363874418E-2</v>
      </c>
      <c r="U16" s="2">
        <f>(Table2[[#This Row],[Close Price]]-Table2[[#This Row],[200D EMA]])/Table2[[#This Row],[200D EMA]]</f>
        <v>0.42126858169947945</v>
      </c>
      <c r="V16">
        <v>1.3884633634402099</v>
      </c>
      <c r="W16">
        <v>491.15</v>
      </c>
      <c r="X16">
        <v>510</v>
      </c>
      <c r="Y16">
        <v>491.15</v>
      </c>
      <c r="Z16">
        <v>510</v>
      </c>
      <c r="AA16">
        <v>445.55</v>
      </c>
      <c r="AB16">
        <v>589.95000000000005</v>
      </c>
      <c r="AC16" s="2">
        <f>(Table2[[#This Row],[Close Price]]/Table2[[#This Row],[Day Low]])-1</f>
        <v>1.740812379110257E-2</v>
      </c>
      <c r="AD16" s="2">
        <f>(Table2[[#This Row],[Day High]]/Table2[[#This Row],[Close Price]])-1</f>
        <v>2.061236742045236E-2</v>
      </c>
      <c r="AE16" s="2">
        <f>(Table2[[#This Row],[Close Price]]/Table2[[#This Row],[Current Week Low]])-1</f>
        <v>1.740812379110257E-2</v>
      </c>
      <c r="AF16" s="2">
        <f>(Table2[[#This Row],[Current Week High]]/Table2[[#This Row],[Close Price]])-1</f>
        <v>2.061236742045236E-2</v>
      </c>
      <c r="AG16" s="2">
        <f>(Table2[[#This Row],[Close Price]]/Table2[[#This Row],[Current Month Low]])-1</f>
        <v>0.12153518123667362</v>
      </c>
      <c r="AH16" s="2">
        <f>(Table2[[#This Row],[Current Month High]]/Table2[[#This Row],[Close Price]])-1</f>
        <v>0.18060836501901156</v>
      </c>
      <c r="AI16">
        <v>18.0608365019011</v>
      </c>
      <c r="AJ16">
        <v>185.542857142857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0.25</v>
      </c>
      <c r="AM16" t="s">
        <v>10507</v>
      </c>
      <c r="AN16">
        <v>-12.93</v>
      </c>
      <c r="AO16" t="s">
        <v>10506</v>
      </c>
      <c r="AP16">
        <v>0.197702516082507</v>
      </c>
      <c r="AQ16">
        <f>(Table2[[#This Row],[Sharpe Ratio]]-AVERAGE(Table2[Sharpe Ratio]))/_xlfn.STDEV.P(Table2[Sharpe Ratio])</f>
        <v>1.7036532443930736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8.4738356533006041</v>
      </c>
      <c r="AS16">
        <f>_xlfn.RANK.AVG(Table2[[#This Row],[1Y Return vs Nifty Z-Score]],Table2[1Y Return vs Nifty Z-Score])</f>
        <v>45</v>
      </c>
      <c r="AT16">
        <f>_xlfn.RANK.AVG(Table2[[#This Row],[6M Return vs Nifty Z-Score]],Table2[6M Return vs Nifty Z-Score])</f>
        <v>62</v>
      </c>
      <c r="AU16">
        <f>_xlfn.RANK.AVG(Table2[[#This Row],[Sharpe Ratio Z-Score]],Table2[Sharpe Ratio Z-Score])</f>
        <v>32</v>
      </c>
      <c r="AV16">
        <f>(Table2[[#This Row],[Rank 1Y]]+Table2[[#This Row],[Rank 6M]]+Table2[[#This Row],[Rank Sharpe]])/3</f>
        <v>46.333333333333336</v>
      </c>
    </row>
    <row r="17" spans="1:48" x14ac:dyDescent="0.3">
      <c r="A17" t="s">
        <v>457</v>
      </c>
      <c r="B17" t="s">
        <v>458</v>
      </c>
      <c r="C17" t="s">
        <v>10469</v>
      </c>
      <c r="D17" t="s">
        <v>163</v>
      </c>
      <c r="E17">
        <v>47757.154748624998</v>
      </c>
      <c r="F17">
        <v>11268.35</v>
      </c>
      <c r="G17">
        <v>149.261940488492</v>
      </c>
      <c r="H17">
        <f>(Table2[[#This Row],[1Y Return vs Nifty]]-AVERAGE(Table2[1Y Return vs Nifty]))/_xlfn.STDEV.P(Table2[1Y Return vs Nifty])</f>
        <v>1.5019420607283143</v>
      </c>
      <c r="I17">
        <v>-3.19851726079153</v>
      </c>
      <c r="J17">
        <f>(Table2[[#This Row],[1M Return vs Nifty]]-AVERAGE(Table2[1M Return vs Nifty]))/_xlfn.STDEV.P(Table2[1M Return vs Nifty])</f>
        <v>-5.0988954621331718E-2</v>
      </c>
      <c r="K17">
        <v>80.579433634081198</v>
      </c>
      <c r="L17">
        <f>(Table2[[#This Row],[6M Return vs Nifty]]-AVERAGE(Table2[6M Return vs Nifty]))/_xlfn.STDEV.P(Table2[6M Return vs Nifty])</f>
        <v>2.3839624429536053</v>
      </c>
      <c r="M17">
        <v>-8.5134460503361904</v>
      </c>
      <c r="N17">
        <f>(Table2[[#This Row],[1W Return vs Nifty]]-AVERAGE(Table2[1W Return vs Nifty]))/_xlfn.STDEV.P(Table2[1W Return vs Nifty])</f>
        <v>-1.489503764527693</v>
      </c>
      <c r="O17">
        <v>12176.82</v>
      </c>
      <c r="P17">
        <v>11320.1028457824</v>
      </c>
      <c r="Q17">
        <v>8086.7164125434902</v>
      </c>
      <c r="R17">
        <v>25.504581371285699</v>
      </c>
      <c r="S17" s="2">
        <f>(Table2[[#This Row],[Close Price]]-Table2[[#This Row],[20D EMA]])/Table2[[#This Row],[20D EMA]]</f>
        <v>-7.460650646063581E-2</v>
      </c>
      <c r="T17" s="2">
        <f>(Table2[[#This Row],[Close Price]]-Table2[[#This Row],[50D EMA]])/Table2[[#This Row],[50D EMA]]</f>
        <v>-4.5717646285944333E-3</v>
      </c>
      <c r="U17" s="2">
        <f>(Table2[[#This Row],[Close Price]]-Table2[[#This Row],[200D EMA]])/Table2[[#This Row],[200D EMA]]</f>
        <v>0.39343949078286039</v>
      </c>
      <c r="V17">
        <v>0.44911760336982798</v>
      </c>
      <c r="W17">
        <v>10980.4</v>
      </c>
      <c r="X17">
        <v>11620.1</v>
      </c>
      <c r="Y17">
        <v>10980.4</v>
      </c>
      <c r="Z17">
        <v>11620.1</v>
      </c>
      <c r="AA17">
        <v>10980.4</v>
      </c>
      <c r="AB17">
        <v>14382</v>
      </c>
      <c r="AC17" s="2">
        <f>(Table2[[#This Row],[Close Price]]/Table2[[#This Row],[Day Low]])-1</f>
        <v>2.6223999125714936E-2</v>
      </c>
      <c r="AD17" s="2">
        <f>(Table2[[#This Row],[Day High]]/Table2[[#This Row],[Close Price]])-1</f>
        <v>3.1215750309495194E-2</v>
      </c>
      <c r="AE17" s="2">
        <f>(Table2[[#This Row],[Close Price]]/Table2[[#This Row],[Current Week Low]])-1</f>
        <v>2.6223999125714936E-2</v>
      </c>
      <c r="AF17" s="2">
        <f>(Table2[[#This Row],[Current Week High]]/Table2[[#This Row],[Close Price]])-1</f>
        <v>3.1215750309495194E-2</v>
      </c>
      <c r="AG17" s="2">
        <f>(Table2[[#This Row],[Close Price]]/Table2[[#This Row],[Current Month Low]])-1</f>
        <v>2.6223999125714936E-2</v>
      </c>
      <c r="AH17" s="2">
        <f>(Table2[[#This Row],[Current Month High]]/Table2[[#This Row],[Close Price]])-1</f>
        <v>0.27631818323002033</v>
      </c>
      <c r="AI17">
        <v>27.631818323002001</v>
      </c>
      <c r="AJ17">
        <v>189.23612002361401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0.09</v>
      </c>
      <c r="AM17" t="s">
        <v>10507</v>
      </c>
      <c r="AN17">
        <v>-19.28</v>
      </c>
      <c r="AO17" t="s">
        <v>10506</v>
      </c>
      <c r="AP17">
        <v>0.16294787834189101</v>
      </c>
      <c r="AQ17">
        <f>(Table2[[#This Row],[Sharpe Ratio]]-AVERAGE(Table2[Sharpe Ratio]))/_xlfn.STDEV.P(Table2[Sharpe Ratio])</f>
        <v>1.3080098922527983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3.6534216767856931</v>
      </c>
      <c r="AS17">
        <f>_xlfn.RANK.AVG(Table2[[#This Row],[1Y Return vs Nifty Z-Score]],Table2[1Y Return vs Nifty Z-Score])</f>
        <v>53</v>
      </c>
      <c r="AT17">
        <f>_xlfn.RANK.AVG(Table2[[#This Row],[6M Return vs Nifty Z-Score]],Table2[6M Return vs Nifty Z-Score])</f>
        <v>18</v>
      </c>
      <c r="AU17">
        <f>_xlfn.RANK.AVG(Table2[[#This Row],[Sharpe Ratio Z-Score]],Table2[Sharpe Ratio Z-Score])</f>
        <v>69</v>
      </c>
      <c r="AV17">
        <f>(Table2[[#This Row],[Rank 1Y]]+Table2[[#This Row],[Rank 6M]]+Table2[[#This Row],[Rank Sharpe]])/3</f>
        <v>46.666666666666664</v>
      </c>
    </row>
    <row r="18" spans="1:48" x14ac:dyDescent="0.3">
      <c r="A18" t="s">
        <v>1225</v>
      </c>
      <c r="B18" t="s">
        <v>1226</v>
      </c>
      <c r="C18" t="s">
        <v>10469</v>
      </c>
      <c r="D18" t="s">
        <v>268</v>
      </c>
      <c r="E18">
        <v>9147.4766591879998</v>
      </c>
      <c r="F18">
        <v>79.94</v>
      </c>
      <c r="G18">
        <v>121.01973272997699</v>
      </c>
      <c r="H18">
        <f>(Table2[[#This Row],[1Y Return vs Nifty]]-AVERAGE(Table2[1Y Return vs Nifty]))/_xlfn.STDEV.P(Table2[1Y Return vs Nifty])</f>
        <v>1.116760229748085</v>
      </c>
      <c r="I18">
        <v>12.002011641095301</v>
      </c>
      <c r="J18">
        <f>(Table2[[#This Row],[1M Return vs Nifty]]-AVERAGE(Table2[1M Return vs Nifty]))/_xlfn.STDEV.P(Table2[1M Return vs Nifty])</f>
        <v>1.589072509359057</v>
      </c>
      <c r="K18">
        <v>58.296895080165797</v>
      </c>
      <c r="L18">
        <f>(Table2[[#This Row],[6M Return vs Nifty]]-AVERAGE(Table2[6M Return vs Nifty]))/_xlfn.STDEV.P(Table2[6M Return vs Nifty])</f>
        <v>1.6481867258722271</v>
      </c>
      <c r="M18">
        <v>-2.2812970866879398</v>
      </c>
      <c r="N18">
        <f>(Table2[[#This Row],[1W Return vs Nifty]]-AVERAGE(Table2[1W Return vs Nifty]))/_xlfn.STDEV.P(Table2[1W Return vs Nifty])</f>
        <v>8.0609728079585399E-2</v>
      </c>
      <c r="O18">
        <v>77.61</v>
      </c>
      <c r="P18">
        <v>71.244850111865404</v>
      </c>
      <c r="Q18">
        <v>55.880003656726601</v>
      </c>
      <c r="R18">
        <v>53.412754191239003</v>
      </c>
      <c r="S18" s="2">
        <f>(Table2[[#This Row],[Close Price]]-Table2[[#This Row],[20D EMA]])/Table2[[#This Row],[20D EMA]]</f>
        <v>3.002190439376367E-2</v>
      </c>
      <c r="T18" s="2">
        <f>(Table2[[#This Row],[Close Price]]-Table2[[#This Row],[50D EMA]])/Table2[[#This Row],[50D EMA]]</f>
        <v>0.1220460127922491</v>
      </c>
      <c r="U18" s="2">
        <f>(Table2[[#This Row],[Close Price]]-Table2[[#This Row],[200D EMA]])/Table2[[#This Row],[200D EMA]]</f>
        <v>0.43056540387998266</v>
      </c>
      <c r="V18">
        <v>1.1414198446725801</v>
      </c>
      <c r="W18">
        <v>77.81</v>
      </c>
      <c r="X18">
        <v>81.19</v>
      </c>
      <c r="Y18">
        <v>77.81</v>
      </c>
      <c r="Z18">
        <v>81.19</v>
      </c>
      <c r="AA18">
        <v>70</v>
      </c>
      <c r="AB18">
        <v>88.55</v>
      </c>
      <c r="AC18" s="2">
        <f>(Table2[[#This Row],[Close Price]]/Table2[[#This Row],[Day Low]])-1</f>
        <v>2.7374373473846525E-2</v>
      </c>
      <c r="AD18" s="2">
        <f>(Table2[[#This Row],[Day High]]/Table2[[#This Row],[Close Price]])-1</f>
        <v>1.5636727545659257E-2</v>
      </c>
      <c r="AE18" s="2">
        <f>(Table2[[#This Row],[Close Price]]/Table2[[#This Row],[Current Week Low]])-1</f>
        <v>2.7374373473846525E-2</v>
      </c>
      <c r="AF18" s="2">
        <f>(Table2[[#This Row],[Current Week High]]/Table2[[#This Row],[Close Price]])-1</f>
        <v>1.5636727545659257E-2</v>
      </c>
      <c r="AG18" s="2">
        <f>(Table2[[#This Row],[Close Price]]/Table2[[#This Row],[Current Month Low]])-1</f>
        <v>0.1419999999999999</v>
      </c>
      <c r="AH18" s="2">
        <f>(Table2[[#This Row],[Current Month High]]/Table2[[#This Row],[Close Price]])-1</f>
        <v>0.10770577933450087</v>
      </c>
      <c r="AI18">
        <v>10.770577933449999</v>
      </c>
      <c r="AJ18">
        <v>153.37007394792701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</v>
      </c>
      <c r="AM18" t="s">
        <v>10507</v>
      </c>
      <c r="AN18">
        <v>13.37</v>
      </c>
      <c r="AO18" t="s">
        <v>10507</v>
      </c>
      <c r="AP18">
        <v>0.21947700645120199</v>
      </c>
      <c r="AQ18">
        <f>(Table2[[#This Row],[Sharpe Ratio]]-AVERAGE(Table2[Sharpe Ratio]))/_xlfn.STDEV.P(Table2[Sharpe Ratio])</f>
        <v>1.9515318850773007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6.3861610781362543</v>
      </c>
      <c r="AS18">
        <f>_xlfn.RANK.AVG(Table2[[#This Row],[1Y Return vs Nifty Z-Score]],Table2[1Y Return vs Nifty Z-Score])</f>
        <v>88</v>
      </c>
      <c r="AT18">
        <f>_xlfn.RANK.AVG(Table2[[#This Row],[6M Return vs Nifty Z-Score]],Table2[6M Return vs Nifty Z-Score])</f>
        <v>48</v>
      </c>
      <c r="AU18">
        <f>_xlfn.RANK.AVG(Table2[[#This Row],[Sharpe Ratio Z-Score]],Table2[Sharpe Ratio Z-Score])</f>
        <v>15</v>
      </c>
      <c r="AV18">
        <f>(Table2[[#This Row],[Rank 1Y]]+Table2[[#This Row],[Rank 6M]]+Table2[[#This Row],[Rank Sharpe]])/3</f>
        <v>50.333333333333336</v>
      </c>
    </row>
    <row r="19" spans="1:48" x14ac:dyDescent="0.3">
      <c r="A19" t="s">
        <v>846</v>
      </c>
      <c r="B19" t="s">
        <v>847</v>
      </c>
      <c r="C19" t="s">
        <v>10469</v>
      </c>
      <c r="D19" t="s">
        <v>268</v>
      </c>
      <c r="E19">
        <v>17840.7714808399</v>
      </c>
      <c r="F19">
        <v>1229.9000000000001</v>
      </c>
      <c r="G19">
        <v>169.85939392849801</v>
      </c>
      <c r="H19">
        <f>(Table2[[#This Row],[1Y Return vs Nifty]]-AVERAGE(Table2[1Y Return vs Nifty]))/_xlfn.STDEV.P(Table2[1Y Return vs Nifty])</f>
        <v>1.7828607798804847</v>
      </c>
      <c r="I19">
        <v>-14.6544545615406</v>
      </c>
      <c r="J19">
        <f>(Table2[[#This Row],[1M Return vs Nifty]]-AVERAGE(Table2[1M Return vs Nifty]))/_xlfn.STDEV.P(Table2[1M Return vs Nifty])</f>
        <v>-1.2870276097237778</v>
      </c>
      <c r="K19">
        <v>67.117670442999994</v>
      </c>
      <c r="L19">
        <f>(Table2[[#This Row],[6M Return vs Nifty]]-AVERAGE(Table2[6M Return vs Nifty]))/_xlfn.STDEV.P(Table2[6M Return vs Nifty])</f>
        <v>1.9394512199108862</v>
      </c>
      <c r="M19">
        <v>-6.7836645919170797</v>
      </c>
      <c r="N19">
        <f>(Table2[[#This Row],[1W Return vs Nifty]]-AVERAGE(Table2[1W Return vs Nifty]))/_xlfn.STDEV.P(Table2[1W Return vs Nifty])</f>
        <v>-1.0537065422584992</v>
      </c>
      <c r="O19">
        <v>1322.06</v>
      </c>
      <c r="P19">
        <v>1263.1308345146001</v>
      </c>
      <c r="Q19">
        <v>938.98902824154698</v>
      </c>
      <c r="R19">
        <v>15.634760398496599</v>
      </c>
      <c r="S19" s="2">
        <f>(Table2[[#This Row],[Close Price]]-Table2[[#This Row],[20D EMA]])/Table2[[#This Row],[20D EMA]]</f>
        <v>-6.9709392917114088E-2</v>
      </c>
      <c r="T19" s="2">
        <f>(Table2[[#This Row],[Close Price]]-Table2[[#This Row],[50D EMA]])/Table2[[#This Row],[50D EMA]]</f>
        <v>-2.6308307585072983E-2</v>
      </c>
      <c r="U19" s="2">
        <f>(Table2[[#This Row],[Close Price]]-Table2[[#This Row],[200D EMA]])/Table2[[#This Row],[200D EMA]]</f>
        <v>0.30981296160962035</v>
      </c>
      <c r="V19">
        <v>0.41822444398304898</v>
      </c>
      <c r="W19">
        <v>1199.05</v>
      </c>
      <c r="X19">
        <v>1292</v>
      </c>
      <c r="Y19">
        <v>1199.05</v>
      </c>
      <c r="Z19">
        <v>1292</v>
      </c>
      <c r="AA19">
        <v>1199.05</v>
      </c>
      <c r="AB19">
        <v>1450</v>
      </c>
      <c r="AC19" s="2">
        <f>(Table2[[#This Row],[Close Price]]/Table2[[#This Row],[Day Low]])-1</f>
        <v>2.5728701888995564E-2</v>
      </c>
      <c r="AD19" s="2">
        <f>(Table2[[#This Row],[Day High]]/Table2[[#This Row],[Close Price]])-1</f>
        <v>5.0491909911374755E-2</v>
      </c>
      <c r="AE19" s="2">
        <f>(Table2[[#This Row],[Close Price]]/Table2[[#This Row],[Current Week Low]])-1</f>
        <v>2.5728701888995564E-2</v>
      </c>
      <c r="AF19" s="2">
        <f>(Table2[[#This Row],[Current Week High]]/Table2[[#This Row],[Close Price]])-1</f>
        <v>5.0491909911374755E-2</v>
      </c>
      <c r="AG19" s="2">
        <f>(Table2[[#This Row],[Close Price]]/Table2[[#This Row],[Current Month Low]])-1</f>
        <v>2.5728701888995564E-2</v>
      </c>
      <c r="AH19" s="2">
        <f>(Table2[[#This Row],[Current Month High]]/Table2[[#This Row],[Close Price]])-1</f>
        <v>0.17895763883242521</v>
      </c>
      <c r="AI19">
        <v>17.895763883242498</v>
      </c>
      <c r="AJ19">
        <v>201.446078431372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0.13</v>
      </c>
      <c r="AM19" t="s">
        <v>10507</v>
      </c>
      <c r="AN19">
        <v>-12.21</v>
      </c>
      <c r="AO19" t="s">
        <v>10506</v>
      </c>
      <c r="AP19">
        <v>0.15454684648770201</v>
      </c>
      <c r="AQ19">
        <f>(Table2[[#This Row],[Sharpe Ratio]]-AVERAGE(Table2[Sharpe Ratio]))/_xlfn.STDEV.P(Table2[Sharpe Ratio])</f>
        <v>1.2123733780979062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2.5939512259070003</v>
      </c>
      <c r="AS19">
        <f>_xlfn.RANK.AVG(Table2[[#This Row],[1Y Return vs Nifty Z-Score]],Table2[1Y Return vs Nifty Z-Score])</f>
        <v>36</v>
      </c>
      <c r="AT19">
        <f>_xlfn.RANK.AVG(Table2[[#This Row],[6M Return vs Nifty Z-Score]],Table2[6M Return vs Nifty Z-Score])</f>
        <v>32</v>
      </c>
      <c r="AU19">
        <f>_xlfn.RANK.AVG(Table2[[#This Row],[Sharpe Ratio Z-Score]],Table2[Sharpe Ratio Z-Score])</f>
        <v>85</v>
      </c>
      <c r="AV19">
        <f>(Table2[[#This Row],[Rank 1Y]]+Table2[[#This Row],[Rank 6M]]+Table2[[#This Row],[Rank Sharpe]])/3</f>
        <v>51</v>
      </c>
    </row>
    <row r="20" spans="1:48" x14ac:dyDescent="0.3">
      <c r="A20" t="s">
        <v>862</v>
      </c>
      <c r="B20" t="s">
        <v>863</v>
      </c>
      <c r="C20" t="s">
        <v>10474</v>
      </c>
      <c r="D20" t="s">
        <v>135</v>
      </c>
      <c r="E20">
        <v>17434.718949235001</v>
      </c>
      <c r="F20">
        <v>509.95</v>
      </c>
      <c r="G20">
        <v>144.54866193065899</v>
      </c>
      <c r="H20">
        <f>(Table2[[#This Row],[1Y Return vs Nifty]]-AVERAGE(Table2[1Y Return vs Nifty]))/_xlfn.STDEV.P(Table2[1Y Return vs Nifty])</f>
        <v>1.4376599309334646</v>
      </c>
      <c r="I20">
        <v>5.72278805165758</v>
      </c>
      <c r="J20">
        <f>(Table2[[#This Row],[1M Return vs Nifty]]-AVERAGE(Table2[1M Return vs Nifty]))/_xlfn.STDEV.P(Table2[1M Return vs Nifty])</f>
        <v>0.91157551571990147</v>
      </c>
      <c r="K20">
        <v>50.011987658861599</v>
      </c>
      <c r="L20">
        <f>(Table2[[#This Row],[6M Return vs Nifty]]-AVERAGE(Table2[6M Return vs Nifty]))/_xlfn.STDEV.P(Table2[6M Return vs Nifty])</f>
        <v>1.3746167426266784</v>
      </c>
      <c r="M20">
        <v>-2.79896992031449</v>
      </c>
      <c r="N20">
        <f>(Table2[[#This Row],[1W Return vs Nifty]]-AVERAGE(Table2[1W Return vs Nifty]))/_xlfn.STDEV.P(Table2[1W Return vs Nifty])</f>
        <v>-4.9811592972644314E-2</v>
      </c>
      <c r="O20">
        <v>478.91</v>
      </c>
      <c r="P20">
        <v>438.91779256100898</v>
      </c>
      <c r="Q20">
        <v>342.16372265545903</v>
      </c>
      <c r="R20">
        <v>64.475478135275395</v>
      </c>
      <c r="S20" s="2">
        <f>(Table2[[#This Row],[Close Price]]-Table2[[#This Row],[20D EMA]])/Table2[[#This Row],[20D EMA]]</f>
        <v>6.4813848113424152E-2</v>
      </c>
      <c r="T20" s="2">
        <f>(Table2[[#This Row],[Close Price]]-Table2[[#This Row],[50D EMA]])/Table2[[#This Row],[50D EMA]]</f>
        <v>0.16183487806345337</v>
      </c>
      <c r="U20" s="2">
        <f>(Table2[[#This Row],[Close Price]]-Table2[[#This Row],[200D EMA]])/Table2[[#This Row],[200D EMA]]</f>
        <v>0.49036840037391388</v>
      </c>
      <c r="V20">
        <v>1.0319328247884101</v>
      </c>
      <c r="W20">
        <v>496.6</v>
      </c>
      <c r="X20">
        <v>540.75</v>
      </c>
      <c r="Y20">
        <v>496.6</v>
      </c>
      <c r="Z20">
        <v>540.75</v>
      </c>
      <c r="AA20">
        <v>430.6</v>
      </c>
      <c r="AB20">
        <v>552</v>
      </c>
      <c r="AC20" s="2">
        <f>(Table2[[#This Row],[Close Price]]/Table2[[#This Row],[Day Low]])-1</f>
        <v>2.6882803060813476E-2</v>
      </c>
      <c r="AD20" s="2">
        <f>(Table2[[#This Row],[Day High]]/Table2[[#This Row],[Close Price]])-1</f>
        <v>6.0398078242964948E-2</v>
      </c>
      <c r="AE20" s="2">
        <f>(Table2[[#This Row],[Close Price]]/Table2[[#This Row],[Current Week Low]])-1</f>
        <v>2.6882803060813476E-2</v>
      </c>
      <c r="AF20" s="2">
        <f>(Table2[[#This Row],[Current Week High]]/Table2[[#This Row],[Close Price]])-1</f>
        <v>6.0398078242964948E-2</v>
      </c>
      <c r="AG20" s="2">
        <f>(Table2[[#This Row],[Close Price]]/Table2[[#This Row],[Current Month Low]])-1</f>
        <v>0.18427775197398977</v>
      </c>
      <c r="AH20" s="2">
        <f>(Table2[[#This Row],[Current Month High]]/Table2[[#This Row],[Close Price]])-1</f>
        <v>8.2459064614177846E-2</v>
      </c>
      <c r="AI20">
        <v>8.2459064614177802</v>
      </c>
      <c r="AJ20">
        <v>181.27413127413101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0.26</v>
      </c>
      <c r="AM20" t="s">
        <v>10507</v>
      </c>
      <c r="AN20">
        <v>4.63</v>
      </c>
      <c r="AO20" t="s">
        <v>10507</v>
      </c>
      <c r="AP20">
        <v>0.20038945681595999</v>
      </c>
      <c r="AQ20">
        <f>(Table2[[#This Row],[Sharpe Ratio]]-AVERAGE(Table2[Sharpe Ratio]))/_xlfn.STDEV.P(Table2[Sharpe Ratio])</f>
        <v>1.734241111448964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5.4082817077563634</v>
      </c>
      <c r="AS20">
        <f>_xlfn.RANK.AVG(Table2[[#This Row],[1Y Return vs Nifty Z-Score]],Table2[1Y Return vs Nifty Z-Score])</f>
        <v>58</v>
      </c>
      <c r="AT20">
        <f>_xlfn.RANK.AVG(Table2[[#This Row],[6M Return vs Nifty Z-Score]],Table2[6M Return vs Nifty Z-Score])</f>
        <v>65</v>
      </c>
      <c r="AU20">
        <f>_xlfn.RANK.AVG(Table2[[#This Row],[Sharpe Ratio Z-Score]],Table2[Sharpe Ratio Z-Score])</f>
        <v>30</v>
      </c>
      <c r="AV20">
        <f>(Table2[[#This Row],[Rank 1Y]]+Table2[[#This Row],[Rank 6M]]+Table2[[#This Row],[Rank Sharpe]])/3</f>
        <v>51</v>
      </c>
    </row>
    <row r="21" spans="1:48" x14ac:dyDescent="0.3">
      <c r="A21" t="s">
        <v>427</v>
      </c>
      <c r="B21" t="s">
        <v>428</v>
      </c>
      <c r="C21" t="s">
        <v>10469</v>
      </c>
      <c r="D21" t="s">
        <v>77</v>
      </c>
      <c r="E21">
        <v>54755.2734375</v>
      </c>
      <c r="F21">
        <v>1493.75</v>
      </c>
      <c r="G21">
        <v>129.37131874333599</v>
      </c>
      <c r="H21">
        <f>(Table2[[#This Row],[1Y Return vs Nifty]]-AVERAGE(Table2[1Y Return vs Nifty]))/_xlfn.STDEV.P(Table2[1Y Return vs Nifty])</f>
        <v>1.2306634776712084</v>
      </c>
      <c r="I21">
        <v>-8.3552915372393297</v>
      </c>
      <c r="J21">
        <f>(Table2[[#This Row],[1M Return vs Nifty]]-AVERAGE(Table2[1M Return vs Nifty]))/_xlfn.STDEV.P(Table2[1M Return vs Nifty])</f>
        <v>-0.60737925023779371</v>
      </c>
      <c r="K21">
        <v>65.312632394244602</v>
      </c>
      <c r="L21">
        <f>(Table2[[#This Row],[6M Return vs Nifty]]-AVERAGE(Table2[6M Return vs Nifty]))/_xlfn.STDEV.P(Table2[6M Return vs Nifty])</f>
        <v>1.8798483536814097</v>
      </c>
      <c r="M21">
        <v>-12.162630933010201</v>
      </c>
      <c r="N21">
        <f>(Table2[[#This Row],[1W Return vs Nifty]]-AVERAGE(Table2[1W Return vs Nifty]))/_xlfn.STDEV.P(Table2[1W Return vs Nifty])</f>
        <v>-2.4088711376000607</v>
      </c>
      <c r="O21">
        <v>1578.92</v>
      </c>
      <c r="P21">
        <v>1455.54226224377</v>
      </c>
      <c r="Q21">
        <v>1043.1149719140899</v>
      </c>
      <c r="R21">
        <v>31.5828914953238</v>
      </c>
      <c r="S21" s="2">
        <f>(Table2[[#This Row],[Close Price]]-Table2[[#This Row],[20D EMA]])/Table2[[#This Row],[20D EMA]]</f>
        <v>-5.3941934993539935E-2</v>
      </c>
      <c r="T21" s="2">
        <f>(Table2[[#This Row],[Close Price]]-Table2[[#This Row],[50D EMA]])/Table2[[#This Row],[50D EMA]]</f>
        <v>2.6249830559596007E-2</v>
      </c>
      <c r="U21" s="2">
        <f>(Table2[[#This Row],[Close Price]]-Table2[[#This Row],[200D EMA]])/Table2[[#This Row],[200D EMA]]</f>
        <v>0.43200897333398069</v>
      </c>
      <c r="V21">
        <v>0.77619623658630899</v>
      </c>
      <c r="W21">
        <v>1407.05</v>
      </c>
      <c r="X21">
        <v>1511</v>
      </c>
      <c r="Y21">
        <v>1407.05</v>
      </c>
      <c r="Z21">
        <v>1511</v>
      </c>
      <c r="AA21">
        <v>1407.05</v>
      </c>
      <c r="AB21">
        <v>1794.7</v>
      </c>
      <c r="AC21" s="2">
        <f>(Table2[[#This Row],[Close Price]]/Table2[[#This Row],[Day Low]])-1</f>
        <v>6.1618279378842233E-2</v>
      </c>
      <c r="AD21" s="2">
        <f>(Table2[[#This Row],[Day High]]/Table2[[#This Row],[Close Price]])-1</f>
        <v>1.1548117154811743E-2</v>
      </c>
      <c r="AE21" s="2">
        <f>(Table2[[#This Row],[Close Price]]/Table2[[#This Row],[Current Week Low]])-1</f>
        <v>6.1618279378842233E-2</v>
      </c>
      <c r="AF21" s="2">
        <f>(Table2[[#This Row],[Current Week High]]/Table2[[#This Row],[Close Price]])-1</f>
        <v>1.1548117154811743E-2</v>
      </c>
      <c r="AG21" s="2">
        <f>(Table2[[#This Row],[Close Price]]/Table2[[#This Row],[Current Month Low]])-1</f>
        <v>6.1618279378842233E-2</v>
      </c>
      <c r="AH21" s="2">
        <f>(Table2[[#This Row],[Current Month High]]/Table2[[#This Row],[Close Price]])-1</f>
        <v>0.20147280334728035</v>
      </c>
      <c r="AI21">
        <v>20.147280334727999</v>
      </c>
      <c r="AJ21">
        <v>231.944444444444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</v>
      </c>
      <c r="AM21">
        <v>0</v>
      </c>
      <c r="AN21">
        <v>-8.57</v>
      </c>
      <c r="AO21" t="s">
        <v>10506</v>
      </c>
      <c r="AP21">
        <v>0.18476220513357899</v>
      </c>
      <c r="AQ21">
        <f>(Table2[[#This Row],[Sharpe Ratio]]-AVERAGE(Table2[Sharpe Ratio]))/_xlfn.STDEV.P(Table2[Sharpe Ratio])</f>
        <v>1.5563420268289154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1.6506034703436789</v>
      </c>
      <c r="AS21">
        <f>_xlfn.RANK.AVG(Table2[[#This Row],[1Y Return vs Nifty Z-Score]],Table2[1Y Return vs Nifty Z-Score])</f>
        <v>73</v>
      </c>
      <c r="AT21">
        <f>_xlfn.RANK.AVG(Table2[[#This Row],[6M Return vs Nifty Z-Score]],Table2[6M Return vs Nifty Z-Score])</f>
        <v>36</v>
      </c>
      <c r="AU21">
        <f>_xlfn.RANK.AVG(Table2[[#This Row],[Sharpe Ratio Z-Score]],Table2[Sharpe Ratio Z-Score])</f>
        <v>47</v>
      </c>
      <c r="AV21">
        <f>(Table2[[#This Row],[Rank 1Y]]+Table2[[#This Row],[Rank 6M]]+Table2[[#This Row],[Rank Sharpe]])/3</f>
        <v>52</v>
      </c>
    </row>
    <row r="22" spans="1:48" x14ac:dyDescent="0.3">
      <c r="A22" t="s">
        <v>636</v>
      </c>
      <c r="B22" t="s">
        <v>637</v>
      </c>
      <c r="C22" t="s">
        <v>10461</v>
      </c>
      <c r="D22" t="s">
        <v>204</v>
      </c>
      <c r="E22">
        <v>28346.895019459898</v>
      </c>
      <c r="F22">
        <v>12740.65</v>
      </c>
      <c r="G22">
        <v>183.615801321037</v>
      </c>
      <c r="H22">
        <f>(Table2[[#This Row],[1Y Return vs Nifty]]-AVERAGE(Table2[1Y Return vs Nifty]))/_xlfn.STDEV.P(Table2[1Y Return vs Nifty])</f>
        <v>1.9704777761321524</v>
      </c>
      <c r="I22">
        <v>1.1378385716544901</v>
      </c>
      <c r="J22">
        <f>(Table2[[#This Row],[1M Return vs Nifty]]-AVERAGE(Table2[1M Return vs Nifty]))/_xlfn.STDEV.P(Table2[1M Return vs Nifty])</f>
        <v>0.41688227149228879</v>
      </c>
      <c r="K22">
        <v>46.619486138374199</v>
      </c>
      <c r="L22">
        <f>(Table2[[#This Row],[6M Return vs Nifty]]-AVERAGE(Table2[6M Return vs Nifty]))/_xlfn.STDEV.P(Table2[6M Return vs Nifty])</f>
        <v>1.2625953841581807</v>
      </c>
      <c r="M22">
        <v>-6.4193953425689196</v>
      </c>
      <c r="N22">
        <f>(Table2[[#This Row],[1W Return vs Nifty]]-AVERAGE(Table2[1W Return vs Nifty]))/_xlfn.STDEV.P(Table2[1W Return vs Nifty])</f>
        <v>-0.96193337273389612</v>
      </c>
      <c r="O22">
        <v>13071.42</v>
      </c>
      <c r="P22">
        <v>12106.271384172</v>
      </c>
      <c r="Q22">
        <v>9133.6286209002901</v>
      </c>
      <c r="R22">
        <v>35.036351832467801</v>
      </c>
      <c r="S22" s="2">
        <f>(Table2[[#This Row],[Close Price]]-Table2[[#This Row],[20D EMA]])/Table2[[#This Row],[20D EMA]]</f>
        <v>-2.530482533649752E-2</v>
      </c>
      <c r="T22" s="2">
        <f>(Table2[[#This Row],[Close Price]]-Table2[[#This Row],[50D EMA]])/Table2[[#This Row],[50D EMA]]</f>
        <v>5.2400825629714549E-2</v>
      </c>
      <c r="U22" s="2">
        <f>(Table2[[#This Row],[Close Price]]-Table2[[#This Row],[200D EMA]])/Table2[[#This Row],[200D EMA]]</f>
        <v>0.39491658012521313</v>
      </c>
      <c r="V22">
        <v>0.44561738559926201</v>
      </c>
      <c r="W22">
        <v>12308.2</v>
      </c>
      <c r="X22">
        <v>12893.95</v>
      </c>
      <c r="Y22">
        <v>12308.2</v>
      </c>
      <c r="Z22">
        <v>12893.95</v>
      </c>
      <c r="AA22">
        <v>12308.2</v>
      </c>
      <c r="AB22">
        <v>14605.8</v>
      </c>
      <c r="AC22" s="2">
        <f>(Table2[[#This Row],[Close Price]]/Table2[[#This Row],[Day Low]])-1</f>
        <v>3.5135113176581356E-2</v>
      </c>
      <c r="AD22" s="2">
        <f>(Table2[[#This Row],[Day High]]/Table2[[#This Row],[Close Price]])-1</f>
        <v>1.2032353137398921E-2</v>
      </c>
      <c r="AE22" s="2">
        <f>(Table2[[#This Row],[Close Price]]/Table2[[#This Row],[Current Week Low]])-1</f>
        <v>3.5135113176581356E-2</v>
      </c>
      <c r="AF22" s="2">
        <f>(Table2[[#This Row],[Current Week High]]/Table2[[#This Row],[Close Price]])-1</f>
        <v>1.2032353137398921E-2</v>
      </c>
      <c r="AG22" s="2">
        <f>(Table2[[#This Row],[Close Price]]/Table2[[#This Row],[Current Month Low]])-1</f>
        <v>3.5135113176581356E-2</v>
      </c>
      <c r="AH22" s="2">
        <f>(Table2[[#This Row],[Current Month High]]/Table2[[#This Row],[Close Price]])-1</f>
        <v>0.14639362983835191</v>
      </c>
      <c r="AI22">
        <v>14.639362983835101</v>
      </c>
      <c r="AJ22">
        <v>224.30319149771401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0.27</v>
      </c>
      <c r="AM22" t="s">
        <v>10507</v>
      </c>
      <c r="AN22">
        <v>-8.66</v>
      </c>
      <c r="AO22" t="s">
        <v>10506</v>
      </c>
      <c r="AP22">
        <v>0.173807527032278</v>
      </c>
      <c r="AQ22">
        <f>(Table2[[#This Row],[Sharpe Ratio]]-AVERAGE(Table2[Sharpe Ratio]))/_xlfn.STDEV.P(Table2[Sharpe Ratio])</f>
        <v>1.4316350568422511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4.1196571158909769</v>
      </c>
      <c r="AS22">
        <f>_xlfn.RANK.AVG(Table2[[#This Row],[1Y Return vs Nifty Z-Score]],Table2[1Y Return vs Nifty Z-Score])</f>
        <v>26</v>
      </c>
      <c r="AT22">
        <f>_xlfn.RANK.AVG(Table2[[#This Row],[6M Return vs Nifty Z-Score]],Table2[6M Return vs Nifty Z-Score])</f>
        <v>72</v>
      </c>
      <c r="AU22">
        <f>_xlfn.RANK.AVG(Table2[[#This Row],[Sharpe Ratio Z-Score]],Table2[Sharpe Ratio Z-Score])</f>
        <v>58</v>
      </c>
      <c r="AV22">
        <f>(Table2[[#This Row],[Rank 1Y]]+Table2[[#This Row],[Rank 6M]]+Table2[[#This Row],[Rank Sharpe]])/3</f>
        <v>52</v>
      </c>
    </row>
    <row r="23" spans="1:48" x14ac:dyDescent="0.3">
      <c r="A23" t="s">
        <v>431</v>
      </c>
      <c r="B23" t="s">
        <v>432</v>
      </c>
      <c r="C23" t="s">
        <v>10473</v>
      </c>
      <c r="D23" t="s">
        <v>95</v>
      </c>
      <c r="E23">
        <v>54550.367156139997</v>
      </c>
      <c r="F23">
        <v>529.29999999999995</v>
      </c>
      <c r="G23">
        <v>182.17897697963801</v>
      </c>
      <c r="H23">
        <f>(Table2[[#This Row],[1Y Return vs Nifty]]-AVERAGE(Table2[1Y Return vs Nifty]))/_xlfn.STDEV.P(Table2[1Y Return vs Nifty])</f>
        <v>1.9508816229082544</v>
      </c>
      <c r="I23">
        <v>12.6052284234209</v>
      </c>
      <c r="J23">
        <f>(Table2[[#This Row],[1M Return vs Nifty]]-AVERAGE(Table2[1M Return vs Nifty]))/_xlfn.STDEV.P(Table2[1M Return vs Nifty])</f>
        <v>1.6541565998867003</v>
      </c>
      <c r="K23">
        <v>36.688184227172201</v>
      </c>
      <c r="L23">
        <f>(Table2[[#This Row],[6M Return vs Nifty]]-AVERAGE(Table2[6M Return vs Nifty]))/_xlfn.STDEV.P(Table2[6M Return vs Nifty])</f>
        <v>0.93466098980784229</v>
      </c>
      <c r="M23">
        <v>4.5108119032232601</v>
      </c>
      <c r="N23">
        <f>(Table2[[#This Row],[1W Return vs Nifty]]-AVERAGE(Table2[1W Return vs Nifty]))/_xlfn.STDEV.P(Table2[1W Return vs Nifty])</f>
        <v>1.7917982812613955</v>
      </c>
      <c r="O23">
        <v>494.22</v>
      </c>
      <c r="P23">
        <v>457.75218077682098</v>
      </c>
      <c r="Q23">
        <v>372.06664331140303</v>
      </c>
      <c r="R23">
        <v>78.814209907343894</v>
      </c>
      <c r="S23" s="2">
        <f>(Table2[[#This Row],[Close Price]]-Table2[[#This Row],[20D EMA]])/Table2[[#This Row],[20D EMA]]</f>
        <v>7.0980534984419738E-2</v>
      </c>
      <c r="T23" s="2">
        <f>(Table2[[#This Row],[Close Price]]-Table2[[#This Row],[50D EMA]])/Table2[[#This Row],[50D EMA]]</f>
        <v>0.15630251963357095</v>
      </c>
      <c r="U23" s="2">
        <f>(Table2[[#This Row],[Close Price]]-Table2[[#This Row],[200D EMA]])/Table2[[#This Row],[200D EMA]]</f>
        <v>0.42259460641033519</v>
      </c>
      <c r="V23">
        <v>0.85339163102437199</v>
      </c>
      <c r="W23">
        <v>525.1</v>
      </c>
      <c r="X23">
        <v>540.95000000000005</v>
      </c>
      <c r="Y23">
        <v>525.1</v>
      </c>
      <c r="Z23">
        <v>540.95000000000005</v>
      </c>
      <c r="AA23">
        <v>483</v>
      </c>
      <c r="AB23">
        <v>540.95000000000005</v>
      </c>
      <c r="AC23" s="2">
        <f>(Table2[[#This Row],[Close Price]]/Table2[[#This Row],[Day Low]])-1</f>
        <v>7.9984764806702024E-3</v>
      </c>
      <c r="AD23" s="2">
        <f>(Table2[[#This Row],[Day High]]/Table2[[#This Row],[Close Price]])-1</f>
        <v>2.2010202153788239E-2</v>
      </c>
      <c r="AE23" s="2">
        <f>(Table2[[#This Row],[Close Price]]/Table2[[#This Row],[Current Week Low]])-1</f>
        <v>7.9984764806702024E-3</v>
      </c>
      <c r="AF23" s="2">
        <f>(Table2[[#This Row],[Current Week High]]/Table2[[#This Row],[Close Price]])-1</f>
        <v>2.2010202153788239E-2</v>
      </c>
      <c r="AG23" s="2">
        <f>(Table2[[#This Row],[Close Price]]/Table2[[#This Row],[Current Month Low]])-1</f>
        <v>9.5859213250517605E-2</v>
      </c>
      <c r="AH23" s="2">
        <f>(Table2[[#This Row],[Current Month High]]/Table2[[#This Row],[Close Price]])-1</f>
        <v>2.2010202153788239E-2</v>
      </c>
      <c r="AI23">
        <v>3.1551105233326999</v>
      </c>
      <c r="AJ23">
        <v>225.42268675069101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0.17</v>
      </c>
      <c r="AM23" t="s">
        <v>10507</v>
      </c>
      <c r="AN23">
        <v>8.26</v>
      </c>
      <c r="AO23" t="s">
        <v>10507</v>
      </c>
      <c r="AP23">
        <v>0.20235788893593301</v>
      </c>
      <c r="AQ23">
        <f>(Table2[[#This Row],[Sharpe Ratio]]-AVERAGE(Table2[Sharpe Ratio]))/_xlfn.STDEV.P(Table2[Sharpe Ratio])</f>
        <v>1.7566495476472954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8.0881470415114869</v>
      </c>
      <c r="AS23">
        <f>_xlfn.RANK.AVG(Table2[[#This Row],[1Y Return vs Nifty Z-Score]],Table2[1Y Return vs Nifty Z-Score])</f>
        <v>27</v>
      </c>
      <c r="AT23">
        <f>_xlfn.RANK.AVG(Table2[[#This Row],[6M Return vs Nifty Z-Score]],Table2[6M Return vs Nifty Z-Score])</f>
        <v>101</v>
      </c>
      <c r="AU23">
        <f>_xlfn.RANK.AVG(Table2[[#This Row],[Sharpe Ratio Z-Score]],Table2[Sharpe Ratio Z-Score])</f>
        <v>29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269</v>
      </c>
      <c r="B24" t="s">
        <v>270</v>
      </c>
      <c r="C24" t="s">
        <v>10475</v>
      </c>
      <c r="D24" t="s">
        <v>271</v>
      </c>
      <c r="E24">
        <v>98737.318612699994</v>
      </c>
      <c r="F24">
        <v>10911.4</v>
      </c>
      <c r="G24">
        <v>165.73257007573599</v>
      </c>
      <c r="H24">
        <f>(Table2[[#This Row],[1Y Return vs Nifty]]-AVERAGE(Table2[1Y Return vs Nifty]))/_xlfn.STDEV.P(Table2[1Y Return vs Nifty])</f>
        <v>1.7265770225577062</v>
      </c>
      <c r="I24">
        <v>4.5120466541958697</v>
      </c>
      <c r="J24">
        <f>(Table2[[#This Row],[1M Return vs Nifty]]-AVERAGE(Table2[1M Return vs Nifty]))/_xlfn.STDEV.P(Table2[1M Return vs Nifty])</f>
        <v>0.78094254093069981</v>
      </c>
      <c r="K24">
        <v>45.823557773229901</v>
      </c>
      <c r="L24">
        <f>(Table2[[#This Row],[6M Return vs Nifty]]-AVERAGE(Table2[6M Return vs Nifty]))/_xlfn.STDEV.P(Table2[6M Return vs Nifty])</f>
        <v>1.2363136047194303</v>
      </c>
      <c r="M24">
        <v>-10.090093042278999</v>
      </c>
      <c r="N24">
        <f>(Table2[[#This Row],[1W Return vs Nifty]]-AVERAGE(Table2[1W Return vs Nifty]))/_xlfn.STDEV.P(Table2[1W Return vs Nifty])</f>
        <v>-1.8867206361987026</v>
      </c>
      <c r="O24">
        <v>11185.76</v>
      </c>
      <c r="P24">
        <v>10337.5501353051</v>
      </c>
      <c r="Q24">
        <v>8073.3745940359304</v>
      </c>
      <c r="R24">
        <v>35.476002840216402</v>
      </c>
      <c r="S24" s="2">
        <f>(Table2[[#This Row],[Close Price]]-Table2[[#This Row],[20D EMA]])/Table2[[#This Row],[20D EMA]]</f>
        <v>-2.4527613680250655E-2</v>
      </c>
      <c r="T24" s="2">
        <f>(Table2[[#This Row],[Close Price]]-Table2[[#This Row],[50D EMA]])/Table2[[#This Row],[50D EMA]]</f>
        <v>5.5511204993828334E-2</v>
      </c>
      <c r="U24" s="2">
        <f>(Table2[[#This Row],[Close Price]]-Table2[[#This Row],[200D EMA]])/Table2[[#This Row],[200D EMA]]</f>
        <v>0.35152901341411963</v>
      </c>
      <c r="V24">
        <v>0.46787689590437398</v>
      </c>
      <c r="W24">
        <v>10616</v>
      </c>
      <c r="X24">
        <v>11140</v>
      </c>
      <c r="Y24">
        <v>10616</v>
      </c>
      <c r="Z24">
        <v>11140</v>
      </c>
      <c r="AA24">
        <v>9925</v>
      </c>
      <c r="AB24">
        <v>13298</v>
      </c>
      <c r="AC24" s="2">
        <f>(Table2[[#This Row],[Close Price]]/Table2[[#This Row],[Day Low]])-1</f>
        <v>2.782592313489074E-2</v>
      </c>
      <c r="AD24" s="2">
        <f>(Table2[[#This Row],[Day High]]/Table2[[#This Row],[Close Price]])-1</f>
        <v>2.0950565463643489E-2</v>
      </c>
      <c r="AE24" s="2">
        <f>(Table2[[#This Row],[Close Price]]/Table2[[#This Row],[Current Week Low]])-1</f>
        <v>2.782592313489074E-2</v>
      </c>
      <c r="AF24" s="2">
        <f>(Table2[[#This Row],[Current Week High]]/Table2[[#This Row],[Close Price]])-1</f>
        <v>2.0950565463643489E-2</v>
      </c>
      <c r="AG24" s="2">
        <f>(Table2[[#This Row],[Close Price]]/Table2[[#This Row],[Current Month Low]])-1</f>
        <v>9.9385390428211595E-2</v>
      </c>
      <c r="AH24" s="2">
        <f>(Table2[[#This Row],[Current Month High]]/Table2[[#This Row],[Close Price]])-1</f>
        <v>0.21872536979672641</v>
      </c>
      <c r="AI24">
        <v>21.872536979672599</v>
      </c>
      <c r="AJ24">
        <v>194.341862127567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0.18</v>
      </c>
      <c r="AM24" t="s">
        <v>10507</v>
      </c>
      <c r="AN24">
        <v>-4.92</v>
      </c>
      <c r="AO24" t="s">
        <v>10506</v>
      </c>
      <c r="AP24">
        <v>0.18841089456486601</v>
      </c>
      <c r="AQ24">
        <f>(Table2[[#This Row],[Sharpe Ratio]]-AVERAGE(Table2[Sharpe Ratio]))/_xlfn.STDEV.P(Table2[Sharpe Ratio])</f>
        <v>1.5978783457595587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3.4549908777686924</v>
      </c>
      <c r="AS24">
        <f>_xlfn.RANK.AVG(Table2[[#This Row],[1Y Return vs Nifty Z-Score]],Table2[1Y Return vs Nifty Z-Score])</f>
        <v>39</v>
      </c>
      <c r="AT24">
        <f>_xlfn.RANK.AVG(Table2[[#This Row],[6M Return vs Nifty Z-Score]],Table2[6M Return vs Nifty Z-Score])</f>
        <v>77</v>
      </c>
      <c r="AU24">
        <f>_xlfn.RANK.AVG(Table2[[#This Row],[Sharpe Ratio Z-Score]],Table2[Sharpe Ratio Z-Score])</f>
        <v>43</v>
      </c>
      <c r="AV24">
        <f>(Table2[[#This Row],[Rank 1Y]]+Table2[[#This Row],[Rank 6M]]+Table2[[#This Row],[Rank Sharpe]])/3</f>
        <v>53</v>
      </c>
    </row>
    <row r="25" spans="1:48" x14ac:dyDescent="0.3">
      <c r="A25" t="s">
        <v>1049</v>
      </c>
      <c r="B25" t="s">
        <v>1050</v>
      </c>
      <c r="C25" t="s">
        <v>10469</v>
      </c>
      <c r="D25" t="s">
        <v>163</v>
      </c>
      <c r="E25">
        <v>11907.1420416</v>
      </c>
      <c r="F25">
        <v>11769.3</v>
      </c>
      <c r="G25">
        <v>135.37543928847299</v>
      </c>
      <c r="H25">
        <f>(Table2[[#This Row],[1Y Return vs Nifty]]-AVERAGE(Table2[1Y Return vs Nifty]))/_xlfn.STDEV.P(Table2[1Y Return vs Nifty])</f>
        <v>1.3125507778701317</v>
      </c>
      <c r="I25">
        <v>-5.3034689850706496</v>
      </c>
      <c r="J25">
        <f>(Table2[[#This Row],[1M Return vs Nifty]]-AVERAGE(Table2[1M Return vs Nifty]))/_xlfn.STDEV.P(Table2[1M Return vs Nifty])</f>
        <v>-0.27810277604242256</v>
      </c>
      <c r="K25">
        <v>54.133541946327298</v>
      </c>
      <c r="L25">
        <f>(Table2[[#This Row],[6M Return vs Nifty]]-AVERAGE(Table2[6M Return vs Nifty]))/_xlfn.STDEV.P(Table2[6M Return vs Nifty])</f>
        <v>1.510711629392488</v>
      </c>
      <c r="M25">
        <v>-8.7340993631571902</v>
      </c>
      <c r="N25">
        <f>(Table2[[#This Row],[1W Return vs Nifty]]-AVERAGE(Table2[1W Return vs Nifty]))/_xlfn.STDEV.P(Table2[1W Return vs Nifty])</f>
        <v>-1.5450946603277729</v>
      </c>
      <c r="O25">
        <v>11871.48</v>
      </c>
      <c r="P25">
        <v>11311.859646437701</v>
      </c>
      <c r="Q25">
        <v>8709.7442328451998</v>
      </c>
      <c r="R25">
        <v>46.1237339815982</v>
      </c>
      <c r="S25" s="2">
        <f>(Table2[[#This Row],[Close Price]]-Table2[[#This Row],[20D EMA]])/Table2[[#This Row],[20D EMA]]</f>
        <v>-8.6071829291714513E-3</v>
      </c>
      <c r="T25" s="2">
        <f>(Table2[[#This Row],[Close Price]]-Table2[[#This Row],[50D EMA]])/Table2[[#This Row],[50D EMA]]</f>
        <v>4.0439005420859736E-2</v>
      </c>
      <c r="U25" s="2">
        <f>(Table2[[#This Row],[Close Price]]-Table2[[#This Row],[200D EMA]])/Table2[[#This Row],[200D EMA]]</f>
        <v>0.35127963409269236</v>
      </c>
      <c r="V25">
        <v>0.83723731567554904</v>
      </c>
      <c r="W25">
        <v>11022</v>
      </c>
      <c r="X25">
        <v>11877.55</v>
      </c>
      <c r="Y25">
        <v>11022</v>
      </c>
      <c r="Z25">
        <v>11877.55</v>
      </c>
      <c r="AA25">
        <v>11022</v>
      </c>
      <c r="AB25">
        <v>13468.9</v>
      </c>
      <c r="AC25" s="2">
        <f>(Table2[[#This Row],[Close Price]]/Table2[[#This Row],[Day Low]])-1</f>
        <v>6.7800762112139257E-2</v>
      </c>
      <c r="AD25" s="2">
        <f>(Table2[[#This Row],[Day High]]/Table2[[#This Row],[Close Price]])-1</f>
        <v>9.1976583144282031E-3</v>
      </c>
      <c r="AE25" s="2">
        <f>(Table2[[#This Row],[Close Price]]/Table2[[#This Row],[Current Week Low]])-1</f>
        <v>6.7800762112139257E-2</v>
      </c>
      <c r="AF25" s="2">
        <f>(Table2[[#This Row],[Current Week High]]/Table2[[#This Row],[Close Price]])-1</f>
        <v>9.1976583144282031E-3</v>
      </c>
      <c r="AG25" s="2">
        <f>(Table2[[#This Row],[Close Price]]/Table2[[#This Row],[Current Month Low]])-1</f>
        <v>6.7800762112139257E-2</v>
      </c>
      <c r="AH25" s="2">
        <f>(Table2[[#This Row],[Current Month High]]/Table2[[#This Row],[Close Price]])-1</f>
        <v>0.14440960804805725</v>
      </c>
      <c r="AI25">
        <v>14.4409608048057</v>
      </c>
      <c r="AJ25">
        <v>179.41975997435901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0.01</v>
      </c>
      <c r="AM25" t="s">
        <v>10507</v>
      </c>
      <c r="AN25">
        <v>-1.79</v>
      </c>
      <c r="AO25" t="s">
        <v>10506</v>
      </c>
      <c r="AP25">
        <v>0.19307058858687401</v>
      </c>
      <c r="AQ25">
        <f>(Table2[[#This Row],[Sharpe Ratio]]-AVERAGE(Table2[Sharpe Ratio]))/_xlfn.STDEV.P(Table2[Sharpe Ratio])</f>
        <v>1.6509238407687254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2.6509888116611497</v>
      </c>
      <c r="AS25">
        <f>_xlfn.RANK.AVG(Table2[[#This Row],[1Y Return vs Nifty Z-Score]],Table2[1Y Return vs Nifty Z-Score])</f>
        <v>69</v>
      </c>
      <c r="AT25">
        <f>_xlfn.RANK.AVG(Table2[[#This Row],[6M Return vs Nifty Z-Score]],Table2[6M Return vs Nifty Z-Score])</f>
        <v>55</v>
      </c>
      <c r="AU25">
        <f>_xlfn.RANK.AVG(Table2[[#This Row],[Sharpe Ratio Z-Score]],Table2[Sharpe Ratio Z-Score])</f>
        <v>35</v>
      </c>
      <c r="AV25">
        <f>(Table2[[#This Row],[Rank 1Y]]+Table2[[#This Row],[Rank 6M]]+Table2[[#This Row],[Rank Sharpe]])/3</f>
        <v>53</v>
      </c>
    </row>
    <row r="26" spans="1:48" x14ac:dyDescent="0.3">
      <c r="A26" t="s">
        <v>344</v>
      </c>
      <c r="B26" t="s">
        <v>345</v>
      </c>
      <c r="C26" t="s">
        <v>10474</v>
      </c>
      <c r="D26" t="s">
        <v>135</v>
      </c>
      <c r="E26">
        <v>71124.883269219994</v>
      </c>
      <c r="F26">
        <v>1774.3</v>
      </c>
      <c r="G26">
        <v>199.58940618963601</v>
      </c>
      <c r="H26">
        <f>(Table2[[#This Row],[1Y Return vs Nifty]]-AVERAGE(Table2[1Y Return vs Nifty]))/_xlfn.STDEV.P(Table2[1Y Return vs Nifty])</f>
        <v>2.1883340578807569</v>
      </c>
      <c r="I26">
        <v>-15.580121781533601</v>
      </c>
      <c r="J26">
        <f>(Table2[[#This Row],[1M Return vs Nifty]]-AVERAGE(Table2[1M Return vs Nifty]))/_xlfn.STDEV.P(Table2[1M Return vs Nifty])</f>
        <v>-1.3869024986687231</v>
      </c>
      <c r="K26">
        <v>42.509450968929002</v>
      </c>
      <c r="L26">
        <f>(Table2[[#This Row],[6M Return vs Nifty]]-AVERAGE(Table2[6M Return vs Nifty]))/_xlfn.STDEV.P(Table2[6M Return vs Nifty])</f>
        <v>1.1268808619231525</v>
      </c>
      <c r="M26">
        <v>2.1088573657334</v>
      </c>
      <c r="N26">
        <f>(Table2[[#This Row],[1W Return vs Nifty]]-AVERAGE(Table2[1W Return vs Nifty]))/_xlfn.STDEV.P(Table2[1W Return vs Nifty])</f>
        <v>1.1866552960824293</v>
      </c>
      <c r="O26">
        <v>1797.31</v>
      </c>
      <c r="P26">
        <v>1717.9779207773599</v>
      </c>
      <c r="Q26">
        <v>1314.7549212258</v>
      </c>
      <c r="R26">
        <v>44.741323178887697</v>
      </c>
      <c r="S26" s="2">
        <f>(Table2[[#This Row],[Close Price]]-Table2[[#This Row],[20D EMA]])/Table2[[#This Row],[20D EMA]]</f>
        <v>-1.2802465907383808E-2</v>
      </c>
      <c r="T26" s="2">
        <f>(Table2[[#This Row],[Close Price]]-Table2[[#This Row],[50D EMA]])/Table2[[#This Row],[50D EMA]]</f>
        <v>3.2783936592825996E-2</v>
      </c>
      <c r="U26" s="2">
        <f>(Table2[[#This Row],[Close Price]]-Table2[[#This Row],[200D EMA]])/Table2[[#This Row],[200D EMA]]</f>
        <v>0.34952908055727011</v>
      </c>
      <c r="V26">
        <v>0.85753368262010499</v>
      </c>
      <c r="W26">
        <v>1733.75</v>
      </c>
      <c r="X26">
        <v>1793.35</v>
      </c>
      <c r="Y26">
        <v>1733.75</v>
      </c>
      <c r="Z26">
        <v>1793.35</v>
      </c>
      <c r="AA26">
        <v>1701.55</v>
      </c>
      <c r="AB26">
        <v>1893.4</v>
      </c>
      <c r="AC26" s="2">
        <f>(Table2[[#This Row],[Close Price]]/Table2[[#This Row],[Day Low]])-1</f>
        <v>2.3388608507570297E-2</v>
      </c>
      <c r="AD26" s="2">
        <f>(Table2[[#This Row],[Day High]]/Table2[[#This Row],[Close Price]])-1</f>
        <v>1.0736628529560921E-2</v>
      </c>
      <c r="AE26" s="2">
        <f>(Table2[[#This Row],[Close Price]]/Table2[[#This Row],[Current Week Low]])-1</f>
        <v>2.3388608507570297E-2</v>
      </c>
      <c r="AF26" s="2">
        <f>(Table2[[#This Row],[Current Week High]]/Table2[[#This Row],[Close Price]])-1</f>
        <v>1.0736628529560921E-2</v>
      </c>
      <c r="AG26" s="2">
        <f>(Table2[[#This Row],[Close Price]]/Table2[[#This Row],[Current Month Low]])-1</f>
        <v>4.2755135023948787E-2</v>
      </c>
      <c r="AH26" s="2">
        <f>(Table2[[#This Row],[Current Month High]]/Table2[[#This Row],[Close Price]])-1</f>
        <v>6.7125063405286678E-2</v>
      </c>
      <c r="AI26">
        <v>16.936256551879602</v>
      </c>
      <c r="AJ26">
        <v>227.815242494226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0.13</v>
      </c>
      <c r="AM26" t="s">
        <v>10507</v>
      </c>
      <c r="AN26">
        <v>-1.41</v>
      </c>
      <c r="AO26" t="s">
        <v>10506</v>
      </c>
      <c r="AP26">
        <v>0.17917111662239299</v>
      </c>
      <c r="AQ26">
        <f>(Table2[[#This Row],[Sharpe Ratio]]-AVERAGE(Table2[Sharpe Ratio]))/_xlfn.STDEV.P(Table2[Sharpe Ratio])</f>
        <v>1.4926936292484836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4.6076613464660987</v>
      </c>
      <c r="AS26">
        <f>_xlfn.RANK.AVG(Table2[[#This Row],[1Y Return vs Nifty Z-Score]],Table2[1Y Return vs Nifty Z-Score])</f>
        <v>23</v>
      </c>
      <c r="AT26">
        <f>_xlfn.RANK.AVG(Table2[[#This Row],[6M Return vs Nifty Z-Score]],Table2[6M Return vs Nifty Z-Score])</f>
        <v>83</v>
      </c>
      <c r="AU26">
        <f>_xlfn.RANK.AVG(Table2[[#This Row],[Sharpe Ratio Z-Score]],Table2[Sharpe Ratio Z-Score])</f>
        <v>54</v>
      </c>
      <c r="AV26">
        <f>(Table2[[#This Row],[Rank 1Y]]+Table2[[#This Row],[Rank 6M]]+Table2[[#This Row],[Rank Sharpe]])/3</f>
        <v>53.333333333333336</v>
      </c>
    </row>
    <row r="27" spans="1:48" x14ac:dyDescent="0.3">
      <c r="A27" t="s">
        <v>125</v>
      </c>
      <c r="B27" t="s">
        <v>126</v>
      </c>
      <c r="C27" t="s">
        <v>10469</v>
      </c>
      <c r="D27" t="s">
        <v>127</v>
      </c>
      <c r="E27">
        <v>228284.39282966999</v>
      </c>
      <c r="F27">
        <v>312.3</v>
      </c>
      <c r="G27">
        <v>123.728249466411</v>
      </c>
      <c r="H27">
        <f>(Table2[[#This Row],[1Y Return vs Nifty]]-AVERAGE(Table2[1Y Return vs Nifty]))/_xlfn.STDEV.P(Table2[1Y Return vs Nifty])</f>
        <v>1.1537003813361173</v>
      </c>
      <c r="I27">
        <v>-3.1506213900910498</v>
      </c>
      <c r="J27">
        <f>(Table2[[#This Row],[1M Return vs Nifty]]-AVERAGE(Table2[1M Return vs Nifty]))/_xlfn.STDEV.P(Table2[1M Return vs Nifty])</f>
        <v>-4.5821228397680755E-2</v>
      </c>
      <c r="K27">
        <v>53.299004239203299</v>
      </c>
      <c r="L27">
        <f>(Table2[[#This Row],[6M Return vs Nifty]]-AVERAGE(Table2[6M Return vs Nifty]))/_xlfn.STDEV.P(Table2[6M Return vs Nifty])</f>
        <v>1.483154958575791</v>
      </c>
      <c r="M27">
        <v>-8.1702029289717295</v>
      </c>
      <c r="N27">
        <f>(Table2[[#This Row],[1W Return vs Nifty]]-AVERAGE(Table2[1W Return vs Nifty]))/_xlfn.STDEV.P(Table2[1W Return vs Nifty])</f>
        <v>-1.4030278700581404</v>
      </c>
      <c r="O27">
        <v>316.33</v>
      </c>
      <c r="P27">
        <v>295.14089058014298</v>
      </c>
      <c r="Q27">
        <v>224.220721041329</v>
      </c>
      <c r="R27">
        <v>40.291131032562902</v>
      </c>
      <c r="S27" s="2">
        <f>(Table2[[#This Row],[Close Price]]-Table2[[#This Row],[20D EMA]])/Table2[[#This Row],[20D EMA]]</f>
        <v>-1.2739860272500151E-2</v>
      </c>
      <c r="T27" s="2">
        <f>(Table2[[#This Row],[Close Price]]-Table2[[#This Row],[50D EMA]])/Table2[[#This Row],[50D EMA]]</f>
        <v>5.8138705843599883E-2</v>
      </c>
      <c r="U27" s="2">
        <f>(Table2[[#This Row],[Close Price]]-Table2[[#This Row],[200D EMA]])/Table2[[#This Row],[200D EMA]]</f>
        <v>0.39282399302621096</v>
      </c>
      <c r="V27">
        <v>0.85375794269644401</v>
      </c>
      <c r="W27">
        <v>297.3</v>
      </c>
      <c r="X27">
        <v>314.7</v>
      </c>
      <c r="Y27">
        <v>297.3</v>
      </c>
      <c r="Z27">
        <v>314.7</v>
      </c>
      <c r="AA27">
        <v>297.3</v>
      </c>
      <c r="AB27">
        <v>340.5</v>
      </c>
      <c r="AC27" s="2">
        <f>(Table2[[#This Row],[Close Price]]/Table2[[#This Row],[Day Low]])-1</f>
        <v>5.045408678102925E-2</v>
      </c>
      <c r="AD27" s="2">
        <f>(Table2[[#This Row],[Day High]]/Table2[[#This Row],[Close Price]])-1</f>
        <v>7.684918347742542E-3</v>
      </c>
      <c r="AE27" s="2">
        <f>(Table2[[#This Row],[Close Price]]/Table2[[#This Row],[Current Week Low]])-1</f>
        <v>5.045408678102925E-2</v>
      </c>
      <c r="AF27" s="2">
        <f>(Table2[[#This Row],[Current Week High]]/Table2[[#This Row],[Close Price]])-1</f>
        <v>7.684918347742542E-3</v>
      </c>
      <c r="AG27" s="2">
        <f>(Table2[[#This Row],[Close Price]]/Table2[[#This Row],[Current Month Low]])-1</f>
        <v>5.045408678102925E-2</v>
      </c>
      <c r="AH27" s="2">
        <f>(Table2[[#This Row],[Current Month High]]/Table2[[#This Row],[Close Price]])-1</f>
        <v>9.029779058597498E-2</v>
      </c>
      <c r="AI27">
        <v>9.0297790585974909</v>
      </c>
      <c r="AJ27">
        <v>152.874493927125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0.25</v>
      </c>
      <c r="AM27" t="s">
        <v>10507</v>
      </c>
      <c r="AN27">
        <v>-0.7</v>
      </c>
      <c r="AO27" t="s">
        <v>10506</v>
      </c>
      <c r="AP27">
        <v>0.21076956258563401</v>
      </c>
      <c r="AQ27">
        <f>(Table2[[#This Row],[Sharpe Ratio]]-AVERAGE(Table2[Sharpe Ratio]))/_xlfn.STDEV.P(Table2[Sharpe Ratio])</f>
        <v>1.8524072069477817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3.0404134484038683</v>
      </c>
      <c r="AS27">
        <f>_xlfn.RANK.AVG(Table2[[#This Row],[1Y Return vs Nifty Z-Score]],Table2[1Y Return vs Nifty Z-Score])</f>
        <v>83</v>
      </c>
      <c r="AT27">
        <f>_xlfn.RANK.AVG(Table2[[#This Row],[6M Return vs Nifty Z-Score]],Table2[6M Return vs Nifty Z-Score])</f>
        <v>57</v>
      </c>
      <c r="AU27">
        <f>_xlfn.RANK.AVG(Table2[[#This Row],[Sharpe Ratio Z-Score]],Table2[Sharpe Ratio Z-Score])</f>
        <v>24</v>
      </c>
      <c r="AV27">
        <f>(Table2[[#This Row],[Rank 1Y]]+Table2[[#This Row],[Rank 6M]]+Table2[[#This Row],[Rank Sharpe]])/3</f>
        <v>54.666666666666664</v>
      </c>
    </row>
    <row r="28" spans="1:48" x14ac:dyDescent="0.3">
      <c r="A28" t="s">
        <v>820</v>
      </c>
      <c r="B28" t="s">
        <v>821</v>
      </c>
      <c r="C28" t="s">
        <v>10469</v>
      </c>
      <c r="D28" t="s">
        <v>163</v>
      </c>
      <c r="E28">
        <v>18769.666747499999</v>
      </c>
      <c r="F28">
        <v>785</v>
      </c>
      <c r="G28">
        <v>154.28926585736099</v>
      </c>
      <c r="H28">
        <f>(Table2[[#This Row],[1Y Return vs Nifty]]-AVERAGE(Table2[1Y Return vs Nifty]))/_xlfn.STDEV.P(Table2[1Y Return vs Nifty])</f>
        <v>1.5705073232981457</v>
      </c>
      <c r="I28">
        <v>-21.547548432946499</v>
      </c>
      <c r="J28">
        <f>(Table2[[#This Row],[1M Return vs Nifty]]-AVERAGE(Table2[1M Return vs Nifty]))/_xlfn.STDEV.P(Table2[1M Return vs Nifty])</f>
        <v>-2.0307581535135344</v>
      </c>
      <c r="K28">
        <v>71.262803537967997</v>
      </c>
      <c r="L28">
        <f>(Table2[[#This Row],[6M Return vs Nifty]]-AVERAGE(Table2[6M Return vs Nifty]))/_xlfn.STDEV.P(Table2[6M Return vs Nifty])</f>
        <v>2.076324685560603</v>
      </c>
      <c r="M28">
        <v>-10.73806625992</v>
      </c>
      <c r="N28">
        <f>(Table2[[#This Row],[1W Return vs Nifty]]-AVERAGE(Table2[1W Return vs Nifty]))/_xlfn.STDEV.P(Table2[1W Return vs Nifty])</f>
        <v>-2.0499695408382856</v>
      </c>
      <c r="O28">
        <v>835.41</v>
      </c>
      <c r="P28">
        <v>821.62917659097695</v>
      </c>
      <c r="Q28">
        <v>632.49974196210405</v>
      </c>
      <c r="R28">
        <v>36.4099019286976</v>
      </c>
      <c r="S28" s="2">
        <f>(Table2[[#This Row],[Close Price]]-Table2[[#This Row],[20D EMA]])/Table2[[#This Row],[20D EMA]]</f>
        <v>-6.0341628661375817E-2</v>
      </c>
      <c r="T28" s="2">
        <f>(Table2[[#This Row],[Close Price]]-Table2[[#This Row],[50D EMA]])/Table2[[#This Row],[50D EMA]]</f>
        <v>-4.4581153681707279E-2</v>
      </c>
      <c r="U28" s="2">
        <f>(Table2[[#This Row],[Close Price]]-Table2[[#This Row],[200D EMA]])/Table2[[#This Row],[200D EMA]]</f>
        <v>0.24110722569596391</v>
      </c>
      <c r="V28">
        <v>1.10707030302053</v>
      </c>
      <c r="W28">
        <v>734.45</v>
      </c>
      <c r="X28">
        <v>789</v>
      </c>
      <c r="Y28">
        <v>734.45</v>
      </c>
      <c r="Z28">
        <v>789</v>
      </c>
      <c r="AA28">
        <v>734.45</v>
      </c>
      <c r="AB28">
        <v>980</v>
      </c>
      <c r="AC28" s="2">
        <f>(Table2[[#This Row],[Close Price]]/Table2[[#This Row],[Day Low]])-1</f>
        <v>6.8827013411396187E-2</v>
      </c>
      <c r="AD28" s="2">
        <f>(Table2[[#This Row],[Day High]]/Table2[[#This Row],[Close Price]])-1</f>
        <v>5.0955414012738842E-3</v>
      </c>
      <c r="AE28" s="2">
        <f>(Table2[[#This Row],[Close Price]]/Table2[[#This Row],[Current Week Low]])-1</f>
        <v>6.8827013411396187E-2</v>
      </c>
      <c r="AF28" s="2">
        <f>(Table2[[#This Row],[Current Week High]]/Table2[[#This Row],[Close Price]])-1</f>
        <v>5.0955414012738842E-3</v>
      </c>
      <c r="AG28" s="2">
        <f>(Table2[[#This Row],[Close Price]]/Table2[[#This Row],[Current Month Low]])-1</f>
        <v>6.8827013411396187E-2</v>
      </c>
      <c r="AH28" s="2">
        <f>(Table2[[#This Row],[Current Month High]]/Table2[[#This Row],[Close Price]])-1</f>
        <v>0.24840764331210186</v>
      </c>
      <c r="AI28">
        <v>24.840764331210099</v>
      </c>
      <c r="AJ28">
        <v>188.496876148474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-0.11</v>
      </c>
      <c r="AM28" t="s">
        <v>10506</v>
      </c>
      <c r="AN28">
        <v>-16.399999999999999</v>
      </c>
      <c r="AO28" t="s">
        <v>10506</v>
      </c>
      <c r="AP28">
        <v>0.15048842133252299</v>
      </c>
      <c r="AQ28">
        <f>(Table2[[#This Row],[Sharpe Ratio]]-AVERAGE(Table2[Sharpe Ratio]))/_xlfn.STDEV.P(Table2[Sharpe Ratio])</f>
        <v>1.1661726682879185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0.73227698279484743</v>
      </c>
      <c r="AS28">
        <f>_xlfn.RANK.AVG(Table2[[#This Row],[1Y Return vs Nifty Z-Score]],Table2[1Y Return vs Nifty Z-Score])</f>
        <v>49</v>
      </c>
      <c r="AT28">
        <f>_xlfn.RANK.AVG(Table2[[#This Row],[6M Return vs Nifty Z-Score]],Table2[6M Return vs Nifty Z-Score])</f>
        <v>28</v>
      </c>
      <c r="AU28">
        <f>_xlfn.RANK.AVG(Table2[[#This Row],[Sharpe Ratio Z-Score]],Table2[Sharpe Ratio Z-Score])</f>
        <v>95</v>
      </c>
      <c r="AV28">
        <f>(Table2[[#This Row],[Rank 1Y]]+Table2[[#This Row],[Rank 6M]]+Table2[[#This Row],[Rank Sharpe]])/3</f>
        <v>57.333333333333336</v>
      </c>
    </row>
    <row r="29" spans="1:48" x14ac:dyDescent="0.3">
      <c r="A29" t="s">
        <v>731</v>
      </c>
      <c r="B29" t="s">
        <v>732</v>
      </c>
      <c r="C29" t="s">
        <v>10469</v>
      </c>
      <c r="D29" t="s">
        <v>654</v>
      </c>
      <c r="E29">
        <v>21855.53243988</v>
      </c>
      <c r="F29">
        <v>1622.85</v>
      </c>
      <c r="G29">
        <v>131.679744692496</v>
      </c>
      <c r="H29">
        <f>(Table2[[#This Row],[1Y Return vs Nifty]]-AVERAGE(Table2[1Y Return vs Nifty]))/_xlfn.STDEV.P(Table2[1Y Return vs Nifty])</f>
        <v>1.2621469842505282</v>
      </c>
      <c r="I29">
        <v>-0.40563391992967801</v>
      </c>
      <c r="J29">
        <f>(Table2[[#This Row],[1M Return vs Nifty]]-AVERAGE(Table2[1M Return vs Nifty]))/_xlfn.STDEV.P(Table2[1M Return vs Nifty])</f>
        <v>0.25034926658831008</v>
      </c>
      <c r="K29">
        <v>36.577271051067399</v>
      </c>
      <c r="L29">
        <f>(Table2[[#This Row],[6M Return vs Nifty]]-AVERAGE(Table2[6M Return vs Nifty]))/_xlfn.STDEV.P(Table2[6M Return vs Nifty])</f>
        <v>0.93099860540380219</v>
      </c>
      <c r="M29">
        <v>-2.1016614152121602</v>
      </c>
      <c r="N29">
        <f>(Table2[[#This Row],[1W Return vs Nifty]]-AVERAGE(Table2[1W Return vs Nifty]))/_xlfn.STDEV.P(Table2[1W Return vs Nifty])</f>
        <v>0.12586673223382838</v>
      </c>
      <c r="O29">
        <v>1667.99</v>
      </c>
      <c r="P29">
        <v>1506.58595838</v>
      </c>
      <c r="Q29">
        <v>1111.55893553845</v>
      </c>
      <c r="R29">
        <v>37.016763660252501</v>
      </c>
      <c r="S29" s="2">
        <f>(Table2[[#This Row],[Close Price]]-Table2[[#This Row],[20D EMA]])/Table2[[#This Row],[20D EMA]]</f>
        <v>-2.7062512365182104E-2</v>
      </c>
      <c r="T29" s="2">
        <f>(Table2[[#This Row],[Close Price]]-Table2[[#This Row],[50D EMA]])/Table2[[#This Row],[50D EMA]]</f>
        <v>7.7170533133745792E-2</v>
      </c>
      <c r="U29" s="2">
        <f>(Table2[[#This Row],[Close Price]]-Table2[[#This Row],[200D EMA]])/Table2[[#This Row],[200D EMA]]</f>
        <v>0.4599765681464974</v>
      </c>
      <c r="V29">
        <v>0.47567005371142601</v>
      </c>
      <c r="W29">
        <v>1594.05</v>
      </c>
      <c r="X29">
        <v>1654.9</v>
      </c>
      <c r="Y29">
        <v>1594.05</v>
      </c>
      <c r="Z29">
        <v>1654.9</v>
      </c>
      <c r="AA29">
        <v>1575</v>
      </c>
      <c r="AB29">
        <v>1866</v>
      </c>
      <c r="AC29" s="2">
        <f>(Table2[[#This Row],[Close Price]]/Table2[[#This Row],[Day Low]])-1</f>
        <v>1.806718735296875E-2</v>
      </c>
      <c r="AD29" s="2">
        <f>(Table2[[#This Row],[Day High]]/Table2[[#This Row],[Close Price]])-1</f>
        <v>1.974920664263502E-2</v>
      </c>
      <c r="AE29" s="2">
        <f>(Table2[[#This Row],[Close Price]]/Table2[[#This Row],[Current Week Low]])-1</f>
        <v>1.806718735296875E-2</v>
      </c>
      <c r="AF29" s="2">
        <f>(Table2[[#This Row],[Current Week High]]/Table2[[#This Row],[Close Price]])-1</f>
        <v>1.974920664263502E-2</v>
      </c>
      <c r="AG29" s="2">
        <f>(Table2[[#This Row],[Close Price]]/Table2[[#This Row],[Current Month Low]])-1</f>
        <v>3.0380952380952397E-2</v>
      </c>
      <c r="AH29" s="2">
        <f>(Table2[[#This Row],[Current Month High]]/Table2[[#This Row],[Close Price]])-1</f>
        <v>0.14982900452906933</v>
      </c>
      <c r="AI29">
        <v>16.890039128693299</v>
      </c>
      <c r="AJ29">
        <v>165.997377479101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0.38</v>
      </c>
      <c r="AM29" t="s">
        <v>10507</v>
      </c>
      <c r="AN29">
        <v>-8.81</v>
      </c>
      <c r="AO29" t="s">
        <v>10506</v>
      </c>
      <c r="AP29">
        <v>0.26522821245689299</v>
      </c>
      <c r="AQ29">
        <f>(Table2[[#This Row],[Sharpe Ratio]]-AVERAGE(Table2[Sharpe Ratio]))/_xlfn.STDEV.P(Table2[Sharpe Ratio])</f>
        <v>2.472359080677673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5.0417206691541416</v>
      </c>
      <c r="AS29">
        <f>_xlfn.RANK.AVG(Table2[[#This Row],[1Y Return vs Nifty Z-Score]],Table2[1Y Return vs Nifty Z-Score])</f>
        <v>71</v>
      </c>
      <c r="AT29">
        <f>_xlfn.RANK.AVG(Table2[[#This Row],[6M Return vs Nifty Z-Score]],Table2[6M Return vs Nifty Z-Score])</f>
        <v>104</v>
      </c>
      <c r="AU29">
        <f>_xlfn.RANK.AVG(Table2[[#This Row],[Sharpe Ratio Z-Score]],Table2[Sharpe Ratio Z-Score])</f>
        <v>4</v>
      </c>
      <c r="AV29">
        <f>(Table2[[#This Row],[Rank 1Y]]+Table2[[#This Row],[Rank 6M]]+Table2[[#This Row],[Rank Sharpe]])/3</f>
        <v>59.666666666666664</v>
      </c>
    </row>
    <row r="30" spans="1:48" x14ac:dyDescent="0.3">
      <c r="A30" t="s">
        <v>824</v>
      </c>
      <c r="B30" t="s">
        <v>825</v>
      </c>
      <c r="C30" t="s">
        <v>10461</v>
      </c>
      <c r="D30" t="s">
        <v>106</v>
      </c>
      <c r="E30">
        <v>18723.766289364001</v>
      </c>
      <c r="F30">
        <v>71.64</v>
      </c>
      <c r="G30">
        <v>437.75345955044401</v>
      </c>
      <c r="H30">
        <f>(Table2[[#This Row],[1Y Return vs Nifty]]-AVERAGE(Table2[1Y Return vs Nifty]))/_xlfn.STDEV.P(Table2[1Y Return vs Nifty])</f>
        <v>5.4365385513673017</v>
      </c>
      <c r="I30">
        <v>7.8568148688025099</v>
      </c>
      <c r="J30">
        <f>(Table2[[#This Row],[1M Return vs Nifty]]-AVERAGE(Table2[1M Return vs Nifty]))/_xlfn.STDEV.P(Table2[1M Return vs Nifty])</f>
        <v>1.1418263950472438</v>
      </c>
      <c r="K30">
        <v>65.482916585542199</v>
      </c>
      <c r="L30">
        <f>(Table2[[#This Row],[6M Return vs Nifty]]-AVERAGE(Table2[6M Return vs Nifty]))/_xlfn.STDEV.P(Table2[6M Return vs Nifty])</f>
        <v>1.8854711857773334</v>
      </c>
      <c r="M30">
        <v>-3.0693026862371302</v>
      </c>
      <c r="N30">
        <f>(Table2[[#This Row],[1W Return vs Nifty]]-AVERAGE(Table2[1W Return vs Nifty]))/_xlfn.STDEV.P(Table2[1W Return vs Nifty])</f>
        <v>-0.11791861765141755</v>
      </c>
      <c r="O30">
        <v>66.040000000000006</v>
      </c>
      <c r="P30">
        <v>61.102510061850403</v>
      </c>
      <c r="Q30">
        <v>45.2254213754034</v>
      </c>
      <c r="R30">
        <v>62.013140560707903</v>
      </c>
      <c r="S30" s="2">
        <f>(Table2[[#This Row],[Close Price]]-Table2[[#This Row],[20D EMA]])/Table2[[#This Row],[20D EMA]]</f>
        <v>8.4797092671108326E-2</v>
      </c>
      <c r="T30" s="2">
        <f>(Table2[[#This Row],[Close Price]]-Table2[[#This Row],[50D EMA]])/Table2[[#This Row],[50D EMA]]</f>
        <v>0.17245592574647309</v>
      </c>
      <c r="U30" s="2">
        <f>(Table2[[#This Row],[Close Price]]-Table2[[#This Row],[200D EMA]])/Table2[[#This Row],[200D EMA]]</f>
        <v>0.58406484276479531</v>
      </c>
      <c r="V30">
        <v>2.0774563046974799</v>
      </c>
      <c r="W30">
        <v>66.56</v>
      </c>
      <c r="X30">
        <v>73.5</v>
      </c>
      <c r="Y30">
        <v>66.56</v>
      </c>
      <c r="Z30">
        <v>73.5</v>
      </c>
      <c r="AA30">
        <v>59.35</v>
      </c>
      <c r="AB30">
        <v>78.900000000000006</v>
      </c>
      <c r="AC30" s="2">
        <f>(Table2[[#This Row],[Close Price]]/Table2[[#This Row],[Day Low]])-1</f>
        <v>7.6322115384615419E-2</v>
      </c>
      <c r="AD30" s="2">
        <f>(Table2[[#This Row],[Day High]]/Table2[[#This Row],[Close Price]])-1</f>
        <v>2.5963149078726877E-2</v>
      </c>
      <c r="AE30" s="2">
        <f>(Table2[[#This Row],[Close Price]]/Table2[[#This Row],[Current Week Low]])-1</f>
        <v>7.6322115384615419E-2</v>
      </c>
      <c r="AF30" s="2">
        <f>(Table2[[#This Row],[Current Week High]]/Table2[[#This Row],[Close Price]])-1</f>
        <v>2.5963149078726877E-2</v>
      </c>
      <c r="AG30" s="2">
        <f>(Table2[[#This Row],[Close Price]]/Table2[[#This Row],[Current Month Low]])-1</f>
        <v>0.20707666385846668</v>
      </c>
      <c r="AH30" s="2">
        <f>(Table2[[#This Row],[Current Month High]]/Table2[[#This Row],[Close Price]])-1</f>
        <v>0.10134003350083765</v>
      </c>
      <c r="AI30">
        <v>10.134003350083701</v>
      </c>
      <c r="AJ30">
        <v>470.83665338645397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0.33</v>
      </c>
      <c r="AM30" t="s">
        <v>10507</v>
      </c>
      <c r="AN30">
        <v>18</v>
      </c>
      <c r="AO30" t="s">
        <v>10507</v>
      </c>
      <c r="AP30">
        <v>0.12807024228776501</v>
      </c>
      <c r="AQ30">
        <f>(Table2[[#This Row],[Sharpe Ratio]]-AVERAGE(Table2[Sharpe Ratio]))/_xlfn.STDEV.P(Table2[Sharpe Ratio])</f>
        <v>0.91096633949964678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9.2568838540401082</v>
      </c>
      <c r="AS30">
        <f>_xlfn.RANK.AVG(Table2[[#This Row],[1Y Return vs Nifty Z-Score]],Table2[1Y Return vs Nifty Z-Score])</f>
        <v>4</v>
      </c>
      <c r="AT30">
        <f>_xlfn.RANK.AVG(Table2[[#This Row],[6M Return vs Nifty Z-Score]],Table2[6M Return vs Nifty Z-Score])</f>
        <v>35</v>
      </c>
      <c r="AU30">
        <f>_xlfn.RANK.AVG(Table2[[#This Row],[Sharpe Ratio Z-Score]],Table2[Sharpe Ratio Z-Score])</f>
        <v>140</v>
      </c>
      <c r="AV30">
        <f>(Table2[[#This Row],[Rank 1Y]]+Table2[[#This Row],[Rank 6M]]+Table2[[#This Row],[Rank Sharpe]])/3</f>
        <v>59.666666666666664</v>
      </c>
    </row>
    <row r="31" spans="1:48" x14ac:dyDescent="0.3">
      <c r="A31" t="s">
        <v>1440</v>
      </c>
      <c r="B31" t="s">
        <v>1441</v>
      </c>
      <c r="C31" t="s">
        <v>10465</v>
      </c>
      <c r="D31" t="s">
        <v>204</v>
      </c>
      <c r="E31">
        <v>6938.5823856899997</v>
      </c>
      <c r="F31">
        <v>2417.3000000000002</v>
      </c>
      <c r="G31">
        <v>171.94557534587099</v>
      </c>
      <c r="H31">
        <f>(Table2[[#This Row],[1Y Return vs Nifty]]-AVERAGE(Table2[1Y Return vs Nifty]))/_xlfn.STDEV.P(Table2[1Y Return vs Nifty])</f>
        <v>1.8113132006321304</v>
      </c>
      <c r="I31">
        <v>33.1688830379832</v>
      </c>
      <c r="J31">
        <f>(Table2[[#This Row],[1M Return vs Nifty]]-AVERAGE(Table2[1M Return vs Nifty]))/_xlfn.STDEV.P(Table2[1M Return vs Nifty])</f>
        <v>3.8728726530998077</v>
      </c>
      <c r="K31">
        <v>70.103228194890505</v>
      </c>
      <c r="L31">
        <f>(Table2[[#This Row],[6M Return vs Nifty]]-AVERAGE(Table2[6M Return vs Nifty]))/_xlfn.STDEV.P(Table2[6M Return vs Nifty])</f>
        <v>2.0380351801930559</v>
      </c>
      <c r="M31">
        <v>-6.5476276042643997</v>
      </c>
      <c r="N31">
        <f>(Table2[[#This Row],[1W Return vs Nifty]]-AVERAGE(Table2[1W Return vs Nifty]))/_xlfn.STDEV.P(Table2[1W Return vs Nifty])</f>
        <v>-0.99423991826899483</v>
      </c>
      <c r="O31">
        <v>2424.91</v>
      </c>
      <c r="P31">
        <v>2088.1901967089598</v>
      </c>
      <c r="Q31">
        <v>1535.4569872478801</v>
      </c>
      <c r="R31">
        <v>41.735287861952301</v>
      </c>
      <c r="S31" s="2">
        <f>(Table2[[#This Row],[Close Price]]-Table2[[#This Row],[20D EMA]])/Table2[[#This Row],[20D EMA]]</f>
        <v>-3.1382608014316709E-3</v>
      </c>
      <c r="T31" s="2">
        <f>(Table2[[#This Row],[Close Price]]-Table2[[#This Row],[50D EMA]])/Table2[[#This Row],[50D EMA]]</f>
        <v>0.15760528126687201</v>
      </c>
      <c r="U31" s="2">
        <f>(Table2[[#This Row],[Close Price]]-Table2[[#This Row],[200D EMA]])/Table2[[#This Row],[200D EMA]]</f>
        <v>0.57431958047402976</v>
      </c>
      <c r="V31">
        <v>0.990367119758921</v>
      </c>
      <c r="W31">
        <v>2400</v>
      </c>
      <c r="X31">
        <v>2561.9</v>
      </c>
      <c r="Y31">
        <v>2400</v>
      </c>
      <c r="Z31">
        <v>2561.9</v>
      </c>
      <c r="AA31">
        <v>2145.6999999999998</v>
      </c>
      <c r="AB31">
        <v>2952.1</v>
      </c>
      <c r="AC31" s="2">
        <f>(Table2[[#This Row],[Close Price]]/Table2[[#This Row],[Day Low]])-1</f>
        <v>7.2083333333334831E-3</v>
      </c>
      <c r="AD31" s="2">
        <f>(Table2[[#This Row],[Day High]]/Table2[[#This Row],[Close Price]])-1</f>
        <v>5.9818806105985889E-2</v>
      </c>
      <c r="AE31" s="2">
        <f>(Table2[[#This Row],[Close Price]]/Table2[[#This Row],[Current Week Low]])-1</f>
        <v>7.2083333333334831E-3</v>
      </c>
      <c r="AF31" s="2">
        <f>(Table2[[#This Row],[Current Week High]]/Table2[[#This Row],[Close Price]])-1</f>
        <v>5.9818806105985889E-2</v>
      </c>
      <c r="AG31" s="2">
        <f>(Table2[[#This Row],[Close Price]]/Table2[[#This Row],[Current Month Low]])-1</f>
        <v>0.12657873887309523</v>
      </c>
      <c r="AH31" s="2">
        <f>(Table2[[#This Row],[Current Month High]]/Table2[[#This Row],[Close Price]])-1</f>
        <v>0.22123857196045171</v>
      </c>
      <c r="AI31">
        <v>22.123857196045101</v>
      </c>
      <c r="AJ31">
        <v>200.28571428571399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0.43</v>
      </c>
      <c r="AM31" t="s">
        <v>10507</v>
      </c>
      <c r="AN31">
        <v>-2.2799999999999998</v>
      </c>
      <c r="AO31" t="s">
        <v>10506</v>
      </c>
      <c r="AP31">
        <v>0.13590398761376701</v>
      </c>
      <c r="AQ31">
        <f>(Table2[[#This Row],[Sharpe Ratio]]-AVERAGE(Table2[Sharpe Ratio]))/_xlfn.STDEV.P(Table2[Sharpe Ratio])</f>
        <v>1.0001449200310897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7.7281260356870893</v>
      </c>
      <c r="AS31">
        <f>_xlfn.RANK.AVG(Table2[[#This Row],[1Y Return vs Nifty Z-Score]],Table2[1Y Return vs Nifty Z-Score])</f>
        <v>35</v>
      </c>
      <c r="AT31">
        <f>_xlfn.RANK.AVG(Table2[[#This Row],[6M Return vs Nifty Z-Score]],Table2[6M Return vs Nifty Z-Score])</f>
        <v>29</v>
      </c>
      <c r="AU31">
        <f>_xlfn.RANK.AVG(Table2[[#This Row],[Sharpe Ratio Z-Score]],Table2[Sharpe Ratio Z-Score])</f>
        <v>119</v>
      </c>
      <c r="AV31">
        <f>(Table2[[#This Row],[Rank 1Y]]+Table2[[#This Row],[Rank 6M]]+Table2[[#This Row],[Rank Sharpe]])/3</f>
        <v>61</v>
      </c>
    </row>
    <row r="32" spans="1:48" x14ac:dyDescent="0.3">
      <c r="A32" t="s">
        <v>1047</v>
      </c>
      <c r="B32" t="s">
        <v>1048</v>
      </c>
      <c r="C32" t="s">
        <v>10467</v>
      </c>
      <c r="D32" t="s">
        <v>132</v>
      </c>
      <c r="E32">
        <v>11943.23351378</v>
      </c>
      <c r="F32">
        <v>823.1</v>
      </c>
      <c r="G32">
        <v>126.091504846082</v>
      </c>
      <c r="H32">
        <f>(Table2[[#This Row],[1Y Return vs Nifty]]-AVERAGE(Table2[1Y Return vs Nifty]))/_xlfn.STDEV.P(Table2[1Y Return vs Nifty])</f>
        <v>1.1859316800362374</v>
      </c>
      <c r="I32">
        <v>-0.31526836978928202</v>
      </c>
      <c r="J32">
        <f>(Table2[[#This Row],[1M Return vs Nifty]]-AVERAGE(Table2[1M Return vs Nifty]))/_xlfn.STDEV.P(Table2[1M Return vs Nifty])</f>
        <v>0.2600992599874381</v>
      </c>
      <c r="K32">
        <v>67.882365317625997</v>
      </c>
      <c r="L32">
        <f>(Table2[[#This Row],[6M Return vs Nifty]]-AVERAGE(Table2[6M Return vs Nifty]))/_xlfn.STDEV.P(Table2[6M Return vs Nifty])</f>
        <v>1.9647016606703631</v>
      </c>
      <c r="M32">
        <v>0.141262533673878</v>
      </c>
      <c r="N32">
        <f>(Table2[[#This Row],[1W Return vs Nifty]]-AVERAGE(Table2[1W Return vs Nifty]))/_xlfn.STDEV.P(Table2[1W Return vs Nifty])</f>
        <v>0.69094391116191733</v>
      </c>
      <c r="O32">
        <v>752.6</v>
      </c>
      <c r="P32">
        <v>672.214362569537</v>
      </c>
      <c r="Q32">
        <v>523.36189637931705</v>
      </c>
      <c r="R32">
        <v>64.0003655849805</v>
      </c>
      <c r="S32" s="2">
        <f>(Table2[[#This Row],[Close Price]]-Table2[[#This Row],[20D EMA]])/Table2[[#This Row],[20D EMA]]</f>
        <v>9.3675259101780498E-2</v>
      </c>
      <c r="T32" s="2">
        <f>(Table2[[#This Row],[Close Price]]-Table2[[#This Row],[50D EMA]])/Table2[[#This Row],[50D EMA]]</f>
        <v>0.22446059744052954</v>
      </c>
      <c r="U32" s="2">
        <f>(Table2[[#This Row],[Close Price]]-Table2[[#This Row],[200D EMA]])/Table2[[#This Row],[200D EMA]]</f>
        <v>0.57271671035722815</v>
      </c>
      <c r="V32">
        <v>1.04064534403655</v>
      </c>
      <c r="W32">
        <v>756.1</v>
      </c>
      <c r="X32">
        <v>828</v>
      </c>
      <c r="Y32">
        <v>756.1</v>
      </c>
      <c r="Z32">
        <v>828</v>
      </c>
      <c r="AA32">
        <v>703.5</v>
      </c>
      <c r="AB32">
        <v>850</v>
      </c>
      <c r="AC32" s="2">
        <f>(Table2[[#This Row],[Close Price]]/Table2[[#This Row],[Day Low]])-1</f>
        <v>8.8612617378653669E-2</v>
      </c>
      <c r="AD32" s="2">
        <f>(Table2[[#This Row],[Day High]]/Table2[[#This Row],[Close Price]])-1</f>
        <v>5.9531041185760802E-3</v>
      </c>
      <c r="AE32" s="2">
        <f>(Table2[[#This Row],[Close Price]]/Table2[[#This Row],[Current Week Low]])-1</f>
        <v>8.8612617378653669E-2</v>
      </c>
      <c r="AF32" s="2">
        <f>(Table2[[#This Row],[Current Week High]]/Table2[[#This Row],[Close Price]])-1</f>
        <v>5.9531041185760802E-3</v>
      </c>
      <c r="AG32" s="2">
        <f>(Table2[[#This Row],[Close Price]]/Table2[[#This Row],[Current Month Low]])-1</f>
        <v>0.17000710732054025</v>
      </c>
      <c r="AH32" s="2">
        <f>(Table2[[#This Row],[Current Month High]]/Table2[[#This Row],[Close Price]])-1</f>
        <v>3.2681326691774926E-2</v>
      </c>
      <c r="AI32">
        <v>3.2681326691774899</v>
      </c>
      <c r="AJ32">
        <v>153.26153846153801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0.56999999999999995</v>
      </c>
      <c r="AM32" t="s">
        <v>10507</v>
      </c>
      <c r="AN32">
        <v>9.31</v>
      </c>
      <c r="AO32" t="s">
        <v>10507</v>
      </c>
      <c r="AP32">
        <v>0.15916736253410099</v>
      </c>
      <c r="AQ32">
        <f>(Table2[[#This Row],[Sharpe Ratio]]-AVERAGE(Table2[Sharpe Ratio]))/_xlfn.STDEV.P(Table2[Sharpe Ratio])</f>
        <v>1.2649728749149554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5.366649386770912</v>
      </c>
      <c r="AS32">
        <f>_xlfn.RANK.AVG(Table2[[#This Row],[1Y Return vs Nifty Z-Score]],Table2[1Y Return vs Nifty Z-Score])</f>
        <v>78</v>
      </c>
      <c r="AT32">
        <f>_xlfn.RANK.AVG(Table2[[#This Row],[6M Return vs Nifty Z-Score]],Table2[6M Return vs Nifty Z-Score])</f>
        <v>31</v>
      </c>
      <c r="AU32">
        <f>_xlfn.RANK.AVG(Table2[[#This Row],[Sharpe Ratio Z-Score]],Table2[Sharpe Ratio Z-Score])</f>
        <v>78</v>
      </c>
      <c r="AV32">
        <f>(Table2[[#This Row],[Rank 1Y]]+Table2[[#This Row],[Rank 6M]]+Table2[[#This Row],[Rank Sharpe]])/3</f>
        <v>62.333333333333336</v>
      </c>
    </row>
    <row r="33" spans="1:48" x14ac:dyDescent="0.3">
      <c r="A33" t="s">
        <v>1183</v>
      </c>
      <c r="B33" t="s">
        <v>1184</v>
      </c>
      <c r="C33" t="s">
        <v>10474</v>
      </c>
      <c r="D33" t="s">
        <v>135</v>
      </c>
      <c r="E33">
        <v>9800.2107739500007</v>
      </c>
      <c r="F33">
        <v>413.25</v>
      </c>
      <c r="G33">
        <v>286.24846509983399</v>
      </c>
      <c r="H33">
        <f>(Table2[[#This Row],[1Y Return vs Nifty]]-AVERAGE(Table2[1Y Return vs Nifty]))/_xlfn.STDEV.P(Table2[1Y Return vs Nifty])</f>
        <v>3.370235107099889</v>
      </c>
      <c r="I33">
        <v>-10.908537076045301</v>
      </c>
      <c r="J33">
        <f>(Table2[[#This Row],[1M Return vs Nifty]]-AVERAGE(Table2[1M Return vs Nifty]))/_xlfn.STDEV.P(Table2[1M Return vs Nifty])</f>
        <v>-0.88286174451835309</v>
      </c>
      <c r="K33">
        <v>73.670476068886899</v>
      </c>
      <c r="L33">
        <f>(Table2[[#This Row],[6M Return vs Nifty]]-AVERAGE(Table2[6M Return vs Nifty]))/_xlfn.STDEV.P(Table2[6M Return vs Nifty])</f>
        <v>2.1558267126141009</v>
      </c>
      <c r="M33">
        <v>-9.0146321817776194</v>
      </c>
      <c r="N33">
        <f>(Table2[[#This Row],[1W Return vs Nifty]]-AVERAGE(Table2[1W Return vs Nifty]))/_xlfn.STDEV.P(Table2[1W Return vs Nifty])</f>
        <v>-1.6157714631776907</v>
      </c>
      <c r="O33">
        <v>457.1</v>
      </c>
      <c r="P33">
        <v>432.47735606403501</v>
      </c>
      <c r="Q33">
        <v>302.42409185587297</v>
      </c>
      <c r="R33">
        <v>26.997062998310501</v>
      </c>
      <c r="S33" s="2">
        <f>(Table2[[#This Row],[Close Price]]-Table2[[#This Row],[20D EMA]])/Table2[[#This Row],[20D EMA]]</f>
        <v>-9.5930868518923698E-2</v>
      </c>
      <c r="T33" s="2">
        <f>(Table2[[#This Row],[Close Price]]-Table2[[#This Row],[50D EMA]])/Table2[[#This Row],[50D EMA]]</f>
        <v>-4.4458642272101057E-2</v>
      </c>
      <c r="U33" s="2">
        <f>(Table2[[#This Row],[Close Price]]-Table2[[#This Row],[200D EMA]])/Table2[[#This Row],[200D EMA]]</f>
        <v>0.36645859615226561</v>
      </c>
      <c r="V33">
        <v>0.77735546030898095</v>
      </c>
      <c r="W33">
        <v>390</v>
      </c>
      <c r="X33">
        <v>425.95</v>
      </c>
      <c r="Y33">
        <v>390</v>
      </c>
      <c r="Z33">
        <v>425.95</v>
      </c>
      <c r="AA33">
        <v>390</v>
      </c>
      <c r="AB33">
        <v>569.6</v>
      </c>
      <c r="AC33" s="2">
        <f>(Table2[[#This Row],[Close Price]]/Table2[[#This Row],[Day Low]])-1</f>
        <v>5.9615384615384626E-2</v>
      </c>
      <c r="AD33" s="2">
        <f>(Table2[[#This Row],[Day High]]/Table2[[#This Row],[Close Price]])-1</f>
        <v>3.0732002419842752E-2</v>
      </c>
      <c r="AE33" s="2">
        <f>(Table2[[#This Row],[Close Price]]/Table2[[#This Row],[Current Week Low]])-1</f>
        <v>5.9615384615384626E-2</v>
      </c>
      <c r="AF33" s="2">
        <f>(Table2[[#This Row],[Current Week High]]/Table2[[#This Row],[Close Price]])-1</f>
        <v>3.0732002419842752E-2</v>
      </c>
      <c r="AG33" s="2">
        <f>(Table2[[#This Row],[Close Price]]/Table2[[#This Row],[Current Month Low]])-1</f>
        <v>5.9615384615384626E-2</v>
      </c>
      <c r="AH33" s="2">
        <f>(Table2[[#This Row],[Current Month High]]/Table2[[#This Row],[Close Price]])-1</f>
        <v>0.3783424077434967</v>
      </c>
      <c r="AI33">
        <v>37.834240774349603</v>
      </c>
      <c r="AJ33">
        <v>338.461538461538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-0.03</v>
      </c>
      <c r="AM33" t="s">
        <v>10506</v>
      </c>
      <c r="AN33">
        <v>-24.82</v>
      </c>
      <c r="AO33" t="s">
        <v>10506</v>
      </c>
      <c r="AP33">
        <v>0.116846777101436</v>
      </c>
      <c r="AQ33">
        <f>(Table2[[#This Row],[Sharpe Ratio]]-AVERAGE(Table2[Sharpe Ratio]))/_xlfn.STDEV.P(Table2[Sharpe Ratio])</f>
        <v>0.78319952397161419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3.8106281359895604</v>
      </c>
      <c r="AS33">
        <f>_xlfn.RANK.AVG(Table2[[#This Row],[1Y Return vs Nifty Z-Score]],Table2[1Y Return vs Nifty Z-Score])</f>
        <v>9</v>
      </c>
      <c r="AT33">
        <f>_xlfn.RANK.AVG(Table2[[#This Row],[6M Return vs Nifty Z-Score]],Table2[6M Return vs Nifty Z-Score])</f>
        <v>25</v>
      </c>
      <c r="AU33">
        <f>_xlfn.RANK.AVG(Table2[[#This Row],[Sharpe Ratio Z-Score]],Table2[Sharpe Ratio Z-Score])</f>
        <v>162</v>
      </c>
      <c r="AV33">
        <f>(Table2[[#This Row],[Rank 1Y]]+Table2[[#This Row],[Rank 6M]]+Table2[[#This Row],[Rank Sharpe]])/3</f>
        <v>65.333333333333329</v>
      </c>
    </row>
    <row r="34" spans="1:48" x14ac:dyDescent="0.3">
      <c r="A34" t="s">
        <v>252</v>
      </c>
      <c r="B34" t="s">
        <v>253</v>
      </c>
      <c r="C34" t="s">
        <v>10469</v>
      </c>
      <c r="D34" t="s">
        <v>163</v>
      </c>
      <c r="E34">
        <v>106168.11169395001</v>
      </c>
      <c r="F34">
        <v>304.89999999999998</v>
      </c>
      <c r="G34">
        <v>186.83490059192999</v>
      </c>
      <c r="H34">
        <f>(Table2[[#This Row],[1Y Return vs Nifty]]-AVERAGE(Table2[1Y Return vs Nifty]))/_xlfn.STDEV.P(Table2[1Y Return vs Nifty])</f>
        <v>2.0143815163026013</v>
      </c>
      <c r="I34">
        <v>-3.6223338577428099</v>
      </c>
      <c r="J34">
        <f>(Table2[[#This Row],[1M Return vs Nifty]]-AVERAGE(Table2[1M Return vs Nifty]))/_xlfn.STDEV.P(Table2[1M Return vs Nifty])</f>
        <v>-9.6716657449410423E-2</v>
      </c>
      <c r="K34">
        <v>36.616964380565598</v>
      </c>
      <c r="L34">
        <f>(Table2[[#This Row],[6M Return vs Nifty]]-AVERAGE(Table2[6M Return vs Nifty]))/_xlfn.STDEV.P(Table2[6M Return vs Nifty])</f>
        <v>0.93230929035579801</v>
      </c>
      <c r="M34">
        <v>-9.8560368863500205</v>
      </c>
      <c r="N34">
        <f>(Table2[[#This Row],[1W Return vs Nifty]]-AVERAGE(Table2[1W Return vs Nifty]))/_xlfn.STDEV.P(Table2[1W Return vs Nifty])</f>
        <v>-1.8277530584666142</v>
      </c>
      <c r="O34">
        <v>310.51</v>
      </c>
      <c r="P34">
        <v>298.52840634006998</v>
      </c>
      <c r="Q34">
        <v>234.993130927474</v>
      </c>
      <c r="R34">
        <v>42.136822342940498</v>
      </c>
      <c r="S34" s="2">
        <f>(Table2[[#This Row],[Close Price]]-Table2[[#This Row],[20D EMA]])/Table2[[#This Row],[20D EMA]]</f>
        <v>-1.8067050980644789E-2</v>
      </c>
      <c r="T34" s="2">
        <f>(Table2[[#This Row],[Close Price]]-Table2[[#This Row],[50D EMA]])/Table2[[#This Row],[50D EMA]]</f>
        <v>2.1343341285491504E-2</v>
      </c>
      <c r="U34" s="2">
        <f>(Table2[[#This Row],[Close Price]]-Table2[[#This Row],[200D EMA]])/Table2[[#This Row],[200D EMA]]</f>
        <v>0.29748473411378717</v>
      </c>
      <c r="V34">
        <v>0.78616490852674104</v>
      </c>
      <c r="W34">
        <v>289.10000000000002</v>
      </c>
      <c r="X34">
        <v>306.35000000000002</v>
      </c>
      <c r="Y34">
        <v>289.10000000000002</v>
      </c>
      <c r="Z34">
        <v>306.35000000000002</v>
      </c>
      <c r="AA34">
        <v>289.10000000000002</v>
      </c>
      <c r="AB34">
        <v>335.35</v>
      </c>
      <c r="AC34" s="2">
        <f>(Table2[[#This Row],[Close Price]]/Table2[[#This Row],[Day Low]])-1</f>
        <v>5.4652369422345082E-2</v>
      </c>
      <c r="AD34" s="2">
        <f>(Table2[[#This Row],[Day High]]/Table2[[#This Row],[Close Price]])-1</f>
        <v>4.7556575926535061E-3</v>
      </c>
      <c r="AE34" s="2">
        <f>(Table2[[#This Row],[Close Price]]/Table2[[#This Row],[Current Week Low]])-1</f>
        <v>5.4652369422345082E-2</v>
      </c>
      <c r="AF34" s="2">
        <f>(Table2[[#This Row],[Current Week High]]/Table2[[#This Row],[Close Price]])-1</f>
        <v>4.7556575926535061E-3</v>
      </c>
      <c r="AG34" s="2">
        <f>(Table2[[#This Row],[Close Price]]/Table2[[#This Row],[Current Month Low]])-1</f>
        <v>5.4652369422345082E-2</v>
      </c>
      <c r="AH34" s="2">
        <f>(Table2[[#This Row],[Current Month High]]/Table2[[#This Row],[Close Price]])-1</f>
        <v>9.9868809445720075E-2</v>
      </c>
      <c r="AI34">
        <v>9.9868809445720004</v>
      </c>
      <c r="AJ34">
        <v>221.624472573839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-0.02</v>
      </c>
      <c r="AM34" t="s">
        <v>10506</v>
      </c>
      <c r="AN34">
        <v>-2.06</v>
      </c>
      <c r="AO34" t="s">
        <v>10506</v>
      </c>
      <c r="AP34">
        <v>0.16108532373770601</v>
      </c>
      <c r="AQ34">
        <f>(Table2[[#This Row],[Sharpe Ratio]]-AVERAGE(Table2[Sharpe Ratio]))/_xlfn.STDEV.P(Table2[Sharpe Ratio])</f>
        <v>1.2868067552026063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2.3090278459449811</v>
      </c>
      <c r="AS34">
        <f>_xlfn.RANK.AVG(Table2[[#This Row],[1Y Return vs Nifty Z-Score]],Table2[1Y Return vs Nifty Z-Score])</f>
        <v>25</v>
      </c>
      <c r="AT34">
        <f>_xlfn.RANK.AVG(Table2[[#This Row],[6M Return vs Nifty Z-Score]],Table2[6M Return vs Nifty Z-Score])</f>
        <v>103</v>
      </c>
      <c r="AU34">
        <f>_xlfn.RANK.AVG(Table2[[#This Row],[Sharpe Ratio Z-Score]],Table2[Sharpe Ratio Z-Score])</f>
        <v>71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164</v>
      </c>
      <c r="B35" t="s">
        <v>165</v>
      </c>
      <c r="C35" t="s">
        <v>10461</v>
      </c>
      <c r="D35" t="s">
        <v>106</v>
      </c>
      <c r="E35">
        <v>162943.90111999999</v>
      </c>
      <c r="F35">
        <v>618.79999999999995</v>
      </c>
      <c r="G35">
        <v>233.662375762202</v>
      </c>
      <c r="H35">
        <f>(Table2[[#This Row],[1Y Return vs Nifty]]-AVERAGE(Table2[1Y Return vs Nifty]))/_xlfn.STDEV.P(Table2[1Y Return vs Nifty])</f>
        <v>2.6530388330567569</v>
      </c>
      <c r="I35">
        <v>14.275685245317099</v>
      </c>
      <c r="J35">
        <f>(Table2[[#This Row],[1M Return vs Nifty]]-AVERAGE(Table2[1M Return vs Nifty]))/_xlfn.STDEV.P(Table2[1M Return vs Nifty])</f>
        <v>1.8343905824354938</v>
      </c>
      <c r="K35">
        <v>28.7175916861747</v>
      </c>
      <c r="L35">
        <f>(Table2[[#This Row],[6M Return vs Nifty]]-AVERAGE(Table2[6M Return vs Nifty]))/_xlfn.STDEV.P(Table2[6M Return vs Nifty])</f>
        <v>0.67146977269288666</v>
      </c>
      <c r="M35">
        <v>-6.2579821442593202</v>
      </c>
      <c r="N35">
        <f>(Table2[[#This Row],[1W Return vs Nifty]]-AVERAGE(Table2[1W Return vs Nifty]))/_xlfn.STDEV.P(Table2[1W Return vs Nifty])</f>
        <v>-0.9212672971909206</v>
      </c>
      <c r="O35">
        <v>589.48</v>
      </c>
      <c r="P35">
        <v>553.04046827139996</v>
      </c>
      <c r="Q35">
        <v>446.05928051234798</v>
      </c>
      <c r="R35">
        <v>60.691029800625898</v>
      </c>
      <c r="S35" s="2">
        <f>(Table2[[#This Row],[Close Price]]-Table2[[#This Row],[20D EMA]])/Table2[[#This Row],[20D EMA]]</f>
        <v>4.9738752799077045E-2</v>
      </c>
      <c r="T35" s="2">
        <f>(Table2[[#This Row],[Close Price]]-Table2[[#This Row],[50D EMA]])/Table2[[#This Row],[50D EMA]]</f>
        <v>0.1189054608139979</v>
      </c>
      <c r="U35" s="2">
        <f>(Table2[[#This Row],[Close Price]]-Table2[[#This Row],[200D EMA]])/Table2[[#This Row],[200D EMA]]</f>
        <v>0.38725955727059491</v>
      </c>
      <c r="V35">
        <v>0.70828226438782904</v>
      </c>
      <c r="W35">
        <v>0</v>
      </c>
      <c r="X35">
        <v>0</v>
      </c>
      <c r="Y35">
        <v>591.4</v>
      </c>
      <c r="Z35">
        <v>620.6</v>
      </c>
      <c r="AA35">
        <v>526.25</v>
      </c>
      <c r="AB35">
        <v>654</v>
      </c>
      <c r="AC35" s="2" t="e">
        <f>(Table2[[#This Row],[Close Price]]/Table2[[#This Row],[Day Low]])-1</f>
        <v>#DIV/0!</v>
      </c>
      <c r="AD35" s="2">
        <f>(Table2[[#This Row],[Day High]]/Table2[[#This Row],[Close Price]])-1</f>
        <v>-1</v>
      </c>
      <c r="AE35" s="2">
        <f>(Table2[[#This Row],[Close Price]]/Table2[[#This Row],[Current Week Low]])-1</f>
        <v>4.6330740615488697E-2</v>
      </c>
      <c r="AF35" s="2">
        <f>(Table2[[#This Row],[Current Week High]]/Table2[[#This Row],[Close Price]])-1</f>
        <v>2.9088558500325323E-3</v>
      </c>
      <c r="AG35" s="2">
        <f>(Table2[[#This Row],[Close Price]]/Table2[[#This Row],[Current Month Low]])-1</f>
        <v>0.17586698337292161</v>
      </c>
      <c r="AH35" s="2">
        <f>(Table2[[#This Row],[Current Month High]]/Table2[[#This Row],[Close Price]])-1</f>
        <v>5.6884292178409845E-2</v>
      </c>
      <c r="AI35">
        <v>5.6884292178409801</v>
      </c>
      <c r="AJ35">
        <v>281.15183246073298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0.03</v>
      </c>
      <c r="AM35" t="s">
        <v>10507</v>
      </c>
      <c r="AN35">
        <v>10.050000000000001</v>
      </c>
      <c r="AO35" t="s">
        <v>10507</v>
      </c>
      <c r="AP35">
        <v>0.18908435892557501</v>
      </c>
      <c r="AQ35">
        <f>(Table2[[#This Row],[Sharpe Ratio]]-AVERAGE(Table2[Sharpe Ratio]))/_xlfn.STDEV.P(Table2[Sharpe Ratio])</f>
        <v>1.6055449973070879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5.8431768883013042</v>
      </c>
      <c r="AS35">
        <f>_xlfn.RANK.AVG(Table2[[#This Row],[1Y Return vs Nifty Z-Score]],Table2[1Y Return vs Nifty Z-Score])</f>
        <v>12</v>
      </c>
      <c r="AT35">
        <f>_xlfn.RANK.AVG(Table2[[#This Row],[6M Return vs Nifty Z-Score]],Table2[6M Return vs Nifty Z-Score])</f>
        <v>150</v>
      </c>
      <c r="AU35">
        <f>_xlfn.RANK.AVG(Table2[[#This Row],[Sharpe Ratio Z-Score]],Table2[Sharpe Ratio Z-Score])</f>
        <v>40</v>
      </c>
      <c r="AV35">
        <f>(Table2[[#This Row],[Rank 1Y]]+Table2[[#This Row],[Rank 6M]]+Table2[[#This Row],[Rank Sharpe]])/3</f>
        <v>67.333333333333329</v>
      </c>
    </row>
    <row r="36" spans="1:48" x14ac:dyDescent="0.3">
      <c r="A36" t="s">
        <v>564</v>
      </c>
      <c r="B36" t="s">
        <v>565</v>
      </c>
      <c r="C36" t="s">
        <v>10464</v>
      </c>
      <c r="D36" t="s">
        <v>46</v>
      </c>
      <c r="E36">
        <v>33298.199999999997</v>
      </c>
      <c r="F36">
        <v>184.99</v>
      </c>
      <c r="G36">
        <v>317.902169930654</v>
      </c>
      <c r="H36">
        <f>(Table2[[#This Row],[1Y Return vs Nifty]]-AVERAGE(Table2[1Y Return vs Nifty]))/_xlfn.STDEV.P(Table2[1Y Return vs Nifty])</f>
        <v>3.8019446989382595</v>
      </c>
      <c r="I36">
        <v>0.29244384663784301</v>
      </c>
      <c r="J36">
        <f>(Table2[[#This Row],[1M Return vs Nifty]]-AVERAGE(Table2[1M Return vs Nifty]))/_xlfn.STDEV.P(Table2[1M Return vs Nifty])</f>
        <v>0.32566838549520377</v>
      </c>
      <c r="K36">
        <v>73.999549445582801</v>
      </c>
      <c r="L36">
        <f>(Table2[[#This Row],[6M Return vs Nifty]]-AVERAGE(Table2[6M Return vs Nifty]))/_xlfn.STDEV.P(Table2[6M Return vs Nifty])</f>
        <v>2.1666928084642199</v>
      </c>
      <c r="M36">
        <v>-9.6352149805557801</v>
      </c>
      <c r="N36">
        <f>(Table2[[#This Row],[1W Return vs Nifty]]-AVERAGE(Table2[1W Return vs Nifty]))/_xlfn.STDEV.P(Table2[1W Return vs Nifty])</f>
        <v>-1.7721196877347589</v>
      </c>
      <c r="O36">
        <v>176.53</v>
      </c>
      <c r="P36">
        <v>161.98279236897801</v>
      </c>
      <c r="Q36">
        <v>121.888762676895</v>
      </c>
      <c r="R36">
        <v>56.861386335201402</v>
      </c>
      <c r="S36" s="2">
        <f>(Table2[[#This Row],[Close Price]]-Table2[[#This Row],[20D EMA]])/Table2[[#This Row],[20D EMA]]</f>
        <v>4.792386563190397E-2</v>
      </c>
      <c r="T36" s="2">
        <f>(Table2[[#This Row],[Close Price]]-Table2[[#This Row],[50D EMA]])/Table2[[#This Row],[50D EMA]]</f>
        <v>0.14203488712933315</v>
      </c>
      <c r="U36" s="2">
        <f>(Table2[[#This Row],[Close Price]]-Table2[[#This Row],[200D EMA]])/Table2[[#This Row],[200D EMA]]</f>
        <v>0.517695281642779</v>
      </c>
      <c r="V36">
        <v>1.1300949384260199</v>
      </c>
      <c r="W36">
        <v>168.75</v>
      </c>
      <c r="X36">
        <v>186.75</v>
      </c>
      <c r="Y36">
        <v>168.75</v>
      </c>
      <c r="Z36">
        <v>186.75</v>
      </c>
      <c r="AA36">
        <v>155.80000000000001</v>
      </c>
      <c r="AB36">
        <v>198.3</v>
      </c>
      <c r="AC36" s="2">
        <f>(Table2[[#This Row],[Close Price]]/Table2[[#This Row],[Day Low]])-1</f>
        <v>9.6237037037037121E-2</v>
      </c>
      <c r="AD36" s="2">
        <f>(Table2[[#This Row],[Day High]]/Table2[[#This Row],[Close Price]])-1</f>
        <v>9.5140277852856503E-3</v>
      </c>
      <c r="AE36" s="2">
        <f>(Table2[[#This Row],[Close Price]]/Table2[[#This Row],[Current Week Low]])-1</f>
        <v>9.6237037037037121E-2</v>
      </c>
      <c r="AF36" s="2">
        <f>(Table2[[#This Row],[Current Week High]]/Table2[[#This Row],[Close Price]])-1</f>
        <v>9.5140277852856503E-3</v>
      </c>
      <c r="AG36" s="2">
        <f>(Table2[[#This Row],[Close Price]]/Table2[[#This Row],[Current Month Low]])-1</f>
        <v>0.18735558408215658</v>
      </c>
      <c r="AH36" s="2">
        <f>(Table2[[#This Row],[Current Month High]]/Table2[[#This Row],[Close Price]])-1</f>
        <v>7.1949835126223105E-2</v>
      </c>
      <c r="AI36">
        <v>7.1949835126223096</v>
      </c>
      <c r="AJ36">
        <v>346.83574879227001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0.19</v>
      </c>
      <c r="AM36" t="s">
        <v>10507</v>
      </c>
      <c r="AN36">
        <v>9.44</v>
      </c>
      <c r="AO36" t="s">
        <v>10507</v>
      </c>
      <c r="AP36">
        <v>0.110910025787431</v>
      </c>
      <c r="AQ36">
        <f>(Table2[[#This Row],[Sharpe Ratio]]-AVERAGE(Table2[Sharpe Ratio]))/_xlfn.STDEV.P(Table2[Sharpe Ratio])</f>
        <v>0.71561613529623291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5.2378023404591572</v>
      </c>
      <c r="AS36">
        <f>_xlfn.RANK.AVG(Table2[[#This Row],[1Y Return vs Nifty Z-Score]],Table2[1Y Return vs Nifty Z-Score])</f>
        <v>7</v>
      </c>
      <c r="AT36">
        <f>_xlfn.RANK.AVG(Table2[[#This Row],[6M Return vs Nifty Z-Score]],Table2[6M Return vs Nifty Z-Score])</f>
        <v>24</v>
      </c>
      <c r="AU36">
        <f>_xlfn.RANK.AVG(Table2[[#This Row],[Sharpe Ratio Z-Score]],Table2[Sharpe Ratio Z-Score])</f>
        <v>176</v>
      </c>
      <c r="AV36">
        <f>(Table2[[#This Row],[Rank 1Y]]+Table2[[#This Row],[Rank 6M]]+Table2[[#This Row],[Rank Sharpe]])/3</f>
        <v>69</v>
      </c>
    </row>
    <row r="37" spans="1:48" x14ac:dyDescent="0.3">
      <c r="A37" t="s">
        <v>720</v>
      </c>
      <c r="B37" t="s">
        <v>721</v>
      </c>
      <c r="C37" t="s">
        <v>10463</v>
      </c>
      <c r="D37" t="s">
        <v>43</v>
      </c>
      <c r="E37">
        <v>22149.6712429</v>
      </c>
      <c r="F37">
        <v>4277.45</v>
      </c>
      <c r="G37">
        <v>135.448738068442</v>
      </c>
      <c r="H37">
        <f>(Table2[[#This Row],[1Y Return vs Nifty]]-AVERAGE(Table2[1Y Return vs Nifty]))/_xlfn.STDEV.P(Table2[1Y Return vs Nifty])</f>
        <v>1.3135504645277218</v>
      </c>
      <c r="I37">
        <v>-5.2907519291021696</v>
      </c>
      <c r="J37">
        <f>(Table2[[#This Row],[1M Return vs Nifty]]-AVERAGE(Table2[1M Return vs Nifty]))/_xlfn.STDEV.P(Table2[1M Return vs Nifty])</f>
        <v>-0.27673066895563581</v>
      </c>
      <c r="K37">
        <v>81.695808985259106</v>
      </c>
      <c r="L37">
        <f>(Table2[[#This Row],[6M Return vs Nifty]]-AVERAGE(Table2[6M Return vs Nifty]))/_xlfn.STDEV.P(Table2[6M Return vs Nifty])</f>
        <v>2.4208254723861544</v>
      </c>
      <c r="M37">
        <v>2.6220455097771298</v>
      </c>
      <c r="N37">
        <f>(Table2[[#This Row],[1W Return vs Nifty]]-AVERAGE(Table2[1W Return vs Nifty]))/_xlfn.STDEV.P(Table2[1W Return vs Nifty])</f>
        <v>1.3159467546000478</v>
      </c>
      <c r="O37">
        <v>4229.49</v>
      </c>
      <c r="P37">
        <v>3996.8647710958398</v>
      </c>
      <c r="Q37">
        <v>3113.9910940746499</v>
      </c>
      <c r="R37">
        <v>50.820033396802899</v>
      </c>
      <c r="S37" s="2">
        <f>(Table2[[#This Row],[Close Price]]-Table2[[#This Row],[20D EMA]])/Table2[[#This Row],[20D EMA]]</f>
        <v>1.1339428630875127E-2</v>
      </c>
      <c r="T37" s="2">
        <f>(Table2[[#This Row],[Close Price]]-Table2[[#This Row],[50D EMA]])/Table2[[#This Row],[50D EMA]]</f>
        <v>7.0201331536976302E-2</v>
      </c>
      <c r="U37" s="2">
        <f>(Table2[[#This Row],[Close Price]]-Table2[[#This Row],[200D EMA]])/Table2[[#This Row],[200D EMA]]</f>
        <v>0.37362306788198507</v>
      </c>
      <c r="V37">
        <v>2.2436341740140802</v>
      </c>
      <c r="W37">
        <v>4131</v>
      </c>
      <c r="X37">
        <v>4340</v>
      </c>
      <c r="Y37">
        <v>4131</v>
      </c>
      <c r="Z37">
        <v>4340</v>
      </c>
      <c r="AA37">
        <v>3950.05</v>
      </c>
      <c r="AB37">
        <v>4821.3</v>
      </c>
      <c r="AC37" s="2">
        <f>(Table2[[#This Row],[Close Price]]/Table2[[#This Row],[Day Low]])-1</f>
        <v>3.5451464536431887E-2</v>
      </c>
      <c r="AD37" s="2">
        <f>(Table2[[#This Row],[Day High]]/Table2[[#This Row],[Close Price]])-1</f>
        <v>1.4623198400916415E-2</v>
      </c>
      <c r="AE37" s="2">
        <f>(Table2[[#This Row],[Close Price]]/Table2[[#This Row],[Current Week Low]])-1</f>
        <v>3.5451464536431887E-2</v>
      </c>
      <c r="AF37" s="2">
        <f>(Table2[[#This Row],[Current Week High]]/Table2[[#This Row],[Close Price]])-1</f>
        <v>1.4623198400916415E-2</v>
      </c>
      <c r="AG37" s="2">
        <f>(Table2[[#This Row],[Close Price]]/Table2[[#This Row],[Current Month Low]])-1</f>
        <v>8.2885026771812864E-2</v>
      </c>
      <c r="AH37" s="2">
        <f>(Table2[[#This Row],[Current Month High]]/Table2[[#This Row],[Close Price]])-1</f>
        <v>0.12714350839869559</v>
      </c>
      <c r="AI37">
        <v>12.7143508398695</v>
      </c>
      <c r="AJ37">
        <v>161.61773700305801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0.16</v>
      </c>
      <c r="AM37" t="s">
        <v>10507</v>
      </c>
      <c r="AN37">
        <v>-0.23</v>
      </c>
      <c r="AO37" t="s">
        <v>10506</v>
      </c>
      <c r="AP37">
        <v>0.13450851784986201</v>
      </c>
      <c r="AQ37">
        <f>(Table2[[#This Row],[Sharpe Ratio]]-AVERAGE(Table2[Sharpe Ratio]))/_xlfn.STDEV.P(Table2[Sharpe Ratio])</f>
        <v>0.98425903051837715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5.7578510530766653</v>
      </c>
      <c r="AS37">
        <f>_xlfn.RANK.AVG(Table2[[#This Row],[1Y Return vs Nifty Z-Score]],Table2[1Y Return vs Nifty Z-Score])</f>
        <v>68</v>
      </c>
      <c r="AT37">
        <f>_xlfn.RANK.AVG(Table2[[#This Row],[6M Return vs Nifty Z-Score]],Table2[6M Return vs Nifty Z-Score])</f>
        <v>15</v>
      </c>
      <c r="AU37">
        <f>_xlfn.RANK.AVG(Table2[[#This Row],[Sharpe Ratio Z-Score]],Table2[Sharpe Ratio Z-Score])</f>
        <v>125</v>
      </c>
      <c r="AV37">
        <f>(Table2[[#This Row],[Rank 1Y]]+Table2[[#This Row],[Rank 6M]]+Table2[[#This Row],[Rank Sharpe]])/3</f>
        <v>69.333333333333329</v>
      </c>
    </row>
    <row r="38" spans="1:48" x14ac:dyDescent="0.3">
      <c r="A38" t="s">
        <v>918</v>
      </c>
      <c r="B38" t="s">
        <v>919</v>
      </c>
      <c r="C38" t="s">
        <v>10461</v>
      </c>
      <c r="D38" t="s">
        <v>235</v>
      </c>
      <c r="E38">
        <v>15817.298741265</v>
      </c>
      <c r="F38">
        <v>3810.45</v>
      </c>
      <c r="G38">
        <v>235.82292977193501</v>
      </c>
      <c r="H38">
        <f>(Table2[[#This Row],[1Y Return vs Nifty]]-AVERAGE(Table2[1Y Return vs Nifty]))/_xlfn.STDEV.P(Table2[1Y Return vs Nifty])</f>
        <v>2.6825055856745559</v>
      </c>
      <c r="I38">
        <v>-5.2300589411482097</v>
      </c>
      <c r="J38">
        <f>(Table2[[#This Row],[1M Return vs Nifty]]-AVERAGE(Table2[1M Return vs Nifty]))/_xlfn.STDEV.P(Table2[1M Return vs Nifty])</f>
        <v>-0.27018219743075622</v>
      </c>
      <c r="K38">
        <v>22.356296070617201</v>
      </c>
      <c r="L38">
        <f>(Table2[[#This Row],[6M Return vs Nifty]]-AVERAGE(Table2[6M Return vs Nifty]))/_xlfn.STDEV.P(Table2[6M Return vs Nifty])</f>
        <v>0.46141799462557093</v>
      </c>
      <c r="M38">
        <v>-4.57776037238144</v>
      </c>
      <c r="N38">
        <f>(Table2[[#This Row],[1W Return vs Nifty]]-AVERAGE(Table2[1W Return vs Nifty]))/_xlfn.STDEV.P(Table2[1W Return vs Nifty])</f>
        <v>-0.49795603008449013</v>
      </c>
      <c r="O38">
        <v>3939.91</v>
      </c>
      <c r="P38">
        <v>3932.59489054901</v>
      </c>
      <c r="Q38">
        <v>3244.4149566302899</v>
      </c>
      <c r="R38">
        <v>28.212690447243201</v>
      </c>
      <c r="S38" s="2">
        <f>(Table2[[#This Row],[Close Price]]-Table2[[#This Row],[20D EMA]])/Table2[[#This Row],[20D EMA]]</f>
        <v>-3.2858618597886767E-2</v>
      </c>
      <c r="T38" s="2">
        <f>(Table2[[#This Row],[Close Price]]-Table2[[#This Row],[50D EMA]])/Table2[[#This Row],[50D EMA]]</f>
        <v>-3.1059616855668066E-2</v>
      </c>
      <c r="U38" s="2">
        <f>(Table2[[#This Row],[Close Price]]-Table2[[#This Row],[200D EMA]])/Table2[[#This Row],[200D EMA]]</f>
        <v>0.17446444148981624</v>
      </c>
      <c r="V38">
        <v>1.74193828459922</v>
      </c>
      <c r="W38">
        <v>3420.3</v>
      </c>
      <c r="X38">
        <v>3939</v>
      </c>
      <c r="Y38">
        <v>3420.3</v>
      </c>
      <c r="Z38">
        <v>3939</v>
      </c>
      <c r="AA38">
        <v>3420.3</v>
      </c>
      <c r="AB38">
        <v>4294.2</v>
      </c>
      <c r="AC38" s="2">
        <f>(Table2[[#This Row],[Close Price]]/Table2[[#This Row],[Day Low]])-1</f>
        <v>0.11406894132093659</v>
      </c>
      <c r="AD38" s="2">
        <f>(Table2[[#This Row],[Day High]]/Table2[[#This Row],[Close Price]])-1</f>
        <v>3.3736172892965488E-2</v>
      </c>
      <c r="AE38" s="2">
        <f>(Table2[[#This Row],[Close Price]]/Table2[[#This Row],[Current Week Low]])-1</f>
        <v>0.11406894132093659</v>
      </c>
      <c r="AF38" s="2">
        <f>(Table2[[#This Row],[Current Week High]]/Table2[[#This Row],[Close Price]])-1</f>
        <v>3.3736172892965488E-2</v>
      </c>
      <c r="AG38" s="2">
        <f>(Table2[[#This Row],[Close Price]]/Table2[[#This Row],[Current Month Low]])-1</f>
        <v>0.11406894132093659</v>
      </c>
      <c r="AH38" s="2">
        <f>(Table2[[#This Row],[Current Month High]]/Table2[[#This Row],[Close Price]])-1</f>
        <v>0.12695350942802031</v>
      </c>
      <c r="AI38">
        <v>12.846251755041999</v>
      </c>
      <c r="AJ38">
        <v>264.09631646839603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-0.12</v>
      </c>
      <c r="AM38" t="s">
        <v>10506</v>
      </c>
      <c r="AN38">
        <v>-1.83</v>
      </c>
      <c r="AO38" t="s">
        <v>10506</v>
      </c>
      <c r="AP38">
        <v>0.279117042492047</v>
      </c>
      <c r="AQ38">
        <f>(Table2[[#This Row],[Sharpe Ratio]]-AVERAGE(Table2[Sharpe Ratio]))/_xlfn.STDEV.P(Table2[Sharpe Ratio])</f>
        <v>2.6304681455289836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5.0062534983138649</v>
      </c>
      <c r="AS38">
        <f>_xlfn.RANK.AVG(Table2[[#This Row],[1Y Return vs Nifty Z-Score]],Table2[1Y Return vs Nifty Z-Score])</f>
        <v>11</v>
      </c>
      <c r="AT38">
        <f>_xlfn.RANK.AVG(Table2[[#This Row],[6M Return vs Nifty Z-Score]],Table2[6M Return vs Nifty Z-Score])</f>
        <v>199</v>
      </c>
      <c r="AU38">
        <f>_xlfn.RANK.AVG(Table2[[#This Row],[Sharpe Ratio Z-Score]],Table2[Sharpe Ratio Z-Score])</f>
        <v>3</v>
      </c>
      <c r="AV38">
        <f>(Table2[[#This Row],[Rank 1Y]]+Table2[[#This Row],[Rank 6M]]+Table2[[#This Row],[Rank Sharpe]])/3</f>
        <v>71</v>
      </c>
    </row>
    <row r="39" spans="1:48" x14ac:dyDescent="0.3">
      <c r="A39" t="s">
        <v>568</v>
      </c>
      <c r="B39" t="s">
        <v>569</v>
      </c>
      <c r="C39" t="s">
        <v>10469</v>
      </c>
      <c r="D39" t="s">
        <v>238</v>
      </c>
      <c r="E39">
        <v>32891.222213025001</v>
      </c>
      <c r="F39">
        <v>8188.35</v>
      </c>
      <c r="G39">
        <v>90.658767601320207</v>
      </c>
      <c r="H39">
        <f>(Table2[[#This Row],[1Y Return vs Nifty]]-AVERAGE(Table2[1Y Return vs Nifty]))/_xlfn.STDEV.P(Table2[1Y Return vs Nifty])</f>
        <v>0.70268169033018035</v>
      </c>
      <c r="I39">
        <v>-7.8985515521363503</v>
      </c>
      <c r="J39">
        <f>(Table2[[#This Row],[1M Return vs Nifty]]-AVERAGE(Table2[1M Return vs Nifty]))/_xlfn.STDEV.P(Table2[1M Return vs Nifty])</f>
        <v>-0.55809927758280331</v>
      </c>
      <c r="K39">
        <v>39.387569312712998</v>
      </c>
      <c r="L39">
        <f>(Table2[[#This Row],[6M Return vs Nifty]]-AVERAGE(Table2[6M Return vs Nifty]))/_xlfn.STDEV.P(Table2[6M Return vs Nifty])</f>
        <v>1.0237954478134612</v>
      </c>
      <c r="M39">
        <v>-8.1869888698770001</v>
      </c>
      <c r="N39">
        <f>(Table2[[#This Row],[1W Return vs Nifty]]-AVERAGE(Table2[1W Return vs Nifty]))/_xlfn.STDEV.P(Table2[1W Return vs Nifty])</f>
        <v>-1.4072568819856803</v>
      </c>
      <c r="O39">
        <v>8511.9699999999993</v>
      </c>
      <c r="P39">
        <v>8214.7467915449997</v>
      </c>
      <c r="Q39">
        <v>6682.6128486982898</v>
      </c>
      <c r="R39">
        <v>37.307392302372797</v>
      </c>
      <c r="S39" s="2">
        <f>(Table2[[#This Row],[Close Price]]-Table2[[#This Row],[20D EMA]])/Table2[[#This Row],[20D EMA]]</f>
        <v>-3.801940091424183E-2</v>
      </c>
      <c r="T39" s="2">
        <f>(Table2[[#This Row],[Close Price]]-Table2[[#This Row],[50D EMA]])/Table2[[#This Row],[50D EMA]]</f>
        <v>-3.2133420803874524E-3</v>
      </c>
      <c r="U39" s="2">
        <f>(Table2[[#This Row],[Close Price]]-Table2[[#This Row],[200D EMA]])/Table2[[#This Row],[200D EMA]]</f>
        <v>0.22532161976060217</v>
      </c>
      <c r="V39">
        <v>0.91876147217123405</v>
      </c>
      <c r="W39">
        <v>7595</v>
      </c>
      <c r="X39">
        <v>8289.9500000000007</v>
      </c>
      <c r="Y39">
        <v>7595</v>
      </c>
      <c r="Z39">
        <v>8289.9500000000007</v>
      </c>
      <c r="AA39">
        <v>7595</v>
      </c>
      <c r="AB39">
        <v>9099</v>
      </c>
      <c r="AC39" s="2">
        <f>(Table2[[#This Row],[Close Price]]/Table2[[#This Row],[Day Low]])-1</f>
        <v>7.8123765635286446E-2</v>
      </c>
      <c r="AD39" s="2">
        <f>(Table2[[#This Row],[Day High]]/Table2[[#This Row],[Close Price]])-1</f>
        <v>1.2407872159836852E-2</v>
      </c>
      <c r="AE39" s="2">
        <f>(Table2[[#This Row],[Close Price]]/Table2[[#This Row],[Current Week Low]])-1</f>
        <v>7.8123765635286446E-2</v>
      </c>
      <c r="AF39" s="2">
        <f>(Table2[[#This Row],[Current Week High]]/Table2[[#This Row],[Close Price]])-1</f>
        <v>1.2407872159836852E-2</v>
      </c>
      <c r="AG39" s="2">
        <f>(Table2[[#This Row],[Close Price]]/Table2[[#This Row],[Current Month Low]])-1</f>
        <v>7.8123765635286446E-2</v>
      </c>
      <c r="AH39" s="2">
        <f>(Table2[[#This Row],[Current Month High]]/Table2[[#This Row],[Close Price]])-1</f>
        <v>0.11121288171609667</v>
      </c>
      <c r="AI39">
        <v>11.121288171609599</v>
      </c>
      <c r="AJ39">
        <v>147.88768636948399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-0.04</v>
      </c>
      <c r="AM39" t="s">
        <v>10506</v>
      </c>
      <c r="AN39">
        <v>-5.55</v>
      </c>
      <c r="AO39" t="s">
        <v>10506</v>
      </c>
      <c r="AP39">
        <v>0.25673635434790198</v>
      </c>
      <c r="AQ39">
        <f>(Table2[[#This Row],[Sharpe Ratio]]-AVERAGE(Table2[Sharpe Ratio]))/_xlfn.STDEV.P(Table2[Sharpe Ratio])</f>
        <v>2.3756886094382499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2.1368095880134077</v>
      </c>
      <c r="AS39">
        <f>_xlfn.RANK.AVG(Table2[[#This Row],[1Y Return vs Nifty Z-Score]],Table2[1Y Return vs Nifty Z-Score])</f>
        <v>116</v>
      </c>
      <c r="AT39">
        <f>_xlfn.RANK.AVG(Table2[[#This Row],[6M Return vs Nifty Z-Score]],Table2[6M Return vs Nifty Z-Score])</f>
        <v>93</v>
      </c>
      <c r="AU39">
        <f>_xlfn.RANK.AVG(Table2[[#This Row],[Sharpe Ratio Z-Score]],Table2[Sharpe Ratio Z-Score])</f>
        <v>7</v>
      </c>
      <c r="AV39">
        <f>(Table2[[#This Row],[Rank 1Y]]+Table2[[#This Row],[Rank 6M]]+Table2[[#This Row],[Rank Sharpe]])/3</f>
        <v>72</v>
      </c>
    </row>
    <row r="40" spans="1:48" x14ac:dyDescent="0.3">
      <c r="A40" t="s">
        <v>866</v>
      </c>
      <c r="B40" t="s">
        <v>867</v>
      </c>
      <c r="C40" t="s">
        <v>10465</v>
      </c>
      <c r="D40" t="s">
        <v>469</v>
      </c>
      <c r="E40">
        <v>17215.192121329899</v>
      </c>
      <c r="F40">
        <v>621.04999999999995</v>
      </c>
      <c r="G40">
        <v>242.38040138648799</v>
      </c>
      <c r="H40">
        <f>(Table2[[#This Row],[1Y Return vs Nifty]]-AVERAGE(Table2[1Y Return vs Nifty]))/_xlfn.STDEV.P(Table2[1Y Return vs Nifty])</f>
        <v>2.7719397738474991</v>
      </c>
      <c r="I40">
        <v>12.0908714105513</v>
      </c>
      <c r="J40">
        <f>(Table2[[#This Row],[1M Return vs Nifty]]-AVERAGE(Table2[1M Return vs Nifty]))/_xlfn.STDEV.P(Table2[1M Return vs Nifty])</f>
        <v>1.5986600365118044</v>
      </c>
      <c r="K40">
        <v>22.967477834717499</v>
      </c>
      <c r="L40">
        <f>(Table2[[#This Row],[6M Return vs Nifty]]-AVERAGE(Table2[6M Return vs Nifty]))/_xlfn.STDEV.P(Table2[6M Return vs Nifty])</f>
        <v>0.48159938911345074</v>
      </c>
      <c r="M40">
        <v>2.51471325864446</v>
      </c>
      <c r="N40">
        <f>(Table2[[#This Row],[1W Return vs Nifty]]-AVERAGE(Table2[1W Return vs Nifty]))/_xlfn.STDEV.P(Table2[1W Return vs Nifty])</f>
        <v>1.2889057103826669</v>
      </c>
      <c r="O40">
        <v>570.39</v>
      </c>
      <c r="P40">
        <v>535.50189639933706</v>
      </c>
      <c r="Q40">
        <v>445.12580899329299</v>
      </c>
      <c r="R40">
        <v>63.482395448814103</v>
      </c>
      <c r="S40" s="2">
        <f>(Table2[[#This Row],[Close Price]]-Table2[[#This Row],[20D EMA]])/Table2[[#This Row],[20D EMA]]</f>
        <v>8.881642385034795E-2</v>
      </c>
      <c r="T40" s="2">
        <f>(Table2[[#This Row],[Close Price]]-Table2[[#This Row],[50D EMA]])/Table2[[#This Row],[50D EMA]]</f>
        <v>0.15975312912219372</v>
      </c>
      <c r="U40" s="2">
        <f>(Table2[[#This Row],[Close Price]]-Table2[[#This Row],[200D EMA]])/Table2[[#This Row],[200D EMA]]</f>
        <v>0.39522352434378327</v>
      </c>
      <c r="V40">
        <v>2.31832439445762</v>
      </c>
      <c r="W40">
        <v>572.29999999999995</v>
      </c>
      <c r="X40">
        <v>624.79999999999995</v>
      </c>
      <c r="Y40">
        <v>572.29999999999995</v>
      </c>
      <c r="Z40">
        <v>624.79999999999995</v>
      </c>
      <c r="AA40">
        <v>497.3</v>
      </c>
      <c r="AB40">
        <v>684.65</v>
      </c>
      <c r="AC40" s="2">
        <f>(Table2[[#This Row],[Close Price]]/Table2[[#This Row],[Day Low]])-1</f>
        <v>8.5182596540276156E-2</v>
      </c>
      <c r="AD40" s="2">
        <f>(Table2[[#This Row],[Day High]]/Table2[[#This Row],[Close Price]])-1</f>
        <v>6.0381611786490819E-3</v>
      </c>
      <c r="AE40" s="2">
        <f>(Table2[[#This Row],[Close Price]]/Table2[[#This Row],[Current Week Low]])-1</f>
        <v>8.5182596540276156E-2</v>
      </c>
      <c r="AF40" s="2">
        <f>(Table2[[#This Row],[Current Week High]]/Table2[[#This Row],[Close Price]])-1</f>
        <v>6.0381611786490819E-3</v>
      </c>
      <c r="AG40" s="2">
        <f>(Table2[[#This Row],[Close Price]]/Table2[[#This Row],[Current Month Low]])-1</f>
        <v>0.24884375628393318</v>
      </c>
      <c r="AH40" s="2">
        <f>(Table2[[#This Row],[Current Month High]]/Table2[[#This Row],[Close Price]])-1</f>
        <v>0.10240721358988814</v>
      </c>
      <c r="AI40">
        <v>10.2407213589888</v>
      </c>
      <c r="AJ40">
        <v>273.90126429861499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0.03</v>
      </c>
      <c r="AM40" t="s">
        <v>10507</v>
      </c>
      <c r="AN40">
        <v>18.57</v>
      </c>
      <c r="AO40" t="s">
        <v>10507</v>
      </c>
      <c r="AP40">
        <v>0.21933707215732601</v>
      </c>
      <c r="AQ40">
        <f>(Table2[[#This Row],[Sharpe Ratio]]-AVERAGE(Table2[Sharpe Ratio]))/_xlfn.STDEV.P(Table2[Sharpe Ratio])</f>
        <v>1.9499388869421546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8.0910437967975763</v>
      </c>
      <c r="AS40">
        <f>_xlfn.RANK.AVG(Table2[[#This Row],[1Y Return vs Nifty Z-Score]],Table2[1Y Return vs Nifty Z-Score])</f>
        <v>10</v>
      </c>
      <c r="AT40">
        <f>_xlfn.RANK.AVG(Table2[[#This Row],[6M Return vs Nifty Z-Score]],Table2[6M Return vs Nifty Z-Score])</f>
        <v>194</v>
      </c>
      <c r="AU40">
        <f>_xlfn.RANK.AVG(Table2[[#This Row],[Sharpe Ratio Z-Score]],Table2[Sharpe Ratio Z-Score])</f>
        <v>16</v>
      </c>
      <c r="AV40">
        <f>(Table2[[#This Row],[Rank 1Y]]+Table2[[#This Row],[Rank 6M]]+Table2[[#This Row],[Rank Sharpe]])/3</f>
        <v>73.333333333333329</v>
      </c>
    </row>
    <row r="41" spans="1:48" x14ac:dyDescent="0.3">
      <c r="A41" t="s">
        <v>1262</v>
      </c>
      <c r="B41" t="s">
        <v>1263</v>
      </c>
      <c r="C41" t="s">
        <v>10469</v>
      </c>
      <c r="D41" t="s">
        <v>891</v>
      </c>
      <c r="E41">
        <v>8620.5320013599994</v>
      </c>
      <c r="F41">
        <v>907.95</v>
      </c>
      <c r="G41">
        <v>123.33635599602199</v>
      </c>
      <c r="H41">
        <f>(Table2[[#This Row],[1Y Return vs Nifty]]-AVERAGE(Table2[1Y Return vs Nifty]))/_xlfn.STDEV.P(Table2[1Y Return vs Nifty])</f>
        <v>1.148355535573196</v>
      </c>
      <c r="I41">
        <v>-11.3727007552926</v>
      </c>
      <c r="J41">
        <f>(Table2[[#This Row],[1M Return vs Nifty]]-AVERAGE(Table2[1M Return vs Nifty]))/_xlfn.STDEV.P(Table2[1M Return vs Nifty])</f>
        <v>-0.93294269684747599</v>
      </c>
      <c r="K41">
        <v>52.567596735629103</v>
      </c>
      <c r="L41">
        <f>(Table2[[#This Row],[6M Return vs Nifty]]-AVERAGE(Table2[6M Return vs Nifty]))/_xlfn.STDEV.P(Table2[6M Return vs Nifty])</f>
        <v>1.4590036762109526</v>
      </c>
      <c r="M41">
        <v>-3.47274914648942</v>
      </c>
      <c r="N41">
        <f>(Table2[[#This Row],[1W Return vs Nifty]]-AVERAGE(Table2[1W Return vs Nifty]))/_xlfn.STDEV.P(Table2[1W Return vs Nifty])</f>
        <v>-0.21956200494554054</v>
      </c>
      <c r="O41">
        <v>920.88</v>
      </c>
      <c r="P41">
        <v>870.104149581196</v>
      </c>
      <c r="Q41">
        <v>678.21427690162102</v>
      </c>
      <c r="R41">
        <v>40.588766036726199</v>
      </c>
      <c r="S41" s="2">
        <f>(Table2[[#This Row],[Close Price]]-Table2[[#This Row],[20D EMA]])/Table2[[#This Row],[20D EMA]]</f>
        <v>-1.4040917383372372E-2</v>
      </c>
      <c r="T41" s="2">
        <f>(Table2[[#This Row],[Close Price]]-Table2[[#This Row],[50D EMA]])/Table2[[#This Row],[50D EMA]]</f>
        <v>4.3495770520138595E-2</v>
      </c>
      <c r="U41" s="2">
        <f>(Table2[[#This Row],[Close Price]]-Table2[[#This Row],[200D EMA]])/Table2[[#This Row],[200D EMA]]</f>
        <v>0.33873619433066515</v>
      </c>
      <c r="V41">
        <v>0.67487668729152495</v>
      </c>
      <c r="W41">
        <v>884</v>
      </c>
      <c r="X41">
        <v>910.95</v>
      </c>
      <c r="Y41">
        <v>884</v>
      </c>
      <c r="Z41">
        <v>910.95</v>
      </c>
      <c r="AA41">
        <v>884</v>
      </c>
      <c r="AB41">
        <v>978.5</v>
      </c>
      <c r="AC41" s="2">
        <f>(Table2[[#This Row],[Close Price]]/Table2[[#This Row],[Day Low]])-1</f>
        <v>2.7092760180995601E-2</v>
      </c>
      <c r="AD41" s="2">
        <f>(Table2[[#This Row],[Day High]]/Table2[[#This Row],[Close Price]])-1</f>
        <v>3.3041467041137196E-3</v>
      </c>
      <c r="AE41" s="2">
        <f>(Table2[[#This Row],[Close Price]]/Table2[[#This Row],[Current Week Low]])-1</f>
        <v>2.7092760180995601E-2</v>
      </c>
      <c r="AF41" s="2">
        <f>(Table2[[#This Row],[Current Week High]]/Table2[[#This Row],[Close Price]])-1</f>
        <v>3.3041467041137196E-3</v>
      </c>
      <c r="AG41" s="2">
        <f>(Table2[[#This Row],[Close Price]]/Table2[[#This Row],[Current Month Low]])-1</f>
        <v>2.7092760180995601E-2</v>
      </c>
      <c r="AH41" s="2">
        <f>(Table2[[#This Row],[Current Month High]]/Table2[[#This Row],[Close Price]])-1</f>
        <v>7.7702516658406218E-2</v>
      </c>
      <c r="AI41">
        <v>16.636378655212201</v>
      </c>
      <c r="AJ41">
        <v>165.832235397452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</v>
      </c>
      <c r="AM41">
        <v>0</v>
      </c>
      <c r="AN41">
        <v>-4.2699999999999996</v>
      </c>
      <c r="AO41" t="s">
        <v>10506</v>
      </c>
      <c r="AP41">
        <v>0.16058037983916701</v>
      </c>
      <c r="AQ41">
        <f>(Table2[[#This Row],[Sharpe Ratio]]-AVERAGE(Table2[Sharpe Ratio]))/_xlfn.STDEV.P(Table2[Sharpe Ratio])</f>
        <v>1.2810585238974277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2.7359130338885596</v>
      </c>
      <c r="AS41">
        <f>_xlfn.RANK.AVG(Table2[[#This Row],[1Y Return vs Nifty Z-Score]],Table2[1Y Return vs Nifty Z-Score])</f>
        <v>85</v>
      </c>
      <c r="AT41">
        <f>_xlfn.RANK.AVG(Table2[[#This Row],[6M Return vs Nifty Z-Score]],Table2[6M Return vs Nifty Z-Score])</f>
        <v>61</v>
      </c>
      <c r="AU41">
        <f>_xlfn.RANK.AVG(Table2[[#This Row],[Sharpe Ratio Z-Score]],Table2[Sharpe Ratio Z-Score])</f>
        <v>74</v>
      </c>
      <c r="AV41">
        <f>(Table2[[#This Row],[Rank 1Y]]+Table2[[#This Row],[Rank 6M]]+Table2[[#This Row],[Rank Sharpe]])/3</f>
        <v>73.333333333333329</v>
      </c>
    </row>
    <row r="42" spans="1:48" x14ac:dyDescent="0.3">
      <c r="A42" t="s">
        <v>370</v>
      </c>
      <c r="B42" t="s">
        <v>371</v>
      </c>
      <c r="C42" t="s">
        <v>10474</v>
      </c>
      <c r="D42" t="s">
        <v>135</v>
      </c>
      <c r="E42">
        <v>66540.429932400002</v>
      </c>
      <c r="F42">
        <v>3723</v>
      </c>
      <c r="G42">
        <v>104.21297541849199</v>
      </c>
      <c r="H42">
        <f>(Table2[[#This Row],[1Y Return vs Nifty]]-AVERAGE(Table2[1Y Return vs Nifty]))/_xlfn.STDEV.P(Table2[1Y Return vs Nifty])</f>
        <v>0.88754098423331673</v>
      </c>
      <c r="I42">
        <v>7.1452414426577704</v>
      </c>
      <c r="J42">
        <f>(Table2[[#This Row],[1M Return vs Nifty]]-AVERAGE(Table2[1M Return vs Nifty]))/_xlfn.STDEV.P(Table2[1M Return vs Nifty])</f>
        <v>1.0650511615968064</v>
      </c>
      <c r="K42">
        <v>41.7506787138677</v>
      </c>
      <c r="L42">
        <f>(Table2[[#This Row],[6M Return vs Nifty]]-AVERAGE(Table2[6M Return vs Nifty]))/_xlfn.STDEV.P(Table2[6M Return vs Nifty])</f>
        <v>1.101825987734633</v>
      </c>
      <c r="M42">
        <v>2.9536087436884801</v>
      </c>
      <c r="N42">
        <f>(Table2[[#This Row],[1W Return vs Nifty]]-AVERAGE(Table2[1W Return vs Nifty]))/_xlfn.STDEV.P(Table2[1W Return vs Nifty])</f>
        <v>1.3994800446823765</v>
      </c>
      <c r="O42">
        <v>3802.22</v>
      </c>
      <c r="P42">
        <v>3539.3381757908501</v>
      </c>
      <c r="Q42">
        <v>2827.6820279594899</v>
      </c>
      <c r="R42">
        <v>38.668443804288202</v>
      </c>
      <c r="S42" s="2">
        <f>(Table2[[#This Row],[Close Price]]-Table2[[#This Row],[20D EMA]])/Table2[[#This Row],[20D EMA]]</f>
        <v>-2.083519628006791E-2</v>
      </c>
      <c r="T42" s="2">
        <f>(Table2[[#This Row],[Close Price]]-Table2[[#This Row],[50D EMA]])/Table2[[#This Row],[50D EMA]]</f>
        <v>5.1891572685933432E-2</v>
      </c>
      <c r="U42" s="2">
        <f>(Table2[[#This Row],[Close Price]]-Table2[[#This Row],[200D EMA]])/Table2[[#This Row],[200D EMA]]</f>
        <v>0.31662611396465568</v>
      </c>
      <c r="V42">
        <v>0.63234540109817305</v>
      </c>
      <c r="W42">
        <v>3606</v>
      </c>
      <c r="X42">
        <v>3950</v>
      </c>
      <c r="Y42">
        <v>3606</v>
      </c>
      <c r="Z42">
        <v>3950</v>
      </c>
      <c r="AA42">
        <v>3519</v>
      </c>
      <c r="AB42">
        <v>4137</v>
      </c>
      <c r="AC42" s="2">
        <f>(Table2[[#This Row],[Close Price]]/Table2[[#This Row],[Day Low]])-1</f>
        <v>3.2445923460898474E-2</v>
      </c>
      <c r="AD42" s="2">
        <f>(Table2[[#This Row],[Day High]]/Table2[[#This Row],[Close Price]])-1</f>
        <v>6.0972334139135054E-2</v>
      </c>
      <c r="AE42" s="2">
        <f>(Table2[[#This Row],[Close Price]]/Table2[[#This Row],[Current Week Low]])-1</f>
        <v>3.2445923460898474E-2</v>
      </c>
      <c r="AF42" s="2">
        <f>(Table2[[#This Row],[Current Week High]]/Table2[[#This Row],[Close Price]])-1</f>
        <v>6.0972334139135054E-2</v>
      </c>
      <c r="AG42" s="2">
        <f>(Table2[[#This Row],[Close Price]]/Table2[[#This Row],[Current Month Low]])-1</f>
        <v>5.7971014492753659E-2</v>
      </c>
      <c r="AH42" s="2">
        <f>(Table2[[#This Row],[Current Month High]]/Table2[[#This Row],[Close Price]])-1</f>
        <v>0.11120064464141821</v>
      </c>
      <c r="AI42">
        <v>11.1200644641418</v>
      </c>
      <c r="AJ42">
        <v>130.590567031061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0.06</v>
      </c>
      <c r="AM42" t="s">
        <v>10507</v>
      </c>
      <c r="AN42">
        <v>1.81</v>
      </c>
      <c r="AO42" t="s">
        <v>10507</v>
      </c>
      <c r="AP42">
        <v>0.19641236932542799</v>
      </c>
      <c r="AQ42">
        <f>(Table2[[#This Row],[Sharpe Ratio]]-AVERAGE(Table2[Sharpe Ratio]))/_xlfn.STDEV.P(Table2[Sharpe Ratio])</f>
        <v>1.6889663415534242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6.1428645198005567</v>
      </c>
      <c r="AS42">
        <f>_xlfn.RANK.AVG(Table2[[#This Row],[1Y Return vs Nifty Z-Score]],Table2[1Y Return vs Nifty Z-Score])</f>
        <v>102</v>
      </c>
      <c r="AT42">
        <f>_xlfn.RANK.AVG(Table2[[#This Row],[6M Return vs Nifty Z-Score]],Table2[6M Return vs Nifty Z-Score])</f>
        <v>86</v>
      </c>
      <c r="AU42">
        <f>_xlfn.RANK.AVG(Table2[[#This Row],[Sharpe Ratio Z-Score]],Table2[Sharpe Ratio Z-Score])</f>
        <v>34</v>
      </c>
      <c r="AV42">
        <f>(Table2[[#This Row],[Rank 1Y]]+Table2[[#This Row],[Rank 6M]]+Table2[[#This Row],[Rank Sharpe]])/3</f>
        <v>74</v>
      </c>
    </row>
    <row r="43" spans="1:48" x14ac:dyDescent="0.3">
      <c r="A43" t="s">
        <v>609</v>
      </c>
      <c r="B43" t="s">
        <v>610</v>
      </c>
      <c r="C43" t="s">
        <v>10464</v>
      </c>
      <c r="D43" t="s">
        <v>46</v>
      </c>
      <c r="E43">
        <v>29997.749527299999</v>
      </c>
      <c r="F43">
        <v>318.95</v>
      </c>
      <c r="G43">
        <v>219.567227298923</v>
      </c>
      <c r="H43">
        <f>(Table2[[#This Row],[1Y Return vs Nifty]]-AVERAGE(Table2[1Y Return vs Nifty]))/_xlfn.STDEV.P(Table2[1Y Return vs Nifty])</f>
        <v>2.4608019109490273</v>
      </c>
      <c r="I43">
        <v>10.592992003908901</v>
      </c>
      <c r="J43">
        <f>(Table2[[#This Row],[1M Return vs Nifty]]-AVERAGE(Table2[1M Return vs Nifty]))/_xlfn.STDEV.P(Table2[1M Return vs Nifty])</f>
        <v>1.4370462987017294</v>
      </c>
      <c r="K43">
        <v>25.268176764074699</v>
      </c>
      <c r="L43">
        <f>(Table2[[#This Row],[6M Return vs Nifty]]-AVERAGE(Table2[6M Return vs Nifty]))/_xlfn.STDEV.P(Table2[6M Return vs Nifty])</f>
        <v>0.55756911762711248</v>
      </c>
      <c r="M43">
        <v>-7.2716024372966199</v>
      </c>
      <c r="N43">
        <f>(Table2[[#This Row],[1W Return vs Nifty]]-AVERAGE(Table2[1W Return vs Nifty]))/_xlfn.STDEV.P(Table2[1W Return vs Nifty])</f>
        <v>-1.1766364977285722</v>
      </c>
      <c r="O43">
        <v>304.18</v>
      </c>
      <c r="P43">
        <v>281.62789006255099</v>
      </c>
      <c r="Q43">
        <v>220.44535295037801</v>
      </c>
      <c r="R43">
        <v>58.408756691071403</v>
      </c>
      <c r="S43" s="2">
        <f>(Table2[[#This Row],[Close Price]]-Table2[[#This Row],[20D EMA]])/Table2[[#This Row],[20D EMA]]</f>
        <v>4.8556775593398584E-2</v>
      </c>
      <c r="T43" s="2">
        <f>(Table2[[#This Row],[Close Price]]-Table2[[#This Row],[50D EMA]])/Table2[[#This Row],[50D EMA]]</f>
        <v>0.13252277652316172</v>
      </c>
      <c r="U43" s="2">
        <f>(Table2[[#This Row],[Close Price]]-Table2[[#This Row],[200D EMA]])/Table2[[#This Row],[200D EMA]]</f>
        <v>0.44684383558675089</v>
      </c>
      <c r="V43">
        <v>1.80196958053279</v>
      </c>
      <c r="W43">
        <v>308.55</v>
      </c>
      <c r="X43">
        <v>322.8</v>
      </c>
      <c r="Y43">
        <v>308.55</v>
      </c>
      <c r="Z43">
        <v>322.8</v>
      </c>
      <c r="AA43">
        <v>267.7</v>
      </c>
      <c r="AB43">
        <v>351.6</v>
      </c>
      <c r="AC43" s="2">
        <f>(Table2[[#This Row],[Close Price]]/Table2[[#This Row],[Day Low]])-1</f>
        <v>3.3706044401231594E-2</v>
      </c>
      <c r="AD43" s="2">
        <f>(Table2[[#This Row],[Day High]]/Table2[[#This Row],[Close Price]])-1</f>
        <v>1.2070857501175869E-2</v>
      </c>
      <c r="AE43" s="2">
        <f>(Table2[[#This Row],[Close Price]]/Table2[[#This Row],[Current Week Low]])-1</f>
        <v>3.3706044401231594E-2</v>
      </c>
      <c r="AF43" s="2">
        <f>(Table2[[#This Row],[Current Week High]]/Table2[[#This Row],[Close Price]])-1</f>
        <v>1.2070857501175869E-2</v>
      </c>
      <c r="AG43" s="2">
        <f>(Table2[[#This Row],[Close Price]]/Table2[[#This Row],[Current Month Low]])-1</f>
        <v>0.19144564811356002</v>
      </c>
      <c r="AH43" s="2">
        <f>(Table2[[#This Row],[Current Month High]]/Table2[[#This Row],[Close Price]])-1</f>
        <v>0.10236714218529563</v>
      </c>
      <c r="AI43">
        <v>10.236714218529499</v>
      </c>
      <c r="AJ43">
        <v>253.60310421285999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</v>
      </c>
      <c r="AM43" t="s">
        <v>10507</v>
      </c>
      <c r="AN43">
        <v>15.44</v>
      </c>
      <c r="AO43" t="s">
        <v>10507</v>
      </c>
      <c r="AP43">
        <v>0.188792332473038</v>
      </c>
      <c r="AQ43">
        <f>(Table2[[#This Row],[Sharpe Ratio]]-AVERAGE(Table2[Sharpe Ratio]))/_xlfn.STDEV.P(Table2[Sharpe Ratio])</f>
        <v>1.6022205971088275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4.8810014266581243</v>
      </c>
      <c r="AS43">
        <f>_xlfn.RANK.AVG(Table2[[#This Row],[1Y Return vs Nifty Z-Score]],Table2[1Y Return vs Nifty Z-Score])</f>
        <v>15</v>
      </c>
      <c r="AT43">
        <f>_xlfn.RANK.AVG(Table2[[#This Row],[6M Return vs Nifty Z-Score]],Table2[6M Return vs Nifty Z-Score])</f>
        <v>177</v>
      </c>
      <c r="AU43">
        <f>_xlfn.RANK.AVG(Table2[[#This Row],[Sharpe Ratio Z-Score]],Table2[Sharpe Ratio Z-Score])</f>
        <v>42</v>
      </c>
      <c r="AV43">
        <f>(Table2[[#This Row],[Rank 1Y]]+Table2[[#This Row],[Rank 6M]]+Table2[[#This Row],[Rank Sharpe]])/3</f>
        <v>78</v>
      </c>
    </row>
    <row r="44" spans="1:48" x14ac:dyDescent="0.3">
      <c r="A44" t="s">
        <v>949</v>
      </c>
      <c r="B44" t="s">
        <v>950</v>
      </c>
      <c r="C44" t="s">
        <v>10472</v>
      </c>
      <c r="D44" t="s">
        <v>382</v>
      </c>
      <c r="E44">
        <v>14845.0144487</v>
      </c>
      <c r="F44">
        <v>318.7</v>
      </c>
      <c r="G44">
        <v>200.41285813676299</v>
      </c>
      <c r="H44">
        <f>(Table2[[#This Row],[1Y Return vs Nifty]]-AVERAGE(Table2[1Y Return vs Nifty]))/_xlfn.STDEV.P(Table2[1Y Return vs Nifty])</f>
        <v>2.1995647212704834</v>
      </c>
      <c r="I44">
        <v>13.3606593026177</v>
      </c>
      <c r="J44">
        <f>(Table2[[#This Row],[1M Return vs Nifty]]-AVERAGE(Table2[1M Return vs Nifty]))/_xlfn.STDEV.P(Table2[1M Return vs Nifty])</f>
        <v>1.7356638343828437</v>
      </c>
      <c r="K44">
        <v>58.096278654507699</v>
      </c>
      <c r="L44">
        <f>(Table2[[#This Row],[6M Return vs Nifty]]-AVERAGE(Table2[6M Return vs Nifty]))/_xlfn.STDEV.P(Table2[6M Return vs Nifty])</f>
        <v>1.6415623148299334</v>
      </c>
      <c r="M44">
        <v>-11.789194940825</v>
      </c>
      <c r="N44">
        <f>(Table2[[#This Row],[1W Return vs Nifty]]-AVERAGE(Table2[1W Return vs Nifty]))/_xlfn.STDEV.P(Table2[1W Return vs Nifty])</f>
        <v>-2.3147885196499383</v>
      </c>
      <c r="O44">
        <v>292.05</v>
      </c>
      <c r="P44">
        <v>267.27078837683501</v>
      </c>
      <c r="Q44">
        <v>212.09834324071201</v>
      </c>
      <c r="R44">
        <v>62.473398147835603</v>
      </c>
      <c r="S44" s="2">
        <f>(Table2[[#This Row],[Close Price]]-Table2[[#This Row],[20D EMA]])/Table2[[#This Row],[20D EMA]]</f>
        <v>9.1251498031158965E-2</v>
      </c>
      <c r="T44" s="2">
        <f>(Table2[[#This Row],[Close Price]]-Table2[[#This Row],[50D EMA]])/Table2[[#This Row],[50D EMA]]</f>
        <v>0.1924236162713488</v>
      </c>
      <c r="U44" s="2">
        <f>(Table2[[#This Row],[Close Price]]-Table2[[#This Row],[200D EMA]])/Table2[[#This Row],[200D EMA]]</f>
        <v>0.50260485362822915</v>
      </c>
      <c r="V44">
        <v>2.5389028352169198</v>
      </c>
      <c r="W44">
        <v>301.60000000000002</v>
      </c>
      <c r="X44">
        <v>334.9</v>
      </c>
      <c r="Y44">
        <v>301.60000000000002</v>
      </c>
      <c r="Z44">
        <v>334.9</v>
      </c>
      <c r="AA44">
        <v>246.65</v>
      </c>
      <c r="AB44">
        <v>384.2</v>
      </c>
      <c r="AC44" s="2">
        <f>(Table2[[#This Row],[Close Price]]/Table2[[#This Row],[Day Low]])-1</f>
        <v>5.6697612732095282E-2</v>
      </c>
      <c r="AD44" s="2">
        <f>(Table2[[#This Row],[Day High]]/Table2[[#This Row],[Close Price]])-1</f>
        <v>5.08315029808597E-2</v>
      </c>
      <c r="AE44" s="2">
        <f>(Table2[[#This Row],[Close Price]]/Table2[[#This Row],[Current Week Low]])-1</f>
        <v>5.6697612732095282E-2</v>
      </c>
      <c r="AF44" s="2">
        <f>(Table2[[#This Row],[Current Week High]]/Table2[[#This Row],[Close Price]])-1</f>
        <v>5.08315029808597E-2</v>
      </c>
      <c r="AG44" s="2">
        <f>(Table2[[#This Row],[Close Price]]/Table2[[#This Row],[Current Month Low]])-1</f>
        <v>0.2921143320494628</v>
      </c>
      <c r="AH44" s="2">
        <f>(Table2[[#This Row],[Current Month High]]/Table2[[#This Row],[Close Price]])-1</f>
        <v>0.20552243489174771</v>
      </c>
      <c r="AI44">
        <v>20.5522434891747</v>
      </c>
      <c r="AJ44">
        <v>229.235537190082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0.32</v>
      </c>
      <c r="AM44" t="s">
        <v>10507</v>
      </c>
      <c r="AN44">
        <v>21.04</v>
      </c>
      <c r="AO44" t="s">
        <v>10507</v>
      </c>
      <c r="AP44">
        <v>0.115843921217976</v>
      </c>
      <c r="AQ44">
        <f>(Table2[[#This Row],[Sharpe Ratio]]-AVERAGE(Table2[Sharpe Ratio]))/_xlfn.STDEV.P(Table2[Sharpe Ratio])</f>
        <v>0.77178311196907956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4.0337854628024017</v>
      </c>
      <c r="AS44">
        <f>_xlfn.RANK.AVG(Table2[[#This Row],[1Y Return vs Nifty Z-Score]],Table2[1Y Return vs Nifty Z-Score])</f>
        <v>21</v>
      </c>
      <c r="AT44">
        <f>_xlfn.RANK.AVG(Table2[[#This Row],[6M Return vs Nifty Z-Score]],Table2[6M Return vs Nifty Z-Score])</f>
        <v>49</v>
      </c>
      <c r="AU44">
        <f>_xlfn.RANK.AVG(Table2[[#This Row],[Sharpe Ratio Z-Score]],Table2[Sharpe Ratio Z-Score])</f>
        <v>167</v>
      </c>
      <c r="AV44">
        <f>(Table2[[#This Row],[Rank 1Y]]+Table2[[#This Row],[Rank 6M]]+Table2[[#This Row],[Rank Sharpe]])/3</f>
        <v>79</v>
      </c>
    </row>
    <row r="45" spans="1:48" x14ac:dyDescent="0.3">
      <c r="A45" t="s">
        <v>1171</v>
      </c>
      <c r="B45" t="s">
        <v>1172</v>
      </c>
      <c r="C45" t="s">
        <v>10468</v>
      </c>
      <c r="D45" t="s">
        <v>1173</v>
      </c>
      <c r="E45">
        <v>9858.6937386000009</v>
      </c>
      <c r="F45">
        <v>1449</v>
      </c>
      <c r="G45">
        <v>102.489811645239</v>
      </c>
      <c r="H45">
        <f>(Table2[[#This Row],[1Y Return vs Nifty]]-AVERAGE(Table2[1Y Return vs Nifty]))/_xlfn.STDEV.P(Table2[1Y Return vs Nifty])</f>
        <v>0.8640395857967772</v>
      </c>
      <c r="I45">
        <v>-15.5729261152579</v>
      </c>
      <c r="J45">
        <f>(Table2[[#This Row],[1M Return vs Nifty]]-AVERAGE(Table2[1M Return vs Nifty]))/_xlfn.STDEV.P(Table2[1M Return vs Nifty])</f>
        <v>-1.3861261220674475</v>
      </c>
      <c r="K45">
        <v>36.165839885107999</v>
      </c>
      <c r="L45">
        <f>(Table2[[#This Row],[6M Return vs Nifty]]-AVERAGE(Table2[6M Return vs Nifty]))/_xlfn.STDEV.P(Table2[6M Return vs Nifty])</f>
        <v>0.91741303208903224</v>
      </c>
      <c r="M45">
        <v>-4.1794548566467498</v>
      </c>
      <c r="N45">
        <f>(Table2[[#This Row],[1W Return vs Nifty]]-AVERAGE(Table2[1W Return vs Nifty]))/_xlfn.STDEV.P(Table2[1W Return vs Nifty])</f>
        <v>-0.3976078407066736</v>
      </c>
      <c r="O45">
        <v>1384.23</v>
      </c>
      <c r="P45">
        <v>1276.0190405063399</v>
      </c>
      <c r="Q45">
        <v>1037.3692158993999</v>
      </c>
      <c r="R45">
        <v>60.005964031554498</v>
      </c>
      <c r="S45" s="2">
        <f>(Table2[[#This Row],[Close Price]]-Table2[[#This Row],[20D EMA]])/Table2[[#This Row],[20D EMA]]</f>
        <v>4.679135692767819E-2</v>
      </c>
      <c r="T45" s="2">
        <f>(Table2[[#This Row],[Close Price]]-Table2[[#This Row],[50D EMA]])/Table2[[#This Row],[50D EMA]]</f>
        <v>0.13556299240254213</v>
      </c>
      <c r="U45" s="2">
        <f>(Table2[[#This Row],[Close Price]]-Table2[[#This Row],[200D EMA]])/Table2[[#This Row],[200D EMA]]</f>
        <v>0.39680258271758706</v>
      </c>
      <c r="V45">
        <v>0.50386488218538805</v>
      </c>
      <c r="W45">
        <v>1331.15</v>
      </c>
      <c r="X45">
        <v>1495</v>
      </c>
      <c r="Y45">
        <v>1331.15</v>
      </c>
      <c r="Z45">
        <v>1495</v>
      </c>
      <c r="AA45">
        <v>1310.0999999999999</v>
      </c>
      <c r="AB45">
        <v>1499.95</v>
      </c>
      <c r="AC45" s="2">
        <f>(Table2[[#This Row],[Close Price]]/Table2[[#This Row],[Day Low]])-1</f>
        <v>8.8532471922773359E-2</v>
      </c>
      <c r="AD45" s="2">
        <f>(Table2[[#This Row],[Day High]]/Table2[[#This Row],[Close Price]])-1</f>
        <v>3.1746031746031855E-2</v>
      </c>
      <c r="AE45" s="2">
        <f>(Table2[[#This Row],[Close Price]]/Table2[[#This Row],[Current Week Low]])-1</f>
        <v>8.8532471922773359E-2</v>
      </c>
      <c r="AF45" s="2">
        <f>(Table2[[#This Row],[Current Week High]]/Table2[[#This Row],[Close Price]])-1</f>
        <v>3.1746031746031855E-2</v>
      </c>
      <c r="AG45" s="2">
        <f>(Table2[[#This Row],[Close Price]]/Table2[[#This Row],[Current Month Low]])-1</f>
        <v>0.10602244103503566</v>
      </c>
      <c r="AH45" s="2">
        <f>(Table2[[#This Row],[Current Month High]]/Table2[[#This Row],[Close Price]])-1</f>
        <v>3.5162180814354738E-2</v>
      </c>
      <c r="AI45">
        <v>12.8364389233954</v>
      </c>
      <c r="AJ45">
        <v>137.54098360655701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0.54</v>
      </c>
      <c r="AM45" t="s">
        <v>10507</v>
      </c>
      <c r="AN45">
        <v>-0.17</v>
      </c>
      <c r="AO45" t="s">
        <v>10506</v>
      </c>
      <c r="AP45">
        <v>0.204091341379187</v>
      </c>
      <c r="AQ45">
        <f>(Table2[[#This Row],[Sharpe Ratio]]-AVERAGE(Table2[Sharpe Ratio]))/_xlfn.STDEV.P(Table2[Sharpe Ratio])</f>
        <v>1.7763829984904116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1.7741016536021001</v>
      </c>
      <c r="AS45">
        <f>_xlfn.RANK.AVG(Table2[[#This Row],[1Y Return vs Nifty Z-Score]],Table2[1Y Return vs Nifty Z-Score])</f>
        <v>103</v>
      </c>
      <c r="AT45">
        <f>_xlfn.RANK.AVG(Table2[[#This Row],[6M Return vs Nifty Z-Score]],Table2[6M Return vs Nifty Z-Score])</f>
        <v>108</v>
      </c>
      <c r="AU45">
        <f>_xlfn.RANK.AVG(Table2[[#This Row],[Sharpe Ratio Z-Score]],Table2[Sharpe Ratio Z-Score])</f>
        <v>26</v>
      </c>
      <c r="AV45">
        <f>(Table2[[#This Row],[Rank 1Y]]+Table2[[#This Row],[Rank 6M]]+Table2[[#This Row],[Rank Sharpe]])/3</f>
        <v>79</v>
      </c>
    </row>
    <row r="46" spans="1:48" x14ac:dyDescent="0.3">
      <c r="A46" t="s">
        <v>1370</v>
      </c>
      <c r="B46" t="s">
        <v>1371</v>
      </c>
      <c r="C46" t="s">
        <v>10469</v>
      </c>
      <c r="D46" t="s">
        <v>343</v>
      </c>
      <c r="E46">
        <v>7555.6032524699904</v>
      </c>
      <c r="F46">
        <v>332.95</v>
      </c>
      <c r="G46">
        <v>118.016561154722</v>
      </c>
      <c r="H46">
        <f>(Table2[[#This Row],[1Y Return vs Nifty]]-AVERAGE(Table2[1Y Return vs Nifty]))/_xlfn.STDEV.P(Table2[1Y Return vs Nifty])</f>
        <v>1.0758014231280275</v>
      </c>
      <c r="I46">
        <v>-8.0271428578271298</v>
      </c>
      <c r="J46">
        <f>(Table2[[#This Row],[1M Return vs Nifty]]-AVERAGE(Table2[1M Return vs Nifty]))/_xlfn.STDEV.P(Table2[1M Return vs Nifty])</f>
        <v>-0.57197363987819627</v>
      </c>
      <c r="K46">
        <v>89.463123965841106</v>
      </c>
      <c r="L46">
        <f>(Table2[[#This Row],[6M Return vs Nifty]]-AVERAGE(Table2[6M Return vs Nifty]))/_xlfn.STDEV.P(Table2[6M Return vs Nifty])</f>
        <v>2.6773044070374503</v>
      </c>
      <c r="M46">
        <v>-5.01520169366455</v>
      </c>
      <c r="N46">
        <f>(Table2[[#This Row],[1W Return vs Nifty]]-AVERAGE(Table2[1W Return vs Nifty]))/_xlfn.STDEV.P(Table2[1W Return vs Nifty])</f>
        <v>-0.60816400566030182</v>
      </c>
      <c r="O46">
        <v>326.87</v>
      </c>
      <c r="P46">
        <v>306.50286978486201</v>
      </c>
      <c r="Q46">
        <v>236.631152564817</v>
      </c>
      <c r="R46">
        <v>52.332119390764703</v>
      </c>
      <c r="S46" s="2">
        <f>(Table2[[#This Row],[Close Price]]-Table2[[#This Row],[20D EMA]])/Table2[[#This Row],[20D EMA]]</f>
        <v>1.8600666931807702E-2</v>
      </c>
      <c r="T46" s="2">
        <f>(Table2[[#This Row],[Close Price]]-Table2[[#This Row],[50D EMA]])/Table2[[#This Row],[50D EMA]]</f>
        <v>8.628672949686092E-2</v>
      </c>
      <c r="U46" s="2">
        <f>(Table2[[#This Row],[Close Price]]-Table2[[#This Row],[200D EMA]])/Table2[[#This Row],[200D EMA]]</f>
        <v>0.40704212607340334</v>
      </c>
      <c r="V46">
        <v>1.02019477795423</v>
      </c>
      <c r="W46">
        <v>318.2</v>
      </c>
      <c r="X46">
        <v>336.7</v>
      </c>
      <c r="Y46">
        <v>318.2</v>
      </c>
      <c r="Z46">
        <v>336.7</v>
      </c>
      <c r="AA46">
        <v>316.39999999999998</v>
      </c>
      <c r="AB46">
        <v>362.5</v>
      </c>
      <c r="AC46" s="2">
        <f>(Table2[[#This Row],[Close Price]]/Table2[[#This Row],[Day Low]])-1</f>
        <v>4.6354494028912674E-2</v>
      </c>
      <c r="AD46" s="2">
        <f>(Table2[[#This Row],[Day High]]/Table2[[#This Row],[Close Price]])-1</f>
        <v>1.1262952395254544E-2</v>
      </c>
      <c r="AE46" s="2">
        <f>(Table2[[#This Row],[Close Price]]/Table2[[#This Row],[Current Week Low]])-1</f>
        <v>4.6354494028912674E-2</v>
      </c>
      <c r="AF46" s="2">
        <f>(Table2[[#This Row],[Current Week High]]/Table2[[#This Row],[Close Price]])-1</f>
        <v>1.1262952395254544E-2</v>
      </c>
      <c r="AG46" s="2">
        <f>(Table2[[#This Row],[Close Price]]/Table2[[#This Row],[Current Month Low]])-1</f>
        <v>5.2307206068268108E-2</v>
      </c>
      <c r="AH46" s="2">
        <f>(Table2[[#This Row],[Current Month High]]/Table2[[#This Row],[Close Price]])-1</f>
        <v>8.8752064874605852E-2</v>
      </c>
      <c r="AI46">
        <v>8.8752064874605807</v>
      </c>
      <c r="AJ46">
        <v>157.10424710424701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0.09</v>
      </c>
      <c r="AM46" t="s">
        <v>10507</v>
      </c>
      <c r="AN46">
        <v>-0.25</v>
      </c>
      <c r="AO46" t="s">
        <v>10506</v>
      </c>
      <c r="AP46">
        <v>0.12760695875825601</v>
      </c>
      <c r="AQ46">
        <f>(Table2[[#This Row],[Sharpe Ratio]]-AVERAGE(Table2[Sharpe Ratio]))/_xlfn.STDEV.P(Table2[Sharpe Ratio])</f>
        <v>0.90569236570730571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3.4786605503342853</v>
      </c>
      <c r="AS46">
        <f>_xlfn.RANK.AVG(Table2[[#This Row],[1Y Return vs Nifty Z-Score]],Table2[1Y Return vs Nifty Z-Score])</f>
        <v>94</v>
      </c>
      <c r="AT46">
        <f>_xlfn.RANK.AVG(Table2[[#This Row],[6M Return vs Nifty Z-Score]],Table2[6M Return vs Nifty Z-Score])</f>
        <v>9</v>
      </c>
      <c r="AU46">
        <f>_xlfn.RANK.AVG(Table2[[#This Row],[Sharpe Ratio Z-Score]],Table2[Sharpe Ratio Z-Score])</f>
        <v>142</v>
      </c>
      <c r="AV46">
        <f>(Table2[[#This Row],[Rank 1Y]]+Table2[[#This Row],[Rank 6M]]+Table2[[#This Row],[Rank Sharpe]])/3</f>
        <v>81.666666666666671</v>
      </c>
    </row>
    <row r="47" spans="1:48" x14ac:dyDescent="0.3">
      <c r="A47" t="s">
        <v>1091</v>
      </c>
      <c r="B47" t="s">
        <v>1092</v>
      </c>
      <c r="C47" t="s">
        <v>10471</v>
      </c>
      <c r="D47" t="s">
        <v>817</v>
      </c>
      <c r="E47">
        <v>11111.418466984</v>
      </c>
      <c r="F47">
        <v>238.76</v>
      </c>
      <c r="G47">
        <v>162.15408023037099</v>
      </c>
      <c r="H47">
        <f>(Table2[[#This Row],[1Y Return vs Nifty]]-AVERAGE(Table2[1Y Return vs Nifty]))/_xlfn.STDEV.P(Table2[1Y Return vs Nifty])</f>
        <v>1.67777172792325</v>
      </c>
      <c r="I47">
        <v>-1.5350017595238601</v>
      </c>
      <c r="J47">
        <f>(Table2[[#This Row],[1M Return vs Nifty]]-AVERAGE(Table2[1M Return vs Nifty]))/_xlfn.STDEV.P(Table2[1M Return vs Nifty])</f>
        <v>0.12849609395644948</v>
      </c>
      <c r="K47">
        <v>39.385159456416901</v>
      </c>
      <c r="L47">
        <f>(Table2[[#This Row],[6M Return vs Nifty]]-AVERAGE(Table2[6M Return vs Nifty]))/_xlfn.STDEV.P(Table2[6M Return vs Nifty])</f>
        <v>1.0237158736778647</v>
      </c>
      <c r="M47">
        <v>-4.0621501163040996</v>
      </c>
      <c r="N47">
        <f>(Table2[[#This Row],[1W Return vs Nifty]]-AVERAGE(Table2[1W Return vs Nifty]))/_xlfn.STDEV.P(Table2[1W Return vs Nifty])</f>
        <v>-0.36805435014778137</v>
      </c>
      <c r="O47">
        <v>244.14</v>
      </c>
      <c r="P47">
        <v>229.20384582621401</v>
      </c>
      <c r="Q47">
        <v>180.41522113770901</v>
      </c>
      <c r="R47">
        <v>34.131328405311301</v>
      </c>
      <c r="S47" s="2">
        <f>(Table2[[#This Row],[Close Price]]-Table2[[#This Row],[20D EMA]])/Table2[[#This Row],[20D EMA]]</f>
        <v>-2.20365364135332E-2</v>
      </c>
      <c r="T47" s="2">
        <f>(Table2[[#This Row],[Close Price]]-Table2[[#This Row],[50D EMA]])/Table2[[#This Row],[50D EMA]]</f>
        <v>4.1692817759400126E-2</v>
      </c>
      <c r="U47" s="2">
        <f>(Table2[[#This Row],[Close Price]]-Table2[[#This Row],[200D EMA]])/Table2[[#This Row],[200D EMA]]</f>
        <v>0.32339166559431831</v>
      </c>
      <c r="V47">
        <v>0.70903759764275198</v>
      </c>
      <c r="W47">
        <v>234.72</v>
      </c>
      <c r="X47">
        <v>246.97</v>
      </c>
      <c r="Y47">
        <v>234.72</v>
      </c>
      <c r="Z47">
        <v>246.97</v>
      </c>
      <c r="AA47">
        <v>234.72</v>
      </c>
      <c r="AB47">
        <v>260.75</v>
      </c>
      <c r="AC47" s="2">
        <f>(Table2[[#This Row],[Close Price]]/Table2[[#This Row],[Day Low]])-1</f>
        <v>1.721199727334688E-2</v>
      </c>
      <c r="AD47" s="2">
        <f>(Table2[[#This Row],[Day High]]/Table2[[#This Row],[Close Price]])-1</f>
        <v>3.4385994303903544E-2</v>
      </c>
      <c r="AE47" s="2">
        <f>(Table2[[#This Row],[Close Price]]/Table2[[#This Row],[Current Week Low]])-1</f>
        <v>1.721199727334688E-2</v>
      </c>
      <c r="AF47" s="2">
        <f>(Table2[[#This Row],[Current Week High]]/Table2[[#This Row],[Close Price]])-1</f>
        <v>3.4385994303903544E-2</v>
      </c>
      <c r="AG47" s="2">
        <f>(Table2[[#This Row],[Close Price]]/Table2[[#This Row],[Current Month Low]])-1</f>
        <v>1.721199727334688E-2</v>
      </c>
      <c r="AH47" s="2">
        <f>(Table2[[#This Row],[Current Month High]]/Table2[[#This Row],[Close Price]])-1</f>
        <v>9.2100854414474798E-2</v>
      </c>
      <c r="AI47">
        <v>9.21008544144747</v>
      </c>
      <c r="AJ47">
        <v>195.49504950495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0.06</v>
      </c>
      <c r="AM47" t="s">
        <v>10507</v>
      </c>
      <c r="AN47">
        <v>-5.52</v>
      </c>
      <c r="AO47" t="s">
        <v>10506</v>
      </c>
      <c r="AP47">
        <v>0.13917435304714601</v>
      </c>
      <c r="AQ47">
        <f>(Table2[[#This Row],[Sharpe Ratio]]-AVERAGE(Table2[Sharpe Ratio]))/_xlfn.STDEV.P(Table2[Sharpe Ratio])</f>
        <v>1.0373744360583461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3.4993037814681291</v>
      </c>
      <c r="AS47">
        <f>_xlfn.RANK.AVG(Table2[[#This Row],[1Y Return vs Nifty Z-Score]],Table2[1Y Return vs Nifty Z-Score])</f>
        <v>42</v>
      </c>
      <c r="AT47">
        <f>_xlfn.RANK.AVG(Table2[[#This Row],[6M Return vs Nifty Z-Score]],Table2[6M Return vs Nifty Z-Score])</f>
        <v>94</v>
      </c>
      <c r="AU47">
        <f>_xlfn.RANK.AVG(Table2[[#This Row],[Sharpe Ratio Z-Score]],Table2[Sharpe Ratio Z-Score])</f>
        <v>111</v>
      </c>
      <c r="AV47">
        <f>(Table2[[#This Row],[Rank 1Y]]+Table2[[#This Row],[Rank 6M]]+Table2[[#This Row],[Rank Sharpe]])/3</f>
        <v>82.333333333333329</v>
      </c>
    </row>
    <row r="48" spans="1:48" x14ac:dyDescent="0.3">
      <c r="A48" t="s">
        <v>1352</v>
      </c>
      <c r="B48" t="s">
        <v>1353</v>
      </c>
      <c r="C48" t="s">
        <v>10479</v>
      </c>
      <c r="D48" t="s">
        <v>1354</v>
      </c>
      <c r="E48">
        <v>7731.2030568199998</v>
      </c>
      <c r="F48">
        <v>1243.1500000000001</v>
      </c>
      <c r="G48">
        <v>119.67381302229001</v>
      </c>
      <c r="H48">
        <f>(Table2[[#This Row],[1Y Return vs Nifty]]-AVERAGE(Table2[1Y Return vs Nifty]))/_xlfn.STDEV.P(Table2[1Y Return vs Nifty])</f>
        <v>1.0984038809175676</v>
      </c>
      <c r="I48">
        <v>1.3527528891853</v>
      </c>
      <c r="J48">
        <f>(Table2[[#This Row],[1M Return vs Nifty]]-AVERAGE(Table2[1M Return vs Nifty]))/_xlfn.STDEV.P(Table2[1M Return vs Nifty])</f>
        <v>0.44007045741101519</v>
      </c>
      <c r="K48">
        <v>86.616467362702494</v>
      </c>
      <c r="L48">
        <f>(Table2[[#This Row],[6M Return vs Nifty]]-AVERAGE(Table2[6M Return vs Nifty]))/_xlfn.STDEV.P(Table2[6M Return vs Nifty])</f>
        <v>2.5833070019217432</v>
      </c>
      <c r="M48">
        <v>-4.5894657315371301</v>
      </c>
      <c r="N48">
        <f>(Table2[[#This Row],[1W Return vs Nifty]]-AVERAGE(Table2[1W Return vs Nifty]))/_xlfn.STDEV.P(Table2[1W Return vs Nifty])</f>
        <v>-0.5009050517547623</v>
      </c>
      <c r="O48">
        <v>1247.27</v>
      </c>
      <c r="P48">
        <v>1140.4783546091201</v>
      </c>
      <c r="Q48">
        <v>840.39602851952998</v>
      </c>
      <c r="R48">
        <v>43.558913837121203</v>
      </c>
      <c r="S48" s="2">
        <f>(Table2[[#This Row],[Close Price]]-Table2[[#This Row],[20D EMA]])/Table2[[#This Row],[20D EMA]]</f>
        <v>-3.3032142198560783E-3</v>
      </c>
      <c r="T48" s="2">
        <f>(Table2[[#This Row],[Close Price]]-Table2[[#This Row],[50D EMA]])/Table2[[#This Row],[50D EMA]]</f>
        <v>9.00250714763184E-2</v>
      </c>
      <c r="U48" s="2">
        <f>(Table2[[#This Row],[Close Price]]-Table2[[#This Row],[200D EMA]])/Table2[[#This Row],[200D EMA]]</f>
        <v>0.47924306852089138</v>
      </c>
      <c r="V48">
        <v>0.547460238741031</v>
      </c>
      <c r="W48">
        <v>1184.95</v>
      </c>
      <c r="X48">
        <v>1255</v>
      </c>
      <c r="Y48">
        <v>1184.95</v>
      </c>
      <c r="Z48">
        <v>1255</v>
      </c>
      <c r="AA48">
        <v>1184.95</v>
      </c>
      <c r="AB48">
        <v>1379</v>
      </c>
      <c r="AC48" s="2">
        <f>(Table2[[#This Row],[Close Price]]/Table2[[#This Row],[Day Low]])-1</f>
        <v>4.9115996455546762E-2</v>
      </c>
      <c r="AD48" s="2">
        <f>(Table2[[#This Row],[Day High]]/Table2[[#This Row],[Close Price]])-1</f>
        <v>9.5322366568795225E-3</v>
      </c>
      <c r="AE48" s="2">
        <f>(Table2[[#This Row],[Close Price]]/Table2[[#This Row],[Current Week Low]])-1</f>
        <v>4.9115996455546762E-2</v>
      </c>
      <c r="AF48" s="2">
        <f>(Table2[[#This Row],[Current Week High]]/Table2[[#This Row],[Close Price]])-1</f>
        <v>9.5322366568795225E-3</v>
      </c>
      <c r="AG48" s="2">
        <f>(Table2[[#This Row],[Close Price]]/Table2[[#This Row],[Current Month Low]])-1</f>
        <v>4.9115996455546762E-2</v>
      </c>
      <c r="AH48" s="2">
        <f>(Table2[[#This Row],[Current Month High]]/Table2[[#This Row],[Close Price]])-1</f>
        <v>0.10927884808751953</v>
      </c>
      <c r="AI48">
        <v>10.9278848087519</v>
      </c>
      <c r="AJ48">
        <v>185.486278562406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</v>
      </c>
      <c r="AM48">
        <v>0</v>
      </c>
      <c r="AN48">
        <v>-5.0199999999999996</v>
      </c>
      <c r="AO48" t="s">
        <v>10506</v>
      </c>
      <c r="AP48">
        <v>0.126509893240352</v>
      </c>
      <c r="AQ48">
        <f>(Table2[[#This Row],[Sharpe Ratio]]-AVERAGE(Table2[Sharpe Ratio]))/_xlfn.STDEV.P(Table2[Sharpe Ratio])</f>
        <v>0.89320348056166077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4.5140797690572247</v>
      </c>
      <c r="AS48">
        <f>_xlfn.RANK.AVG(Table2[[#This Row],[1Y Return vs Nifty Z-Score]],Table2[1Y Return vs Nifty Z-Score])</f>
        <v>91</v>
      </c>
      <c r="AT48">
        <f>_xlfn.RANK.AVG(Table2[[#This Row],[6M Return vs Nifty Z-Score]],Table2[6M Return vs Nifty Z-Score])</f>
        <v>11</v>
      </c>
      <c r="AU48">
        <f>_xlfn.RANK.AVG(Table2[[#This Row],[Sharpe Ratio Z-Score]],Table2[Sharpe Ratio Z-Score])</f>
        <v>145</v>
      </c>
      <c r="AV48">
        <f>(Table2[[#This Row],[Rank 1Y]]+Table2[[#This Row],[Rank 6M]]+Table2[[#This Row],[Rank Sharpe]])/3</f>
        <v>82.333333333333329</v>
      </c>
    </row>
    <row r="49" spans="1:48" x14ac:dyDescent="0.3">
      <c r="A49" t="s">
        <v>791</v>
      </c>
      <c r="B49" t="s">
        <v>792</v>
      </c>
      <c r="C49" t="s">
        <v>10469</v>
      </c>
      <c r="D49" t="s">
        <v>654</v>
      </c>
      <c r="E49">
        <v>19645.168207499999</v>
      </c>
      <c r="F49">
        <v>4717.3500000000004</v>
      </c>
      <c r="G49">
        <v>142.00464303983401</v>
      </c>
      <c r="H49">
        <f>(Table2[[#This Row],[1Y Return vs Nifty]]-AVERAGE(Table2[1Y Return vs Nifty]))/_xlfn.STDEV.P(Table2[1Y Return vs Nifty])</f>
        <v>1.4029632860112624</v>
      </c>
      <c r="I49">
        <v>1.5766391552759</v>
      </c>
      <c r="J49">
        <f>(Table2[[#This Row],[1M Return vs Nifty]]-AVERAGE(Table2[1M Return vs Nifty]))/_xlfn.STDEV.P(Table2[1M Return vs Nifty])</f>
        <v>0.46422667195458106</v>
      </c>
      <c r="K49">
        <v>42.235632324936901</v>
      </c>
      <c r="L49">
        <f>(Table2[[#This Row],[6M Return vs Nifty]]-AVERAGE(Table2[6M Return vs Nifty]))/_xlfn.STDEV.P(Table2[6M Return vs Nifty])</f>
        <v>1.1178392929544259</v>
      </c>
      <c r="M49">
        <v>-8.6358641116195898</v>
      </c>
      <c r="N49">
        <f>(Table2[[#This Row],[1W Return vs Nifty]]-AVERAGE(Table2[1W Return vs Nifty]))/_xlfn.STDEV.P(Table2[1W Return vs Nifty])</f>
        <v>-1.5203454935815139</v>
      </c>
      <c r="O49">
        <v>4741.51</v>
      </c>
      <c r="P49">
        <v>4408.40110466642</v>
      </c>
      <c r="Q49">
        <v>3421.4799985721402</v>
      </c>
      <c r="R49">
        <v>44.7150130672781</v>
      </c>
      <c r="S49" s="2">
        <f>(Table2[[#This Row],[Close Price]]-Table2[[#This Row],[20D EMA]])/Table2[[#This Row],[20D EMA]]</f>
        <v>-5.0954231879717336E-3</v>
      </c>
      <c r="T49" s="2">
        <f>(Table2[[#This Row],[Close Price]]-Table2[[#This Row],[50D EMA]])/Table2[[#This Row],[50D EMA]]</f>
        <v>7.0081847817012169E-2</v>
      </c>
      <c r="U49" s="2">
        <f>(Table2[[#This Row],[Close Price]]-Table2[[#This Row],[200D EMA]])/Table2[[#This Row],[200D EMA]]</f>
        <v>0.37874545575851842</v>
      </c>
      <c r="V49">
        <v>0.94132355173304805</v>
      </c>
      <c r="W49">
        <v>4540</v>
      </c>
      <c r="X49">
        <v>4808.8999999999996</v>
      </c>
      <c r="Y49">
        <v>4540</v>
      </c>
      <c r="Z49">
        <v>4808.8999999999996</v>
      </c>
      <c r="AA49">
        <v>4430</v>
      </c>
      <c r="AB49">
        <v>5488</v>
      </c>
      <c r="AC49" s="2">
        <f>(Table2[[#This Row],[Close Price]]/Table2[[#This Row],[Day Low]])-1</f>
        <v>3.906387665198241E-2</v>
      </c>
      <c r="AD49" s="2">
        <f>(Table2[[#This Row],[Day High]]/Table2[[#This Row],[Close Price]])-1</f>
        <v>1.9407082366158734E-2</v>
      </c>
      <c r="AE49" s="2">
        <f>(Table2[[#This Row],[Close Price]]/Table2[[#This Row],[Current Week Low]])-1</f>
        <v>3.906387665198241E-2</v>
      </c>
      <c r="AF49" s="2">
        <f>(Table2[[#This Row],[Current Week High]]/Table2[[#This Row],[Close Price]])-1</f>
        <v>1.9407082366158734E-2</v>
      </c>
      <c r="AG49" s="2">
        <f>(Table2[[#This Row],[Close Price]]/Table2[[#This Row],[Current Month Low]])-1</f>
        <v>6.4864559819413081E-2</v>
      </c>
      <c r="AH49" s="2">
        <f>(Table2[[#This Row],[Current Month High]]/Table2[[#This Row],[Close Price]])-1</f>
        <v>0.16336502485505622</v>
      </c>
      <c r="AI49">
        <v>16.336502485505601</v>
      </c>
      <c r="AJ49">
        <v>179.12487796219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0.28000000000000003</v>
      </c>
      <c r="AM49" t="s">
        <v>10507</v>
      </c>
      <c r="AN49">
        <v>3.36</v>
      </c>
      <c r="AO49" t="s">
        <v>10507</v>
      </c>
      <c r="AP49">
        <v>0.14228806168752001</v>
      </c>
      <c r="AQ49">
        <f>(Table2[[#This Row],[Sharpe Ratio]]-AVERAGE(Table2[Sharpe Ratio]))/_xlfn.STDEV.P(Table2[Sharpe Ratio])</f>
        <v>1.0728205866774339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2.5375043440161891</v>
      </c>
      <c r="AS49">
        <f>_xlfn.RANK.AVG(Table2[[#This Row],[1Y Return vs Nifty Z-Score]],Table2[1Y Return vs Nifty Z-Score])</f>
        <v>60</v>
      </c>
      <c r="AT49">
        <f>_xlfn.RANK.AVG(Table2[[#This Row],[6M Return vs Nifty Z-Score]],Table2[6M Return vs Nifty Z-Score])</f>
        <v>84</v>
      </c>
      <c r="AU49">
        <f>_xlfn.RANK.AVG(Table2[[#This Row],[Sharpe Ratio Z-Score]],Table2[Sharpe Ratio Z-Score])</f>
        <v>105</v>
      </c>
      <c r="AV49">
        <f>(Table2[[#This Row],[Rank 1Y]]+Table2[[#This Row],[Rank 6M]]+Table2[[#This Row],[Rank Sharpe]])/3</f>
        <v>83</v>
      </c>
    </row>
    <row r="50" spans="1:48" x14ac:dyDescent="0.3">
      <c r="A50" t="s">
        <v>992</v>
      </c>
      <c r="B50" t="s">
        <v>993</v>
      </c>
      <c r="C50" t="s">
        <v>628</v>
      </c>
      <c r="D50" t="s">
        <v>472</v>
      </c>
      <c r="E50">
        <v>13219.110739530001</v>
      </c>
      <c r="F50">
        <v>1986.3</v>
      </c>
      <c r="G50">
        <v>60.282357053200698</v>
      </c>
      <c r="H50">
        <f>(Table2[[#This Row],[1Y Return vs Nifty]]-AVERAGE(Table2[1Y Return vs Nifty]))/_xlfn.STDEV.P(Table2[1Y Return vs Nifty])</f>
        <v>0.28839249829617081</v>
      </c>
      <c r="I50">
        <v>32.693104896333899</v>
      </c>
      <c r="J50">
        <f>(Table2[[#This Row],[1M Return vs Nifty]]-AVERAGE(Table2[1M Return vs Nifty]))/_xlfn.STDEV.P(Table2[1M Return vs Nifty])</f>
        <v>3.8215385580456305</v>
      </c>
      <c r="K50">
        <v>72.132442608739794</v>
      </c>
      <c r="L50">
        <f>(Table2[[#This Row],[6M Return vs Nifty]]-AVERAGE(Table2[6M Return vs Nifty]))/_xlfn.STDEV.P(Table2[6M Return vs Nifty])</f>
        <v>2.1050404133198475</v>
      </c>
      <c r="M50">
        <v>-3.5120392107042102</v>
      </c>
      <c r="N50">
        <f>(Table2[[#This Row],[1W Return vs Nifty]]-AVERAGE(Table2[1W Return vs Nifty]))/_xlfn.STDEV.P(Table2[1W Return vs Nifty])</f>
        <v>-0.22946065472250859</v>
      </c>
      <c r="O50">
        <v>2488.9299999999998</v>
      </c>
      <c r="P50">
        <v>1679.57927678397</v>
      </c>
      <c r="Q50">
        <v>1299.9077388441799</v>
      </c>
      <c r="R50">
        <v>48.870747072006303</v>
      </c>
      <c r="S50" s="2">
        <f>(Table2[[#This Row],[Close Price]]-Table2[[#This Row],[20D EMA]])/Table2[[#This Row],[20D EMA]]</f>
        <v>-0.20194621785265152</v>
      </c>
      <c r="T50" s="2">
        <f>(Table2[[#This Row],[Close Price]]-Table2[[#This Row],[50D EMA]])/Table2[[#This Row],[50D EMA]]</f>
        <v>0.18261759206944583</v>
      </c>
      <c r="U50" s="2">
        <f>(Table2[[#This Row],[Close Price]]-Table2[[#This Row],[200D EMA]])/Table2[[#This Row],[200D EMA]]</f>
        <v>0.52803152150331034</v>
      </c>
      <c r="V50">
        <v>0.96300361314330996</v>
      </c>
      <c r="W50">
        <v>1986.3</v>
      </c>
      <c r="X50">
        <v>2050</v>
      </c>
      <c r="Y50">
        <v>1986.3</v>
      </c>
      <c r="Z50">
        <v>2050</v>
      </c>
      <c r="AA50">
        <v>1810.7</v>
      </c>
      <c r="AB50">
        <v>3496</v>
      </c>
      <c r="AC50" s="2">
        <f>(Table2[[#This Row],[Close Price]]/Table2[[#This Row],[Day Low]])-1</f>
        <v>0</v>
      </c>
      <c r="AD50" s="2">
        <f>(Table2[[#This Row],[Day High]]/Table2[[#This Row],[Close Price]])-1</f>
        <v>3.2069677289432663E-2</v>
      </c>
      <c r="AE50" s="2">
        <f>(Table2[[#This Row],[Close Price]]/Table2[[#This Row],[Current Week Low]])-1</f>
        <v>0</v>
      </c>
      <c r="AF50" s="2">
        <f>(Table2[[#This Row],[Current Week High]]/Table2[[#This Row],[Close Price]])-1</f>
        <v>3.2069677289432663E-2</v>
      </c>
      <c r="AG50" s="2">
        <f>(Table2[[#This Row],[Close Price]]/Table2[[#This Row],[Current Month Low]])-1</f>
        <v>9.6979068868393359E-2</v>
      </c>
      <c r="AH50" s="2">
        <f>(Table2[[#This Row],[Current Month High]]/Table2[[#This Row],[Close Price]])-1</f>
        <v>0.76005638624578364</v>
      </c>
      <c r="AI50">
        <v>19.820772290187701</v>
      </c>
      <c r="AJ50">
        <v>121.09887451551199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-0.21</v>
      </c>
      <c r="AM50" t="s">
        <v>10506</v>
      </c>
      <c r="AN50">
        <v>-32.950000000000003</v>
      </c>
      <c r="AO50" t="s">
        <v>10506</v>
      </c>
      <c r="AP50">
        <v>0.21190064196596101</v>
      </c>
      <c r="AQ50">
        <f>(Table2[[#This Row],[Sharpe Ratio]]-AVERAGE(Table2[Sharpe Ratio]))/_xlfn.STDEV.P(Table2[Sharpe Ratio])</f>
        <v>1.8652833025327558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7.8507941174718958</v>
      </c>
      <c r="AS50">
        <f>_xlfn.RANK.AVG(Table2[[#This Row],[1Y Return vs Nifty Z-Score]],Table2[1Y Return vs Nifty Z-Score])</f>
        <v>207</v>
      </c>
      <c r="AT50">
        <f>_xlfn.RANK.AVG(Table2[[#This Row],[6M Return vs Nifty Z-Score]],Table2[6M Return vs Nifty Z-Score])</f>
        <v>27</v>
      </c>
      <c r="AU50">
        <f>_xlfn.RANK.AVG(Table2[[#This Row],[Sharpe Ratio Z-Score]],Table2[Sharpe Ratio Z-Score])</f>
        <v>23</v>
      </c>
      <c r="AV50">
        <f>(Table2[[#This Row],[Rank 1Y]]+Table2[[#This Row],[Rank 6M]]+Table2[[#This Row],[Rank Sharpe]])/3</f>
        <v>85.666666666666671</v>
      </c>
    </row>
    <row r="51" spans="1:48" x14ac:dyDescent="0.3">
      <c r="A51" t="s">
        <v>894</v>
      </c>
      <c r="B51" t="s">
        <v>895</v>
      </c>
      <c r="C51" t="s">
        <v>10469</v>
      </c>
      <c r="D51" t="s">
        <v>896</v>
      </c>
      <c r="E51">
        <v>16733.611497400001</v>
      </c>
      <c r="F51">
        <v>1406</v>
      </c>
      <c r="G51">
        <v>86.539371517868702</v>
      </c>
      <c r="H51">
        <f>(Table2[[#This Row],[1Y Return vs Nifty]]-AVERAGE(Table2[1Y Return vs Nifty]))/_xlfn.STDEV.P(Table2[1Y Return vs Nifty])</f>
        <v>0.64649923676550669</v>
      </c>
      <c r="I51">
        <v>-11.5681944299478</v>
      </c>
      <c r="J51">
        <f>(Table2[[#This Row],[1M Return vs Nifty]]-AVERAGE(Table2[1M Return vs Nifty]))/_xlfn.STDEV.P(Table2[1M Return vs Nifty])</f>
        <v>-0.95403549199449977</v>
      </c>
      <c r="K51">
        <v>47.344565125897098</v>
      </c>
      <c r="L51">
        <f>(Table2[[#This Row],[6M Return vs Nifty]]-AVERAGE(Table2[6M Return vs Nifty]))/_xlfn.STDEV.P(Table2[6M Return vs Nifty])</f>
        <v>1.2865376971354225</v>
      </c>
      <c r="M51">
        <v>-3.40407325384197</v>
      </c>
      <c r="N51">
        <f>(Table2[[#This Row],[1W Return vs Nifty]]-AVERAGE(Table2[1W Return vs Nifty]))/_xlfn.STDEV.P(Table2[1W Return vs Nifty])</f>
        <v>-0.20225995611911324</v>
      </c>
      <c r="O51">
        <v>1443.08</v>
      </c>
      <c r="P51">
        <v>1441.19378599997</v>
      </c>
      <c r="Q51">
        <v>1190.02394824827</v>
      </c>
      <c r="R51">
        <v>41.666343482748204</v>
      </c>
      <c r="S51" s="2">
        <f>(Table2[[#This Row],[Close Price]]-Table2[[#This Row],[20D EMA]])/Table2[[#This Row],[20D EMA]]</f>
        <v>-2.5695041161959094E-2</v>
      </c>
      <c r="T51" s="2">
        <f>(Table2[[#This Row],[Close Price]]-Table2[[#This Row],[50D EMA]])/Table2[[#This Row],[50D EMA]]</f>
        <v>-2.441988464136409E-2</v>
      </c>
      <c r="U51" s="2">
        <f>(Table2[[#This Row],[Close Price]]-Table2[[#This Row],[200D EMA]])/Table2[[#This Row],[200D EMA]]</f>
        <v>0.18148882807749322</v>
      </c>
      <c r="V51">
        <v>0.73079610874365697</v>
      </c>
      <c r="W51">
        <v>1339.7</v>
      </c>
      <c r="X51">
        <v>1414</v>
      </c>
      <c r="Y51">
        <v>1339.7</v>
      </c>
      <c r="Z51">
        <v>1414</v>
      </c>
      <c r="AA51">
        <v>1339.7</v>
      </c>
      <c r="AB51">
        <v>1603</v>
      </c>
      <c r="AC51" s="2">
        <f>(Table2[[#This Row],[Close Price]]/Table2[[#This Row],[Day Low]])-1</f>
        <v>4.9488691498096538E-2</v>
      </c>
      <c r="AD51" s="2">
        <f>(Table2[[#This Row],[Day High]]/Table2[[#This Row],[Close Price]])-1</f>
        <v>5.6899004267425557E-3</v>
      </c>
      <c r="AE51" s="2">
        <f>(Table2[[#This Row],[Close Price]]/Table2[[#This Row],[Current Week Low]])-1</f>
        <v>4.9488691498096538E-2</v>
      </c>
      <c r="AF51" s="2">
        <f>(Table2[[#This Row],[Current Week High]]/Table2[[#This Row],[Close Price]])-1</f>
        <v>5.6899004267425557E-3</v>
      </c>
      <c r="AG51" s="2">
        <f>(Table2[[#This Row],[Close Price]]/Table2[[#This Row],[Current Month Low]])-1</f>
        <v>4.9488691498096538E-2</v>
      </c>
      <c r="AH51" s="2">
        <f>(Table2[[#This Row],[Current Month High]]/Table2[[#This Row],[Close Price]])-1</f>
        <v>0.14011379800853474</v>
      </c>
      <c r="AI51">
        <v>20.554765291607399</v>
      </c>
      <c r="AJ51">
        <v>128.22822822822801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-0.11</v>
      </c>
      <c r="AM51" t="s">
        <v>10506</v>
      </c>
      <c r="AN51">
        <v>-7.9</v>
      </c>
      <c r="AO51" t="s">
        <v>10506</v>
      </c>
      <c r="AP51">
        <v>0.16775970768694801</v>
      </c>
      <c r="AQ51">
        <f>(Table2[[#This Row],[Sharpe Ratio]]-AVERAGE(Table2[Sharpe Ratio]))/_xlfn.STDEV.P(Table2[Sharpe Ratio])</f>
        <v>1.3627872807041952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2.1395287664915115</v>
      </c>
      <c r="AS51">
        <f>_xlfn.RANK.AVG(Table2[[#This Row],[1Y Return vs Nifty Z-Score]],Table2[1Y Return vs Nifty Z-Score])</f>
        <v>124</v>
      </c>
      <c r="AT51">
        <f>_xlfn.RANK.AVG(Table2[[#This Row],[6M Return vs Nifty Z-Score]],Table2[6M Return vs Nifty Z-Score])</f>
        <v>70</v>
      </c>
      <c r="AU51">
        <f>_xlfn.RANK.AVG(Table2[[#This Row],[Sharpe Ratio Z-Score]],Table2[Sharpe Ratio Z-Score])</f>
        <v>66</v>
      </c>
      <c r="AV51">
        <f>(Table2[[#This Row],[Rank 1Y]]+Table2[[#This Row],[Rank 6M]]+Table2[[#This Row],[Rank Sharpe]])/3</f>
        <v>86.666666666666671</v>
      </c>
    </row>
    <row r="52" spans="1:48" x14ac:dyDescent="0.3">
      <c r="A52" t="s">
        <v>1238</v>
      </c>
      <c r="B52" t="s">
        <v>1239</v>
      </c>
      <c r="C52" t="s">
        <v>10469</v>
      </c>
      <c r="D52" t="s">
        <v>654</v>
      </c>
      <c r="E52">
        <v>8914.5086119200005</v>
      </c>
      <c r="F52">
        <v>276.95999999999998</v>
      </c>
      <c r="G52">
        <v>163.92102860614699</v>
      </c>
      <c r="H52">
        <f>(Table2[[#This Row],[1Y Return vs Nifty]]-AVERAGE(Table2[1Y Return vs Nifty]))/_xlfn.STDEV.P(Table2[1Y Return vs Nifty])</f>
        <v>1.7018702834061776</v>
      </c>
      <c r="I52">
        <v>22.333455741489399</v>
      </c>
      <c r="J52">
        <f>(Table2[[#This Row],[1M Return vs Nifty]]-AVERAGE(Table2[1M Return vs Nifty]))/_xlfn.STDEV.P(Table2[1M Return vs Nifty])</f>
        <v>2.7037839411580271</v>
      </c>
      <c r="K52">
        <v>26.6513389709562</v>
      </c>
      <c r="L52">
        <f>(Table2[[#This Row],[6M Return vs Nifty]]-AVERAGE(Table2[6M Return vs Nifty]))/_xlfn.STDEV.P(Table2[6M Return vs Nifty])</f>
        <v>0.60324152439286993</v>
      </c>
      <c r="M52">
        <v>-6.9452427643599703</v>
      </c>
      <c r="N52">
        <f>(Table2[[#This Row],[1W Return vs Nifty]]-AVERAGE(Table2[1W Return vs Nifty]))/_xlfn.STDEV.P(Table2[1W Return vs Nifty])</f>
        <v>-1.0944141810109107</v>
      </c>
      <c r="O52">
        <v>259.88</v>
      </c>
      <c r="P52">
        <v>231.31545499412101</v>
      </c>
      <c r="Q52">
        <v>181.05100490099801</v>
      </c>
      <c r="R52">
        <v>61.141938249409499</v>
      </c>
      <c r="S52" s="2">
        <f>(Table2[[#This Row],[Close Price]]-Table2[[#This Row],[20D EMA]])/Table2[[#This Row],[20D EMA]]</f>
        <v>6.5722641219024103E-2</v>
      </c>
      <c r="T52" s="2">
        <f>(Table2[[#This Row],[Close Price]]-Table2[[#This Row],[50D EMA]])/Table2[[#This Row],[50D EMA]]</f>
        <v>0.19732596339937183</v>
      </c>
      <c r="U52" s="2">
        <f>(Table2[[#This Row],[Close Price]]-Table2[[#This Row],[200D EMA]])/Table2[[#This Row],[200D EMA]]</f>
        <v>0.52973467422313814</v>
      </c>
      <c r="V52">
        <v>1.70690646519658</v>
      </c>
      <c r="W52">
        <v>264</v>
      </c>
      <c r="X52">
        <v>281</v>
      </c>
      <c r="Y52">
        <v>264</v>
      </c>
      <c r="Z52">
        <v>281</v>
      </c>
      <c r="AA52">
        <v>248</v>
      </c>
      <c r="AB52">
        <v>296.49</v>
      </c>
      <c r="AC52" s="2">
        <f>(Table2[[#This Row],[Close Price]]/Table2[[#This Row],[Day Low]])-1</f>
        <v>4.9090909090909074E-2</v>
      </c>
      <c r="AD52" s="2">
        <f>(Table2[[#This Row],[Day High]]/Table2[[#This Row],[Close Price]])-1</f>
        <v>1.4586943963027288E-2</v>
      </c>
      <c r="AE52" s="2">
        <f>(Table2[[#This Row],[Close Price]]/Table2[[#This Row],[Current Week Low]])-1</f>
        <v>4.9090909090909074E-2</v>
      </c>
      <c r="AF52" s="2">
        <f>(Table2[[#This Row],[Current Week High]]/Table2[[#This Row],[Close Price]])-1</f>
        <v>1.4586943963027288E-2</v>
      </c>
      <c r="AG52" s="2">
        <f>(Table2[[#This Row],[Close Price]]/Table2[[#This Row],[Current Month Low]])-1</f>
        <v>0.11677419354838703</v>
      </c>
      <c r="AH52" s="2">
        <f>(Table2[[#This Row],[Current Month High]]/Table2[[#This Row],[Close Price]])-1</f>
        <v>7.0515597920277395E-2</v>
      </c>
      <c r="AI52">
        <v>7.0515597920277298</v>
      </c>
      <c r="AJ52">
        <v>222.985422740524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0.37</v>
      </c>
      <c r="AM52" t="s">
        <v>10507</v>
      </c>
      <c r="AN52">
        <v>9.42</v>
      </c>
      <c r="AO52" t="s">
        <v>10507</v>
      </c>
      <c r="AP52">
        <v>0.18113494064204699</v>
      </c>
      <c r="AQ52">
        <f>(Table2[[#This Row],[Sharpe Ratio]]-AVERAGE(Table2[Sharpe Ratio]))/_xlfn.STDEV.P(Table2[Sharpe Ratio])</f>
        <v>1.5150496072894082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5.4295311752355726</v>
      </c>
      <c r="AS52">
        <f>_xlfn.RANK.AVG(Table2[[#This Row],[1Y Return vs Nifty Z-Score]],Table2[1Y Return vs Nifty Z-Score])</f>
        <v>40</v>
      </c>
      <c r="AT52">
        <f>_xlfn.RANK.AVG(Table2[[#This Row],[6M Return vs Nifty Z-Score]],Table2[6M Return vs Nifty Z-Score])</f>
        <v>171</v>
      </c>
      <c r="AU52">
        <f>_xlfn.RANK.AVG(Table2[[#This Row],[Sharpe Ratio Z-Score]],Table2[Sharpe Ratio Z-Score])</f>
        <v>51</v>
      </c>
      <c r="AV52">
        <f>(Table2[[#This Row],[Rank 1Y]]+Table2[[#This Row],[Rank 6M]]+Table2[[#This Row],[Rank Sharpe]])/3</f>
        <v>87.333333333333329</v>
      </c>
    </row>
    <row r="53" spans="1:48" x14ac:dyDescent="0.3">
      <c r="A53" t="s">
        <v>266</v>
      </c>
      <c r="B53" t="s">
        <v>267</v>
      </c>
      <c r="C53" t="s">
        <v>10469</v>
      </c>
      <c r="D53" t="s">
        <v>268</v>
      </c>
      <c r="E53">
        <v>100116.32399999999</v>
      </c>
      <c r="F53">
        <v>3611.7</v>
      </c>
      <c r="G53">
        <v>65.750713359701905</v>
      </c>
      <c r="H53">
        <f>(Table2[[#This Row],[1Y Return vs Nifty]]-AVERAGE(Table2[1Y Return vs Nifty]))/_xlfn.STDEV.P(Table2[1Y Return vs Nifty])</f>
        <v>0.36297276881186252</v>
      </c>
      <c r="I53">
        <v>-11.7175309599033</v>
      </c>
      <c r="J53">
        <f>(Table2[[#This Row],[1M Return vs Nifty]]-AVERAGE(Table2[1M Return vs Nifty]))/_xlfn.STDEV.P(Table2[1M Return vs Nifty])</f>
        <v>-0.970148160805265</v>
      </c>
      <c r="K53">
        <v>58.553098923761702</v>
      </c>
      <c r="L53">
        <f>(Table2[[#This Row],[6M Return vs Nifty]]-AVERAGE(Table2[6M Return vs Nifty]))/_xlfn.STDEV.P(Table2[6M Return vs Nifty])</f>
        <v>1.6566466491563117</v>
      </c>
      <c r="M53">
        <v>-9.9132394552543399</v>
      </c>
      <c r="N53">
        <f>(Table2[[#This Row],[1W Return vs Nifty]]-AVERAGE(Table2[1W Return vs Nifty]))/_xlfn.STDEV.P(Table2[1W Return vs Nifty])</f>
        <v>-1.8421645440989942</v>
      </c>
      <c r="O53">
        <v>3854.7</v>
      </c>
      <c r="P53">
        <v>3722.6857924628598</v>
      </c>
      <c r="Q53">
        <v>2918.9379978053698</v>
      </c>
      <c r="R53">
        <v>26.871232700547601</v>
      </c>
      <c r="S53" s="2">
        <f>(Table2[[#This Row],[Close Price]]-Table2[[#This Row],[20D EMA]])/Table2[[#This Row],[20D EMA]]</f>
        <v>-6.3039925286014473E-2</v>
      </c>
      <c r="T53" s="2">
        <f>(Table2[[#This Row],[Close Price]]-Table2[[#This Row],[50D EMA]])/Table2[[#This Row],[50D EMA]]</f>
        <v>-2.9813365578037102E-2</v>
      </c>
      <c r="U53" s="2">
        <f>(Table2[[#This Row],[Close Price]]-Table2[[#This Row],[200D EMA]])/Table2[[#This Row],[200D EMA]]</f>
        <v>0.23733357910153946</v>
      </c>
      <c r="V53">
        <v>0.84256389540408605</v>
      </c>
      <c r="W53">
        <v>3501.4</v>
      </c>
      <c r="X53">
        <v>3668.75</v>
      </c>
      <c r="Y53">
        <v>3501.4</v>
      </c>
      <c r="Z53">
        <v>3668.75</v>
      </c>
      <c r="AA53">
        <v>3501.4</v>
      </c>
      <c r="AB53">
        <v>4154</v>
      </c>
      <c r="AC53" s="2">
        <f>(Table2[[#This Row],[Close Price]]/Table2[[#This Row],[Day Low]])-1</f>
        <v>3.1501685040269622E-2</v>
      </c>
      <c r="AD53" s="2">
        <f>(Table2[[#This Row],[Day High]]/Table2[[#This Row],[Close Price]])-1</f>
        <v>1.5795885594041659E-2</v>
      </c>
      <c r="AE53" s="2">
        <f>(Table2[[#This Row],[Close Price]]/Table2[[#This Row],[Current Week Low]])-1</f>
        <v>3.1501685040269622E-2</v>
      </c>
      <c r="AF53" s="2">
        <f>(Table2[[#This Row],[Current Week High]]/Table2[[#This Row],[Close Price]])-1</f>
        <v>1.5795885594041659E-2</v>
      </c>
      <c r="AG53" s="2">
        <f>(Table2[[#This Row],[Close Price]]/Table2[[#This Row],[Current Month Low]])-1</f>
        <v>3.1501685040269622E-2</v>
      </c>
      <c r="AH53" s="2">
        <f>(Table2[[#This Row],[Current Month High]]/Table2[[#This Row],[Close Price]])-1</f>
        <v>0.15015089846886509</v>
      </c>
      <c r="AI53">
        <v>15.5107013317828</v>
      </c>
      <c r="AJ53">
        <v>118.454001088731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-0.02</v>
      </c>
      <c r="AM53" t="s">
        <v>10506</v>
      </c>
      <c r="AN53">
        <v>-8.75</v>
      </c>
      <c r="AO53" t="s">
        <v>10506</v>
      </c>
      <c r="AP53">
        <v>0.20318230318196501</v>
      </c>
      <c r="AQ53">
        <f>(Table2[[#This Row],[Sharpe Ratio]]-AVERAGE(Table2[Sharpe Ratio]))/_xlfn.STDEV.P(Table2[Sharpe Ratio])</f>
        <v>1.7660345977314491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0.97334131079536412</v>
      </c>
      <c r="AS53">
        <f>_xlfn.RANK.AVG(Table2[[#This Row],[1Y Return vs Nifty Z-Score]],Table2[1Y Return vs Nifty Z-Score])</f>
        <v>190</v>
      </c>
      <c r="AT53">
        <f>_xlfn.RANK.AVG(Table2[[#This Row],[6M Return vs Nifty Z-Score]],Table2[6M Return vs Nifty Z-Score])</f>
        <v>46</v>
      </c>
      <c r="AU53">
        <f>_xlfn.RANK.AVG(Table2[[#This Row],[Sharpe Ratio Z-Score]],Table2[Sharpe Ratio Z-Score])</f>
        <v>28</v>
      </c>
      <c r="AV53">
        <f>(Table2[[#This Row],[Rank 1Y]]+Table2[[#This Row],[Rank 6M]]+Table2[[#This Row],[Rank Sharpe]])/3</f>
        <v>88</v>
      </c>
    </row>
    <row r="54" spans="1:48" x14ac:dyDescent="0.3">
      <c r="A54" t="s">
        <v>149</v>
      </c>
      <c r="B54" t="s">
        <v>150</v>
      </c>
      <c r="C54" t="s">
        <v>10461</v>
      </c>
      <c r="D54" t="s">
        <v>106</v>
      </c>
      <c r="E54">
        <v>179723.54184960001</v>
      </c>
      <c r="F54">
        <v>544.6</v>
      </c>
      <c r="G54">
        <v>159.81271244868401</v>
      </c>
      <c r="H54">
        <f>(Table2[[#This Row],[1Y Return vs Nifty]]-AVERAGE(Table2[1Y Return vs Nifty]))/_xlfn.STDEV.P(Table2[1Y Return vs Nifty])</f>
        <v>1.6458389436005938</v>
      </c>
      <c r="I54">
        <v>7.4096566383748197</v>
      </c>
      <c r="J54">
        <f>(Table2[[#This Row],[1M Return vs Nifty]]-AVERAGE(Table2[1M Return vs Nifty]))/_xlfn.STDEV.P(Table2[1M Return vs Nifty])</f>
        <v>1.0935802460638959</v>
      </c>
      <c r="K54">
        <v>24.064625598309199</v>
      </c>
      <c r="L54">
        <f>(Table2[[#This Row],[6M Return vs Nifty]]-AVERAGE(Table2[6M Return vs Nifty]))/_xlfn.STDEV.P(Table2[6M Return vs Nifty])</f>
        <v>0.51782751817278838</v>
      </c>
      <c r="M54">
        <v>-4.1682137690910004</v>
      </c>
      <c r="N54">
        <f>(Table2[[#This Row],[1W Return vs Nifty]]-AVERAGE(Table2[1W Return vs Nifty]))/_xlfn.STDEV.P(Table2[1W Return vs Nifty])</f>
        <v>-0.39477578657160523</v>
      </c>
      <c r="O54">
        <v>531.62</v>
      </c>
      <c r="P54">
        <v>500.862504071589</v>
      </c>
      <c r="Q54">
        <v>404.163564442932</v>
      </c>
      <c r="R54">
        <v>54.844760683981498</v>
      </c>
      <c r="S54" s="2">
        <f>(Table2[[#This Row],[Close Price]]-Table2[[#This Row],[20D EMA]])/Table2[[#This Row],[20D EMA]]</f>
        <v>2.4415936195026557E-2</v>
      </c>
      <c r="T54" s="2">
        <f>(Table2[[#This Row],[Close Price]]-Table2[[#This Row],[50D EMA]])/Table2[[#This Row],[50D EMA]]</f>
        <v>8.7324356630536587E-2</v>
      </c>
      <c r="U54" s="2">
        <f>(Table2[[#This Row],[Close Price]]-Table2[[#This Row],[200D EMA]])/Table2[[#This Row],[200D EMA]]</f>
        <v>0.34747426020609951</v>
      </c>
      <c r="V54">
        <v>0.60537518268153201</v>
      </c>
      <c r="W54">
        <v>526.20000000000005</v>
      </c>
      <c r="X54">
        <v>547.70000000000005</v>
      </c>
      <c r="Y54">
        <v>526.20000000000005</v>
      </c>
      <c r="Z54">
        <v>547.70000000000005</v>
      </c>
      <c r="AA54">
        <v>486.55</v>
      </c>
      <c r="AB54">
        <v>580</v>
      </c>
      <c r="AC54" s="2">
        <f>(Table2[[#This Row],[Close Price]]/Table2[[#This Row],[Day Low]])-1</f>
        <v>3.4967692892436286E-2</v>
      </c>
      <c r="AD54" s="2">
        <f>(Table2[[#This Row],[Day High]]/Table2[[#This Row],[Close Price]])-1</f>
        <v>5.6922511935366682E-3</v>
      </c>
      <c r="AE54" s="2">
        <f>(Table2[[#This Row],[Close Price]]/Table2[[#This Row],[Current Week Low]])-1</f>
        <v>3.4967692892436286E-2</v>
      </c>
      <c r="AF54" s="2">
        <f>(Table2[[#This Row],[Current Week High]]/Table2[[#This Row],[Close Price]])-1</f>
        <v>5.6922511935366682E-3</v>
      </c>
      <c r="AG54" s="2">
        <f>(Table2[[#This Row],[Close Price]]/Table2[[#This Row],[Current Month Low]])-1</f>
        <v>0.11930942349193296</v>
      </c>
      <c r="AH54" s="2">
        <f>(Table2[[#This Row],[Current Month High]]/Table2[[#This Row],[Close Price]])-1</f>
        <v>6.5001836210062391E-2</v>
      </c>
      <c r="AI54">
        <v>6.5001836210062303</v>
      </c>
      <c r="AJ54">
        <v>197.10856519367101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0.08</v>
      </c>
      <c r="AM54" t="s">
        <v>10507</v>
      </c>
      <c r="AN54">
        <v>2.5499999999999998</v>
      </c>
      <c r="AO54" t="s">
        <v>10507</v>
      </c>
      <c r="AP54">
        <v>0.19121420697899799</v>
      </c>
      <c r="AQ54">
        <f>(Table2[[#This Row],[Sharpe Ratio]]-AVERAGE(Table2[Sharpe Ratio]))/_xlfn.STDEV.P(Table2[Sharpe Ratio])</f>
        <v>1.6297909764968217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4.4922618977624946</v>
      </c>
      <c r="AS54">
        <f>_xlfn.RANK.AVG(Table2[[#This Row],[1Y Return vs Nifty Z-Score]],Table2[1Y Return vs Nifty Z-Score])</f>
        <v>44</v>
      </c>
      <c r="AT54">
        <f>_xlfn.RANK.AVG(Table2[[#This Row],[6M Return vs Nifty Z-Score]],Table2[6M Return vs Nifty Z-Score])</f>
        <v>186</v>
      </c>
      <c r="AU54">
        <f>_xlfn.RANK.AVG(Table2[[#This Row],[Sharpe Ratio Z-Score]],Table2[Sharpe Ratio Z-Score])</f>
        <v>38</v>
      </c>
      <c r="AV54">
        <f>(Table2[[#This Row],[Rank 1Y]]+Table2[[#This Row],[Rank 6M]]+Table2[[#This Row],[Rank Sharpe]])/3</f>
        <v>89.333333333333329</v>
      </c>
    </row>
    <row r="55" spans="1:48" x14ac:dyDescent="0.3">
      <c r="A55" t="s">
        <v>363</v>
      </c>
      <c r="B55" t="s">
        <v>364</v>
      </c>
      <c r="C55" t="s">
        <v>10473</v>
      </c>
      <c r="D55" t="s">
        <v>365</v>
      </c>
      <c r="E55">
        <v>67933.475932775007</v>
      </c>
      <c r="F55">
        <v>11353.45</v>
      </c>
      <c r="G55">
        <v>158.65751207896099</v>
      </c>
      <c r="H55">
        <f>(Table2[[#This Row],[1Y Return vs Nifty]]-AVERAGE(Table2[1Y Return vs Nifty]))/_xlfn.STDEV.P(Table2[1Y Return vs Nifty])</f>
        <v>1.6300837237054779</v>
      </c>
      <c r="I55">
        <v>-5.8918916585218701</v>
      </c>
      <c r="J55">
        <f>(Table2[[#This Row],[1M Return vs Nifty]]-AVERAGE(Table2[1M Return vs Nifty]))/_xlfn.STDEV.P(Table2[1M Return vs Nifty])</f>
        <v>-0.34159065580559794</v>
      </c>
      <c r="K55">
        <v>80.331343689072298</v>
      </c>
      <c r="L55">
        <f>(Table2[[#This Row],[6M Return vs Nifty]]-AVERAGE(Table2[6M Return vs Nifty]))/_xlfn.STDEV.P(Table2[6M Return vs Nifty])</f>
        <v>2.3757704428927533</v>
      </c>
      <c r="M55">
        <v>-9.2652827989608397</v>
      </c>
      <c r="N55">
        <f>(Table2[[#This Row],[1W Return vs Nifty]]-AVERAGE(Table2[1W Return vs Nifty]))/_xlfn.STDEV.P(Table2[1W Return vs Nifty])</f>
        <v>-1.6789198118877855</v>
      </c>
      <c r="O55">
        <v>11895.34</v>
      </c>
      <c r="P55">
        <v>10859.1406363447</v>
      </c>
      <c r="Q55">
        <v>8029.92330675224</v>
      </c>
      <c r="R55">
        <v>30.3615240795266</v>
      </c>
      <c r="S55" s="2">
        <f>(Table2[[#This Row],[Close Price]]-Table2[[#This Row],[20D EMA]])/Table2[[#This Row],[20D EMA]]</f>
        <v>-4.555481390191448E-2</v>
      </c>
      <c r="T55" s="2">
        <f>(Table2[[#This Row],[Close Price]]-Table2[[#This Row],[50D EMA]])/Table2[[#This Row],[50D EMA]]</f>
        <v>4.5520118046992158E-2</v>
      </c>
      <c r="U55" s="2">
        <f>(Table2[[#This Row],[Close Price]]-Table2[[#This Row],[200D EMA]])/Table2[[#This Row],[200D EMA]]</f>
        <v>0.4138927068522632</v>
      </c>
      <c r="V55">
        <v>0.79922886098880297</v>
      </c>
      <c r="W55">
        <v>10932.95</v>
      </c>
      <c r="X55">
        <v>11475</v>
      </c>
      <c r="Y55">
        <v>10932.95</v>
      </c>
      <c r="Z55">
        <v>11475</v>
      </c>
      <c r="AA55">
        <v>10932.95</v>
      </c>
      <c r="AB55">
        <v>12879</v>
      </c>
      <c r="AC55" s="2">
        <f>(Table2[[#This Row],[Close Price]]/Table2[[#This Row],[Day Low]])-1</f>
        <v>3.8461714358887678E-2</v>
      </c>
      <c r="AD55" s="2">
        <f>(Table2[[#This Row],[Day High]]/Table2[[#This Row],[Close Price]])-1</f>
        <v>1.0705996855581379E-2</v>
      </c>
      <c r="AE55" s="2">
        <f>(Table2[[#This Row],[Close Price]]/Table2[[#This Row],[Current Week Low]])-1</f>
        <v>3.8461714358887678E-2</v>
      </c>
      <c r="AF55" s="2">
        <f>(Table2[[#This Row],[Current Week High]]/Table2[[#This Row],[Close Price]])-1</f>
        <v>1.0705996855581379E-2</v>
      </c>
      <c r="AG55" s="2">
        <f>(Table2[[#This Row],[Close Price]]/Table2[[#This Row],[Current Month Low]])-1</f>
        <v>3.8461714358887678E-2</v>
      </c>
      <c r="AH55" s="2">
        <f>(Table2[[#This Row],[Current Month High]]/Table2[[#This Row],[Close Price]])-1</f>
        <v>0.13436884823555828</v>
      </c>
      <c r="AI55">
        <v>13.4368848235558</v>
      </c>
      <c r="AJ55">
        <v>187.210979003288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0.23</v>
      </c>
      <c r="AM55" t="s">
        <v>10507</v>
      </c>
      <c r="AN55">
        <v>-10.24</v>
      </c>
      <c r="AO55" t="s">
        <v>10506</v>
      </c>
      <c r="AP55">
        <v>9.7516956909536004E-2</v>
      </c>
      <c r="AQ55">
        <f>(Table2[[#This Row],[Sharpe Ratio]]-AVERAGE(Table2[Sharpe Ratio]))/_xlfn.STDEV.P(Table2[Sharpe Ratio])</f>
        <v>0.56315076633330341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2.5484944652381514</v>
      </c>
      <c r="AS55">
        <f>_xlfn.RANK.AVG(Table2[[#This Row],[1Y Return vs Nifty Z-Score]],Table2[1Y Return vs Nifty Z-Score])</f>
        <v>47</v>
      </c>
      <c r="AT55">
        <f>_xlfn.RANK.AVG(Table2[[#This Row],[6M Return vs Nifty Z-Score]],Table2[6M Return vs Nifty Z-Score])</f>
        <v>19</v>
      </c>
      <c r="AU55">
        <f>_xlfn.RANK.AVG(Table2[[#This Row],[Sharpe Ratio Z-Score]],Table2[Sharpe Ratio Z-Score])</f>
        <v>202</v>
      </c>
      <c r="AV55">
        <f>(Table2[[#This Row],[Rank 1Y]]+Table2[[#This Row],[Rank 6M]]+Table2[[#This Row],[Rank Sharpe]])/3</f>
        <v>89.333333333333329</v>
      </c>
    </row>
    <row r="56" spans="1:48" x14ac:dyDescent="0.3">
      <c r="A56" t="s">
        <v>1043</v>
      </c>
      <c r="B56" t="s">
        <v>1044</v>
      </c>
      <c r="C56" t="s">
        <v>10469</v>
      </c>
      <c r="D56" t="s">
        <v>396</v>
      </c>
      <c r="E56">
        <v>12010.708418538999</v>
      </c>
      <c r="F56">
        <v>194.29</v>
      </c>
      <c r="G56">
        <v>225.628082306837</v>
      </c>
      <c r="H56">
        <f>(Table2[[#This Row],[1Y Return vs Nifty]]-AVERAGE(Table2[1Y Return vs Nifty]))/_xlfn.STDEV.P(Table2[1Y Return vs Nifty])</f>
        <v>2.5434629850837203</v>
      </c>
      <c r="I56">
        <v>8.5304255182126401</v>
      </c>
      <c r="J56">
        <f>(Table2[[#This Row],[1M Return vs Nifty]]-AVERAGE(Table2[1M Return vs Nifty]))/_xlfn.STDEV.P(Table2[1M Return vs Nifty])</f>
        <v>1.2145056337076319</v>
      </c>
      <c r="K56">
        <v>21.729485725214801</v>
      </c>
      <c r="L56">
        <f>(Table2[[#This Row],[6M Return vs Nifty]]-AVERAGE(Table2[6M Return vs Nifty]))/_xlfn.STDEV.P(Table2[6M Return vs Nifty])</f>
        <v>0.44072053996857274</v>
      </c>
      <c r="M56">
        <v>1.7494960395738099</v>
      </c>
      <c r="N56">
        <f>(Table2[[#This Row],[1W Return vs Nifty]]-AVERAGE(Table2[1W Return vs Nifty]))/_xlfn.STDEV.P(Table2[1W Return vs Nifty])</f>
        <v>1.0961186176083451</v>
      </c>
      <c r="O56">
        <v>187.68</v>
      </c>
      <c r="P56">
        <v>180.62432053807899</v>
      </c>
      <c r="Q56">
        <v>149.073826435261</v>
      </c>
      <c r="R56">
        <v>54.543661501013403</v>
      </c>
      <c r="S56" s="2">
        <f>(Table2[[#This Row],[Close Price]]-Table2[[#This Row],[20D EMA]])/Table2[[#This Row],[20D EMA]]</f>
        <v>3.5219522591645271E-2</v>
      </c>
      <c r="T56" s="2">
        <f>(Table2[[#This Row],[Close Price]]-Table2[[#This Row],[50D EMA]])/Table2[[#This Row],[50D EMA]]</f>
        <v>7.5658025570482471E-2</v>
      </c>
      <c r="U56" s="2">
        <f>(Table2[[#This Row],[Close Price]]-Table2[[#This Row],[200D EMA]])/Table2[[#This Row],[200D EMA]]</f>
        <v>0.30331396628082957</v>
      </c>
      <c r="V56">
        <v>1.9249402826878099</v>
      </c>
      <c r="W56">
        <v>193.7</v>
      </c>
      <c r="X56">
        <v>204.9</v>
      </c>
      <c r="Y56">
        <v>193.7</v>
      </c>
      <c r="Z56">
        <v>204.9</v>
      </c>
      <c r="AA56">
        <v>171.25</v>
      </c>
      <c r="AB56">
        <v>205</v>
      </c>
      <c r="AC56" s="2">
        <f>(Table2[[#This Row],[Close Price]]/Table2[[#This Row],[Day Low]])-1</f>
        <v>3.0459473412494109E-3</v>
      </c>
      <c r="AD56" s="2">
        <f>(Table2[[#This Row],[Day High]]/Table2[[#This Row],[Close Price]])-1</f>
        <v>5.4609089505378572E-2</v>
      </c>
      <c r="AE56" s="2">
        <f>(Table2[[#This Row],[Close Price]]/Table2[[#This Row],[Current Week Low]])-1</f>
        <v>3.0459473412494109E-3</v>
      </c>
      <c r="AF56" s="2">
        <f>(Table2[[#This Row],[Current Week High]]/Table2[[#This Row],[Close Price]])-1</f>
        <v>5.4609089505378572E-2</v>
      </c>
      <c r="AG56" s="2">
        <f>(Table2[[#This Row],[Close Price]]/Table2[[#This Row],[Current Month Low]])-1</f>
        <v>0.13454014598540143</v>
      </c>
      <c r="AH56" s="2">
        <f>(Table2[[#This Row],[Current Month High]]/Table2[[#This Row],[Close Price]])-1</f>
        <v>5.5123784034175838E-2</v>
      </c>
      <c r="AI56">
        <v>7.0564619898090397</v>
      </c>
      <c r="AJ56">
        <v>255.51692589204001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-0.09</v>
      </c>
      <c r="AM56" t="s">
        <v>10506</v>
      </c>
      <c r="AN56">
        <v>4.5999999999999996</v>
      </c>
      <c r="AO56" t="s">
        <v>10507</v>
      </c>
      <c r="AP56">
        <v>0.170357025361001</v>
      </c>
      <c r="AQ56">
        <f>(Table2[[#This Row],[Sharpe Ratio]]-AVERAGE(Table2[Sharpe Ratio]))/_xlfn.STDEV.P(Table2[Sharpe Ratio])</f>
        <v>1.3923548877327843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6.687162664101054</v>
      </c>
      <c r="AS56">
        <f>_xlfn.RANK.AVG(Table2[[#This Row],[1Y Return vs Nifty Z-Score]],Table2[1Y Return vs Nifty Z-Score])</f>
        <v>13</v>
      </c>
      <c r="AT56">
        <f>_xlfn.RANK.AVG(Table2[[#This Row],[6M Return vs Nifty Z-Score]],Table2[6M Return vs Nifty Z-Score])</f>
        <v>205</v>
      </c>
      <c r="AU56">
        <f>_xlfn.RANK.AVG(Table2[[#This Row],[Sharpe Ratio Z-Score]],Table2[Sharpe Ratio Z-Score])</f>
        <v>62</v>
      </c>
      <c r="AV56">
        <f>(Table2[[#This Row],[Rank 1Y]]+Table2[[#This Row],[Rank 6M]]+Table2[[#This Row],[Rank Sharpe]])/3</f>
        <v>93.333333333333329</v>
      </c>
    </row>
    <row r="57" spans="1:48" x14ac:dyDescent="0.3">
      <c r="A57" t="s">
        <v>741</v>
      </c>
      <c r="B57" t="s">
        <v>742</v>
      </c>
      <c r="C57" t="s">
        <v>10464</v>
      </c>
      <c r="D57" t="s">
        <v>230</v>
      </c>
      <c r="E57">
        <v>21377.913603199999</v>
      </c>
      <c r="F57">
        <v>1316</v>
      </c>
      <c r="G57">
        <v>104.68098229387201</v>
      </c>
      <c r="H57">
        <f>(Table2[[#This Row],[1Y Return vs Nifty]]-AVERAGE(Table2[1Y Return vs Nifty]))/_xlfn.STDEV.P(Table2[1Y Return vs Nifty])</f>
        <v>0.89392390396507382</v>
      </c>
      <c r="I57">
        <v>11.222151354498999</v>
      </c>
      <c r="J57">
        <f>(Table2[[#This Row],[1M Return vs Nifty]]-AVERAGE(Table2[1M Return vs Nifty]))/_xlfn.STDEV.P(Table2[1M Return vs Nifty])</f>
        <v>1.5049294633117227</v>
      </c>
      <c r="K57">
        <v>68.629142869990304</v>
      </c>
      <c r="L57">
        <f>(Table2[[#This Row],[6M Return vs Nifty]]-AVERAGE(Table2[6M Return vs Nifty]))/_xlfn.STDEV.P(Table2[6M Return vs Nifty])</f>
        <v>1.9893604663877473</v>
      </c>
      <c r="M57">
        <v>-2.2799336148347602</v>
      </c>
      <c r="N57">
        <f>(Table2[[#This Row],[1W Return vs Nifty]]-AVERAGE(Table2[1W Return vs Nifty]))/_xlfn.STDEV.P(Table2[1W Return vs Nifty])</f>
        <v>8.0953238089688628E-2</v>
      </c>
      <c r="O57">
        <v>1282.6300000000001</v>
      </c>
      <c r="P57">
        <v>1228.6730352883501</v>
      </c>
      <c r="Q57">
        <v>997.45480069708697</v>
      </c>
      <c r="R57">
        <v>55.4540917880623</v>
      </c>
      <c r="S57" s="2">
        <f>(Table2[[#This Row],[Close Price]]-Table2[[#This Row],[20D EMA]])/Table2[[#This Row],[20D EMA]]</f>
        <v>2.6016855991205484E-2</v>
      </c>
      <c r="T57" s="2">
        <f>(Table2[[#This Row],[Close Price]]-Table2[[#This Row],[50D EMA]])/Table2[[#This Row],[50D EMA]]</f>
        <v>7.1074209495576385E-2</v>
      </c>
      <c r="U57" s="2">
        <f>(Table2[[#This Row],[Close Price]]-Table2[[#This Row],[200D EMA]])/Table2[[#This Row],[200D EMA]]</f>
        <v>0.31935802913604977</v>
      </c>
      <c r="V57">
        <v>1.6517680575667999</v>
      </c>
      <c r="W57">
        <v>1307</v>
      </c>
      <c r="X57">
        <v>1363.6</v>
      </c>
      <c r="Y57">
        <v>1307</v>
      </c>
      <c r="Z57">
        <v>1363.6</v>
      </c>
      <c r="AA57">
        <v>1145</v>
      </c>
      <c r="AB57">
        <v>1427.85</v>
      </c>
      <c r="AC57" s="2">
        <f>(Table2[[#This Row],[Close Price]]/Table2[[#This Row],[Day Low]])-1</f>
        <v>6.8859984697782206E-3</v>
      </c>
      <c r="AD57" s="2">
        <f>(Table2[[#This Row],[Day High]]/Table2[[#This Row],[Close Price]])-1</f>
        <v>3.6170212765957332E-2</v>
      </c>
      <c r="AE57" s="2">
        <f>(Table2[[#This Row],[Close Price]]/Table2[[#This Row],[Current Week Low]])-1</f>
        <v>6.8859984697782206E-3</v>
      </c>
      <c r="AF57" s="2">
        <f>(Table2[[#This Row],[Current Week High]]/Table2[[#This Row],[Close Price]])-1</f>
        <v>3.6170212765957332E-2</v>
      </c>
      <c r="AG57" s="2">
        <f>(Table2[[#This Row],[Close Price]]/Table2[[#This Row],[Current Month Low]])-1</f>
        <v>0.14934497816593884</v>
      </c>
      <c r="AH57" s="2">
        <f>(Table2[[#This Row],[Current Month High]]/Table2[[#This Row],[Close Price]])-1</f>
        <v>8.4992401215805424E-2</v>
      </c>
      <c r="AI57">
        <v>8.4992401215805398</v>
      </c>
      <c r="AJ57">
        <v>133.1886240808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0.02</v>
      </c>
      <c r="AM57" t="s">
        <v>10507</v>
      </c>
      <c r="AN57">
        <v>5.67</v>
      </c>
      <c r="AO57" t="s">
        <v>10507</v>
      </c>
      <c r="AP57">
        <v>0.11874612345565599</v>
      </c>
      <c r="AQ57">
        <f>(Table2[[#This Row],[Sharpe Ratio]]-AVERAGE(Table2[Sharpe Ratio]))/_xlfn.STDEV.P(Table2[Sharpe Ratio])</f>
        <v>0.80482149465844455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5.2739885664126769</v>
      </c>
      <c r="AS57">
        <f>_xlfn.RANK.AVG(Table2[[#This Row],[1Y Return vs Nifty Z-Score]],Table2[1Y Return vs Nifty Z-Score])</f>
        <v>99</v>
      </c>
      <c r="AT57">
        <f>_xlfn.RANK.AVG(Table2[[#This Row],[6M Return vs Nifty Z-Score]],Table2[6M Return vs Nifty Z-Score])</f>
        <v>30</v>
      </c>
      <c r="AU57">
        <f>_xlfn.RANK.AVG(Table2[[#This Row],[Sharpe Ratio Z-Score]],Table2[Sharpe Ratio Z-Score])</f>
        <v>155</v>
      </c>
      <c r="AV57">
        <f>(Table2[[#This Row],[Rank 1Y]]+Table2[[#This Row],[Rank 6M]]+Table2[[#This Row],[Rank Sharpe]])/3</f>
        <v>94.666666666666671</v>
      </c>
    </row>
    <row r="58" spans="1:48" x14ac:dyDescent="0.3">
      <c r="A58" t="s">
        <v>337</v>
      </c>
      <c r="B58" t="s">
        <v>338</v>
      </c>
      <c r="C58" t="s">
        <v>10467</v>
      </c>
      <c r="D58" t="s">
        <v>89</v>
      </c>
      <c r="E58">
        <v>72534.685041279998</v>
      </c>
      <c r="F58">
        <v>1509.2</v>
      </c>
      <c r="G58">
        <v>125.800724891954</v>
      </c>
      <c r="H58">
        <f>(Table2[[#This Row],[1Y Return vs Nifty]]-AVERAGE(Table2[1Y Return vs Nifty]))/_xlfn.STDEV.P(Table2[1Y Return vs Nifty])</f>
        <v>1.1819658726850186</v>
      </c>
      <c r="I58">
        <v>-2.6687893150581701</v>
      </c>
      <c r="J58">
        <f>(Table2[[#This Row],[1M Return vs Nifty]]-AVERAGE(Table2[1M Return vs Nifty]))/_xlfn.STDEV.P(Table2[1M Return vs Nifty])</f>
        <v>6.1660559574736231E-3</v>
      </c>
      <c r="K58">
        <v>39.741315122276298</v>
      </c>
      <c r="L58">
        <f>(Table2[[#This Row],[6M Return vs Nifty]]-AVERAGE(Table2[6M Return vs Nifty]))/_xlfn.STDEV.P(Table2[6M Return vs Nifty])</f>
        <v>1.0354762343659536</v>
      </c>
      <c r="M58">
        <v>1.14396507060806</v>
      </c>
      <c r="N58">
        <f>(Table2[[#This Row],[1W Return vs Nifty]]-AVERAGE(Table2[1W Return vs Nifty]))/_xlfn.STDEV.P(Table2[1W Return vs Nifty])</f>
        <v>0.9435625169582541</v>
      </c>
      <c r="O58">
        <v>1517.34</v>
      </c>
      <c r="P58">
        <v>1484.13518931934</v>
      </c>
      <c r="Q58">
        <v>1211.1516605909401</v>
      </c>
      <c r="R58">
        <v>45.494685359733303</v>
      </c>
      <c r="S58" s="2">
        <f>(Table2[[#This Row],[Close Price]]-Table2[[#This Row],[20D EMA]])/Table2[[#This Row],[20D EMA]]</f>
        <v>-5.3646512976655682E-3</v>
      </c>
      <c r="T58" s="2">
        <f>(Table2[[#This Row],[Close Price]]-Table2[[#This Row],[50D EMA]])/Table2[[#This Row],[50D EMA]]</f>
        <v>1.6888495644494034E-2</v>
      </c>
      <c r="U58" s="2">
        <f>(Table2[[#This Row],[Close Price]]-Table2[[#This Row],[200D EMA]])/Table2[[#This Row],[200D EMA]]</f>
        <v>0.2460867198610267</v>
      </c>
      <c r="V58">
        <v>0.63042238634215098</v>
      </c>
      <c r="W58">
        <v>1503.1</v>
      </c>
      <c r="X58">
        <v>1548.05</v>
      </c>
      <c r="Y58">
        <v>1503.1</v>
      </c>
      <c r="Z58">
        <v>1548.05</v>
      </c>
      <c r="AA58">
        <v>1450</v>
      </c>
      <c r="AB58">
        <v>1687</v>
      </c>
      <c r="AC58" s="2">
        <f>(Table2[[#This Row],[Close Price]]/Table2[[#This Row],[Day Low]])-1</f>
        <v>4.0582795555852424E-3</v>
      </c>
      <c r="AD58" s="2">
        <f>(Table2[[#This Row],[Day High]]/Table2[[#This Row],[Close Price]])-1</f>
        <v>2.5742115027829193E-2</v>
      </c>
      <c r="AE58" s="2">
        <f>(Table2[[#This Row],[Close Price]]/Table2[[#This Row],[Current Week Low]])-1</f>
        <v>4.0582795555852424E-3</v>
      </c>
      <c r="AF58" s="2">
        <f>(Table2[[#This Row],[Current Week High]]/Table2[[#This Row],[Close Price]])-1</f>
        <v>2.5742115027829193E-2</v>
      </c>
      <c r="AG58" s="2">
        <f>(Table2[[#This Row],[Close Price]]/Table2[[#This Row],[Current Month Low]])-1</f>
        <v>4.0827586206896527E-2</v>
      </c>
      <c r="AH58" s="2">
        <f>(Table2[[#This Row],[Current Month High]]/Table2[[#This Row],[Close Price]])-1</f>
        <v>0.11781076066790352</v>
      </c>
      <c r="AI58">
        <v>11.7810760667903</v>
      </c>
      <c r="AJ58">
        <v>151.11480865224601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-0.03</v>
      </c>
      <c r="AM58" t="s">
        <v>10506</v>
      </c>
      <c r="AN58">
        <v>0.82</v>
      </c>
      <c r="AO58" t="s">
        <v>10507</v>
      </c>
      <c r="AP58">
        <v>0.13748918592346801</v>
      </c>
      <c r="AQ58">
        <f>(Table2[[#This Row],[Sharpe Ratio]]-AVERAGE(Table2[Sharpe Ratio]))/_xlfn.STDEV.P(Table2[Sharpe Ratio])</f>
        <v>1.0181906605086046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4.1853613404753043</v>
      </c>
      <c r="AS58">
        <f>_xlfn.RANK.AVG(Table2[[#This Row],[1Y Return vs Nifty Z-Score]],Table2[1Y Return vs Nifty Z-Score])</f>
        <v>80</v>
      </c>
      <c r="AT58">
        <f>_xlfn.RANK.AVG(Table2[[#This Row],[6M Return vs Nifty Z-Score]],Table2[6M Return vs Nifty Z-Score])</f>
        <v>92</v>
      </c>
      <c r="AU58">
        <f>_xlfn.RANK.AVG(Table2[[#This Row],[Sharpe Ratio Z-Score]],Table2[Sharpe Ratio Z-Score])</f>
        <v>115</v>
      </c>
      <c r="AV58">
        <f>(Table2[[#This Row],[Rank 1Y]]+Table2[[#This Row],[Rank 6M]]+Table2[[#This Row],[Rank Sharpe]])/3</f>
        <v>95.666666666666671</v>
      </c>
    </row>
    <row r="59" spans="1:48" x14ac:dyDescent="0.3">
      <c r="A59" t="s">
        <v>781</v>
      </c>
      <c r="B59" t="s">
        <v>782</v>
      </c>
      <c r="C59" t="s">
        <v>10464</v>
      </c>
      <c r="D59" t="s">
        <v>46</v>
      </c>
      <c r="E59">
        <v>19871.344510200001</v>
      </c>
      <c r="F59">
        <v>316.5</v>
      </c>
      <c r="G59">
        <v>104.47349014122899</v>
      </c>
      <c r="H59">
        <f>(Table2[[#This Row],[1Y Return vs Nifty]]-AVERAGE(Table2[1Y Return vs Nifty]))/_xlfn.STDEV.P(Table2[1Y Return vs Nifty])</f>
        <v>0.89109401871132721</v>
      </c>
      <c r="I59">
        <v>-7.8305884693333399</v>
      </c>
      <c r="J59">
        <f>(Table2[[#This Row],[1M Return vs Nifty]]-AVERAGE(Table2[1M Return vs Nifty]))/_xlfn.STDEV.P(Table2[1M Return vs Nifty])</f>
        <v>-0.55076639898377711</v>
      </c>
      <c r="K59">
        <v>50.585251215892399</v>
      </c>
      <c r="L59">
        <f>(Table2[[#This Row],[6M Return vs Nifty]]-AVERAGE(Table2[6M Return vs Nifty]))/_xlfn.STDEV.P(Table2[6M Return vs Nifty])</f>
        <v>1.3935460672065676</v>
      </c>
      <c r="M59">
        <v>-5.4454311831630902</v>
      </c>
      <c r="N59">
        <f>(Table2[[#This Row],[1W Return vs Nifty]]-AVERAGE(Table2[1W Return vs Nifty]))/_xlfn.STDEV.P(Table2[1W Return vs Nifty])</f>
        <v>-0.71655504867281694</v>
      </c>
      <c r="O59">
        <v>323.62</v>
      </c>
      <c r="P59">
        <v>307.49858822430002</v>
      </c>
      <c r="Q59">
        <v>240.426164796325</v>
      </c>
      <c r="R59">
        <v>40.489822115448</v>
      </c>
      <c r="S59" s="2">
        <f>(Table2[[#This Row],[Close Price]]-Table2[[#This Row],[20D EMA]])/Table2[[#This Row],[20D EMA]]</f>
        <v>-2.2001112415796317E-2</v>
      </c>
      <c r="T59" s="2">
        <f>(Table2[[#This Row],[Close Price]]-Table2[[#This Row],[50D EMA]])/Table2[[#This Row],[50D EMA]]</f>
        <v>2.9273018219953709E-2</v>
      </c>
      <c r="U59" s="2">
        <f>(Table2[[#This Row],[Close Price]]-Table2[[#This Row],[200D EMA]])/Table2[[#This Row],[200D EMA]]</f>
        <v>0.31641246396006989</v>
      </c>
      <c r="V59">
        <v>0.55325590102774702</v>
      </c>
      <c r="W59">
        <v>304.2</v>
      </c>
      <c r="X59">
        <v>319.89999999999998</v>
      </c>
      <c r="Y59">
        <v>304.2</v>
      </c>
      <c r="Z59">
        <v>319.89999999999998</v>
      </c>
      <c r="AA59">
        <v>304.2</v>
      </c>
      <c r="AB59">
        <v>348.45</v>
      </c>
      <c r="AC59" s="2">
        <f>(Table2[[#This Row],[Close Price]]/Table2[[#This Row],[Day Low]])-1</f>
        <v>4.043392504930976E-2</v>
      </c>
      <c r="AD59" s="2">
        <f>(Table2[[#This Row],[Day High]]/Table2[[#This Row],[Close Price]])-1</f>
        <v>1.0742496050552885E-2</v>
      </c>
      <c r="AE59" s="2">
        <f>(Table2[[#This Row],[Close Price]]/Table2[[#This Row],[Current Week Low]])-1</f>
        <v>4.043392504930976E-2</v>
      </c>
      <c r="AF59" s="2">
        <f>(Table2[[#This Row],[Current Week High]]/Table2[[#This Row],[Close Price]])-1</f>
        <v>1.0742496050552885E-2</v>
      </c>
      <c r="AG59" s="2">
        <f>(Table2[[#This Row],[Close Price]]/Table2[[#This Row],[Current Month Low]])-1</f>
        <v>4.043392504930976E-2</v>
      </c>
      <c r="AH59" s="2">
        <f>(Table2[[#This Row],[Current Month High]]/Table2[[#This Row],[Close Price]])-1</f>
        <v>0.10094786729857819</v>
      </c>
      <c r="AI59">
        <v>10.0947867298578</v>
      </c>
      <c r="AJ59">
        <v>133.23507737656499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0.21</v>
      </c>
      <c r="AM59" t="s">
        <v>10507</v>
      </c>
      <c r="AN59">
        <v>-7.18</v>
      </c>
      <c r="AO59" t="s">
        <v>10506</v>
      </c>
      <c r="AP59">
        <v>0.134631780628621</v>
      </c>
      <c r="AQ59">
        <f>(Table2[[#This Row],[Sharpe Ratio]]-AVERAGE(Table2[Sharpe Ratio]))/_xlfn.STDEV.P(Table2[Sharpe Ratio])</f>
        <v>0.98566224177744144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2.0029808800387423</v>
      </c>
      <c r="AS59">
        <f>_xlfn.RANK.AVG(Table2[[#This Row],[1Y Return vs Nifty Z-Score]],Table2[1Y Return vs Nifty Z-Score])</f>
        <v>100</v>
      </c>
      <c r="AT59">
        <f>_xlfn.RANK.AVG(Table2[[#This Row],[6M Return vs Nifty Z-Score]],Table2[6M Return vs Nifty Z-Score])</f>
        <v>64</v>
      </c>
      <c r="AU59">
        <f>_xlfn.RANK.AVG(Table2[[#This Row],[Sharpe Ratio Z-Score]],Table2[Sharpe Ratio Z-Score])</f>
        <v>124</v>
      </c>
      <c r="AV59">
        <f>(Table2[[#This Row],[Rank 1Y]]+Table2[[#This Row],[Rank 6M]]+Table2[[#This Row],[Rank Sharpe]])/3</f>
        <v>96</v>
      </c>
    </row>
    <row r="60" spans="1:48" x14ac:dyDescent="0.3">
      <c r="A60" t="s">
        <v>467</v>
      </c>
      <c r="B60" t="s">
        <v>468</v>
      </c>
      <c r="C60" t="s">
        <v>10465</v>
      </c>
      <c r="D60" t="s">
        <v>469</v>
      </c>
      <c r="E60">
        <v>46486.5</v>
      </c>
      <c r="F60">
        <v>546.9</v>
      </c>
      <c r="G60">
        <v>90.781643388592201</v>
      </c>
      <c r="H60">
        <f>(Table2[[#This Row],[1Y Return vs Nifty]]-AVERAGE(Table2[1Y Return vs Nifty]))/_xlfn.STDEV.P(Table2[1Y Return vs Nifty])</f>
        <v>0.70435753384529265</v>
      </c>
      <c r="I60">
        <v>-8.7529012777775606</v>
      </c>
      <c r="J60">
        <f>(Table2[[#This Row],[1M Return vs Nifty]]-AVERAGE(Table2[1M Return vs Nifty]))/_xlfn.STDEV.P(Table2[1M Return vs Nifty])</f>
        <v>-0.6502793636068126</v>
      </c>
      <c r="K60">
        <v>60.167473306228601</v>
      </c>
      <c r="L60">
        <f>(Table2[[#This Row],[6M Return vs Nifty]]-AVERAGE(Table2[6M Return vs Nifty]))/_xlfn.STDEV.P(Table2[6M Return vs Nifty])</f>
        <v>1.7099537472691824</v>
      </c>
      <c r="M60">
        <v>-3.5106150683816502</v>
      </c>
      <c r="N60">
        <f>(Table2[[#This Row],[1W Return vs Nifty]]-AVERAGE(Table2[1W Return vs Nifty]))/_xlfn.STDEV.P(Table2[1W Return vs Nifty])</f>
        <v>-0.22910185953178266</v>
      </c>
      <c r="O60">
        <v>555.71</v>
      </c>
      <c r="P60">
        <v>524.46332863807402</v>
      </c>
      <c r="Q60">
        <v>400.37235497149902</v>
      </c>
      <c r="R60">
        <v>37.064200258426602</v>
      </c>
      <c r="S60" s="2">
        <f>(Table2[[#This Row],[Close Price]]-Table2[[#This Row],[20D EMA]])/Table2[[#This Row],[20D EMA]]</f>
        <v>-1.5853592701229165E-2</v>
      </c>
      <c r="T60" s="2">
        <f>(Table2[[#This Row],[Close Price]]-Table2[[#This Row],[50D EMA]])/Table2[[#This Row],[50D EMA]]</f>
        <v>4.278024818282241E-2</v>
      </c>
      <c r="U60" s="2">
        <f>(Table2[[#This Row],[Close Price]]-Table2[[#This Row],[200D EMA]])/Table2[[#This Row],[200D EMA]]</f>
        <v>0.36597842785357071</v>
      </c>
      <c r="V60">
        <v>0.52516139808673401</v>
      </c>
      <c r="W60">
        <v>529</v>
      </c>
      <c r="X60">
        <v>550.6</v>
      </c>
      <c r="Y60">
        <v>529</v>
      </c>
      <c r="Z60">
        <v>550.6</v>
      </c>
      <c r="AA60">
        <v>529</v>
      </c>
      <c r="AB60">
        <v>585.5</v>
      </c>
      <c r="AC60" s="2">
        <f>(Table2[[#This Row],[Close Price]]/Table2[[#This Row],[Day Low]])-1</f>
        <v>3.3837429111531092E-2</v>
      </c>
      <c r="AD60" s="2">
        <f>(Table2[[#This Row],[Day High]]/Table2[[#This Row],[Close Price]])-1</f>
        <v>6.7654050100567353E-3</v>
      </c>
      <c r="AE60" s="2">
        <f>(Table2[[#This Row],[Close Price]]/Table2[[#This Row],[Current Week Low]])-1</f>
        <v>3.3837429111531092E-2</v>
      </c>
      <c r="AF60" s="2">
        <f>(Table2[[#This Row],[Current Week High]]/Table2[[#This Row],[Close Price]])-1</f>
        <v>6.7654050100567353E-3</v>
      </c>
      <c r="AG60" s="2">
        <f>(Table2[[#This Row],[Close Price]]/Table2[[#This Row],[Current Month Low]])-1</f>
        <v>3.3837429111531092E-2</v>
      </c>
      <c r="AH60" s="2">
        <f>(Table2[[#This Row],[Current Month High]]/Table2[[#This Row],[Close Price]])-1</f>
        <v>7.0579630645456248E-2</v>
      </c>
      <c r="AI60">
        <v>13.430243188882701</v>
      </c>
      <c r="AJ60">
        <v>126.272238311956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0.06</v>
      </c>
      <c r="AM60" t="s">
        <v>10507</v>
      </c>
      <c r="AN60">
        <v>-3.87</v>
      </c>
      <c r="AO60" t="s">
        <v>10506</v>
      </c>
      <c r="AP60">
        <v>0.13272249282047799</v>
      </c>
      <c r="AQ60">
        <f>(Table2[[#This Row],[Sharpe Ratio]]-AVERAGE(Table2[Sharpe Ratio]))/_xlfn.STDEV.P(Table2[Sharpe Ratio])</f>
        <v>0.96392709856426773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2.4988571565401472</v>
      </c>
      <c r="AS60">
        <f>_xlfn.RANK.AVG(Table2[[#This Row],[1Y Return vs Nifty Z-Score]],Table2[1Y Return vs Nifty Z-Score])</f>
        <v>115</v>
      </c>
      <c r="AT60">
        <f>_xlfn.RANK.AVG(Table2[[#This Row],[6M Return vs Nifty Z-Score]],Table2[6M Return vs Nifty Z-Score])</f>
        <v>44</v>
      </c>
      <c r="AU60">
        <f>_xlfn.RANK.AVG(Table2[[#This Row],[Sharpe Ratio Z-Score]],Table2[Sharpe Ratio Z-Score])</f>
        <v>131</v>
      </c>
      <c r="AV60">
        <f>(Table2[[#This Row],[Rank 1Y]]+Table2[[#This Row],[Rank 6M]]+Table2[[#This Row],[Rank Sharpe]])/3</f>
        <v>96.666666666666671</v>
      </c>
    </row>
    <row r="61" spans="1:48" x14ac:dyDescent="0.3">
      <c r="A61" t="s">
        <v>1387</v>
      </c>
      <c r="B61" t="s">
        <v>1388</v>
      </c>
      <c r="C61" t="s">
        <v>10461</v>
      </c>
      <c r="D61" t="s">
        <v>543</v>
      </c>
      <c r="E61">
        <v>7412.91122</v>
      </c>
      <c r="F61">
        <v>371.8</v>
      </c>
      <c r="G61">
        <v>87.271248755678897</v>
      </c>
      <c r="H61">
        <f>(Table2[[#This Row],[1Y Return vs Nifty]]-AVERAGE(Table2[1Y Return vs Nifty]))/_xlfn.STDEV.P(Table2[1Y Return vs Nifty])</f>
        <v>0.65648095692431718</v>
      </c>
      <c r="I61">
        <v>-3.6010574790341598</v>
      </c>
      <c r="J61">
        <f>(Table2[[#This Row],[1M Return vs Nifty]]-AVERAGE(Table2[1M Return vs Nifty]))/_xlfn.STDEV.P(Table2[1M Return vs Nifty])</f>
        <v>-9.4421042011399017E-2</v>
      </c>
      <c r="K61">
        <v>27.510265228548501</v>
      </c>
      <c r="L61">
        <f>(Table2[[#This Row],[6M Return vs Nifty]]-AVERAGE(Table2[6M Return vs Nifty]))/_xlfn.STDEV.P(Table2[6M Return vs Nifty])</f>
        <v>0.63160351203493559</v>
      </c>
      <c r="M61">
        <v>-2.12339064987047</v>
      </c>
      <c r="N61">
        <f>(Table2[[#This Row],[1W Return vs Nifty]]-AVERAGE(Table2[1W Return vs Nifty]))/_xlfn.STDEV.P(Table2[1W Return vs Nifty])</f>
        <v>0.12039231807587959</v>
      </c>
      <c r="O61">
        <v>382.01</v>
      </c>
      <c r="P61">
        <v>364.80311697266302</v>
      </c>
      <c r="Q61">
        <v>293.62804905053002</v>
      </c>
      <c r="R61">
        <v>26.917697916960002</v>
      </c>
      <c r="S61" s="2">
        <f>(Table2[[#This Row],[Close Price]]-Table2[[#This Row],[20D EMA]])/Table2[[#This Row],[20D EMA]]</f>
        <v>-2.6727049030130047E-2</v>
      </c>
      <c r="T61" s="2">
        <f>(Table2[[#This Row],[Close Price]]-Table2[[#This Row],[50D EMA]])/Table2[[#This Row],[50D EMA]]</f>
        <v>1.9179888278918714E-2</v>
      </c>
      <c r="U61" s="2">
        <f>(Table2[[#This Row],[Close Price]]-Table2[[#This Row],[200D EMA]])/Table2[[#This Row],[200D EMA]]</f>
        <v>0.26622780487846887</v>
      </c>
      <c r="V61">
        <v>0.73641931448209696</v>
      </c>
      <c r="W61">
        <v>366</v>
      </c>
      <c r="X61">
        <v>379.65</v>
      </c>
      <c r="Y61">
        <v>366</v>
      </c>
      <c r="Z61">
        <v>379.65</v>
      </c>
      <c r="AA61">
        <v>366</v>
      </c>
      <c r="AB61">
        <v>401</v>
      </c>
      <c r="AC61" s="2">
        <f>(Table2[[#This Row],[Close Price]]/Table2[[#This Row],[Day Low]])-1</f>
        <v>1.5846994535519077E-2</v>
      </c>
      <c r="AD61" s="2">
        <f>(Table2[[#This Row],[Day High]]/Table2[[#This Row],[Close Price]])-1</f>
        <v>2.1113501882732644E-2</v>
      </c>
      <c r="AE61" s="2">
        <f>(Table2[[#This Row],[Close Price]]/Table2[[#This Row],[Current Week Low]])-1</f>
        <v>1.5846994535519077E-2</v>
      </c>
      <c r="AF61" s="2">
        <f>(Table2[[#This Row],[Current Week High]]/Table2[[#This Row],[Close Price]])-1</f>
        <v>2.1113501882732644E-2</v>
      </c>
      <c r="AG61" s="2">
        <f>(Table2[[#This Row],[Close Price]]/Table2[[#This Row],[Current Month Low]])-1</f>
        <v>1.5846994535519077E-2</v>
      </c>
      <c r="AH61" s="2">
        <f>(Table2[[#This Row],[Current Month High]]/Table2[[#This Row],[Close Price]])-1</f>
        <v>7.8536847767616935E-2</v>
      </c>
      <c r="AI61">
        <v>21.3555675094136</v>
      </c>
      <c r="AJ61">
        <v>114.23220973782701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0.04</v>
      </c>
      <c r="AM61" t="s">
        <v>10507</v>
      </c>
      <c r="AN61">
        <v>-6.35</v>
      </c>
      <c r="AO61" t="s">
        <v>10506</v>
      </c>
      <c r="AP61">
        <v>0.32130011521129298</v>
      </c>
      <c r="AQ61">
        <f>(Table2[[#This Row],[Sharpe Ratio]]-AVERAGE(Table2[Sharpe Ratio]))/_xlfn.STDEV.P(Table2[Sharpe Ratio])</f>
        <v>3.1106760653691423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4.4247318103928759</v>
      </c>
      <c r="AS61">
        <f>_xlfn.RANK.AVG(Table2[[#This Row],[1Y Return vs Nifty Z-Score]],Table2[1Y Return vs Nifty Z-Score])</f>
        <v>122</v>
      </c>
      <c r="AT61">
        <f>_xlfn.RANK.AVG(Table2[[#This Row],[6M Return vs Nifty Z-Score]],Table2[6M Return vs Nifty Z-Score])</f>
        <v>167</v>
      </c>
      <c r="AU61">
        <f>_xlfn.RANK.AVG(Table2[[#This Row],[Sharpe Ratio Z-Score]],Table2[Sharpe Ratio Z-Score])</f>
        <v>1</v>
      </c>
      <c r="AV61">
        <f>(Table2[[#This Row],[Rank 1Y]]+Table2[[#This Row],[Rank 6M]]+Table2[[#This Row],[Rank Sharpe]])/3</f>
        <v>96.666666666666671</v>
      </c>
    </row>
    <row r="62" spans="1:48" x14ac:dyDescent="0.3">
      <c r="A62" t="s">
        <v>899</v>
      </c>
      <c r="B62" t="s">
        <v>900</v>
      </c>
      <c r="C62" t="s">
        <v>10469</v>
      </c>
      <c r="D62" t="s">
        <v>268</v>
      </c>
      <c r="E62">
        <v>16695.06025694</v>
      </c>
      <c r="F62">
        <v>4796.3500000000004</v>
      </c>
      <c r="G62">
        <v>95.932587190122007</v>
      </c>
      <c r="H62">
        <f>(Table2[[#This Row],[1Y Return vs Nifty]]-AVERAGE(Table2[1Y Return vs Nifty]))/_xlfn.STDEV.P(Table2[1Y Return vs Nifty])</f>
        <v>0.77460876851200611</v>
      </c>
      <c r="I62">
        <v>-7.9408673595863304</v>
      </c>
      <c r="J62">
        <f>(Table2[[#This Row],[1M Return vs Nifty]]-AVERAGE(Table2[1M Return vs Nifty]))/_xlfn.STDEV.P(Table2[1M Return vs Nifty])</f>
        <v>-0.56266494273589629</v>
      </c>
      <c r="K62">
        <v>35.530109396152199</v>
      </c>
      <c r="L62">
        <f>(Table2[[#This Row],[6M Return vs Nifty]]-AVERAGE(Table2[6M Return vs Nifty]))/_xlfn.STDEV.P(Table2[6M Return vs Nifty])</f>
        <v>0.89642103177227495</v>
      </c>
      <c r="M62">
        <v>-0.82070352129940005</v>
      </c>
      <c r="N62">
        <f>(Table2[[#This Row],[1W Return vs Nifty]]-AVERAGE(Table2[1W Return vs Nifty]))/_xlfn.STDEV.P(Table2[1W Return vs Nifty])</f>
        <v>0.44858836235302535</v>
      </c>
      <c r="O62">
        <v>4826.95</v>
      </c>
      <c r="P62">
        <v>4695.3918343573196</v>
      </c>
      <c r="Q62">
        <v>3953.9543669535401</v>
      </c>
      <c r="R62">
        <v>46.401325474411699</v>
      </c>
      <c r="S62" s="2">
        <f>(Table2[[#This Row],[Close Price]]-Table2[[#This Row],[20D EMA]])/Table2[[#This Row],[20D EMA]]</f>
        <v>-6.3394068718340682E-3</v>
      </c>
      <c r="T62" s="2">
        <f>(Table2[[#This Row],[Close Price]]-Table2[[#This Row],[50D EMA]])/Table2[[#This Row],[50D EMA]]</f>
        <v>2.1501542193762282E-2</v>
      </c>
      <c r="U62" s="2">
        <f>(Table2[[#This Row],[Close Price]]-Table2[[#This Row],[200D EMA]])/Table2[[#This Row],[200D EMA]]</f>
        <v>0.21305143025601303</v>
      </c>
      <c r="V62">
        <v>1.3187869029278101</v>
      </c>
      <c r="W62">
        <v>4725</v>
      </c>
      <c r="X62">
        <v>4842.45</v>
      </c>
      <c r="Y62">
        <v>4725</v>
      </c>
      <c r="Z62">
        <v>4842.45</v>
      </c>
      <c r="AA62">
        <v>4666</v>
      </c>
      <c r="AB62">
        <v>5300</v>
      </c>
      <c r="AC62" s="2">
        <f>(Table2[[#This Row],[Close Price]]/Table2[[#This Row],[Day Low]])-1</f>
        <v>1.5100529100529281E-2</v>
      </c>
      <c r="AD62" s="2">
        <f>(Table2[[#This Row],[Day High]]/Table2[[#This Row],[Close Price]])-1</f>
        <v>9.6114753927465379E-3</v>
      </c>
      <c r="AE62" s="2">
        <f>(Table2[[#This Row],[Close Price]]/Table2[[#This Row],[Current Week Low]])-1</f>
        <v>1.5100529100529281E-2</v>
      </c>
      <c r="AF62" s="2">
        <f>(Table2[[#This Row],[Current Week High]]/Table2[[#This Row],[Close Price]])-1</f>
        <v>9.6114753927465379E-3</v>
      </c>
      <c r="AG62" s="2">
        <f>(Table2[[#This Row],[Close Price]]/Table2[[#This Row],[Current Month Low]])-1</f>
        <v>2.7936133733390545E-2</v>
      </c>
      <c r="AH62" s="2">
        <f>(Table2[[#This Row],[Current Month High]]/Table2[[#This Row],[Close Price]])-1</f>
        <v>0.10500693235481129</v>
      </c>
      <c r="AI62">
        <v>10.5006932354811</v>
      </c>
      <c r="AJ62">
        <v>122.671773444753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-0.02</v>
      </c>
      <c r="AM62" t="s">
        <v>10506</v>
      </c>
      <c r="AN62">
        <v>-2.89</v>
      </c>
      <c r="AO62" t="s">
        <v>10506</v>
      </c>
      <c r="AP62">
        <v>0.159522356610969</v>
      </c>
      <c r="AQ62">
        <f>(Table2[[#This Row],[Sharpe Ratio]]-AVERAGE(Table2[Sharpe Ratio]))/_xlfn.STDEV.P(Table2[Sharpe Ratio])</f>
        <v>1.2690140923090261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2.8259673122104361</v>
      </c>
      <c r="AS62">
        <f>_xlfn.RANK.AVG(Table2[[#This Row],[1Y Return vs Nifty Z-Score]],Table2[1Y Return vs Nifty Z-Score])</f>
        <v>108</v>
      </c>
      <c r="AT62">
        <f>_xlfn.RANK.AVG(Table2[[#This Row],[6M Return vs Nifty Z-Score]],Table2[6M Return vs Nifty Z-Score])</f>
        <v>111</v>
      </c>
      <c r="AU62">
        <f>_xlfn.RANK.AVG(Table2[[#This Row],[Sharpe Ratio Z-Score]],Table2[Sharpe Ratio Z-Score])</f>
        <v>77</v>
      </c>
      <c r="AV62">
        <f>(Table2[[#This Row],[Rank 1Y]]+Table2[[#This Row],[Rank 6M]]+Table2[[#This Row],[Rank Sharpe]])/3</f>
        <v>98.666666666666671</v>
      </c>
    </row>
    <row r="63" spans="1:48" x14ac:dyDescent="0.3">
      <c r="A63" t="s">
        <v>117</v>
      </c>
      <c r="B63" t="s">
        <v>118</v>
      </c>
      <c r="C63" t="s">
        <v>10469</v>
      </c>
      <c r="D63" t="s">
        <v>119</v>
      </c>
      <c r="E63">
        <v>250108.59689032499</v>
      </c>
      <c r="F63">
        <v>7023.15</v>
      </c>
      <c r="G63">
        <v>65.947969311912303</v>
      </c>
      <c r="H63">
        <f>(Table2[[#This Row],[1Y Return vs Nifty]]-AVERAGE(Table2[1Y Return vs Nifty]))/_xlfn.STDEV.P(Table2[1Y Return vs Nifty])</f>
        <v>0.36566304747186718</v>
      </c>
      <c r="I63">
        <v>-11.5647783891283</v>
      </c>
      <c r="J63">
        <f>(Table2[[#This Row],[1M Return vs Nifty]]-AVERAGE(Table2[1M Return vs Nifty]))/_xlfn.STDEV.P(Table2[1M Return vs Nifty])</f>
        <v>-0.95366691818081151</v>
      </c>
      <c r="K63">
        <v>58.354561336882803</v>
      </c>
      <c r="L63">
        <f>(Table2[[#This Row],[6M Return vs Nifty]]-AVERAGE(Table2[6M Return vs Nifty]))/_xlfn.STDEV.P(Table2[6M Return vs Nifty])</f>
        <v>1.6500908819577058</v>
      </c>
      <c r="M63">
        <v>-9.7106046916089905</v>
      </c>
      <c r="N63">
        <f>(Table2[[#This Row],[1W Return vs Nifty]]-AVERAGE(Table2[1W Return vs Nifty]))/_xlfn.STDEV.P(Table2[1W Return vs Nifty])</f>
        <v>-1.7911132007619439</v>
      </c>
      <c r="O63">
        <v>7452.54</v>
      </c>
      <c r="P63">
        <v>7139.2556215281002</v>
      </c>
      <c r="Q63">
        <v>5547.7380196786999</v>
      </c>
      <c r="R63">
        <v>29.828162273343398</v>
      </c>
      <c r="S63" s="2">
        <f>(Table2[[#This Row],[Close Price]]-Table2[[#This Row],[20D EMA]])/Table2[[#This Row],[20D EMA]]</f>
        <v>-5.7616597831075089E-2</v>
      </c>
      <c r="T63" s="2">
        <f>(Table2[[#This Row],[Close Price]]-Table2[[#This Row],[50D EMA]])/Table2[[#This Row],[50D EMA]]</f>
        <v>-1.6262987023183385E-2</v>
      </c>
      <c r="U63" s="2">
        <f>(Table2[[#This Row],[Close Price]]-Table2[[#This Row],[200D EMA]])/Table2[[#This Row],[200D EMA]]</f>
        <v>0.26594838744868293</v>
      </c>
      <c r="V63">
        <v>0.77685740818285598</v>
      </c>
      <c r="W63">
        <v>6690.05</v>
      </c>
      <c r="X63">
        <v>7038</v>
      </c>
      <c r="Y63">
        <v>6690.05</v>
      </c>
      <c r="Z63">
        <v>7038</v>
      </c>
      <c r="AA63">
        <v>6690.05</v>
      </c>
      <c r="AB63">
        <v>7968.7</v>
      </c>
      <c r="AC63" s="2">
        <f>(Table2[[#This Row],[Close Price]]/Table2[[#This Row],[Day Low]])-1</f>
        <v>4.9790360311208426E-2</v>
      </c>
      <c r="AD63" s="2">
        <f>(Table2[[#This Row],[Day High]]/Table2[[#This Row],[Close Price]])-1</f>
        <v>2.1144358300762001E-3</v>
      </c>
      <c r="AE63" s="2">
        <f>(Table2[[#This Row],[Close Price]]/Table2[[#This Row],[Current Week Low]])-1</f>
        <v>4.9790360311208426E-2</v>
      </c>
      <c r="AF63" s="2">
        <f>(Table2[[#This Row],[Current Week High]]/Table2[[#This Row],[Close Price]])-1</f>
        <v>2.1144358300762001E-3</v>
      </c>
      <c r="AG63" s="2">
        <f>(Table2[[#This Row],[Close Price]]/Table2[[#This Row],[Current Month Low]])-1</f>
        <v>4.9790360311208426E-2</v>
      </c>
      <c r="AH63" s="2">
        <f>(Table2[[#This Row],[Current Month High]]/Table2[[#This Row],[Close Price]])-1</f>
        <v>0.1346333198066394</v>
      </c>
      <c r="AI63">
        <v>13.4633319806639</v>
      </c>
      <c r="AJ63">
        <v>116.363216266173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0.13</v>
      </c>
      <c r="AM63" t="s">
        <v>10507</v>
      </c>
      <c r="AN63">
        <v>-9.99</v>
      </c>
      <c r="AO63" t="s">
        <v>10506</v>
      </c>
      <c r="AP63">
        <v>0.164774344323317</v>
      </c>
      <c r="AQ63">
        <f>(Table2[[#This Row],[Sharpe Ratio]]-AVERAGE(Table2[Sharpe Ratio]))/_xlfn.STDEV.P(Table2[Sharpe Ratio])</f>
        <v>1.3288021999975876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0.59977601048440499</v>
      </c>
      <c r="AS63">
        <f>_xlfn.RANK.AVG(Table2[[#This Row],[1Y Return vs Nifty Z-Score]],Table2[1Y Return vs Nifty Z-Score])</f>
        <v>186</v>
      </c>
      <c r="AT63">
        <f>_xlfn.RANK.AVG(Table2[[#This Row],[6M Return vs Nifty Z-Score]],Table2[6M Return vs Nifty Z-Score])</f>
        <v>47</v>
      </c>
      <c r="AU63">
        <f>_xlfn.RANK.AVG(Table2[[#This Row],[Sharpe Ratio Z-Score]],Table2[Sharpe Ratio Z-Score])</f>
        <v>68</v>
      </c>
      <c r="AV63">
        <f>(Table2[[#This Row],[Rank 1Y]]+Table2[[#This Row],[Rank 6M]]+Table2[[#This Row],[Rank Sharpe]])/3</f>
        <v>100.33333333333333</v>
      </c>
    </row>
    <row r="64" spans="1:48" x14ac:dyDescent="0.3">
      <c r="A64" t="s">
        <v>560</v>
      </c>
      <c r="B64" t="s">
        <v>561</v>
      </c>
      <c r="C64" t="s">
        <v>10473</v>
      </c>
      <c r="D64" t="s">
        <v>365</v>
      </c>
      <c r="E64">
        <v>33713.628714420003</v>
      </c>
      <c r="F64">
        <v>1639.65</v>
      </c>
      <c r="G64">
        <v>84.663924640593805</v>
      </c>
      <c r="H64">
        <f>(Table2[[#This Row],[1Y Return vs Nifty]]-AVERAGE(Table2[1Y Return vs Nifty]))/_xlfn.STDEV.P(Table2[1Y Return vs Nifty])</f>
        <v>0.62092092262407417</v>
      </c>
      <c r="I64">
        <v>-7.0699645881258002</v>
      </c>
      <c r="J64">
        <f>(Table2[[#This Row],[1M Return vs Nifty]]-AVERAGE(Table2[1M Return vs Nifty]))/_xlfn.STDEV.P(Table2[1M Return vs Nifty])</f>
        <v>-0.46869886539967692</v>
      </c>
      <c r="K64">
        <v>39.8938238039674</v>
      </c>
      <c r="L64">
        <f>(Table2[[#This Row],[6M Return vs Nifty]]-AVERAGE(Table2[6M Return vs Nifty]))/_xlfn.STDEV.P(Table2[6M Return vs Nifty])</f>
        <v>1.0405121141137166</v>
      </c>
      <c r="M64">
        <v>-3.6661403854353698</v>
      </c>
      <c r="N64">
        <f>(Table2[[#This Row],[1W Return vs Nifty]]-AVERAGE(Table2[1W Return vs Nifty]))/_xlfn.STDEV.P(Table2[1W Return vs Nifty])</f>
        <v>-0.26828455560859815</v>
      </c>
      <c r="O64">
        <v>1674.86</v>
      </c>
      <c r="P64">
        <v>1609.52505635991</v>
      </c>
      <c r="Q64">
        <v>1301.84727260606</v>
      </c>
      <c r="R64">
        <v>42.900889370575896</v>
      </c>
      <c r="S64" s="2">
        <f>(Table2[[#This Row],[Close Price]]-Table2[[#This Row],[20D EMA]])/Table2[[#This Row],[20D EMA]]</f>
        <v>-2.1022652639623496E-2</v>
      </c>
      <c r="T64" s="2">
        <f>(Table2[[#This Row],[Close Price]]-Table2[[#This Row],[50D EMA]])/Table2[[#This Row],[50D EMA]]</f>
        <v>1.8716666460738718E-2</v>
      </c>
      <c r="U64" s="2">
        <f>(Table2[[#This Row],[Close Price]]-Table2[[#This Row],[200D EMA]])/Table2[[#This Row],[200D EMA]]</f>
        <v>0.25947953688739611</v>
      </c>
      <c r="V64">
        <v>1.2436399323790901</v>
      </c>
      <c r="W64">
        <v>1593</v>
      </c>
      <c r="X64">
        <v>1647.35</v>
      </c>
      <c r="Y64">
        <v>1593</v>
      </c>
      <c r="Z64">
        <v>1647.35</v>
      </c>
      <c r="AA64">
        <v>1585.55</v>
      </c>
      <c r="AB64">
        <v>1897.8</v>
      </c>
      <c r="AC64" s="2">
        <f>(Table2[[#This Row],[Close Price]]/Table2[[#This Row],[Day Low]])-1</f>
        <v>2.928436911487764E-2</v>
      </c>
      <c r="AD64" s="2">
        <f>(Table2[[#This Row],[Day High]]/Table2[[#This Row],[Close Price]])-1</f>
        <v>4.6961241728415981E-3</v>
      </c>
      <c r="AE64" s="2">
        <f>(Table2[[#This Row],[Close Price]]/Table2[[#This Row],[Current Week Low]])-1</f>
        <v>2.928436911487764E-2</v>
      </c>
      <c r="AF64" s="2">
        <f>(Table2[[#This Row],[Current Week High]]/Table2[[#This Row],[Close Price]])-1</f>
        <v>4.6961241728415981E-3</v>
      </c>
      <c r="AG64" s="2">
        <f>(Table2[[#This Row],[Close Price]]/Table2[[#This Row],[Current Month Low]])-1</f>
        <v>3.4120652139636221E-2</v>
      </c>
      <c r="AH64" s="2">
        <f>(Table2[[#This Row],[Current Month High]]/Table2[[#This Row],[Close Price]])-1</f>
        <v>0.15744213704144161</v>
      </c>
      <c r="AI64">
        <v>15.7442137041441</v>
      </c>
      <c r="AJ64">
        <v>133.66823428815701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0.02</v>
      </c>
      <c r="AM64" t="s">
        <v>10507</v>
      </c>
      <c r="AN64">
        <v>1.95</v>
      </c>
      <c r="AO64" t="s">
        <v>10507</v>
      </c>
      <c r="AP64">
        <v>0.15562900147407299</v>
      </c>
      <c r="AQ64">
        <f>(Table2[[#This Row],[Sharpe Ratio]]-AVERAGE(Table2[Sharpe Ratio]))/_xlfn.STDEV.P(Table2[Sharpe Ratio])</f>
        <v>1.2246925232300903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2.1491421389596059</v>
      </c>
      <c r="AS64">
        <f>_xlfn.RANK.AVG(Table2[[#This Row],[1Y Return vs Nifty Z-Score]],Table2[1Y Return vs Nifty Z-Score])</f>
        <v>127</v>
      </c>
      <c r="AT64">
        <f>_xlfn.RANK.AVG(Table2[[#This Row],[6M Return vs Nifty Z-Score]],Table2[6M Return vs Nifty Z-Score])</f>
        <v>91</v>
      </c>
      <c r="AU64">
        <f>_xlfn.RANK.AVG(Table2[[#This Row],[Sharpe Ratio Z-Score]],Table2[Sharpe Ratio Z-Score])</f>
        <v>84</v>
      </c>
      <c r="AV64">
        <f>(Table2[[#This Row],[Rank 1Y]]+Table2[[#This Row],[Rank 6M]]+Table2[[#This Row],[Rank Sharpe]])/3</f>
        <v>100.66666666666667</v>
      </c>
    </row>
    <row r="65" spans="1:48" x14ac:dyDescent="0.3">
      <c r="A65" t="s">
        <v>73</v>
      </c>
      <c r="B65" t="s">
        <v>74</v>
      </c>
      <c r="C65" t="s">
        <v>10465</v>
      </c>
      <c r="D65" t="s">
        <v>57</v>
      </c>
      <c r="E65">
        <v>336073.10151479999</v>
      </c>
      <c r="F65">
        <v>2804.75</v>
      </c>
      <c r="G65">
        <v>57.191208752333097</v>
      </c>
      <c r="H65">
        <f>(Table2[[#This Row],[1Y Return vs Nifty]]-AVERAGE(Table2[1Y Return vs Nifty]))/_xlfn.STDEV.P(Table2[1Y Return vs Nifty])</f>
        <v>0.24623381960715698</v>
      </c>
      <c r="I65">
        <v>-7.0434557100938502</v>
      </c>
      <c r="J65">
        <f>(Table2[[#This Row],[1M Return vs Nifty]]-AVERAGE(Table2[1M Return vs Nifty]))/_xlfn.STDEV.P(Table2[1M Return vs Nifty])</f>
        <v>-0.46583868931013567</v>
      </c>
      <c r="K65">
        <v>62.207264629674597</v>
      </c>
      <c r="L65">
        <f>(Table2[[#This Row],[6M Return vs Nifty]]-AVERAGE(Table2[6M Return vs Nifty]))/_xlfn.STDEV.P(Table2[6M Return vs Nifty])</f>
        <v>1.7773082329384613</v>
      </c>
      <c r="M65">
        <v>1.6418053339255201</v>
      </c>
      <c r="N65">
        <f>(Table2[[#This Row],[1W Return vs Nifty]]-AVERAGE(Table2[1W Return vs Nifty]))/_xlfn.STDEV.P(Table2[1W Return vs Nifty])</f>
        <v>1.0689872651722832</v>
      </c>
      <c r="O65">
        <v>2793.94</v>
      </c>
      <c r="P65">
        <v>2666.4486356307102</v>
      </c>
      <c r="Q65">
        <v>2120.7689674672401</v>
      </c>
      <c r="R65">
        <v>51.5833014532964</v>
      </c>
      <c r="S65" s="2">
        <f>(Table2[[#This Row],[Close Price]]-Table2[[#This Row],[20D EMA]])/Table2[[#This Row],[20D EMA]]</f>
        <v>3.869088097811673E-3</v>
      </c>
      <c r="T65" s="2">
        <f>(Table2[[#This Row],[Close Price]]-Table2[[#This Row],[50D EMA]])/Table2[[#This Row],[50D EMA]]</f>
        <v>5.1867252390022725E-2</v>
      </c>
      <c r="U65" s="2">
        <f>(Table2[[#This Row],[Close Price]]-Table2[[#This Row],[200D EMA]])/Table2[[#This Row],[200D EMA]]</f>
        <v>0.32251557950209653</v>
      </c>
      <c r="V65">
        <v>1.0936987708464401</v>
      </c>
      <c r="W65">
        <v>2725</v>
      </c>
      <c r="X65">
        <v>2819</v>
      </c>
      <c r="Y65">
        <v>2725</v>
      </c>
      <c r="Z65">
        <v>2819</v>
      </c>
      <c r="AA65">
        <v>2687.15</v>
      </c>
      <c r="AB65">
        <v>2940</v>
      </c>
      <c r="AC65" s="2">
        <f>(Table2[[#This Row],[Close Price]]/Table2[[#This Row],[Day Low]])-1</f>
        <v>2.9266055045871653E-2</v>
      </c>
      <c r="AD65" s="2">
        <f>(Table2[[#This Row],[Day High]]/Table2[[#This Row],[Close Price]])-1</f>
        <v>5.0806667260896443E-3</v>
      </c>
      <c r="AE65" s="2">
        <f>(Table2[[#This Row],[Close Price]]/Table2[[#This Row],[Current Week Low]])-1</f>
        <v>2.9266055045871653E-2</v>
      </c>
      <c r="AF65" s="2">
        <f>(Table2[[#This Row],[Current Week High]]/Table2[[#This Row],[Close Price]])-1</f>
        <v>5.0806667260896443E-3</v>
      </c>
      <c r="AG65" s="2">
        <f>(Table2[[#This Row],[Close Price]]/Table2[[#This Row],[Current Month Low]])-1</f>
        <v>4.3763839011592198E-2</v>
      </c>
      <c r="AH65" s="2">
        <f>(Table2[[#This Row],[Current Month High]]/Table2[[#This Row],[Close Price]])-1</f>
        <v>4.8221766645868636E-2</v>
      </c>
      <c r="AI65">
        <v>7.4427310812015204</v>
      </c>
      <c r="AJ65">
        <v>98.110542115486396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0.16</v>
      </c>
      <c r="AM65" t="s">
        <v>10507</v>
      </c>
      <c r="AN65">
        <v>-2.54</v>
      </c>
      <c r="AO65" t="s">
        <v>10506</v>
      </c>
      <c r="AP65">
        <v>0.18542040426869599</v>
      </c>
      <c r="AQ65">
        <f>(Table2[[#This Row],[Sharpe Ratio]]-AVERAGE(Table2[Sharpe Ratio]))/_xlfn.STDEV.P(Table2[Sharpe Ratio])</f>
        <v>1.563834900560964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4.1905255289687293</v>
      </c>
      <c r="AS65">
        <f>_xlfn.RANK.AVG(Table2[[#This Row],[1Y Return vs Nifty Z-Score]],Table2[1Y Return vs Nifty Z-Score])</f>
        <v>218</v>
      </c>
      <c r="AT65">
        <f>_xlfn.RANK.AVG(Table2[[#This Row],[6M Return vs Nifty Z-Score]],Table2[6M Return vs Nifty Z-Score])</f>
        <v>41</v>
      </c>
      <c r="AU65">
        <f>_xlfn.RANK.AVG(Table2[[#This Row],[Sharpe Ratio Z-Score]],Table2[Sharpe Ratio Z-Score])</f>
        <v>46</v>
      </c>
      <c r="AV65">
        <f>(Table2[[#This Row],[Rank 1Y]]+Table2[[#This Row],[Rank 6M]]+Table2[[#This Row],[Rank Sharpe]])/3</f>
        <v>101.66666666666667</v>
      </c>
    </row>
    <row r="66" spans="1:48" x14ac:dyDescent="0.3">
      <c r="A66" t="s">
        <v>102</v>
      </c>
      <c r="B66" t="s">
        <v>103</v>
      </c>
      <c r="C66" t="s">
        <v>10467</v>
      </c>
      <c r="D66" t="s">
        <v>67</v>
      </c>
      <c r="E66">
        <v>268500.80437771499</v>
      </c>
      <c r="F66">
        <v>696.15</v>
      </c>
      <c r="G66">
        <v>168.371106609268</v>
      </c>
      <c r="H66">
        <f>(Table2[[#This Row],[1Y Return vs Nifty]]-AVERAGE(Table2[1Y Return vs Nifty]))/_xlfn.STDEV.P(Table2[1Y Return vs Nifty])</f>
        <v>1.7625627479579331</v>
      </c>
      <c r="I66">
        <v>-8.7273637003724698</v>
      </c>
      <c r="J66">
        <f>(Table2[[#This Row],[1M Return vs Nifty]]-AVERAGE(Table2[1M Return vs Nifty]))/_xlfn.STDEV.P(Table2[1M Return vs Nifty])</f>
        <v>-0.64752398602384531</v>
      </c>
      <c r="K66">
        <v>20.891659702149301</v>
      </c>
      <c r="L66">
        <f>(Table2[[#This Row],[6M Return vs Nifty]]-AVERAGE(Table2[6M Return vs Nifty]))/_xlfn.STDEV.P(Table2[6M Return vs Nifty])</f>
        <v>0.413055288030654</v>
      </c>
      <c r="M66">
        <v>-2.3138040696576998</v>
      </c>
      <c r="N66">
        <f>(Table2[[#This Row],[1W Return vs Nifty]]-AVERAGE(Table2[1W Return vs Nifty]))/_xlfn.STDEV.P(Table2[1W Return vs Nifty])</f>
        <v>7.2419992426203825E-2</v>
      </c>
      <c r="O66">
        <v>712.44</v>
      </c>
      <c r="P66">
        <v>697.57968694660497</v>
      </c>
      <c r="Q66">
        <v>570.48513106757798</v>
      </c>
      <c r="R66">
        <v>34.805455058249997</v>
      </c>
      <c r="S66" s="2">
        <f>(Table2[[#This Row],[Close Price]]-Table2[[#This Row],[20D EMA]])/Table2[[#This Row],[20D EMA]]</f>
        <v>-2.2865083375442248E-2</v>
      </c>
      <c r="T66" s="2">
        <f>(Table2[[#This Row],[Close Price]]-Table2[[#This Row],[50D EMA]])/Table2[[#This Row],[50D EMA]]</f>
        <v>-2.0494962415876961E-3</v>
      </c>
      <c r="U66" s="2">
        <f>(Table2[[#This Row],[Close Price]]-Table2[[#This Row],[200D EMA]])/Table2[[#This Row],[200D EMA]]</f>
        <v>0.22027720283832622</v>
      </c>
      <c r="V66">
        <v>0.48892057978508402</v>
      </c>
      <c r="W66">
        <v>682.25</v>
      </c>
      <c r="X66">
        <v>709.95</v>
      </c>
      <c r="Y66">
        <v>682.25</v>
      </c>
      <c r="Z66">
        <v>709.95</v>
      </c>
      <c r="AA66">
        <v>682.25</v>
      </c>
      <c r="AB66">
        <v>745</v>
      </c>
      <c r="AC66" s="2">
        <f>(Table2[[#This Row],[Close Price]]/Table2[[#This Row],[Day Low]])-1</f>
        <v>2.037376328325391E-2</v>
      </c>
      <c r="AD66" s="2">
        <f>(Table2[[#This Row],[Day High]]/Table2[[#This Row],[Close Price]])-1</f>
        <v>1.9823313940961151E-2</v>
      </c>
      <c r="AE66" s="2">
        <f>(Table2[[#This Row],[Close Price]]/Table2[[#This Row],[Current Week Low]])-1</f>
        <v>2.037376328325391E-2</v>
      </c>
      <c r="AF66" s="2">
        <f>(Table2[[#This Row],[Current Week High]]/Table2[[#This Row],[Close Price]])-1</f>
        <v>1.9823313940961151E-2</v>
      </c>
      <c r="AG66" s="2">
        <f>(Table2[[#This Row],[Close Price]]/Table2[[#This Row],[Current Month Low]])-1</f>
        <v>2.037376328325391E-2</v>
      </c>
      <c r="AH66" s="2">
        <f>(Table2[[#This Row],[Current Month High]]/Table2[[#This Row],[Close Price]])-1</f>
        <v>7.0171658406952497E-2</v>
      </c>
      <c r="AI66">
        <v>28.686346333405101</v>
      </c>
      <c r="AJ66">
        <v>193.54838709677401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0.11</v>
      </c>
      <c r="AM66" t="s">
        <v>10507</v>
      </c>
      <c r="AN66">
        <v>-2.67</v>
      </c>
      <c r="AO66" t="s">
        <v>10506</v>
      </c>
      <c r="AP66">
        <v>0.17039164139155599</v>
      </c>
      <c r="AQ66">
        <f>(Table2[[#This Row],[Sharpe Ratio]]-AVERAGE(Table2[Sharpe Ratio]))/_xlfn.STDEV.P(Table2[Sharpe Ratio])</f>
        <v>1.3927489531944584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2.993262995585404</v>
      </c>
      <c r="AS66">
        <f>_xlfn.RANK.AVG(Table2[[#This Row],[1Y Return vs Nifty Z-Score]],Table2[1Y Return vs Nifty Z-Score])</f>
        <v>37</v>
      </c>
      <c r="AT66">
        <f>_xlfn.RANK.AVG(Table2[[#This Row],[6M Return vs Nifty Z-Score]],Table2[6M Return vs Nifty Z-Score])</f>
        <v>209</v>
      </c>
      <c r="AU66">
        <f>_xlfn.RANK.AVG(Table2[[#This Row],[Sharpe Ratio Z-Score]],Table2[Sharpe Ratio Z-Score])</f>
        <v>61</v>
      </c>
      <c r="AV66">
        <f>(Table2[[#This Row],[Rank 1Y]]+Table2[[#This Row],[Rank 6M]]+Table2[[#This Row],[Rank Sharpe]])/3</f>
        <v>102.33333333333333</v>
      </c>
    </row>
    <row r="67" spans="1:48" x14ac:dyDescent="0.3">
      <c r="A67" t="s">
        <v>328</v>
      </c>
      <c r="B67" t="s">
        <v>329</v>
      </c>
      <c r="C67" t="s">
        <v>10469</v>
      </c>
      <c r="D67" t="s">
        <v>330</v>
      </c>
      <c r="E67">
        <v>75094.484164776004</v>
      </c>
      <c r="F67">
        <v>55.08</v>
      </c>
      <c r="G67">
        <v>151.271106609268</v>
      </c>
      <c r="H67">
        <f>(Table2[[#This Row],[1Y Return vs Nifty]]-AVERAGE(Table2[1Y Return vs Nifty]))/_xlfn.STDEV.P(Table2[1Y Return vs Nifty])</f>
        <v>1.5293441070471121</v>
      </c>
      <c r="I67">
        <v>-5.6281967411308296</v>
      </c>
      <c r="J67">
        <f>(Table2[[#This Row],[1M Return vs Nifty]]-AVERAGE(Table2[1M Return vs Nifty]))/_xlfn.STDEV.P(Table2[1M Return vs Nifty])</f>
        <v>-0.31313928578735767</v>
      </c>
      <c r="K67">
        <v>20.2346784324438</v>
      </c>
      <c r="L67">
        <f>(Table2[[#This Row],[6M Return vs Nifty]]-AVERAGE(Table2[6M Return vs Nifty]))/_xlfn.STDEV.P(Table2[6M Return vs Nifty])</f>
        <v>0.3913615809309457</v>
      </c>
      <c r="M67">
        <v>-0.231938509536285</v>
      </c>
      <c r="N67">
        <f>(Table2[[#This Row],[1W Return vs Nifty]]-AVERAGE(Table2[1W Return vs Nifty]))/_xlfn.STDEV.P(Table2[1W Return vs Nifty])</f>
        <v>0.59692048572435064</v>
      </c>
      <c r="O67">
        <v>53.83</v>
      </c>
      <c r="P67">
        <v>50.504978286584702</v>
      </c>
      <c r="Q67">
        <v>40.932205137176602</v>
      </c>
      <c r="R67">
        <v>57.964366737627103</v>
      </c>
      <c r="S67" s="2">
        <f>(Table2[[#This Row],[Close Price]]-Table2[[#This Row],[20D EMA]])/Table2[[#This Row],[20D EMA]]</f>
        <v>2.322125208991269E-2</v>
      </c>
      <c r="T67" s="2">
        <f>(Table2[[#This Row],[Close Price]]-Table2[[#This Row],[50D EMA]])/Table2[[#This Row],[50D EMA]]</f>
        <v>9.0585559456235393E-2</v>
      </c>
      <c r="U67" s="2">
        <f>(Table2[[#This Row],[Close Price]]-Table2[[#This Row],[200D EMA]])/Table2[[#This Row],[200D EMA]]</f>
        <v>0.34563969410906931</v>
      </c>
      <c r="V67">
        <v>0.92173322278908498</v>
      </c>
      <c r="W67">
        <v>53.5</v>
      </c>
      <c r="X67">
        <v>55.44</v>
      </c>
      <c r="Y67">
        <v>53.5</v>
      </c>
      <c r="Z67">
        <v>55.44</v>
      </c>
      <c r="AA67">
        <v>52.43</v>
      </c>
      <c r="AB67">
        <v>56.49</v>
      </c>
      <c r="AC67" s="2">
        <f>(Table2[[#This Row],[Close Price]]/Table2[[#This Row],[Day Low]])-1</f>
        <v>2.9532710280373742E-2</v>
      </c>
      <c r="AD67" s="2">
        <f>(Table2[[#This Row],[Day High]]/Table2[[#This Row],[Close Price]])-1</f>
        <v>6.5359477124182774E-3</v>
      </c>
      <c r="AE67" s="2">
        <f>(Table2[[#This Row],[Close Price]]/Table2[[#This Row],[Current Week Low]])-1</f>
        <v>2.9532710280373742E-2</v>
      </c>
      <c r="AF67" s="2">
        <f>(Table2[[#This Row],[Current Week High]]/Table2[[#This Row],[Close Price]])-1</f>
        <v>6.5359477124182774E-3</v>
      </c>
      <c r="AG67" s="2">
        <f>(Table2[[#This Row],[Close Price]]/Table2[[#This Row],[Current Month Low]])-1</f>
        <v>5.0543581918748748E-2</v>
      </c>
      <c r="AH67" s="2">
        <f>(Table2[[#This Row],[Current Month High]]/Table2[[#This Row],[Close Price]])-1</f>
        <v>2.5599128540304994E-2</v>
      </c>
      <c r="AI67">
        <v>2.5599128540304901</v>
      </c>
      <c r="AJ67">
        <v>215.644699140401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0.24</v>
      </c>
      <c r="AM67" t="s">
        <v>10507</v>
      </c>
      <c r="AN67">
        <v>2.9</v>
      </c>
      <c r="AO67" t="s">
        <v>10507</v>
      </c>
      <c r="AP67">
        <v>0.18897710212650201</v>
      </c>
      <c r="AQ67">
        <f>(Table2[[#This Row],[Sharpe Ratio]]-AVERAGE(Table2[Sharpe Ratio]))/_xlfn.STDEV.P(Table2[Sharpe Ratio])</f>
        <v>1.604323996534708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3.808810884449759</v>
      </c>
      <c r="AS67">
        <f>_xlfn.RANK.AVG(Table2[[#This Row],[1Y Return vs Nifty Z-Score]],Table2[1Y Return vs Nifty Z-Score])</f>
        <v>52</v>
      </c>
      <c r="AT67">
        <f>_xlfn.RANK.AVG(Table2[[#This Row],[6M Return vs Nifty Z-Score]],Table2[6M Return vs Nifty Z-Score])</f>
        <v>215</v>
      </c>
      <c r="AU67">
        <f>_xlfn.RANK.AVG(Table2[[#This Row],[Sharpe Ratio Z-Score]],Table2[Sharpe Ratio Z-Score])</f>
        <v>41</v>
      </c>
      <c r="AV67">
        <f>(Table2[[#This Row],[Rank 1Y]]+Table2[[#This Row],[Rank 6M]]+Table2[[#This Row],[Rank Sharpe]])/3</f>
        <v>102.66666666666667</v>
      </c>
    </row>
    <row r="68" spans="1:48" x14ac:dyDescent="0.3">
      <c r="A68" t="s">
        <v>410</v>
      </c>
      <c r="B68" t="s">
        <v>411</v>
      </c>
      <c r="C68" t="s">
        <v>10467</v>
      </c>
      <c r="D68" t="s">
        <v>101</v>
      </c>
      <c r="E68">
        <v>56659.786833149999</v>
      </c>
      <c r="F68">
        <v>144.18</v>
      </c>
      <c r="G68">
        <v>128.37548489298001</v>
      </c>
      <c r="H68">
        <f>(Table2[[#This Row],[1Y Return vs Nifty]]-AVERAGE(Table2[1Y Return vs Nifty]))/_xlfn.STDEV.P(Table2[1Y Return vs Nifty])</f>
        <v>1.2170817807616754</v>
      </c>
      <c r="I68">
        <v>2.7445368671759498</v>
      </c>
      <c r="J68">
        <f>(Table2[[#This Row],[1M Return vs Nifty]]-AVERAGE(Table2[1M Return vs Nifty]))/_xlfn.STDEV.P(Table2[1M Return vs Nifty])</f>
        <v>0.59023702616800466</v>
      </c>
      <c r="K68">
        <v>25.1509627838097</v>
      </c>
      <c r="L68">
        <f>(Table2[[#This Row],[6M Return vs Nifty]]-AVERAGE(Table2[6M Return vs Nifty]))/_xlfn.STDEV.P(Table2[6M Return vs Nifty])</f>
        <v>0.55369867888994762</v>
      </c>
      <c r="M68">
        <v>-6.9265986125282701</v>
      </c>
      <c r="N68">
        <f>(Table2[[#This Row],[1W Return vs Nifty]]-AVERAGE(Table2[1W Return vs Nifty]))/_xlfn.STDEV.P(Table2[1W Return vs Nifty])</f>
        <v>-1.0897170156318543</v>
      </c>
      <c r="O68">
        <v>142.19</v>
      </c>
      <c r="P68">
        <v>137.33149476558199</v>
      </c>
      <c r="Q68">
        <v>113.48748223162301</v>
      </c>
      <c r="R68">
        <v>50.886782567513997</v>
      </c>
      <c r="S68" s="2">
        <f>(Table2[[#This Row],[Close Price]]-Table2[[#This Row],[20D EMA]])/Table2[[#This Row],[20D EMA]]</f>
        <v>1.3995358323370203E-2</v>
      </c>
      <c r="T68" s="2">
        <f>(Table2[[#This Row],[Close Price]]-Table2[[#This Row],[50D EMA]])/Table2[[#This Row],[50D EMA]]</f>
        <v>4.9868424181270798E-2</v>
      </c>
      <c r="U68" s="2">
        <f>(Table2[[#This Row],[Close Price]]-Table2[[#This Row],[200D EMA]])/Table2[[#This Row],[200D EMA]]</f>
        <v>0.27044848616638539</v>
      </c>
      <c r="V68">
        <v>1.6382073001073401</v>
      </c>
      <c r="W68">
        <v>138.13</v>
      </c>
      <c r="X68">
        <v>144.79</v>
      </c>
      <c r="Y68">
        <v>138.13</v>
      </c>
      <c r="Z68">
        <v>144.79</v>
      </c>
      <c r="AA68">
        <v>130.51</v>
      </c>
      <c r="AB68">
        <v>158</v>
      </c>
      <c r="AC68" s="2">
        <f>(Table2[[#This Row],[Close Price]]/Table2[[#This Row],[Day Low]])-1</f>
        <v>4.3799319481647725E-2</v>
      </c>
      <c r="AD68" s="2">
        <f>(Table2[[#This Row],[Day High]]/Table2[[#This Row],[Close Price]])-1</f>
        <v>4.230822582882432E-3</v>
      </c>
      <c r="AE68" s="2">
        <f>(Table2[[#This Row],[Close Price]]/Table2[[#This Row],[Current Week Low]])-1</f>
        <v>4.3799319481647725E-2</v>
      </c>
      <c r="AF68" s="2">
        <f>(Table2[[#This Row],[Current Week High]]/Table2[[#This Row],[Close Price]])-1</f>
        <v>4.230822582882432E-3</v>
      </c>
      <c r="AG68" s="2">
        <f>(Table2[[#This Row],[Close Price]]/Table2[[#This Row],[Current Month Low]])-1</f>
        <v>0.10474293157612458</v>
      </c>
      <c r="AH68" s="2">
        <f>(Table2[[#This Row],[Current Month High]]/Table2[[#This Row],[Close Price]])-1</f>
        <v>9.5852406713829774E-2</v>
      </c>
      <c r="AI68">
        <v>18.254959078929101</v>
      </c>
      <c r="AJ68">
        <v>173.327014218009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0.02</v>
      </c>
      <c r="AM68" t="s">
        <v>10507</v>
      </c>
      <c r="AN68">
        <v>5.74</v>
      </c>
      <c r="AO68" t="s">
        <v>10507</v>
      </c>
      <c r="AP68">
        <v>0.17812042644644599</v>
      </c>
      <c r="AQ68">
        <f>(Table2[[#This Row],[Sharpe Ratio]]-AVERAGE(Table2[Sharpe Ratio]))/_xlfn.STDEV.P(Table2[Sharpe Ratio])</f>
        <v>1.4807326764002622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2.7520331465880359</v>
      </c>
      <c r="AS68">
        <f>_xlfn.RANK.AVG(Table2[[#This Row],[1Y Return vs Nifty Z-Score]],Table2[1Y Return vs Nifty Z-Score])</f>
        <v>76</v>
      </c>
      <c r="AT68">
        <f>_xlfn.RANK.AVG(Table2[[#This Row],[6M Return vs Nifty Z-Score]],Table2[6M Return vs Nifty Z-Score])</f>
        <v>178</v>
      </c>
      <c r="AU68">
        <f>_xlfn.RANK.AVG(Table2[[#This Row],[Sharpe Ratio Z-Score]],Table2[Sharpe Ratio Z-Score])</f>
        <v>56</v>
      </c>
      <c r="AV68">
        <f>(Table2[[#This Row],[Rank 1Y]]+Table2[[#This Row],[Rank 6M]]+Table2[[#This Row],[Rank Sharpe]])/3</f>
        <v>103.33333333333333</v>
      </c>
    </row>
    <row r="69" spans="1:48" x14ac:dyDescent="0.3">
      <c r="A69" t="s">
        <v>584</v>
      </c>
      <c r="B69" t="s">
        <v>585</v>
      </c>
      <c r="C69" t="s">
        <v>10461</v>
      </c>
      <c r="D69" t="s">
        <v>235</v>
      </c>
      <c r="E69">
        <v>31670.631484159901</v>
      </c>
      <c r="F69">
        <v>6259.6</v>
      </c>
      <c r="G69">
        <v>141.68281835923599</v>
      </c>
      <c r="H69">
        <f>(Table2[[#This Row],[1Y Return vs Nifty]]-AVERAGE(Table2[1Y Return vs Nifty]))/_xlfn.STDEV.P(Table2[1Y Return vs Nifty])</f>
        <v>1.3985740746299391</v>
      </c>
      <c r="I69">
        <v>-8.6549507160399894</v>
      </c>
      <c r="J69">
        <f>(Table2[[#This Row],[1M Return vs Nifty]]-AVERAGE(Table2[1M Return vs Nifty]))/_xlfn.STDEV.P(Table2[1M Return vs Nifty])</f>
        <v>-0.63971098518275116</v>
      </c>
      <c r="K69">
        <v>28.8878396939872</v>
      </c>
      <c r="L69">
        <f>(Table2[[#This Row],[6M Return vs Nifty]]-AVERAGE(Table2[6M Return vs Nifty]))/_xlfn.STDEV.P(Table2[6M Return vs Nifty])</f>
        <v>0.6770914099999118</v>
      </c>
      <c r="M69">
        <v>-3.4024247167679098</v>
      </c>
      <c r="N69">
        <f>(Table2[[#This Row],[1W Return vs Nifty]]-AVERAGE(Table2[1W Return vs Nifty]))/_xlfn.STDEV.P(Table2[1W Return vs Nifty])</f>
        <v>-0.20184462742300166</v>
      </c>
      <c r="O69">
        <v>6478.22</v>
      </c>
      <c r="P69">
        <v>6530.6457603361696</v>
      </c>
      <c r="Q69">
        <v>5597.9564875830101</v>
      </c>
      <c r="R69">
        <v>26.066845074152301</v>
      </c>
      <c r="S69" s="2">
        <f>(Table2[[#This Row],[Close Price]]-Table2[[#This Row],[20D EMA]])/Table2[[#This Row],[20D EMA]]</f>
        <v>-3.3746924309455355E-2</v>
      </c>
      <c r="T69" s="2">
        <f>(Table2[[#This Row],[Close Price]]-Table2[[#This Row],[50D EMA]])/Table2[[#This Row],[50D EMA]]</f>
        <v>-4.1503669052509892E-2</v>
      </c>
      <c r="U69" s="2">
        <f>(Table2[[#This Row],[Close Price]]-Table2[[#This Row],[200D EMA]])/Table2[[#This Row],[200D EMA]]</f>
        <v>0.11819375764792044</v>
      </c>
      <c r="V69">
        <v>0.90346956386440602</v>
      </c>
      <c r="W69">
        <v>6230</v>
      </c>
      <c r="X69">
        <v>6330</v>
      </c>
      <c r="Y69">
        <v>6230</v>
      </c>
      <c r="Z69">
        <v>6330</v>
      </c>
      <c r="AA69">
        <v>6230</v>
      </c>
      <c r="AB69">
        <v>6801.3</v>
      </c>
      <c r="AC69" s="2">
        <f>(Table2[[#This Row],[Close Price]]/Table2[[#This Row],[Day Low]])-1</f>
        <v>4.7512038523274125E-3</v>
      </c>
      <c r="AD69" s="2">
        <f>(Table2[[#This Row],[Day High]]/Table2[[#This Row],[Close Price]])-1</f>
        <v>1.1246725030353399E-2</v>
      </c>
      <c r="AE69" s="2">
        <f>(Table2[[#This Row],[Close Price]]/Table2[[#This Row],[Current Week Low]])-1</f>
        <v>4.7512038523274125E-3</v>
      </c>
      <c r="AF69" s="2">
        <f>(Table2[[#This Row],[Current Week High]]/Table2[[#This Row],[Close Price]])-1</f>
        <v>1.1246725030353399E-2</v>
      </c>
      <c r="AG69" s="2">
        <f>(Table2[[#This Row],[Close Price]]/Table2[[#This Row],[Current Month Low]])-1</f>
        <v>4.7512038523274125E-3</v>
      </c>
      <c r="AH69" s="2">
        <f>(Table2[[#This Row],[Current Month High]]/Table2[[#This Row],[Close Price]])-1</f>
        <v>8.6539075979295665E-2</v>
      </c>
      <c r="AI69">
        <v>55.870183398300199</v>
      </c>
      <c r="AJ69">
        <v>167.15605727577301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-0.12</v>
      </c>
      <c r="AM69" t="s">
        <v>10506</v>
      </c>
      <c r="AN69">
        <v>-5.15</v>
      </c>
      <c r="AO69" t="s">
        <v>10506</v>
      </c>
      <c r="AP69">
        <v>0.14525484438994701</v>
      </c>
      <c r="AQ69">
        <f>(Table2[[#This Row],[Sharpe Ratio]]-AVERAGE(Table2[Sharpe Ratio]))/_xlfn.STDEV.P(Table2[Sharpe Ratio])</f>
        <v>1.1065941469780858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61</v>
      </c>
      <c r="AT69">
        <f>_xlfn.RANK.AVG(Table2[[#This Row],[6M Return vs Nifty Z-Score]],Table2[6M Return vs Nifty Z-Score])</f>
        <v>148</v>
      </c>
      <c r="AU69">
        <f>_xlfn.RANK.AVG(Table2[[#This Row],[Sharpe Ratio Z-Score]],Table2[Sharpe Ratio Z-Score])</f>
        <v>101</v>
      </c>
      <c r="AV69">
        <f>(Table2[[#This Row],[Rank 1Y]]+Table2[[#This Row],[Rank 6M]]+Table2[[#This Row],[Rank Sharpe]])/3</f>
        <v>103.33333333333333</v>
      </c>
    </row>
    <row r="70" spans="1:48" x14ac:dyDescent="0.3">
      <c r="A70" t="s">
        <v>1473</v>
      </c>
      <c r="B70" t="s">
        <v>1474</v>
      </c>
      <c r="C70" t="s">
        <v>10464</v>
      </c>
      <c r="D70" t="s">
        <v>46</v>
      </c>
      <c r="E70">
        <v>6620.919785</v>
      </c>
      <c r="F70">
        <v>485</v>
      </c>
      <c r="G70">
        <v>85.464883618775502</v>
      </c>
      <c r="H70">
        <f>(Table2[[#This Row],[1Y Return vs Nifty]]-AVERAGE(Table2[1Y Return vs Nifty]))/_xlfn.STDEV.P(Table2[1Y Return vs Nifty])</f>
        <v>0.63184481527418268</v>
      </c>
      <c r="I70">
        <v>-1.07975810347649</v>
      </c>
      <c r="J70">
        <f>(Table2[[#This Row],[1M Return vs Nifty]]-AVERAGE(Table2[1M Return vs Nifty]))/_xlfn.STDEV.P(Table2[1M Return vs Nifty])</f>
        <v>0.17761462014879503</v>
      </c>
      <c r="K70">
        <v>36.143608263788302</v>
      </c>
      <c r="L70">
        <f>(Table2[[#This Row],[6M Return vs Nifty]]-AVERAGE(Table2[6M Return vs Nifty]))/_xlfn.STDEV.P(Table2[6M Return vs Nifty])</f>
        <v>0.91667893767340702</v>
      </c>
      <c r="M70">
        <v>-6.7464045750374204</v>
      </c>
      <c r="N70">
        <f>(Table2[[#This Row],[1W Return vs Nifty]]-AVERAGE(Table2[1W Return vs Nifty]))/_xlfn.STDEV.P(Table2[1W Return vs Nifty])</f>
        <v>-1.0443193380086058</v>
      </c>
      <c r="O70">
        <v>480.53</v>
      </c>
      <c r="P70">
        <v>447.73816616035799</v>
      </c>
      <c r="Q70">
        <v>358.06260969385102</v>
      </c>
      <c r="R70">
        <v>49.8011443704154</v>
      </c>
      <c r="S70" s="2">
        <f>(Table2[[#This Row],[Close Price]]-Table2[[#This Row],[20D EMA]])/Table2[[#This Row],[20D EMA]]</f>
        <v>9.3022287890454861E-3</v>
      </c>
      <c r="T70" s="2">
        <f>(Table2[[#This Row],[Close Price]]-Table2[[#This Row],[50D EMA]])/Table2[[#This Row],[50D EMA]]</f>
        <v>8.3222375611143762E-2</v>
      </c>
      <c r="U70" s="2">
        <f>(Table2[[#This Row],[Close Price]]-Table2[[#This Row],[200D EMA]])/Table2[[#This Row],[200D EMA]]</f>
        <v>0.35451171630202433</v>
      </c>
      <c r="V70">
        <v>0.81219725325056602</v>
      </c>
      <c r="W70">
        <v>458.8</v>
      </c>
      <c r="X70">
        <v>492.4</v>
      </c>
      <c r="Y70">
        <v>458.8</v>
      </c>
      <c r="Z70">
        <v>492.4</v>
      </c>
      <c r="AA70">
        <v>446</v>
      </c>
      <c r="AB70">
        <v>540.79999999999995</v>
      </c>
      <c r="AC70" s="2">
        <f>(Table2[[#This Row],[Close Price]]/Table2[[#This Row],[Day Low]])-1</f>
        <v>5.7105492589363482E-2</v>
      </c>
      <c r="AD70" s="2">
        <f>(Table2[[#This Row],[Day High]]/Table2[[#This Row],[Close Price]])-1</f>
        <v>1.5257731958762788E-2</v>
      </c>
      <c r="AE70" s="2">
        <f>(Table2[[#This Row],[Close Price]]/Table2[[#This Row],[Current Week Low]])-1</f>
        <v>5.7105492589363482E-2</v>
      </c>
      <c r="AF70" s="2">
        <f>(Table2[[#This Row],[Current Week High]]/Table2[[#This Row],[Close Price]])-1</f>
        <v>1.5257731958762788E-2</v>
      </c>
      <c r="AG70" s="2">
        <f>(Table2[[#This Row],[Close Price]]/Table2[[#This Row],[Current Month Low]])-1</f>
        <v>8.7443946188340727E-2</v>
      </c>
      <c r="AH70" s="2">
        <f>(Table2[[#This Row],[Current Month High]]/Table2[[#This Row],[Close Price]])-1</f>
        <v>0.11505154639175252</v>
      </c>
      <c r="AI70">
        <v>11.505154639175201</v>
      </c>
      <c r="AJ70">
        <v>112.300284526154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</v>
      </c>
      <c r="AM70" t="s">
        <v>10507</v>
      </c>
      <c r="AN70">
        <v>0.36</v>
      </c>
      <c r="AO70" t="s">
        <v>10507</v>
      </c>
      <c r="AP70">
        <v>0.15750529088040999</v>
      </c>
      <c r="AQ70">
        <f>(Table2[[#This Row],[Sharpe Ratio]]-AVERAGE(Table2[Sharpe Ratio]))/_xlfn.STDEV.P(Table2[Sharpe Ratio])</f>
        <v>1.2460520159069746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1.9278710509947534</v>
      </c>
      <c r="AS70">
        <f>_xlfn.RANK.AVG(Table2[[#This Row],[1Y Return vs Nifty Z-Score]],Table2[1Y Return vs Nifty Z-Score])</f>
        <v>125</v>
      </c>
      <c r="AT70">
        <f>_xlfn.RANK.AVG(Table2[[#This Row],[6M Return vs Nifty Z-Score]],Table2[6M Return vs Nifty Z-Score])</f>
        <v>109</v>
      </c>
      <c r="AU70">
        <f>_xlfn.RANK.AVG(Table2[[#This Row],[Sharpe Ratio Z-Score]],Table2[Sharpe Ratio Z-Score])</f>
        <v>81</v>
      </c>
      <c r="AV70">
        <f>(Table2[[#This Row],[Rank 1Y]]+Table2[[#This Row],[Rank 6M]]+Table2[[#This Row],[Rank Sharpe]])/3</f>
        <v>105</v>
      </c>
    </row>
    <row r="71" spans="1:48" x14ac:dyDescent="0.3">
      <c r="A71" t="s">
        <v>104</v>
      </c>
      <c r="B71" t="s">
        <v>105</v>
      </c>
      <c r="C71" t="s">
        <v>10461</v>
      </c>
      <c r="D71" t="s">
        <v>106</v>
      </c>
      <c r="E71">
        <v>267355.49574799999</v>
      </c>
      <c r="F71">
        <v>204.58</v>
      </c>
      <c r="G71">
        <v>458.720109458271</v>
      </c>
      <c r="H71">
        <f>(Table2[[#This Row],[1Y Return vs Nifty]]-AVERAGE(Table2[1Y Return vs Nifty]))/_xlfn.STDEV.P(Table2[1Y Return vs Nifty])</f>
        <v>5.7224925628267407</v>
      </c>
      <c r="I71">
        <v>12.6914401396459</v>
      </c>
      <c r="J71">
        <f>(Table2[[#This Row],[1M Return vs Nifty]]-AVERAGE(Table2[1M Return vs Nifty]))/_xlfn.STDEV.P(Table2[1M Return vs Nifty])</f>
        <v>1.6634584152667351</v>
      </c>
      <c r="K71">
        <v>13.214906666137299</v>
      </c>
      <c r="L71">
        <f>(Table2[[#This Row],[6M Return vs Nifty]]-AVERAGE(Table2[6M Return vs Nifty]))/_xlfn.STDEV.P(Table2[6M Return vs Nifty])</f>
        <v>0.15956673436961405</v>
      </c>
      <c r="M71">
        <v>-6.5342453482622398</v>
      </c>
      <c r="N71">
        <f>(Table2[[#This Row],[1W Return vs Nifty]]-AVERAGE(Table2[1W Return vs Nifty]))/_xlfn.STDEV.P(Table2[1W Return vs Nifty])</f>
        <v>-0.99086842300579181</v>
      </c>
      <c r="O71">
        <v>195.68</v>
      </c>
      <c r="P71">
        <v>181.577432476083</v>
      </c>
      <c r="Q71">
        <v>138.20266442213199</v>
      </c>
      <c r="R71">
        <v>58.6236649392429</v>
      </c>
      <c r="S71" s="2">
        <f>(Table2[[#This Row],[Close Price]]-Table2[[#This Row],[20D EMA]])/Table2[[#This Row],[20D EMA]]</f>
        <v>4.5482420278004934E-2</v>
      </c>
      <c r="T71" s="2">
        <f>(Table2[[#This Row],[Close Price]]-Table2[[#This Row],[50D EMA]])/Table2[[#This Row],[50D EMA]]</f>
        <v>0.1266818635457182</v>
      </c>
      <c r="U71" s="2">
        <f>(Table2[[#This Row],[Close Price]]-Table2[[#This Row],[200D EMA]])/Table2[[#This Row],[200D EMA]]</f>
        <v>0.48028983996373847</v>
      </c>
      <c r="V71">
        <v>2.00687828927741</v>
      </c>
      <c r="W71">
        <v>0</v>
      </c>
      <c r="X71">
        <v>0</v>
      </c>
      <c r="Y71">
        <v>201.6</v>
      </c>
      <c r="Z71">
        <v>209.2</v>
      </c>
      <c r="AA71">
        <v>170.01</v>
      </c>
      <c r="AB71">
        <v>229</v>
      </c>
      <c r="AC71" s="2" t="e">
        <f>(Table2[[#This Row],[Close Price]]/Table2[[#This Row],[Day Low]])-1</f>
        <v>#DIV/0!</v>
      </c>
      <c r="AD71" s="2">
        <f>(Table2[[#This Row],[Day High]]/Table2[[#This Row],[Close Price]])-1</f>
        <v>-1</v>
      </c>
      <c r="AE71" s="2">
        <f>(Table2[[#This Row],[Close Price]]/Table2[[#This Row],[Current Week Low]])-1</f>
        <v>1.478174603174609E-2</v>
      </c>
      <c r="AF71" s="2">
        <f>(Table2[[#This Row],[Current Week High]]/Table2[[#This Row],[Close Price]])-1</f>
        <v>2.2582852673770581E-2</v>
      </c>
      <c r="AG71" s="2">
        <f>(Table2[[#This Row],[Close Price]]/Table2[[#This Row],[Current Month Low]])-1</f>
        <v>0.20334097994235645</v>
      </c>
      <c r="AH71" s="2">
        <f>(Table2[[#This Row],[Current Month High]]/Table2[[#This Row],[Close Price]])-1</f>
        <v>0.11936650698993057</v>
      </c>
      <c r="AI71">
        <v>11.936650698993001</v>
      </c>
      <c r="AJ71">
        <v>496.44314868804599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0.19</v>
      </c>
      <c r="AM71" t="s">
        <v>10507</v>
      </c>
      <c r="AN71">
        <v>15.92</v>
      </c>
      <c r="AO71" t="s">
        <v>10507</v>
      </c>
      <c r="AP71">
        <v>0.182937059560249</v>
      </c>
      <c r="AQ71">
        <f>(Table2[[#This Row],[Sharpe Ratio]]-AVERAGE(Table2[Sharpe Ratio]))/_xlfn.STDEV.P(Table2[Sharpe Ratio])</f>
        <v>1.5355647504790495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8.0902140399363489</v>
      </c>
      <c r="AS71">
        <f>_xlfn.RANK.AVG(Table2[[#This Row],[1Y Return vs Nifty Z-Score]],Table2[1Y Return vs Nifty Z-Score])</f>
        <v>3</v>
      </c>
      <c r="AT71">
        <f>_xlfn.RANK.AVG(Table2[[#This Row],[6M Return vs Nifty Z-Score]],Table2[6M Return vs Nifty Z-Score])</f>
        <v>273</v>
      </c>
      <c r="AU71">
        <f>_xlfn.RANK.AVG(Table2[[#This Row],[Sharpe Ratio Z-Score]],Table2[Sharpe Ratio Z-Score])</f>
        <v>49</v>
      </c>
      <c r="AV71">
        <f>(Table2[[#This Row],[Rank 1Y]]+Table2[[#This Row],[Rank 6M]]+Table2[[#This Row],[Rank Sharpe]])/3</f>
        <v>108.33333333333333</v>
      </c>
    </row>
    <row r="72" spans="1:48" x14ac:dyDescent="0.3">
      <c r="A72" t="s">
        <v>284</v>
      </c>
      <c r="B72" t="s">
        <v>285</v>
      </c>
      <c r="C72" t="s">
        <v>10460</v>
      </c>
      <c r="D72" t="s">
        <v>286</v>
      </c>
      <c r="E72">
        <v>93686.170024079998</v>
      </c>
      <c r="F72">
        <v>10804.05</v>
      </c>
      <c r="G72">
        <v>156.43383951239301</v>
      </c>
      <c r="H72">
        <f>(Table2[[#This Row],[1Y Return vs Nifty]]-AVERAGE(Table2[1Y Return vs Nifty]))/_xlfn.STDEV.P(Table2[1Y Return vs Nifty])</f>
        <v>1.5997561275764918</v>
      </c>
      <c r="I72">
        <v>7.85025281606364</v>
      </c>
      <c r="J72">
        <f>(Table2[[#This Row],[1M Return vs Nifty]]-AVERAGE(Table2[1M Return vs Nifty]))/_xlfn.STDEV.P(Table2[1M Return vs Nifty])</f>
        <v>1.1411183821951192</v>
      </c>
      <c r="K72">
        <v>52.868007886875098</v>
      </c>
      <c r="L72">
        <f>(Table2[[#This Row],[6M Return vs Nifty]]-AVERAGE(Table2[6M Return vs Nifty]))/_xlfn.STDEV.P(Table2[6M Return vs Nifty])</f>
        <v>1.4689233372806483</v>
      </c>
      <c r="M72">
        <v>2.0121049757126399</v>
      </c>
      <c r="N72">
        <f>(Table2[[#This Row],[1W Return vs Nifty]]-AVERAGE(Table2[1W Return vs Nifty]))/_xlfn.STDEV.P(Table2[1W Return vs Nifty])</f>
        <v>1.16227971810769</v>
      </c>
      <c r="O72">
        <v>10297.85</v>
      </c>
      <c r="P72">
        <v>9426.2763321395996</v>
      </c>
      <c r="Q72">
        <v>7258.3885048933898</v>
      </c>
      <c r="R72">
        <v>65.074473162269499</v>
      </c>
      <c r="S72" s="2">
        <f>(Table2[[#This Row],[Close Price]]-Table2[[#This Row],[20D EMA]])/Table2[[#This Row],[20D EMA]]</f>
        <v>4.9155891763814671E-2</v>
      </c>
      <c r="T72" s="2">
        <f>(Table2[[#This Row],[Close Price]]-Table2[[#This Row],[50D EMA]])/Table2[[#This Row],[50D EMA]]</f>
        <v>0.14616308914717219</v>
      </c>
      <c r="U72" s="2">
        <f>(Table2[[#This Row],[Close Price]]-Table2[[#This Row],[200D EMA]])/Table2[[#This Row],[200D EMA]]</f>
        <v>0.48849155604115568</v>
      </c>
      <c r="V72">
        <v>1.09147893084653</v>
      </c>
      <c r="W72">
        <v>10616</v>
      </c>
      <c r="X72">
        <v>11055</v>
      </c>
      <c r="Y72">
        <v>10616</v>
      </c>
      <c r="Z72">
        <v>11055</v>
      </c>
      <c r="AA72">
        <v>9890.15</v>
      </c>
      <c r="AB72">
        <v>11240</v>
      </c>
      <c r="AC72" s="2">
        <f>(Table2[[#This Row],[Close Price]]/Table2[[#This Row],[Day Low]])-1</f>
        <v>1.7713828183873348E-2</v>
      </c>
      <c r="AD72" s="2">
        <f>(Table2[[#This Row],[Day High]]/Table2[[#This Row],[Close Price]])-1</f>
        <v>2.3227400835797773E-2</v>
      </c>
      <c r="AE72" s="2">
        <f>(Table2[[#This Row],[Close Price]]/Table2[[#This Row],[Current Week Low]])-1</f>
        <v>1.7713828183873348E-2</v>
      </c>
      <c r="AF72" s="2">
        <f>(Table2[[#This Row],[Current Week High]]/Table2[[#This Row],[Close Price]])-1</f>
        <v>2.3227400835797773E-2</v>
      </c>
      <c r="AG72" s="2">
        <f>(Table2[[#This Row],[Close Price]]/Table2[[#This Row],[Current Month Low]])-1</f>
        <v>9.2405069690550734E-2</v>
      </c>
      <c r="AH72" s="2">
        <f>(Table2[[#This Row],[Current Month High]]/Table2[[#This Row],[Close Price]])-1</f>
        <v>4.0350609262267412E-2</v>
      </c>
      <c r="AI72">
        <v>4.0350609262267403</v>
      </c>
      <c r="AJ72">
        <v>185.878150426671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0.16</v>
      </c>
      <c r="AM72" t="s">
        <v>10507</v>
      </c>
      <c r="AN72">
        <v>3.57</v>
      </c>
      <c r="AO72" t="s">
        <v>10507</v>
      </c>
      <c r="AP72">
        <v>8.6233769895333004E-2</v>
      </c>
      <c r="AQ72">
        <f>(Table2[[#This Row],[Sharpe Ratio]]-AVERAGE(Table2[Sharpe Ratio]))/_xlfn.STDEV.P(Table2[Sharpe Ratio])</f>
        <v>0.43470408343469541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5.8067816485946455</v>
      </c>
      <c r="AS72">
        <f>_xlfn.RANK.AVG(Table2[[#This Row],[1Y Return vs Nifty Z-Score]],Table2[1Y Return vs Nifty Z-Score])</f>
        <v>48</v>
      </c>
      <c r="AT72">
        <f>_xlfn.RANK.AVG(Table2[[#This Row],[6M Return vs Nifty Z-Score]],Table2[6M Return vs Nifty Z-Score])</f>
        <v>59</v>
      </c>
      <c r="AU72">
        <f>_xlfn.RANK.AVG(Table2[[#This Row],[Sharpe Ratio Z-Score]],Table2[Sharpe Ratio Z-Score])</f>
        <v>221</v>
      </c>
      <c r="AV72">
        <f>(Table2[[#This Row],[Rank 1Y]]+Table2[[#This Row],[Rank 6M]]+Table2[[#This Row],[Rank Sharpe]])/3</f>
        <v>109.33333333333333</v>
      </c>
    </row>
    <row r="73" spans="1:48" x14ac:dyDescent="0.3">
      <c r="A73" t="s">
        <v>1219</v>
      </c>
      <c r="B73" t="s">
        <v>1220</v>
      </c>
      <c r="C73" t="s">
        <v>10464</v>
      </c>
      <c r="D73" t="s">
        <v>46</v>
      </c>
      <c r="E73">
        <v>9212.1292512</v>
      </c>
      <c r="F73">
        <v>1375.2</v>
      </c>
      <c r="G73">
        <v>77.528119586759104</v>
      </c>
      <c r="H73">
        <f>(Table2[[#This Row],[1Y Return vs Nifty]]-AVERAGE(Table2[1Y Return vs Nifty]))/_xlfn.STDEV.P(Table2[1Y Return vs Nifty])</f>
        <v>0.52359912400068831</v>
      </c>
      <c r="I73">
        <v>10.4384323317278</v>
      </c>
      <c r="J73">
        <f>(Table2[[#This Row],[1M Return vs Nifty]]-AVERAGE(Table2[1M Return vs Nifty]))/_xlfn.STDEV.P(Table2[1M Return vs Nifty])</f>
        <v>1.4203700788237354</v>
      </c>
      <c r="K73">
        <v>57.662029800139301</v>
      </c>
      <c r="L73">
        <f>(Table2[[#This Row],[6M Return vs Nifty]]-AVERAGE(Table2[6M Return vs Nifty]))/_xlfn.STDEV.P(Table2[6M Return vs Nifty])</f>
        <v>1.6272232949987064</v>
      </c>
      <c r="M73">
        <v>-6.0239753434283996</v>
      </c>
      <c r="N73">
        <f>(Table2[[#This Row],[1W Return vs Nifty]]-AVERAGE(Table2[1W Return vs Nifty]))/_xlfn.STDEV.P(Table2[1W Return vs Nifty])</f>
        <v>-0.86231215387043592</v>
      </c>
      <c r="O73">
        <v>1365.79</v>
      </c>
      <c r="P73">
        <v>1277.9692996478</v>
      </c>
      <c r="Q73">
        <v>1037.54611016325</v>
      </c>
      <c r="R73">
        <v>45.919718010695398</v>
      </c>
      <c r="S73" s="2">
        <f>(Table2[[#This Row],[Close Price]]-Table2[[#This Row],[20D EMA]])/Table2[[#This Row],[20D EMA]]</f>
        <v>6.8897853989266884E-3</v>
      </c>
      <c r="T73" s="2">
        <f>(Table2[[#This Row],[Close Price]]-Table2[[#This Row],[50D EMA]])/Table2[[#This Row],[50D EMA]]</f>
        <v>7.6082187873367707E-2</v>
      </c>
      <c r="U73" s="2">
        <f>(Table2[[#This Row],[Close Price]]-Table2[[#This Row],[200D EMA]])/Table2[[#This Row],[200D EMA]]</f>
        <v>0.32543506888924945</v>
      </c>
      <c r="V73">
        <v>1.24774119902674</v>
      </c>
      <c r="W73">
        <v>1361</v>
      </c>
      <c r="X73">
        <v>1403</v>
      </c>
      <c r="Y73">
        <v>1361</v>
      </c>
      <c r="Z73">
        <v>1403</v>
      </c>
      <c r="AA73">
        <v>1232.6500000000001</v>
      </c>
      <c r="AB73">
        <v>1542.45</v>
      </c>
      <c r="AC73" s="2">
        <f>(Table2[[#This Row],[Close Price]]/Table2[[#This Row],[Day Low]])-1</f>
        <v>1.0433504775900104E-2</v>
      </c>
      <c r="AD73" s="2">
        <f>(Table2[[#This Row],[Day High]]/Table2[[#This Row],[Close Price]])-1</f>
        <v>2.0215241419429875E-2</v>
      </c>
      <c r="AE73" s="2">
        <f>(Table2[[#This Row],[Close Price]]/Table2[[#This Row],[Current Week Low]])-1</f>
        <v>1.0433504775900104E-2</v>
      </c>
      <c r="AF73" s="2">
        <f>(Table2[[#This Row],[Current Week High]]/Table2[[#This Row],[Close Price]])-1</f>
        <v>2.0215241419429875E-2</v>
      </c>
      <c r="AG73" s="2">
        <f>(Table2[[#This Row],[Close Price]]/Table2[[#This Row],[Current Month Low]])-1</f>
        <v>0.11564515474790071</v>
      </c>
      <c r="AH73" s="2">
        <f>(Table2[[#This Row],[Current Month High]]/Table2[[#This Row],[Close Price]])-1</f>
        <v>0.12161867364746937</v>
      </c>
      <c r="AI73">
        <v>12.1618673647469</v>
      </c>
      <c r="AJ73">
        <v>111.56923076923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</v>
      </c>
      <c r="AM73" t="s">
        <v>10507</v>
      </c>
      <c r="AN73">
        <v>4.45</v>
      </c>
      <c r="AO73" t="s">
        <v>10507</v>
      </c>
      <c r="AP73">
        <v>0.132717555691726</v>
      </c>
      <c r="AQ73">
        <f>(Table2[[#This Row],[Sharpe Ratio]]-AVERAGE(Table2[Sharpe Ratio]))/_xlfn.STDEV.P(Table2[Sharpe Ratio])</f>
        <v>0.96387089477978394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3.6727512387324781</v>
      </c>
      <c r="AS73">
        <f>_xlfn.RANK.AVG(Table2[[#This Row],[1Y Return vs Nifty Z-Score]],Table2[1Y Return vs Nifty Z-Score])</f>
        <v>146</v>
      </c>
      <c r="AT73">
        <f>_xlfn.RANK.AVG(Table2[[#This Row],[6M Return vs Nifty Z-Score]],Table2[6M Return vs Nifty Z-Score])</f>
        <v>51</v>
      </c>
      <c r="AU73">
        <f>_xlfn.RANK.AVG(Table2[[#This Row],[Sharpe Ratio Z-Score]],Table2[Sharpe Ratio Z-Score])</f>
        <v>132</v>
      </c>
      <c r="AV73">
        <f>(Table2[[#This Row],[Rank 1Y]]+Table2[[#This Row],[Rank 6M]]+Table2[[#This Row],[Rank Sharpe]])/3</f>
        <v>109.66666666666667</v>
      </c>
    </row>
    <row r="74" spans="1:48" x14ac:dyDescent="0.3">
      <c r="A74" t="s">
        <v>417</v>
      </c>
      <c r="B74" t="s">
        <v>418</v>
      </c>
      <c r="C74" t="s">
        <v>10469</v>
      </c>
      <c r="D74" t="s">
        <v>268</v>
      </c>
      <c r="E74">
        <v>56063.0618502</v>
      </c>
      <c r="F74">
        <v>4978</v>
      </c>
      <c r="G74">
        <v>79.283099662695406</v>
      </c>
      <c r="H74">
        <f>(Table2[[#This Row],[1Y Return vs Nifty]]-AVERAGE(Table2[1Y Return vs Nifty]))/_xlfn.STDEV.P(Table2[1Y Return vs Nifty])</f>
        <v>0.54753444962264353</v>
      </c>
      <c r="I74">
        <v>-6.9225633584822601</v>
      </c>
      <c r="J74">
        <f>(Table2[[#This Row],[1M Return vs Nifty]]-AVERAGE(Table2[1M Return vs Nifty]))/_xlfn.STDEV.P(Table2[1M Return vs Nifty])</f>
        <v>-0.45279500586675725</v>
      </c>
      <c r="K74">
        <v>52.682108140296002</v>
      </c>
      <c r="L74">
        <f>(Table2[[#This Row],[6M Return vs Nifty]]-AVERAGE(Table2[6M Return vs Nifty]))/_xlfn.STDEV.P(Table2[6M Return vs Nifty])</f>
        <v>1.462784875138486</v>
      </c>
      <c r="M74">
        <v>-5.0483717164649002</v>
      </c>
      <c r="N74">
        <f>(Table2[[#This Row],[1W Return vs Nifty]]-AVERAGE(Table2[1W Return vs Nifty]))/_xlfn.STDEV.P(Table2[1W Return vs Nifty])</f>
        <v>-0.61652078606665994</v>
      </c>
      <c r="O74">
        <v>5198.3</v>
      </c>
      <c r="P74">
        <v>5081.05894523193</v>
      </c>
      <c r="Q74">
        <v>4087.5188298682701</v>
      </c>
      <c r="R74">
        <v>31.105870219409699</v>
      </c>
      <c r="S74" s="2">
        <f>(Table2[[#This Row],[Close Price]]-Table2[[#This Row],[20D EMA]])/Table2[[#This Row],[20D EMA]]</f>
        <v>-4.2379239366716073E-2</v>
      </c>
      <c r="T74" s="2">
        <f>(Table2[[#This Row],[Close Price]]-Table2[[#This Row],[50D EMA]])/Table2[[#This Row],[50D EMA]]</f>
        <v>-2.0282965882267634E-2</v>
      </c>
      <c r="U74" s="2">
        <f>(Table2[[#This Row],[Close Price]]-Table2[[#This Row],[200D EMA]])/Table2[[#This Row],[200D EMA]]</f>
        <v>0.21785371693576461</v>
      </c>
      <c r="V74">
        <v>0.47200620954919698</v>
      </c>
      <c r="W74">
        <v>4940.05</v>
      </c>
      <c r="X74">
        <v>5015</v>
      </c>
      <c r="Y74">
        <v>4940.05</v>
      </c>
      <c r="Z74">
        <v>5015</v>
      </c>
      <c r="AA74">
        <v>4840</v>
      </c>
      <c r="AB74">
        <v>5839.95</v>
      </c>
      <c r="AC74" s="2">
        <f>(Table2[[#This Row],[Close Price]]/Table2[[#This Row],[Day Low]])-1</f>
        <v>7.6821084806832918E-3</v>
      </c>
      <c r="AD74" s="2">
        <f>(Table2[[#This Row],[Day High]]/Table2[[#This Row],[Close Price]])-1</f>
        <v>7.4327038971473414E-3</v>
      </c>
      <c r="AE74" s="2">
        <f>(Table2[[#This Row],[Close Price]]/Table2[[#This Row],[Current Week Low]])-1</f>
        <v>7.6821084806832918E-3</v>
      </c>
      <c r="AF74" s="2">
        <f>(Table2[[#This Row],[Current Week High]]/Table2[[#This Row],[Close Price]])-1</f>
        <v>7.4327038971473414E-3</v>
      </c>
      <c r="AG74" s="2">
        <f>(Table2[[#This Row],[Close Price]]/Table2[[#This Row],[Current Month Low]])-1</f>
        <v>2.8512396694214903E-2</v>
      </c>
      <c r="AH74" s="2">
        <f>(Table2[[#This Row],[Current Month High]]/Table2[[#This Row],[Close Price]])-1</f>
        <v>0.1731518682201687</v>
      </c>
      <c r="AI74">
        <v>17.315186822016798</v>
      </c>
      <c r="AJ74">
        <v>104.435318275154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</v>
      </c>
      <c r="AM74" t="s">
        <v>10505</v>
      </c>
      <c r="AN74">
        <v>-5.98</v>
      </c>
      <c r="AO74" t="s">
        <v>10506</v>
      </c>
      <c r="AP74">
        <v>0.12938225022195199</v>
      </c>
      <c r="AQ74">
        <f>(Table2[[#This Row],[Sharpe Ratio]]-AVERAGE(Table2[Sharpe Ratio]))/_xlfn.STDEV.P(Table2[Sharpe Ratio])</f>
        <v>0.92590210781323057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1.8669056406409432</v>
      </c>
      <c r="AS74">
        <f>_xlfn.RANK.AVG(Table2[[#This Row],[1Y Return vs Nifty Z-Score]],Table2[1Y Return vs Nifty Z-Score])</f>
        <v>138</v>
      </c>
      <c r="AT74">
        <f>_xlfn.RANK.AVG(Table2[[#This Row],[6M Return vs Nifty Z-Score]],Table2[6M Return vs Nifty Z-Score])</f>
        <v>60</v>
      </c>
      <c r="AU74">
        <f>_xlfn.RANK.AVG(Table2[[#This Row],[Sharpe Ratio Z-Score]],Table2[Sharpe Ratio Z-Score])</f>
        <v>136</v>
      </c>
      <c r="AV74">
        <f>(Table2[[#This Row],[Rank 1Y]]+Table2[[#This Row],[Rank 6M]]+Table2[[#This Row],[Rank Sharpe]])/3</f>
        <v>111.33333333333333</v>
      </c>
    </row>
    <row r="75" spans="1:48" x14ac:dyDescent="0.3">
      <c r="A75" t="s">
        <v>937</v>
      </c>
      <c r="B75" t="s">
        <v>938</v>
      </c>
      <c r="C75" t="s">
        <v>10459</v>
      </c>
      <c r="D75" t="s">
        <v>18</v>
      </c>
      <c r="E75">
        <v>15333.406858</v>
      </c>
      <c r="F75">
        <v>1029.7</v>
      </c>
      <c r="G75">
        <v>108.361510763704</v>
      </c>
      <c r="H75">
        <f>(Table2[[#This Row],[1Y Return vs Nifty]]-AVERAGE(Table2[1Y Return vs Nifty]))/_xlfn.STDEV.P(Table2[1Y Return vs Nifty])</f>
        <v>0.94412085411523761</v>
      </c>
      <c r="I75">
        <v>2.9806684082462098</v>
      </c>
      <c r="J75">
        <f>(Table2[[#This Row],[1M Return vs Nifty]]-AVERAGE(Table2[1M Return vs Nifty]))/_xlfn.STDEV.P(Table2[1M Return vs Nifty])</f>
        <v>0.61571444497621231</v>
      </c>
      <c r="K75">
        <v>20.4758974424246</v>
      </c>
      <c r="L75">
        <f>(Table2[[#This Row],[6M Return vs Nifty]]-AVERAGE(Table2[6M Return vs Nifty]))/_xlfn.STDEV.P(Table2[6M Return vs Nifty])</f>
        <v>0.39932670077637267</v>
      </c>
      <c r="M75">
        <v>-1.8804597146772599</v>
      </c>
      <c r="N75">
        <f>(Table2[[#This Row],[1W Return vs Nifty]]-AVERAGE(Table2[1W Return vs Nifty]))/_xlfn.STDEV.P(Table2[1W Return vs Nifty])</f>
        <v>0.18159578759232034</v>
      </c>
      <c r="O75">
        <v>1035.31</v>
      </c>
      <c r="P75">
        <v>988.66632973792605</v>
      </c>
      <c r="Q75">
        <v>824.74257480958602</v>
      </c>
      <c r="R75">
        <v>46.1275747455553</v>
      </c>
      <c r="S75" s="2">
        <f>(Table2[[#This Row],[Close Price]]-Table2[[#This Row],[20D EMA]])/Table2[[#This Row],[20D EMA]]</f>
        <v>-5.4186668727240154E-3</v>
      </c>
      <c r="T75" s="2">
        <f>(Table2[[#This Row],[Close Price]]-Table2[[#This Row],[50D EMA]])/Table2[[#This Row],[50D EMA]]</f>
        <v>4.1504063633836026E-2</v>
      </c>
      <c r="U75" s="2">
        <f>(Table2[[#This Row],[Close Price]]-Table2[[#This Row],[200D EMA]])/Table2[[#This Row],[200D EMA]]</f>
        <v>0.24851078560814441</v>
      </c>
      <c r="V75">
        <v>2.6487182718767102</v>
      </c>
      <c r="W75">
        <v>1000</v>
      </c>
      <c r="X75">
        <v>1046.8</v>
      </c>
      <c r="Y75">
        <v>1000</v>
      </c>
      <c r="Z75">
        <v>1046.8</v>
      </c>
      <c r="AA75">
        <v>945.65</v>
      </c>
      <c r="AB75">
        <v>1275</v>
      </c>
      <c r="AC75" s="2">
        <f>(Table2[[#This Row],[Close Price]]/Table2[[#This Row],[Day Low]])-1</f>
        <v>2.970000000000006E-2</v>
      </c>
      <c r="AD75" s="2">
        <f>(Table2[[#This Row],[Day High]]/Table2[[#This Row],[Close Price]])-1</f>
        <v>1.660677867339988E-2</v>
      </c>
      <c r="AE75" s="2">
        <f>(Table2[[#This Row],[Close Price]]/Table2[[#This Row],[Current Week Low]])-1</f>
        <v>2.970000000000006E-2</v>
      </c>
      <c r="AF75" s="2">
        <f>(Table2[[#This Row],[Current Week High]]/Table2[[#This Row],[Close Price]])-1</f>
        <v>1.660677867339988E-2</v>
      </c>
      <c r="AG75" s="2">
        <f>(Table2[[#This Row],[Close Price]]/Table2[[#This Row],[Current Month Low]])-1</f>
        <v>8.8880664093480721E-2</v>
      </c>
      <c r="AH75" s="2">
        <f>(Table2[[#This Row],[Current Month High]]/Table2[[#This Row],[Close Price]])-1</f>
        <v>0.23822472564824704</v>
      </c>
      <c r="AI75">
        <v>23.8224725648247</v>
      </c>
      <c r="AJ75">
        <v>195.975855130784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-0.01</v>
      </c>
      <c r="AM75" t="s">
        <v>10506</v>
      </c>
      <c r="AN75">
        <v>5.77</v>
      </c>
      <c r="AO75" t="s">
        <v>10507</v>
      </c>
      <c r="AP75">
        <v>0.19141219890953101</v>
      </c>
      <c r="AQ75">
        <f>(Table2[[#This Row],[Sharpe Ratio]]-AVERAGE(Table2[Sharpe Ratio]))/_xlfn.STDEV.P(Table2[Sharpe Ratio])</f>
        <v>1.6320448970146368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3.77280268447478</v>
      </c>
      <c r="AS75">
        <f>_xlfn.RANK.AVG(Table2[[#This Row],[1Y Return vs Nifty Z-Score]],Table2[1Y Return vs Nifty Z-Score])</f>
        <v>97</v>
      </c>
      <c r="AT75">
        <f>_xlfn.RANK.AVG(Table2[[#This Row],[6M Return vs Nifty Z-Score]],Table2[6M Return vs Nifty Z-Score])</f>
        <v>213</v>
      </c>
      <c r="AU75">
        <f>_xlfn.RANK.AVG(Table2[[#This Row],[Sharpe Ratio Z-Score]],Table2[Sharpe Ratio Z-Score])</f>
        <v>37</v>
      </c>
      <c r="AV75">
        <f>(Table2[[#This Row],[Rank 1Y]]+Table2[[#This Row],[Rank 6M]]+Table2[[#This Row],[Rank Sharpe]])/3</f>
        <v>115.66666666666667</v>
      </c>
    </row>
    <row r="76" spans="1:48" x14ac:dyDescent="0.3">
      <c r="A76" t="s">
        <v>254</v>
      </c>
      <c r="B76" t="s">
        <v>255</v>
      </c>
      <c r="C76" t="s">
        <v>10469</v>
      </c>
      <c r="D76" t="s">
        <v>163</v>
      </c>
      <c r="E76">
        <v>105417.25798364999</v>
      </c>
      <c r="F76">
        <v>689.75</v>
      </c>
      <c r="G76">
        <v>47.514754736678803</v>
      </c>
      <c r="H76">
        <f>(Table2[[#This Row],[1Y Return vs Nifty]]-AVERAGE(Table2[1Y Return vs Nifty]))/_xlfn.STDEV.P(Table2[1Y Return vs Nifty])</f>
        <v>0.11426133689563933</v>
      </c>
      <c r="I76">
        <v>-4.0375549691205501</v>
      </c>
      <c r="J76">
        <f>(Table2[[#This Row],[1M Return vs Nifty]]-AVERAGE(Table2[1M Return vs Nifty]))/_xlfn.STDEV.P(Table2[1M Return vs Nifty])</f>
        <v>-0.14151695013641094</v>
      </c>
      <c r="K76">
        <v>40.551445865828299</v>
      </c>
      <c r="L76">
        <f>(Table2[[#This Row],[6M Return vs Nifty]]-AVERAGE(Table2[6M Return vs Nifty]))/_xlfn.STDEV.P(Table2[6M Return vs Nifty])</f>
        <v>1.0622269803513973</v>
      </c>
      <c r="M76">
        <v>-7.0984900657909504</v>
      </c>
      <c r="N76">
        <f>(Table2[[#This Row],[1W Return vs Nifty]]-AVERAGE(Table2[1W Return vs Nifty]))/_xlfn.STDEV.P(Table2[1W Return vs Nifty])</f>
        <v>-1.1330229589919785</v>
      </c>
      <c r="O76">
        <v>709.84</v>
      </c>
      <c r="P76">
        <v>671.76651378944405</v>
      </c>
      <c r="Q76">
        <v>540.36173111185701</v>
      </c>
      <c r="R76">
        <v>37.154182551564801</v>
      </c>
      <c r="S76" s="2">
        <f>(Table2[[#This Row],[Close Price]]-Table2[[#This Row],[20D EMA]])/Table2[[#This Row],[20D EMA]]</f>
        <v>-2.8302152597768554E-2</v>
      </c>
      <c r="T76" s="2">
        <f>(Table2[[#This Row],[Close Price]]-Table2[[#This Row],[50D EMA]])/Table2[[#This Row],[50D EMA]]</f>
        <v>2.6770441576658626E-2</v>
      </c>
      <c r="U76" s="2">
        <f>(Table2[[#This Row],[Close Price]]-Table2[[#This Row],[200D EMA]])/Table2[[#This Row],[200D EMA]]</f>
        <v>0.2764597496213495</v>
      </c>
      <c r="V76">
        <v>0.78205236445983795</v>
      </c>
      <c r="W76">
        <v>665</v>
      </c>
      <c r="X76">
        <v>693.25</v>
      </c>
      <c r="Y76">
        <v>665</v>
      </c>
      <c r="Z76">
        <v>693.25</v>
      </c>
      <c r="AA76">
        <v>651.35</v>
      </c>
      <c r="AB76">
        <v>783.75</v>
      </c>
      <c r="AC76" s="2">
        <f>(Table2[[#This Row],[Close Price]]/Table2[[#This Row],[Day Low]])-1</f>
        <v>3.7218045112781928E-2</v>
      </c>
      <c r="AD76" s="2">
        <f>(Table2[[#This Row],[Day High]]/Table2[[#This Row],[Close Price]])-1</f>
        <v>5.0743022834360829E-3</v>
      </c>
      <c r="AE76" s="2">
        <f>(Table2[[#This Row],[Close Price]]/Table2[[#This Row],[Current Week Low]])-1</f>
        <v>3.7218045112781928E-2</v>
      </c>
      <c r="AF76" s="2">
        <f>(Table2[[#This Row],[Current Week High]]/Table2[[#This Row],[Close Price]])-1</f>
        <v>5.0743022834360829E-3</v>
      </c>
      <c r="AG76" s="2">
        <f>(Table2[[#This Row],[Close Price]]/Table2[[#This Row],[Current Month Low]])-1</f>
        <v>5.895447915867047E-2</v>
      </c>
      <c r="AH76" s="2">
        <f>(Table2[[#This Row],[Current Month High]]/Table2[[#This Row],[Close Price]])-1</f>
        <v>0.13628126132656759</v>
      </c>
      <c r="AI76">
        <v>13.6281261326567</v>
      </c>
      <c r="AJ76">
        <v>92.023942093541194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0.18</v>
      </c>
      <c r="AM76" t="s">
        <v>10507</v>
      </c>
      <c r="AN76">
        <v>-4.24</v>
      </c>
      <c r="AO76" t="s">
        <v>10506</v>
      </c>
      <c r="AP76">
        <v>0.23574023021995699</v>
      </c>
      <c r="AQ76">
        <f>(Table2[[#This Row],[Sharpe Ratio]]-AVERAGE(Table2[Sharpe Ratio]))/_xlfn.STDEV.P(Table2[Sharpe Ratio])</f>
        <v>2.1366708129090251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2.0386192210276723</v>
      </c>
      <c r="AS76">
        <f>_xlfn.RANK.AVG(Table2[[#This Row],[1Y Return vs Nifty Z-Score]],Table2[1Y Return vs Nifty Z-Score])</f>
        <v>251</v>
      </c>
      <c r="AT76">
        <f>_xlfn.RANK.AVG(Table2[[#This Row],[6M Return vs Nifty Z-Score]],Table2[6M Return vs Nifty Z-Score])</f>
        <v>88</v>
      </c>
      <c r="AU76">
        <f>_xlfn.RANK.AVG(Table2[[#This Row],[Sharpe Ratio Z-Score]],Table2[Sharpe Ratio Z-Score])</f>
        <v>9</v>
      </c>
      <c r="AV76">
        <f>(Table2[[#This Row],[Rank 1Y]]+Table2[[#This Row],[Rank 6M]]+Table2[[#This Row],[Rank Sharpe]])/3</f>
        <v>116</v>
      </c>
    </row>
    <row r="77" spans="1:48" x14ac:dyDescent="0.3">
      <c r="A77" t="s">
        <v>161</v>
      </c>
      <c r="B77" t="s">
        <v>162</v>
      </c>
      <c r="C77" t="s">
        <v>10469</v>
      </c>
      <c r="D77" t="s">
        <v>163</v>
      </c>
      <c r="E77">
        <v>163528.63344562499</v>
      </c>
      <c r="F77">
        <v>7716.95</v>
      </c>
      <c r="G77">
        <v>54.419480644737398</v>
      </c>
      <c r="H77">
        <f>(Table2[[#This Row],[1Y Return vs Nifty]]-AVERAGE(Table2[1Y Return vs Nifty]))/_xlfn.STDEV.P(Table2[1Y Return vs Nifty])</f>
        <v>0.20843155865816335</v>
      </c>
      <c r="I77">
        <v>-13.203589728305101</v>
      </c>
      <c r="J77">
        <f>(Table2[[#This Row],[1M Return vs Nifty]]-AVERAGE(Table2[1M Return vs Nifty]))/_xlfn.STDEV.P(Table2[1M Return vs Nifty])</f>
        <v>-1.130486510542781</v>
      </c>
      <c r="K77">
        <v>48.145187183272</v>
      </c>
      <c r="L77">
        <f>(Table2[[#This Row],[6M Return vs Nifty]]-AVERAGE(Table2[6M Return vs Nifty]))/_xlfn.STDEV.P(Table2[6M Return vs Nifty])</f>
        <v>1.3129744636174299</v>
      </c>
      <c r="M77">
        <v>-7.2413404013709997</v>
      </c>
      <c r="N77">
        <f>(Table2[[#This Row],[1W Return vs Nifty]]-AVERAGE(Table2[1W Return vs Nifty]))/_xlfn.STDEV.P(Table2[1W Return vs Nifty])</f>
        <v>-1.1690123489481541</v>
      </c>
      <c r="O77">
        <v>8246.43</v>
      </c>
      <c r="P77">
        <v>8032.2854776314698</v>
      </c>
      <c r="Q77">
        <v>6335.6938378989698</v>
      </c>
      <c r="R77">
        <v>24.103928524532702</v>
      </c>
      <c r="S77" s="2">
        <f>(Table2[[#This Row],[Close Price]]-Table2[[#This Row],[20D EMA]])/Table2[[#This Row],[20D EMA]]</f>
        <v>-6.4207178136478513E-2</v>
      </c>
      <c r="T77" s="2">
        <f>(Table2[[#This Row],[Close Price]]-Table2[[#This Row],[50D EMA]])/Table2[[#This Row],[50D EMA]]</f>
        <v>-3.9258499776884788E-2</v>
      </c>
      <c r="U77" s="2">
        <f>(Table2[[#This Row],[Close Price]]-Table2[[#This Row],[200D EMA]])/Table2[[#This Row],[200D EMA]]</f>
        <v>0.2180118227681089</v>
      </c>
      <c r="V77">
        <v>0.65640172592164103</v>
      </c>
      <c r="W77">
        <v>7425</v>
      </c>
      <c r="X77">
        <v>7759.85</v>
      </c>
      <c r="Y77">
        <v>7425</v>
      </c>
      <c r="Z77">
        <v>7759.85</v>
      </c>
      <c r="AA77">
        <v>7425</v>
      </c>
      <c r="AB77">
        <v>8808.7000000000007</v>
      </c>
      <c r="AC77" s="2">
        <f>(Table2[[#This Row],[Close Price]]/Table2[[#This Row],[Day Low]])-1</f>
        <v>3.9319865319865199E-2</v>
      </c>
      <c r="AD77" s="2">
        <f>(Table2[[#This Row],[Day High]]/Table2[[#This Row],[Close Price]])-1</f>
        <v>5.5591911312111719E-3</v>
      </c>
      <c r="AE77" s="2">
        <f>(Table2[[#This Row],[Close Price]]/Table2[[#This Row],[Current Week Low]])-1</f>
        <v>3.9319865319865199E-2</v>
      </c>
      <c r="AF77" s="2">
        <f>(Table2[[#This Row],[Current Week High]]/Table2[[#This Row],[Close Price]])-1</f>
        <v>5.5591911312111719E-3</v>
      </c>
      <c r="AG77" s="2">
        <f>(Table2[[#This Row],[Close Price]]/Table2[[#This Row],[Current Month Low]])-1</f>
        <v>3.9319865319865199E-2</v>
      </c>
      <c r="AH77" s="2">
        <f>(Table2[[#This Row],[Current Month High]]/Table2[[#This Row],[Close Price]])-1</f>
        <v>0.14147428712120735</v>
      </c>
      <c r="AI77">
        <v>18.569512566493199</v>
      </c>
      <c r="AJ77">
        <v>100.44025974025899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0.09</v>
      </c>
      <c r="AM77" t="s">
        <v>10507</v>
      </c>
      <c r="AN77">
        <v>-10.45</v>
      </c>
      <c r="AO77" t="s">
        <v>10506</v>
      </c>
      <c r="AP77">
        <v>0.172450674435428</v>
      </c>
      <c r="AQ77">
        <f>(Table2[[#This Row],[Sharpe Ratio]]-AVERAGE(Table2[Sharpe Ratio]))/_xlfn.STDEV.P(Table2[Sharpe Ratio])</f>
        <v>1.416188781332649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0.63809594411730708</v>
      </c>
      <c r="AS77">
        <f>_xlfn.RANK.AVG(Table2[[#This Row],[1Y Return vs Nifty Z-Score]],Table2[1Y Return vs Nifty Z-Score])</f>
        <v>224</v>
      </c>
      <c r="AT77">
        <f>_xlfn.RANK.AVG(Table2[[#This Row],[6M Return vs Nifty Z-Score]],Table2[6M Return vs Nifty Z-Score])</f>
        <v>67</v>
      </c>
      <c r="AU77">
        <f>_xlfn.RANK.AVG(Table2[[#This Row],[Sharpe Ratio Z-Score]],Table2[Sharpe Ratio Z-Score])</f>
        <v>59</v>
      </c>
      <c r="AV77">
        <f>(Table2[[#This Row],[Rank 1Y]]+Table2[[#This Row],[Rank 6M]]+Table2[[#This Row],[Rank Sharpe]])/3</f>
        <v>116.66666666666667</v>
      </c>
    </row>
    <row r="78" spans="1:48" x14ac:dyDescent="0.3">
      <c r="A78" t="s">
        <v>245</v>
      </c>
      <c r="B78" t="s">
        <v>246</v>
      </c>
      <c r="C78" t="s">
        <v>10467</v>
      </c>
      <c r="D78" t="s">
        <v>101</v>
      </c>
      <c r="E78">
        <v>107783.22345765001</v>
      </c>
      <c r="F78">
        <v>107.3</v>
      </c>
      <c r="G78">
        <v>90.901166729508603</v>
      </c>
      <c r="H78">
        <f>(Table2[[#This Row],[1Y Return vs Nifty]]-AVERAGE(Table2[1Y Return vs Nifty]))/_xlfn.STDEV.P(Table2[1Y Return vs Nifty])</f>
        <v>0.70598765496375138</v>
      </c>
      <c r="I78">
        <v>1.7786707062878799</v>
      </c>
      <c r="J78">
        <f>(Table2[[#This Row],[1M Return vs Nifty]]-AVERAGE(Table2[1M Return vs Nifty]))/_xlfn.STDEV.P(Table2[1M Return vs Nifty])</f>
        <v>0.48602487144235063</v>
      </c>
      <c r="K78">
        <v>27.660072609242</v>
      </c>
      <c r="L78">
        <f>(Table2[[#This Row],[6M Return vs Nifty]]-AVERAGE(Table2[6M Return vs Nifty]))/_xlfn.STDEV.P(Table2[6M Return vs Nifty])</f>
        <v>0.63655019406073521</v>
      </c>
      <c r="M78">
        <v>-6.3264752056969904</v>
      </c>
      <c r="N78">
        <f>(Table2[[#This Row],[1W Return vs Nifty]]-AVERAGE(Table2[1W Return vs Nifty]))/_xlfn.STDEV.P(Table2[1W Return vs Nifty])</f>
        <v>-0.93852328393651197</v>
      </c>
      <c r="O78">
        <v>106.55</v>
      </c>
      <c r="P78">
        <v>102.582913267403</v>
      </c>
      <c r="Q78">
        <v>84.753329149527502</v>
      </c>
      <c r="R78">
        <v>48.815306953892502</v>
      </c>
      <c r="S78" s="2">
        <f>(Table2[[#This Row],[Close Price]]-Table2[[#This Row],[20D EMA]])/Table2[[#This Row],[20D EMA]]</f>
        <v>7.0389488503050214E-3</v>
      </c>
      <c r="T78" s="2">
        <f>(Table2[[#This Row],[Close Price]]-Table2[[#This Row],[50D EMA]])/Table2[[#This Row],[50D EMA]]</f>
        <v>4.5983162130529096E-2</v>
      </c>
      <c r="U78" s="2">
        <f>(Table2[[#This Row],[Close Price]]-Table2[[#This Row],[200D EMA]])/Table2[[#This Row],[200D EMA]]</f>
        <v>0.26602696409357734</v>
      </c>
      <c r="V78">
        <v>1.1239556077159001</v>
      </c>
      <c r="W78">
        <v>104.3</v>
      </c>
      <c r="X78">
        <v>108.65</v>
      </c>
      <c r="Y78">
        <v>104.3</v>
      </c>
      <c r="Z78">
        <v>108.65</v>
      </c>
      <c r="AA78">
        <v>98.71</v>
      </c>
      <c r="AB78">
        <v>118.4</v>
      </c>
      <c r="AC78" s="2">
        <f>(Table2[[#This Row],[Close Price]]/Table2[[#This Row],[Day Low]])-1</f>
        <v>2.8763183125599223E-2</v>
      </c>
      <c r="AD78" s="2">
        <f>(Table2[[#This Row],[Day High]]/Table2[[#This Row],[Close Price]])-1</f>
        <v>1.2581547064305809E-2</v>
      </c>
      <c r="AE78" s="2">
        <f>(Table2[[#This Row],[Close Price]]/Table2[[#This Row],[Current Week Low]])-1</f>
        <v>2.8763183125599223E-2</v>
      </c>
      <c r="AF78" s="2">
        <f>(Table2[[#This Row],[Current Week High]]/Table2[[#This Row],[Close Price]])-1</f>
        <v>1.2581547064305809E-2</v>
      </c>
      <c r="AG78" s="2">
        <f>(Table2[[#This Row],[Close Price]]/Table2[[#This Row],[Current Month Low]])-1</f>
        <v>8.70225914294398E-2</v>
      </c>
      <c r="AH78" s="2">
        <f>(Table2[[#This Row],[Current Month High]]/Table2[[#This Row],[Close Price]])-1</f>
        <v>0.10344827586206895</v>
      </c>
      <c r="AI78">
        <v>10.344827586206801</v>
      </c>
      <c r="AJ78">
        <v>126.37130801687699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7.0000000000000007E-2</v>
      </c>
      <c r="AM78" t="s">
        <v>10507</v>
      </c>
      <c r="AN78">
        <v>5.76</v>
      </c>
      <c r="AO78" t="s">
        <v>10507</v>
      </c>
      <c r="AP78">
        <v>0.15966525996271799</v>
      </c>
      <c r="AQ78">
        <f>(Table2[[#This Row],[Sharpe Ratio]]-AVERAGE(Table2[Sharpe Ratio]))/_xlfn.STDEV.P(Table2[Sharpe Ratio])</f>
        <v>1.2706408899047892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2.1606803264351142</v>
      </c>
      <c r="AS78">
        <f>_xlfn.RANK.AVG(Table2[[#This Row],[1Y Return vs Nifty Z-Score]],Table2[1Y Return vs Nifty Z-Score])</f>
        <v>113</v>
      </c>
      <c r="AT78">
        <f>_xlfn.RANK.AVG(Table2[[#This Row],[6M Return vs Nifty Z-Score]],Table2[6M Return vs Nifty Z-Score])</f>
        <v>164</v>
      </c>
      <c r="AU78">
        <f>_xlfn.RANK.AVG(Table2[[#This Row],[Sharpe Ratio Z-Score]],Table2[Sharpe Ratio Z-Score])</f>
        <v>76</v>
      </c>
      <c r="AV78">
        <f>(Table2[[#This Row],[Rank 1Y]]+Table2[[#This Row],[Rank 6M]]+Table2[[#This Row],[Rank Sharpe]])/3</f>
        <v>117.66666666666667</v>
      </c>
    </row>
    <row r="79" spans="1:48" x14ac:dyDescent="0.3">
      <c r="A79" t="s">
        <v>1341</v>
      </c>
      <c r="B79" t="s">
        <v>1342</v>
      </c>
      <c r="C79" t="s">
        <v>10464</v>
      </c>
      <c r="D79" t="s">
        <v>46</v>
      </c>
      <c r="E79">
        <v>7886.1676024500002</v>
      </c>
      <c r="F79">
        <v>46.95</v>
      </c>
      <c r="G79">
        <v>118.590358898524</v>
      </c>
      <c r="H79">
        <f>(Table2[[#This Row],[1Y Return vs Nifty]]-AVERAGE(Table2[1Y Return vs Nifty]))/_xlfn.STDEV.P(Table2[1Y Return vs Nifty])</f>
        <v>1.083627173418507</v>
      </c>
      <c r="I79">
        <v>-10.1769619155246</v>
      </c>
      <c r="J79">
        <f>(Table2[[#This Row],[1M Return vs Nifty]]-AVERAGE(Table2[1M Return vs Nifty]))/_xlfn.STDEV.P(Table2[1M Return vs Nifty])</f>
        <v>-0.80392842341356352</v>
      </c>
      <c r="K79">
        <v>38.981760068491297</v>
      </c>
      <c r="L79">
        <f>(Table2[[#This Row],[6M Return vs Nifty]]-AVERAGE(Table2[6M Return vs Nifty]))/_xlfn.STDEV.P(Table2[6M Return vs Nifty])</f>
        <v>1.0103955119424648</v>
      </c>
      <c r="M79">
        <v>-8.5888308363086807</v>
      </c>
      <c r="N79">
        <f>(Table2[[#This Row],[1W Return vs Nifty]]-AVERAGE(Table2[1W Return vs Nifty]))/_xlfn.STDEV.P(Table2[1W Return vs Nifty])</f>
        <v>-1.5084960367411977</v>
      </c>
      <c r="O79">
        <v>48.19</v>
      </c>
      <c r="P79">
        <v>45.057334997045103</v>
      </c>
      <c r="Q79">
        <v>36.396816917195899</v>
      </c>
      <c r="R79">
        <v>38.085534343322799</v>
      </c>
      <c r="S79" s="2">
        <f>(Table2[[#This Row],[Close Price]]-Table2[[#This Row],[20D EMA]])/Table2[[#This Row],[20D EMA]]</f>
        <v>-2.5731479560074599E-2</v>
      </c>
      <c r="T79" s="2">
        <f>(Table2[[#This Row],[Close Price]]-Table2[[#This Row],[50D EMA]])/Table2[[#This Row],[50D EMA]]</f>
        <v>4.2005702358539891E-2</v>
      </c>
      <c r="U79" s="2">
        <f>(Table2[[#This Row],[Close Price]]-Table2[[#This Row],[200D EMA]])/Table2[[#This Row],[200D EMA]]</f>
        <v>0.28994796734046785</v>
      </c>
      <c r="V79">
        <v>1.36047008940128</v>
      </c>
      <c r="W79">
        <v>44.9</v>
      </c>
      <c r="X79">
        <v>47.59</v>
      </c>
      <c r="Y79">
        <v>44.9</v>
      </c>
      <c r="Z79">
        <v>47.59</v>
      </c>
      <c r="AA79">
        <v>44.9</v>
      </c>
      <c r="AB79">
        <v>53.15</v>
      </c>
      <c r="AC79" s="2">
        <f>(Table2[[#This Row],[Close Price]]/Table2[[#This Row],[Day Low]])-1</f>
        <v>4.5657015590200523E-2</v>
      </c>
      <c r="AD79" s="2">
        <f>(Table2[[#This Row],[Day High]]/Table2[[#This Row],[Close Price]])-1</f>
        <v>1.3631522896698556E-2</v>
      </c>
      <c r="AE79" s="2">
        <f>(Table2[[#This Row],[Close Price]]/Table2[[#This Row],[Current Week Low]])-1</f>
        <v>4.5657015590200523E-2</v>
      </c>
      <c r="AF79" s="2">
        <f>(Table2[[#This Row],[Current Week High]]/Table2[[#This Row],[Close Price]])-1</f>
        <v>1.3631522896698556E-2</v>
      </c>
      <c r="AG79" s="2">
        <f>(Table2[[#This Row],[Close Price]]/Table2[[#This Row],[Current Month Low]])-1</f>
        <v>4.5657015590200523E-2</v>
      </c>
      <c r="AH79" s="2">
        <f>(Table2[[#This Row],[Current Month High]]/Table2[[#This Row],[Close Price]])-1</f>
        <v>0.1320553780617677</v>
      </c>
      <c r="AI79">
        <v>13.738019169329</v>
      </c>
      <c r="AJ79">
        <v>163.65460558644301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0.18</v>
      </c>
      <c r="AM79" t="s">
        <v>10507</v>
      </c>
      <c r="AN79">
        <v>-2.0699999999999998</v>
      </c>
      <c r="AO79" t="s">
        <v>10506</v>
      </c>
      <c r="AP79">
        <v>0.116039905812172</v>
      </c>
      <c r="AQ79">
        <f>(Table2[[#This Row],[Sharpe Ratio]]-AVERAGE(Table2[Sharpe Ratio]))/_xlfn.STDEV.P(Table2[Sharpe Ratio])</f>
        <v>0.77401418116894449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0.55561240637515485</v>
      </c>
      <c r="AS79">
        <f>_xlfn.RANK.AVG(Table2[[#This Row],[1Y Return vs Nifty Z-Score]],Table2[1Y Return vs Nifty Z-Score])</f>
        <v>93</v>
      </c>
      <c r="AT79">
        <f>_xlfn.RANK.AVG(Table2[[#This Row],[6M Return vs Nifty Z-Score]],Table2[6M Return vs Nifty Z-Score])</f>
        <v>95</v>
      </c>
      <c r="AU79">
        <f>_xlfn.RANK.AVG(Table2[[#This Row],[Sharpe Ratio Z-Score]],Table2[Sharpe Ratio Z-Score])</f>
        <v>165</v>
      </c>
      <c r="AV79">
        <f>(Table2[[#This Row],[Rank 1Y]]+Table2[[#This Row],[Rank 6M]]+Table2[[#This Row],[Rank Sharpe]])/3</f>
        <v>117.66666666666667</v>
      </c>
    </row>
    <row r="80" spans="1:48" x14ac:dyDescent="0.3">
      <c r="A80" t="s">
        <v>1399</v>
      </c>
      <c r="B80" t="s">
        <v>1400</v>
      </c>
      <c r="C80" t="s">
        <v>10460</v>
      </c>
      <c r="D80" t="s">
        <v>21</v>
      </c>
      <c r="E80">
        <v>7294.469211095</v>
      </c>
      <c r="F80">
        <v>880.85</v>
      </c>
      <c r="G80">
        <v>51.707018376909602</v>
      </c>
      <c r="H80">
        <f>(Table2[[#This Row],[1Y Return vs Nifty]]-AVERAGE(Table2[1Y Return vs Nifty]))/_xlfn.STDEV.P(Table2[1Y Return vs Nifty])</f>
        <v>0.17143759587309421</v>
      </c>
      <c r="I80">
        <v>-5.04759241519469</v>
      </c>
      <c r="J80">
        <f>(Table2[[#This Row],[1M Return vs Nifty]]-AVERAGE(Table2[1M Return vs Nifty]))/_xlfn.STDEV.P(Table2[1M Return vs Nifty])</f>
        <v>-0.25049496683408939</v>
      </c>
      <c r="K80">
        <v>86.485142846332707</v>
      </c>
      <c r="L80">
        <f>(Table2[[#This Row],[6M Return vs Nifty]]-AVERAGE(Table2[6M Return vs Nifty]))/_xlfn.STDEV.P(Table2[6M Return vs Nifty])</f>
        <v>2.5789706292966694</v>
      </c>
      <c r="M80">
        <v>-4.1661504316018201</v>
      </c>
      <c r="N80">
        <f>(Table2[[#This Row],[1W Return vs Nifty]]-AVERAGE(Table2[1W Return vs Nifty]))/_xlfn.STDEV.P(Table2[1W Return vs Nifty])</f>
        <v>-0.39425595399852953</v>
      </c>
      <c r="O80">
        <v>872.49</v>
      </c>
      <c r="P80">
        <v>831.20409363095098</v>
      </c>
      <c r="Q80">
        <v>655.81193487058999</v>
      </c>
      <c r="R80">
        <v>52.0685757292988</v>
      </c>
      <c r="S80" s="2">
        <f>(Table2[[#This Row],[Close Price]]-Table2[[#This Row],[20D EMA]])/Table2[[#This Row],[20D EMA]]</f>
        <v>9.5817717108505705E-3</v>
      </c>
      <c r="T80" s="2">
        <f>(Table2[[#This Row],[Close Price]]-Table2[[#This Row],[50D EMA]])/Table2[[#This Row],[50D EMA]]</f>
        <v>5.9727697143767307E-2</v>
      </c>
      <c r="U80" s="2">
        <f>(Table2[[#This Row],[Close Price]]-Table2[[#This Row],[200D EMA]])/Table2[[#This Row],[200D EMA]]</f>
        <v>0.34314420516579397</v>
      </c>
      <c r="V80">
        <v>1.24855470391088</v>
      </c>
      <c r="W80">
        <v>840</v>
      </c>
      <c r="X80">
        <v>888</v>
      </c>
      <c r="Y80">
        <v>840</v>
      </c>
      <c r="Z80">
        <v>888</v>
      </c>
      <c r="AA80">
        <v>835.05</v>
      </c>
      <c r="AB80">
        <v>921</v>
      </c>
      <c r="AC80" s="2">
        <f>(Table2[[#This Row],[Close Price]]/Table2[[#This Row],[Day Low]])-1</f>
        <v>4.8630952380952497E-2</v>
      </c>
      <c r="AD80" s="2">
        <f>(Table2[[#This Row],[Day High]]/Table2[[#This Row],[Close Price]])-1</f>
        <v>8.1171595617868242E-3</v>
      </c>
      <c r="AE80" s="2">
        <f>(Table2[[#This Row],[Close Price]]/Table2[[#This Row],[Current Week Low]])-1</f>
        <v>4.8630952380952497E-2</v>
      </c>
      <c r="AF80" s="2">
        <f>(Table2[[#This Row],[Current Week High]]/Table2[[#This Row],[Close Price]])-1</f>
        <v>8.1171595617868242E-3</v>
      </c>
      <c r="AG80" s="2">
        <f>(Table2[[#This Row],[Close Price]]/Table2[[#This Row],[Current Month Low]])-1</f>
        <v>5.4847015148793643E-2</v>
      </c>
      <c r="AH80" s="2">
        <f>(Table2[[#This Row],[Current Month High]]/Table2[[#This Row],[Close Price]])-1</f>
        <v>4.5580972923880303E-2</v>
      </c>
      <c r="AI80">
        <v>4.5580972923880303</v>
      </c>
      <c r="AJ80">
        <v>112.25301204819201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</v>
      </c>
      <c r="AM80" t="s">
        <v>10505</v>
      </c>
      <c r="AN80">
        <v>-1.45</v>
      </c>
      <c r="AO80" t="s">
        <v>10506</v>
      </c>
      <c r="AP80">
        <v>0.136683810349364</v>
      </c>
      <c r="AQ80">
        <f>(Table2[[#This Row],[Sharpe Ratio]]-AVERAGE(Table2[Sharpe Ratio]))/_xlfn.STDEV.P(Table2[Sharpe Ratio])</f>
        <v>1.0090223447791034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3.1146796491162485</v>
      </c>
      <c r="AS80">
        <f>_xlfn.RANK.AVG(Table2[[#This Row],[1Y Return vs Nifty Z-Score]],Table2[1Y Return vs Nifty Z-Score])</f>
        <v>230</v>
      </c>
      <c r="AT80">
        <f>_xlfn.RANK.AVG(Table2[[#This Row],[6M Return vs Nifty Z-Score]],Table2[6M Return vs Nifty Z-Score])</f>
        <v>12</v>
      </c>
      <c r="AU80">
        <f>_xlfn.RANK.AVG(Table2[[#This Row],[Sharpe Ratio Z-Score]],Table2[Sharpe Ratio Z-Score])</f>
        <v>116</v>
      </c>
      <c r="AV80">
        <f>(Table2[[#This Row],[Rank 1Y]]+Table2[[#This Row],[Rank 6M]]+Table2[[#This Row],[Rank Sharpe]])/3</f>
        <v>119.33333333333333</v>
      </c>
    </row>
    <row r="81" spans="1:48" x14ac:dyDescent="0.3">
      <c r="A81" t="s">
        <v>644</v>
      </c>
      <c r="B81" t="s">
        <v>645</v>
      </c>
      <c r="C81" t="s">
        <v>10465</v>
      </c>
      <c r="D81" t="s">
        <v>469</v>
      </c>
      <c r="E81">
        <v>28019.352974759899</v>
      </c>
      <c r="F81">
        <v>1530.9</v>
      </c>
      <c r="G81">
        <v>120.795512656784</v>
      </c>
      <c r="H81">
        <f>(Table2[[#This Row],[1Y Return vs Nifty]]-AVERAGE(Table2[1Y Return vs Nifty]))/_xlfn.STDEV.P(Table2[1Y Return vs Nifty])</f>
        <v>1.1137022004653365</v>
      </c>
      <c r="I81">
        <v>5.65311910093099</v>
      </c>
      <c r="J81">
        <f>(Table2[[#This Row],[1M Return vs Nifty]]-AVERAGE(Table2[1M Return vs Nifty]))/_xlfn.STDEV.P(Table2[1M Return vs Nifty])</f>
        <v>0.90405858245658299</v>
      </c>
      <c r="K81">
        <v>80.155462626932007</v>
      </c>
      <c r="L81">
        <f>(Table2[[#This Row],[6M Return vs Nifty]]-AVERAGE(Table2[6M Return vs Nifty]))/_xlfn.STDEV.P(Table2[6M Return vs Nifty])</f>
        <v>2.3699628005406854</v>
      </c>
      <c r="M81">
        <v>-5.69920437590158</v>
      </c>
      <c r="N81">
        <f>(Table2[[#This Row],[1W Return vs Nifty]]-AVERAGE(Table2[1W Return vs Nifty]))/_xlfn.STDEV.P(Table2[1W Return vs Nifty])</f>
        <v>-0.7804900919949328</v>
      </c>
      <c r="O81">
        <v>1571</v>
      </c>
      <c r="P81">
        <v>1421.25583984836</v>
      </c>
      <c r="Q81">
        <v>1040.82884671797</v>
      </c>
      <c r="R81">
        <v>31.0376308308538</v>
      </c>
      <c r="S81" s="2">
        <f>(Table2[[#This Row],[Close Price]]-Table2[[#This Row],[20D EMA]])/Table2[[#This Row],[20D EMA]]</f>
        <v>-2.5525143220878364E-2</v>
      </c>
      <c r="T81" s="2">
        <f>(Table2[[#This Row],[Close Price]]-Table2[[#This Row],[50D EMA]])/Table2[[#This Row],[50D EMA]]</f>
        <v>7.714596983702704E-2</v>
      </c>
      <c r="U81" s="2">
        <f>(Table2[[#This Row],[Close Price]]-Table2[[#This Row],[200D EMA]])/Table2[[#This Row],[200D EMA]]</f>
        <v>0.47084701277002849</v>
      </c>
      <c r="V81">
        <v>0.31503439820525703</v>
      </c>
      <c r="W81">
        <v>1500</v>
      </c>
      <c r="X81">
        <v>1560.25</v>
      </c>
      <c r="Y81">
        <v>1500</v>
      </c>
      <c r="Z81">
        <v>1560.25</v>
      </c>
      <c r="AA81">
        <v>1500</v>
      </c>
      <c r="AB81">
        <v>1745</v>
      </c>
      <c r="AC81" s="2">
        <f>(Table2[[#This Row],[Close Price]]/Table2[[#This Row],[Day Low]])-1</f>
        <v>2.0599999999999952E-2</v>
      </c>
      <c r="AD81" s="2">
        <f>(Table2[[#This Row],[Day High]]/Table2[[#This Row],[Close Price]])-1</f>
        <v>1.9171729048272246E-2</v>
      </c>
      <c r="AE81" s="2">
        <f>(Table2[[#This Row],[Close Price]]/Table2[[#This Row],[Current Week Low]])-1</f>
        <v>2.0599999999999952E-2</v>
      </c>
      <c r="AF81" s="2">
        <f>(Table2[[#This Row],[Current Week High]]/Table2[[#This Row],[Close Price]])-1</f>
        <v>1.9171729048272246E-2</v>
      </c>
      <c r="AG81" s="2">
        <f>(Table2[[#This Row],[Close Price]]/Table2[[#This Row],[Current Month Low]])-1</f>
        <v>2.0599999999999952E-2</v>
      </c>
      <c r="AH81" s="2">
        <f>(Table2[[#This Row],[Current Month High]]/Table2[[#This Row],[Close Price]])-1</f>
        <v>0.13985237442027554</v>
      </c>
      <c r="AI81">
        <v>16.006924031615299</v>
      </c>
      <c r="AJ81">
        <v>155.57595993322201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0.24</v>
      </c>
      <c r="AM81" t="s">
        <v>10507</v>
      </c>
      <c r="AN81">
        <v>-10.14</v>
      </c>
      <c r="AO81" t="s">
        <v>10506</v>
      </c>
      <c r="AP81">
        <v>7.3990620790346004E-2</v>
      </c>
      <c r="AQ81">
        <f>(Table2[[#This Row],[Sharpe Ratio]]-AVERAGE(Table2[Sharpe Ratio]))/_xlfn.STDEV.P(Table2[Sharpe Ratio])</f>
        <v>0.29532928721895402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3.9025627786866259</v>
      </c>
      <c r="AS81">
        <f>_xlfn.RANK.AVG(Table2[[#This Row],[1Y Return vs Nifty Z-Score]],Table2[1Y Return vs Nifty Z-Score])</f>
        <v>89</v>
      </c>
      <c r="AT81">
        <f>_xlfn.RANK.AVG(Table2[[#This Row],[6M Return vs Nifty Z-Score]],Table2[6M Return vs Nifty Z-Score])</f>
        <v>20</v>
      </c>
      <c r="AU81">
        <f>_xlfn.RANK.AVG(Table2[[#This Row],[Sharpe Ratio Z-Score]],Table2[Sharpe Ratio Z-Score])</f>
        <v>250</v>
      </c>
      <c r="AV81">
        <f>(Table2[[#This Row],[Rank 1Y]]+Table2[[#This Row],[Rank 6M]]+Table2[[#This Row],[Rank Sharpe]])/3</f>
        <v>119.66666666666667</v>
      </c>
    </row>
    <row r="82" spans="1:48" x14ac:dyDescent="0.3">
      <c r="A82" t="s">
        <v>804</v>
      </c>
      <c r="B82" t="s">
        <v>805</v>
      </c>
      <c r="C82" t="s">
        <v>10469</v>
      </c>
      <c r="D82" t="s">
        <v>163</v>
      </c>
      <c r="E82">
        <v>19506.0617946239</v>
      </c>
      <c r="F82">
        <v>149.61000000000001</v>
      </c>
      <c r="G82">
        <v>158.88836837327801</v>
      </c>
      <c r="H82">
        <f>(Table2[[#This Row],[1Y Return vs Nifty]]-AVERAGE(Table2[1Y Return vs Nifty]))/_xlfn.STDEV.P(Table2[1Y Return vs Nifty])</f>
        <v>1.6332322612029238</v>
      </c>
      <c r="I82">
        <v>4.6527132192676603</v>
      </c>
      <c r="J82">
        <f>(Table2[[#This Row],[1M Return vs Nifty]]-AVERAGE(Table2[1M Return vs Nifty]))/_xlfn.STDEV.P(Table2[1M Return vs Nifty])</f>
        <v>0.79611976365326553</v>
      </c>
      <c r="K82">
        <v>25.344950719990099</v>
      </c>
      <c r="L82">
        <f>(Table2[[#This Row],[6M Return vs Nifty]]-AVERAGE(Table2[6M Return vs Nifty]))/_xlfn.STDEV.P(Table2[6M Return vs Nifty])</f>
        <v>0.56010421533737309</v>
      </c>
      <c r="M82">
        <v>-11.572943615696699</v>
      </c>
      <c r="N82">
        <f>(Table2[[#This Row],[1W Return vs Nifty]]-AVERAGE(Table2[1W Return vs Nifty]))/_xlfn.STDEV.P(Table2[1W Return vs Nifty])</f>
        <v>-2.2603066506576113</v>
      </c>
      <c r="O82">
        <v>155.02000000000001</v>
      </c>
      <c r="P82">
        <v>149.937744663979</v>
      </c>
      <c r="Q82">
        <v>120.79985391785701</v>
      </c>
      <c r="R82">
        <v>37.282736632711199</v>
      </c>
      <c r="S82" s="2">
        <f>(Table2[[#This Row],[Close Price]]-Table2[[#This Row],[20D EMA]])/Table2[[#This Row],[20D EMA]]</f>
        <v>-3.4898722745452172E-2</v>
      </c>
      <c r="T82" s="2">
        <f>(Table2[[#This Row],[Close Price]]-Table2[[#This Row],[50D EMA]])/Table2[[#This Row],[50D EMA]]</f>
        <v>-2.1858716410166688E-3</v>
      </c>
      <c r="U82" s="2">
        <f>(Table2[[#This Row],[Close Price]]-Table2[[#This Row],[200D EMA]])/Table2[[#This Row],[200D EMA]]</f>
        <v>0.23849487518199888</v>
      </c>
      <c r="V82">
        <v>1.54721099761488</v>
      </c>
      <c r="W82">
        <v>147.15</v>
      </c>
      <c r="X82">
        <v>159.56</v>
      </c>
      <c r="Y82">
        <v>147.15</v>
      </c>
      <c r="Z82">
        <v>159.56</v>
      </c>
      <c r="AA82">
        <v>140.30000000000001</v>
      </c>
      <c r="AB82">
        <v>175.8</v>
      </c>
      <c r="AC82" s="2">
        <f>(Table2[[#This Row],[Close Price]]/Table2[[#This Row],[Day Low]])-1</f>
        <v>1.6717635066259007E-2</v>
      </c>
      <c r="AD82" s="2">
        <f>(Table2[[#This Row],[Day High]]/Table2[[#This Row],[Close Price]])-1</f>
        <v>6.6506249582247046E-2</v>
      </c>
      <c r="AE82" s="2">
        <f>(Table2[[#This Row],[Close Price]]/Table2[[#This Row],[Current Week Low]])-1</f>
        <v>1.6717635066259007E-2</v>
      </c>
      <c r="AF82" s="2">
        <f>(Table2[[#This Row],[Current Week High]]/Table2[[#This Row],[Close Price]])-1</f>
        <v>6.6506249582247046E-2</v>
      </c>
      <c r="AG82" s="2">
        <f>(Table2[[#This Row],[Close Price]]/Table2[[#This Row],[Current Month Low]])-1</f>
        <v>6.635780470420527E-2</v>
      </c>
      <c r="AH82" s="2">
        <f>(Table2[[#This Row],[Current Month High]]/Table2[[#This Row],[Close Price]])-1</f>
        <v>0.17505514337276917</v>
      </c>
      <c r="AI82">
        <v>18.307599759374298</v>
      </c>
      <c r="AJ82">
        <v>221.741935483871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-0.1</v>
      </c>
      <c r="AM82" t="s">
        <v>10506</v>
      </c>
      <c r="AN82">
        <v>5</v>
      </c>
      <c r="AO82" t="s">
        <v>10507</v>
      </c>
      <c r="AP82">
        <v>0.12933298229585299</v>
      </c>
      <c r="AQ82">
        <f>(Table2[[#This Row],[Sharpe Ratio]]-AVERAGE(Table2[Sharpe Ratio]))/_xlfn.STDEV.P(Table2[Sharpe Ratio])</f>
        <v>0.92534124662456607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1.6544908361605173</v>
      </c>
      <c r="AS82">
        <f>_xlfn.RANK.AVG(Table2[[#This Row],[1Y Return vs Nifty Z-Score]],Table2[1Y Return vs Nifty Z-Score])</f>
        <v>46</v>
      </c>
      <c r="AT82">
        <f>_xlfn.RANK.AVG(Table2[[#This Row],[6M Return vs Nifty Z-Score]],Table2[6M Return vs Nifty Z-Score])</f>
        <v>176</v>
      </c>
      <c r="AU82">
        <f>_xlfn.RANK.AVG(Table2[[#This Row],[Sharpe Ratio Z-Score]],Table2[Sharpe Ratio Z-Score])</f>
        <v>138</v>
      </c>
      <c r="AV82">
        <f>(Table2[[#This Row],[Rank 1Y]]+Table2[[#This Row],[Rank 6M]]+Table2[[#This Row],[Rank Sharpe]])/3</f>
        <v>120</v>
      </c>
    </row>
    <row r="83" spans="1:48" x14ac:dyDescent="0.3">
      <c r="A83" t="s">
        <v>692</v>
      </c>
      <c r="B83" t="s">
        <v>693</v>
      </c>
      <c r="C83" t="s">
        <v>10478</v>
      </c>
      <c r="D83" t="s">
        <v>694</v>
      </c>
      <c r="E83">
        <v>24212.462736000001</v>
      </c>
      <c r="F83">
        <v>2192.3000000000002</v>
      </c>
      <c r="G83">
        <v>102.41859033356199</v>
      </c>
      <c r="H83">
        <f>(Table2[[#This Row],[1Y Return vs Nifty]]-AVERAGE(Table2[1Y Return vs Nifty]))/_xlfn.STDEV.P(Table2[1Y Return vs Nifty])</f>
        <v>0.86306823272583</v>
      </c>
      <c r="I83">
        <v>-5.29290134521744</v>
      </c>
      <c r="J83">
        <f>(Table2[[#This Row],[1M Return vs Nifty]]-AVERAGE(Table2[1M Return vs Nifty]))/_xlfn.STDEV.P(Table2[1M Return vs Nifty])</f>
        <v>-0.27696258026368747</v>
      </c>
      <c r="K83">
        <v>46.020286424616003</v>
      </c>
      <c r="L83">
        <f>(Table2[[#This Row],[6M Return vs Nifty]]-AVERAGE(Table2[6M Return vs Nifty]))/_xlfn.STDEV.P(Table2[6M Return vs Nifty])</f>
        <v>1.2428096403571036</v>
      </c>
      <c r="M83">
        <v>2.1575849861816701</v>
      </c>
      <c r="N83">
        <f>(Table2[[#This Row],[1W Return vs Nifty]]-AVERAGE(Table2[1W Return vs Nifty]))/_xlfn.STDEV.P(Table2[1W Return vs Nifty])</f>
        <v>1.1989316223985589</v>
      </c>
      <c r="O83">
        <v>2215.9299999999998</v>
      </c>
      <c r="P83">
        <v>2138.5832624869299</v>
      </c>
      <c r="Q83">
        <v>1685.4225077933099</v>
      </c>
      <c r="R83">
        <v>46.184130139618397</v>
      </c>
      <c r="S83" s="2">
        <f>(Table2[[#This Row],[Close Price]]-Table2[[#This Row],[20D EMA]])/Table2[[#This Row],[20D EMA]]</f>
        <v>-1.0663694250269484E-2</v>
      </c>
      <c r="T83" s="2">
        <f>(Table2[[#This Row],[Close Price]]-Table2[[#This Row],[50D EMA]])/Table2[[#This Row],[50D EMA]]</f>
        <v>2.5117907941823028E-2</v>
      </c>
      <c r="U83" s="2">
        <f>(Table2[[#This Row],[Close Price]]-Table2[[#This Row],[200D EMA]])/Table2[[#This Row],[200D EMA]]</f>
        <v>0.3007420927766859</v>
      </c>
      <c r="V83">
        <v>1.08220332955059</v>
      </c>
      <c r="W83">
        <v>2148.85</v>
      </c>
      <c r="X83">
        <v>2235.35</v>
      </c>
      <c r="Y83">
        <v>2148.85</v>
      </c>
      <c r="Z83">
        <v>2235.35</v>
      </c>
      <c r="AA83">
        <v>2095.1999999999998</v>
      </c>
      <c r="AB83">
        <v>2420</v>
      </c>
      <c r="AC83" s="2">
        <f>(Table2[[#This Row],[Close Price]]/Table2[[#This Row],[Day Low]])-1</f>
        <v>2.0220117737394627E-2</v>
      </c>
      <c r="AD83" s="2">
        <f>(Table2[[#This Row],[Day High]]/Table2[[#This Row],[Close Price]])-1</f>
        <v>1.9636911006705171E-2</v>
      </c>
      <c r="AE83" s="2">
        <f>(Table2[[#This Row],[Close Price]]/Table2[[#This Row],[Current Week Low]])-1</f>
        <v>2.0220117737394627E-2</v>
      </c>
      <c r="AF83" s="2">
        <f>(Table2[[#This Row],[Current Week High]]/Table2[[#This Row],[Close Price]])-1</f>
        <v>1.9636911006705171E-2</v>
      </c>
      <c r="AG83" s="2">
        <f>(Table2[[#This Row],[Close Price]]/Table2[[#This Row],[Current Month Low]])-1</f>
        <v>4.6344024436808073E-2</v>
      </c>
      <c r="AH83" s="2">
        <f>(Table2[[#This Row],[Current Month High]]/Table2[[#This Row],[Close Price]])-1</f>
        <v>0.10386352232814833</v>
      </c>
      <c r="AI83">
        <v>10.386352232814801</v>
      </c>
      <c r="AJ83">
        <v>134.257626756424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</v>
      </c>
      <c r="AM83" t="s">
        <v>10505</v>
      </c>
      <c r="AN83">
        <v>-6.75</v>
      </c>
      <c r="AO83" t="s">
        <v>10506</v>
      </c>
      <c r="AP83">
        <v>0.107245313834664</v>
      </c>
      <c r="AQ83">
        <f>(Table2[[#This Row],[Sharpe Ratio]]-AVERAGE(Table2[Sharpe Ratio]))/_xlfn.STDEV.P(Table2[Sharpe Ratio])</f>
        <v>0.67389741756876198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3.7017443327865669</v>
      </c>
      <c r="AS83">
        <f>_xlfn.RANK.AVG(Table2[[#This Row],[1Y Return vs Nifty Z-Score]],Table2[1Y Return vs Nifty Z-Score])</f>
        <v>104</v>
      </c>
      <c r="AT83">
        <f>_xlfn.RANK.AVG(Table2[[#This Row],[6M Return vs Nifty Z-Score]],Table2[6M Return vs Nifty Z-Score])</f>
        <v>73</v>
      </c>
      <c r="AU83">
        <f>_xlfn.RANK.AVG(Table2[[#This Row],[Sharpe Ratio Z-Score]],Table2[Sharpe Ratio Z-Score])</f>
        <v>188</v>
      </c>
      <c r="AV83">
        <f>(Table2[[#This Row],[Rank 1Y]]+Table2[[#This Row],[Rank 6M]]+Table2[[#This Row],[Rank Sharpe]])/3</f>
        <v>121.66666666666667</v>
      </c>
    </row>
    <row r="84" spans="1:48" x14ac:dyDescent="0.3">
      <c r="A84" t="s">
        <v>502</v>
      </c>
      <c r="B84" t="s">
        <v>503</v>
      </c>
      <c r="C84" t="s">
        <v>10464</v>
      </c>
      <c r="D84" t="s">
        <v>46</v>
      </c>
      <c r="E84">
        <v>40950.459000000003</v>
      </c>
      <c r="F84">
        <v>67.81</v>
      </c>
      <c r="G84">
        <v>140.753919109268</v>
      </c>
      <c r="H84">
        <f>(Table2[[#This Row],[1Y Return vs Nifty]]-AVERAGE(Table2[1Y Return vs Nifty]))/_xlfn.STDEV.P(Table2[1Y Return vs Nifty])</f>
        <v>1.385905266406511</v>
      </c>
      <c r="I84">
        <v>-2.3400657660065201</v>
      </c>
      <c r="J84">
        <f>(Table2[[#This Row],[1M Return vs Nifty]]-AVERAGE(Table2[1M Return vs Nifty]))/_xlfn.STDEV.P(Table2[1M Return vs Nifty])</f>
        <v>4.1633691891875671E-2</v>
      </c>
      <c r="K84">
        <v>27.948678589717598</v>
      </c>
      <c r="L84">
        <f>(Table2[[#This Row],[6M Return vs Nifty]]-AVERAGE(Table2[6M Return vs Nifty]))/_xlfn.STDEV.P(Table2[6M Return vs Nifty])</f>
        <v>0.64608004505704797</v>
      </c>
      <c r="M84">
        <v>-2.1193946249424398</v>
      </c>
      <c r="N84">
        <f>(Table2[[#This Row],[1W Return vs Nifty]]-AVERAGE(Table2[1W Return vs Nifty]))/_xlfn.STDEV.P(Table2[1W Return vs Nifty])</f>
        <v>0.1213990675443041</v>
      </c>
      <c r="O84">
        <v>67.66</v>
      </c>
      <c r="P84">
        <v>67.128910490177802</v>
      </c>
      <c r="Q84">
        <v>56.601770942249303</v>
      </c>
      <c r="R84">
        <v>49.900109101744199</v>
      </c>
      <c r="S84" s="2">
        <f>(Table2[[#This Row],[Close Price]]-Table2[[#This Row],[20D EMA]])/Table2[[#This Row],[20D EMA]]</f>
        <v>2.2169671888856886E-3</v>
      </c>
      <c r="T84" s="2">
        <f>(Table2[[#This Row],[Close Price]]-Table2[[#This Row],[50D EMA]])/Table2[[#This Row],[50D EMA]]</f>
        <v>1.0145993802802095E-2</v>
      </c>
      <c r="U84" s="2">
        <f>(Table2[[#This Row],[Close Price]]-Table2[[#This Row],[200D EMA]])/Table2[[#This Row],[200D EMA]]</f>
        <v>0.19801905260502251</v>
      </c>
      <c r="V84">
        <v>1.1085728308763001</v>
      </c>
      <c r="W84">
        <v>66.2</v>
      </c>
      <c r="X84">
        <v>68.7</v>
      </c>
      <c r="Y84">
        <v>66.2</v>
      </c>
      <c r="Z84">
        <v>68.7</v>
      </c>
      <c r="AA84">
        <v>64.349999999999994</v>
      </c>
      <c r="AB84">
        <v>72</v>
      </c>
      <c r="AC84" s="2">
        <f>(Table2[[#This Row],[Close Price]]/Table2[[#This Row],[Day Low]])-1</f>
        <v>2.4320241691842881E-2</v>
      </c>
      <c r="AD84" s="2">
        <f>(Table2[[#This Row],[Day High]]/Table2[[#This Row],[Close Price]])-1</f>
        <v>1.3124907830703414E-2</v>
      </c>
      <c r="AE84" s="2">
        <f>(Table2[[#This Row],[Close Price]]/Table2[[#This Row],[Current Week Low]])-1</f>
        <v>2.4320241691842881E-2</v>
      </c>
      <c r="AF84" s="2">
        <f>(Table2[[#This Row],[Current Week High]]/Table2[[#This Row],[Close Price]])-1</f>
        <v>1.3124907830703414E-2</v>
      </c>
      <c r="AG84" s="2">
        <f>(Table2[[#This Row],[Close Price]]/Table2[[#This Row],[Current Month Low]])-1</f>
        <v>5.3768453768453961E-2</v>
      </c>
      <c r="AH84" s="2">
        <f>(Table2[[#This Row],[Current Month High]]/Table2[[#This Row],[Close Price]])-1</f>
        <v>6.1790296416457613E-2</v>
      </c>
      <c r="AI84">
        <v>15.248488423536299</v>
      </c>
      <c r="AJ84">
        <v>171.783567134268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-0.08</v>
      </c>
      <c r="AM84" t="s">
        <v>10506</v>
      </c>
      <c r="AN84">
        <v>3.2</v>
      </c>
      <c r="AO84" t="s">
        <v>10507</v>
      </c>
      <c r="AP84">
        <v>0.12677481117669701</v>
      </c>
      <c r="AQ84">
        <f>(Table2[[#This Row],[Sharpe Ratio]]-AVERAGE(Table2[Sharpe Ratio]))/_xlfn.STDEV.P(Table2[Sharpe Ratio])</f>
        <v>0.89621928009782259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3.0912373509975617</v>
      </c>
      <c r="AS84">
        <f>_xlfn.RANK.AVG(Table2[[#This Row],[1Y Return vs Nifty Z-Score]],Table2[1Y Return vs Nifty Z-Score])</f>
        <v>63</v>
      </c>
      <c r="AT84">
        <f>_xlfn.RANK.AVG(Table2[[#This Row],[6M Return vs Nifty Z-Score]],Table2[6M Return vs Nifty Z-Score])</f>
        <v>161</v>
      </c>
      <c r="AU84">
        <f>_xlfn.RANK.AVG(Table2[[#This Row],[Sharpe Ratio Z-Score]],Table2[Sharpe Ratio Z-Score])</f>
        <v>143</v>
      </c>
      <c r="AV84">
        <f>(Table2[[#This Row],[Rank 1Y]]+Table2[[#This Row],[Rank 6M]]+Table2[[#This Row],[Rank Sharpe]])/3</f>
        <v>122.33333333333333</v>
      </c>
    </row>
    <row r="85" spans="1:48" x14ac:dyDescent="0.3">
      <c r="A85" t="s">
        <v>1080</v>
      </c>
      <c r="B85" t="s">
        <v>1081</v>
      </c>
      <c r="C85" t="s">
        <v>10464</v>
      </c>
      <c r="D85" t="s">
        <v>46</v>
      </c>
      <c r="E85">
        <v>11331.95278068</v>
      </c>
      <c r="F85">
        <v>1738.8</v>
      </c>
      <c r="G85">
        <v>64.073292993075896</v>
      </c>
      <c r="H85">
        <f>(Table2[[#This Row],[1Y Return vs Nifty]]-AVERAGE(Table2[1Y Return vs Nifty]))/_xlfn.STDEV.P(Table2[1Y Return vs Nifty])</f>
        <v>0.34009524260480706</v>
      </c>
      <c r="I85">
        <v>-7.0570405801988203</v>
      </c>
      <c r="J85">
        <f>(Table2[[#This Row],[1M Return vs Nifty]]-AVERAGE(Table2[1M Return vs Nifty]))/_xlfn.STDEV.P(Table2[1M Return vs Nifty])</f>
        <v>-0.46730442922590765</v>
      </c>
      <c r="K85">
        <v>72.919418221545001</v>
      </c>
      <c r="L85">
        <f>(Table2[[#This Row],[6M Return vs Nifty]]-AVERAGE(Table2[6M Return vs Nifty]))/_xlfn.STDEV.P(Table2[6M Return vs Nifty])</f>
        <v>2.1310265703475242</v>
      </c>
      <c r="M85">
        <v>0.42743706923448499</v>
      </c>
      <c r="N85">
        <f>(Table2[[#This Row],[1W Return vs Nifty]]-AVERAGE(Table2[1W Return vs Nifty]))/_xlfn.STDEV.P(Table2[1W Return vs Nifty])</f>
        <v>0.76304207539791757</v>
      </c>
      <c r="O85">
        <v>1710.48</v>
      </c>
      <c r="P85">
        <v>1587.55242886577</v>
      </c>
      <c r="Q85">
        <v>1205.3296146667999</v>
      </c>
      <c r="R85">
        <v>54.036641058749801</v>
      </c>
      <c r="S85" s="2">
        <f>(Table2[[#This Row],[Close Price]]-Table2[[#This Row],[20D EMA]])/Table2[[#This Row],[20D EMA]]</f>
        <v>1.6556755998316224E-2</v>
      </c>
      <c r="T85" s="2">
        <f>(Table2[[#This Row],[Close Price]]-Table2[[#This Row],[50D EMA]])/Table2[[#This Row],[50D EMA]]</f>
        <v>9.5270914134337636E-2</v>
      </c>
      <c r="U85" s="2">
        <f>(Table2[[#This Row],[Close Price]]-Table2[[#This Row],[200D EMA]])/Table2[[#This Row],[200D EMA]]</f>
        <v>0.44259294622962703</v>
      </c>
      <c r="V85">
        <v>0.91363782468603705</v>
      </c>
      <c r="W85">
        <v>1701.5</v>
      </c>
      <c r="X85">
        <v>1757.2</v>
      </c>
      <c r="Y85">
        <v>1701.5</v>
      </c>
      <c r="Z85">
        <v>1757.2</v>
      </c>
      <c r="AA85">
        <v>1664.95</v>
      </c>
      <c r="AB85">
        <v>1879.9</v>
      </c>
      <c r="AC85" s="2">
        <f>(Table2[[#This Row],[Close Price]]/Table2[[#This Row],[Day Low]])-1</f>
        <v>2.1921833676167957E-2</v>
      </c>
      <c r="AD85" s="2">
        <f>(Table2[[#This Row],[Day High]]/Table2[[#This Row],[Close Price]])-1</f>
        <v>1.0582010582010692E-2</v>
      </c>
      <c r="AE85" s="2">
        <f>(Table2[[#This Row],[Close Price]]/Table2[[#This Row],[Current Week Low]])-1</f>
        <v>2.1921833676167957E-2</v>
      </c>
      <c r="AF85" s="2">
        <f>(Table2[[#This Row],[Current Week High]]/Table2[[#This Row],[Close Price]])-1</f>
        <v>1.0582010582010692E-2</v>
      </c>
      <c r="AG85" s="2">
        <f>(Table2[[#This Row],[Close Price]]/Table2[[#This Row],[Current Month Low]])-1</f>
        <v>4.4355686356947643E-2</v>
      </c>
      <c r="AH85" s="2">
        <f>(Table2[[#This Row],[Current Month High]]/Table2[[#This Row],[Close Price]])-1</f>
        <v>8.1147918104439887E-2</v>
      </c>
      <c r="AI85">
        <v>8.1147918104439896</v>
      </c>
      <c r="AJ85">
        <v>115.973171034654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0.36</v>
      </c>
      <c r="AM85" t="s">
        <v>10507</v>
      </c>
      <c r="AN85">
        <v>0.77</v>
      </c>
      <c r="AO85" t="s">
        <v>10507</v>
      </c>
      <c r="AP85">
        <v>0.123860653958212</v>
      </c>
      <c r="AQ85">
        <f>(Table2[[#This Row],[Sharpe Ratio]]-AVERAGE(Table2[Sharpe Ratio]))/_xlfn.STDEV.P(Table2[Sharpe Ratio])</f>
        <v>0.86304480309161358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3.629904262215955</v>
      </c>
      <c r="AS85">
        <f>_xlfn.RANK.AVG(Table2[[#This Row],[1Y Return vs Nifty Z-Score]],Table2[1Y Return vs Nifty Z-Score])</f>
        <v>198</v>
      </c>
      <c r="AT85">
        <f>_xlfn.RANK.AVG(Table2[[#This Row],[6M Return vs Nifty Z-Score]],Table2[6M Return vs Nifty Z-Score])</f>
        <v>26</v>
      </c>
      <c r="AU85">
        <f>_xlfn.RANK.AVG(Table2[[#This Row],[Sharpe Ratio Z-Score]],Table2[Sharpe Ratio Z-Score])</f>
        <v>150</v>
      </c>
      <c r="AV85">
        <f>(Table2[[#This Row],[Rank 1Y]]+Table2[[#This Row],[Rank 6M]]+Table2[[#This Row],[Rank Sharpe]])/3</f>
        <v>124.66666666666667</v>
      </c>
    </row>
    <row r="86" spans="1:48" x14ac:dyDescent="0.3">
      <c r="A86" t="s">
        <v>1309</v>
      </c>
      <c r="B86" t="s">
        <v>1310</v>
      </c>
      <c r="C86" t="s">
        <v>10467</v>
      </c>
      <c r="D86" t="s">
        <v>67</v>
      </c>
      <c r="E86">
        <v>8286.0733419799999</v>
      </c>
      <c r="F86">
        <v>15.43</v>
      </c>
      <c r="G86">
        <v>178.420126217111</v>
      </c>
      <c r="H86">
        <f>(Table2[[#This Row],[1Y Return vs Nifty]]-AVERAGE(Table2[1Y Return vs Nifty]))/_xlfn.STDEV.P(Table2[1Y Return vs Nifty])</f>
        <v>1.8996164728367249</v>
      </c>
      <c r="I86">
        <v>-21.510507647754899</v>
      </c>
      <c r="J86">
        <f>(Table2[[#This Row],[1M Return vs Nifty]]-AVERAGE(Table2[1M Return vs Nifty]))/_xlfn.STDEV.P(Table2[1M Return vs Nifty])</f>
        <v>-2.0267616370251655</v>
      </c>
      <c r="K86">
        <v>41.458293469964303</v>
      </c>
      <c r="L86">
        <f>(Table2[[#This Row],[6M Return vs Nifty]]-AVERAGE(Table2[6M Return vs Nifty]))/_xlfn.STDEV.P(Table2[6M Return vs Nifty])</f>
        <v>1.0921713443924259</v>
      </c>
      <c r="M86">
        <v>-6.4948082435011898</v>
      </c>
      <c r="N86">
        <f>(Table2[[#This Row],[1W Return vs Nifty]]-AVERAGE(Table2[1W Return vs Nifty]))/_xlfn.STDEV.P(Table2[1W Return vs Nifty])</f>
        <v>-0.98093272816668065</v>
      </c>
      <c r="O86">
        <v>16.510000000000002</v>
      </c>
      <c r="P86">
        <v>15.7547346385529</v>
      </c>
      <c r="Q86">
        <v>11.571733174497201</v>
      </c>
      <c r="R86">
        <v>29.198345387703</v>
      </c>
      <c r="S86" s="2">
        <f>(Table2[[#This Row],[Close Price]]-Table2[[#This Row],[20D EMA]])/Table2[[#This Row],[20D EMA]]</f>
        <v>-6.5414900060569464E-2</v>
      </c>
      <c r="T86" s="2">
        <f>(Table2[[#This Row],[Close Price]]-Table2[[#This Row],[50D EMA]])/Table2[[#This Row],[50D EMA]]</f>
        <v>-2.0611876112356285E-2</v>
      </c>
      <c r="U86" s="2">
        <f>(Table2[[#This Row],[Close Price]]-Table2[[#This Row],[200D EMA]])/Table2[[#This Row],[200D EMA]]</f>
        <v>0.33342168950161982</v>
      </c>
      <c r="V86">
        <v>0.53784827755764997</v>
      </c>
      <c r="W86">
        <v>14.64</v>
      </c>
      <c r="X86">
        <v>15.83</v>
      </c>
      <c r="Y86">
        <v>14.64</v>
      </c>
      <c r="Z86">
        <v>15.83</v>
      </c>
      <c r="AA86">
        <v>14.64</v>
      </c>
      <c r="AB86">
        <v>18.25</v>
      </c>
      <c r="AC86" s="2">
        <f>(Table2[[#This Row],[Close Price]]/Table2[[#This Row],[Day Low]])-1</f>
        <v>5.3961748633879703E-2</v>
      </c>
      <c r="AD86" s="2">
        <f>(Table2[[#This Row],[Day High]]/Table2[[#This Row],[Close Price]])-1</f>
        <v>2.5923525599481634E-2</v>
      </c>
      <c r="AE86" s="2">
        <f>(Table2[[#This Row],[Close Price]]/Table2[[#This Row],[Current Week Low]])-1</f>
        <v>5.3961748633879703E-2</v>
      </c>
      <c r="AF86" s="2">
        <f>(Table2[[#This Row],[Current Week High]]/Table2[[#This Row],[Close Price]])-1</f>
        <v>2.5923525599481634E-2</v>
      </c>
      <c r="AG86" s="2">
        <f>(Table2[[#This Row],[Close Price]]/Table2[[#This Row],[Current Month Low]])-1</f>
        <v>5.3961748633879703E-2</v>
      </c>
      <c r="AH86" s="2">
        <f>(Table2[[#This Row],[Current Month High]]/Table2[[#This Row],[Close Price]])-1</f>
        <v>0.18276085547634491</v>
      </c>
      <c r="AI86">
        <v>36.746597537265004</v>
      </c>
      <c r="AJ86">
        <v>231.82795698924701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0.64</v>
      </c>
      <c r="AM86" t="s">
        <v>10507</v>
      </c>
      <c r="AN86">
        <v>-10.55</v>
      </c>
      <c r="AO86" t="s">
        <v>10506</v>
      </c>
      <c r="AP86">
        <v>7.1359822424474001E-2</v>
      </c>
      <c r="AQ86">
        <f>(Table2[[#This Row],[Sharpe Ratio]]-AVERAGE(Table2[Sharpe Ratio]))/_xlfn.STDEV.P(Table2[Sharpe Ratio])</f>
        <v>0.2653805393123585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0.24947399134966286</v>
      </c>
      <c r="AS86">
        <f>_xlfn.RANK.AVG(Table2[[#This Row],[1Y Return vs Nifty Z-Score]],Table2[1Y Return vs Nifty Z-Score])</f>
        <v>31</v>
      </c>
      <c r="AT86">
        <f>_xlfn.RANK.AVG(Table2[[#This Row],[6M Return vs Nifty Z-Score]],Table2[6M Return vs Nifty Z-Score])</f>
        <v>87</v>
      </c>
      <c r="AU86">
        <f>_xlfn.RANK.AVG(Table2[[#This Row],[Sharpe Ratio Z-Score]],Table2[Sharpe Ratio Z-Score])</f>
        <v>256</v>
      </c>
      <c r="AV86">
        <f>(Table2[[#This Row],[Rank 1Y]]+Table2[[#This Row],[Rank 6M]]+Table2[[#This Row],[Rank Sharpe]])/3</f>
        <v>124.66666666666667</v>
      </c>
    </row>
    <row r="87" spans="1:48" x14ac:dyDescent="0.3">
      <c r="A87" t="s">
        <v>385</v>
      </c>
      <c r="B87" t="s">
        <v>386</v>
      </c>
      <c r="C87" t="s">
        <v>10468</v>
      </c>
      <c r="D87" t="s">
        <v>132</v>
      </c>
      <c r="E87">
        <v>61642.313257679998</v>
      </c>
      <c r="F87">
        <v>748.6</v>
      </c>
      <c r="G87">
        <v>83.728943621624097</v>
      </c>
      <c r="H87">
        <f>(Table2[[#This Row],[1Y Return vs Nifty]]-AVERAGE(Table2[1Y Return vs Nifty]))/_xlfn.STDEV.P(Table2[1Y Return vs Nifty])</f>
        <v>0.60816916809065136</v>
      </c>
      <c r="I87">
        <v>-9.8882792515534597</v>
      </c>
      <c r="J87">
        <f>(Table2[[#This Row],[1M Return vs Nifty]]-AVERAGE(Table2[1M Return vs Nifty]))/_xlfn.STDEV.P(Table2[1M Return vs Nifty])</f>
        <v>-0.7727809998236187</v>
      </c>
      <c r="K87">
        <v>27.6415258883066</v>
      </c>
      <c r="L87">
        <f>(Table2[[#This Row],[6M Return vs Nifty]]-AVERAGE(Table2[6M Return vs Nifty]))/_xlfn.STDEV.P(Table2[6M Return vs Nifty])</f>
        <v>0.63593777609665392</v>
      </c>
      <c r="M87">
        <v>-4.4146356519060097</v>
      </c>
      <c r="N87">
        <f>(Table2[[#This Row],[1W Return vs Nifty]]-AVERAGE(Table2[1W Return vs Nifty]))/_xlfn.STDEV.P(Table2[1W Return vs Nifty])</f>
        <v>-0.45685875752405847</v>
      </c>
      <c r="O87">
        <v>790.22</v>
      </c>
      <c r="P87">
        <v>772.41137826147599</v>
      </c>
      <c r="Q87">
        <v>643.61097160228599</v>
      </c>
      <c r="R87">
        <v>25.5765306057584</v>
      </c>
      <c r="S87" s="2">
        <f>(Table2[[#This Row],[Close Price]]-Table2[[#This Row],[20D EMA]])/Table2[[#This Row],[20D EMA]]</f>
        <v>-5.2668877021588928E-2</v>
      </c>
      <c r="T87" s="2">
        <f>(Table2[[#This Row],[Close Price]]-Table2[[#This Row],[50D EMA]])/Table2[[#This Row],[50D EMA]]</f>
        <v>-3.0827327162204696E-2</v>
      </c>
      <c r="U87" s="2">
        <f>(Table2[[#This Row],[Close Price]]-Table2[[#This Row],[200D EMA]])/Table2[[#This Row],[200D EMA]]</f>
        <v>0.16312498237303377</v>
      </c>
      <c r="V87">
        <v>0.411505057038422</v>
      </c>
      <c r="W87">
        <v>729.5</v>
      </c>
      <c r="X87">
        <v>754.9</v>
      </c>
      <c r="Y87">
        <v>729.5</v>
      </c>
      <c r="Z87">
        <v>754.9</v>
      </c>
      <c r="AA87">
        <v>729.5</v>
      </c>
      <c r="AB87">
        <v>848</v>
      </c>
      <c r="AC87" s="2">
        <f>(Table2[[#This Row],[Close Price]]/Table2[[#This Row],[Day Low]])-1</f>
        <v>2.6182316655243287E-2</v>
      </c>
      <c r="AD87" s="2">
        <f>(Table2[[#This Row],[Day High]]/Table2[[#This Row],[Close Price]])-1</f>
        <v>8.4157093240715408E-3</v>
      </c>
      <c r="AE87" s="2">
        <f>(Table2[[#This Row],[Close Price]]/Table2[[#This Row],[Current Week Low]])-1</f>
        <v>2.6182316655243287E-2</v>
      </c>
      <c r="AF87" s="2">
        <f>(Table2[[#This Row],[Current Week High]]/Table2[[#This Row],[Close Price]])-1</f>
        <v>8.4157093240715408E-3</v>
      </c>
      <c r="AG87" s="2">
        <f>(Table2[[#This Row],[Close Price]]/Table2[[#This Row],[Current Month Low]])-1</f>
        <v>2.6182316655243287E-2</v>
      </c>
      <c r="AH87" s="2">
        <f>(Table2[[#This Row],[Current Month High]]/Table2[[#This Row],[Close Price]])-1</f>
        <v>0.13278119155757406</v>
      </c>
      <c r="AI87">
        <v>13.2781191557574</v>
      </c>
      <c r="AJ87">
        <v>110.517435320584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0.01</v>
      </c>
      <c r="AM87" t="s">
        <v>10507</v>
      </c>
      <c r="AN87">
        <v>-9.23</v>
      </c>
      <c r="AO87" t="s">
        <v>10506</v>
      </c>
      <c r="AP87">
        <v>0.158916640735241</v>
      </c>
      <c r="AQ87">
        <f>(Table2[[#This Row],[Sharpe Ratio]]-AVERAGE(Table2[Sharpe Ratio]))/_xlfn.STDEV.P(Table2[Sharpe Ratio])</f>
        <v>1.2621186828012025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1.2765858696408303</v>
      </c>
      <c r="AS87">
        <f>_xlfn.RANK.AVG(Table2[[#This Row],[1Y Return vs Nifty Z-Score]],Table2[1Y Return vs Nifty Z-Score])</f>
        <v>129</v>
      </c>
      <c r="AT87">
        <f>_xlfn.RANK.AVG(Table2[[#This Row],[6M Return vs Nifty Z-Score]],Table2[6M Return vs Nifty Z-Score])</f>
        <v>166</v>
      </c>
      <c r="AU87">
        <f>_xlfn.RANK.AVG(Table2[[#This Row],[Sharpe Ratio Z-Score]],Table2[Sharpe Ratio Z-Score])</f>
        <v>80</v>
      </c>
      <c r="AV87">
        <f>(Table2[[#This Row],[Rank 1Y]]+Table2[[#This Row],[Rank 6M]]+Table2[[#This Row],[Rank Sharpe]])/3</f>
        <v>125</v>
      </c>
    </row>
    <row r="88" spans="1:48" x14ac:dyDescent="0.3">
      <c r="A88" t="s">
        <v>1528</v>
      </c>
      <c r="B88" t="s">
        <v>1529</v>
      </c>
      <c r="C88" t="s">
        <v>10464</v>
      </c>
      <c r="D88" t="s">
        <v>46</v>
      </c>
      <c r="E88">
        <v>6219.3262656699999</v>
      </c>
      <c r="F88">
        <v>821.95</v>
      </c>
      <c r="G88">
        <v>118.80002636691501</v>
      </c>
      <c r="H88">
        <f>(Table2[[#This Row],[1Y Return vs Nifty]]-AVERAGE(Table2[1Y Return vs Nifty]))/_xlfn.STDEV.P(Table2[1Y Return vs Nifty])</f>
        <v>1.0864867267530898</v>
      </c>
      <c r="I88">
        <v>-11.0648979924811</v>
      </c>
      <c r="J88">
        <f>(Table2[[#This Row],[1M Return vs Nifty]]-AVERAGE(Table2[1M Return vs Nifty]))/_xlfn.STDEV.P(Table2[1M Return vs Nifty])</f>
        <v>-0.89973230969238338</v>
      </c>
      <c r="K88">
        <v>28.257431127701501</v>
      </c>
      <c r="L88">
        <f>(Table2[[#This Row],[6M Return vs Nifty]]-AVERAGE(Table2[6M Return vs Nifty]))/_xlfn.STDEV.P(Table2[6M Return vs Nifty])</f>
        <v>0.65627514107297669</v>
      </c>
      <c r="M88">
        <v>-5.7499700754882097</v>
      </c>
      <c r="N88">
        <f>(Table2[[#This Row],[1W Return vs Nifty]]-AVERAGE(Table2[1W Return vs Nifty]))/_xlfn.STDEV.P(Table2[1W Return vs Nifty])</f>
        <v>-0.79327988735244859</v>
      </c>
      <c r="O88">
        <v>845.24</v>
      </c>
      <c r="P88">
        <v>795.32922600782001</v>
      </c>
      <c r="Q88">
        <v>631.11618935585898</v>
      </c>
      <c r="R88">
        <v>35.7143534520781</v>
      </c>
      <c r="S88" s="2">
        <f>(Table2[[#This Row],[Close Price]]-Table2[[#This Row],[20D EMA]])/Table2[[#This Row],[20D EMA]]</f>
        <v>-2.7554304102976625E-2</v>
      </c>
      <c r="T88" s="2">
        <f>(Table2[[#This Row],[Close Price]]-Table2[[#This Row],[50D EMA]])/Table2[[#This Row],[50D EMA]]</f>
        <v>3.3471389107381157E-2</v>
      </c>
      <c r="U88" s="2">
        <f>(Table2[[#This Row],[Close Price]]-Table2[[#This Row],[200D EMA]])/Table2[[#This Row],[200D EMA]]</f>
        <v>0.30237508380020051</v>
      </c>
      <c r="V88">
        <v>0.52195736135181003</v>
      </c>
      <c r="W88">
        <v>791.35</v>
      </c>
      <c r="X88">
        <v>837</v>
      </c>
      <c r="Y88">
        <v>791.35</v>
      </c>
      <c r="Z88">
        <v>837</v>
      </c>
      <c r="AA88">
        <v>791.35</v>
      </c>
      <c r="AB88">
        <v>936.8</v>
      </c>
      <c r="AC88" s="2">
        <f>(Table2[[#This Row],[Close Price]]/Table2[[#This Row],[Day Low]])-1</f>
        <v>3.8668098818474883E-2</v>
      </c>
      <c r="AD88" s="2">
        <f>(Table2[[#This Row],[Day High]]/Table2[[#This Row],[Close Price]])-1</f>
        <v>1.8310116187115977E-2</v>
      </c>
      <c r="AE88" s="2">
        <f>(Table2[[#This Row],[Close Price]]/Table2[[#This Row],[Current Week Low]])-1</f>
        <v>3.8668098818474883E-2</v>
      </c>
      <c r="AF88" s="2">
        <f>(Table2[[#This Row],[Current Week High]]/Table2[[#This Row],[Close Price]])-1</f>
        <v>1.8310116187115977E-2</v>
      </c>
      <c r="AG88" s="2">
        <f>(Table2[[#This Row],[Close Price]]/Table2[[#This Row],[Current Month Low]])-1</f>
        <v>3.8668098818474883E-2</v>
      </c>
      <c r="AH88" s="2">
        <f>(Table2[[#This Row],[Current Month High]]/Table2[[#This Row],[Close Price]])-1</f>
        <v>0.13972869395948639</v>
      </c>
      <c r="AI88">
        <v>13.972869395948599</v>
      </c>
      <c r="AJ88">
        <v>145.79844497607601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0.15</v>
      </c>
      <c r="AM88" t="s">
        <v>10507</v>
      </c>
      <c r="AN88">
        <v>-8.69</v>
      </c>
      <c r="AO88" t="s">
        <v>10506</v>
      </c>
      <c r="AP88">
        <v>0.132961240442863</v>
      </c>
      <c r="AQ88">
        <f>(Table2[[#This Row],[Sharpe Ratio]]-AVERAGE(Table2[Sharpe Ratio]))/_xlfn.STDEV.P(Table2[Sharpe Ratio])</f>
        <v>0.96664497783957204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1.0163946486208069</v>
      </c>
      <c r="AS88">
        <f>_xlfn.RANK.AVG(Table2[[#This Row],[1Y Return vs Nifty Z-Score]],Table2[1Y Return vs Nifty Z-Score])</f>
        <v>92</v>
      </c>
      <c r="AT88">
        <f>_xlfn.RANK.AVG(Table2[[#This Row],[6M Return vs Nifty Z-Score]],Table2[6M Return vs Nifty Z-Score])</f>
        <v>154</v>
      </c>
      <c r="AU88">
        <f>_xlfn.RANK.AVG(Table2[[#This Row],[Sharpe Ratio Z-Score]],Table2[Sharpe Ratio Z-Score])</f>
        <v>129</v>
      </c>
      <c r="AV88">
        <f>(Table2[[#This Row],[Rank 1Y]]+Table2[[#This Row],[Rank 6M]]+Table2[[#This Row],[Rank Sharpe]])/3</f>
        <v>125</v>
      </c>
    </row>
    <row r="89" spans="1:48" x14ac:dyDescent="0.3">
      <c r="A89" t="s">
        <v>1174</v>
      </c>
      <c r="B89" t="s">
        <v>1175</v>
      </c>
      <c r="C89" t="s">
        <v>10468</v>
      </c>
      <c r="D89" t="s">
        <v>1176</v>
      </c>
      <c r="E89">
        <v>9853.7713426749997</v>
      </c>
      <c r="F89">
        <v>484.25</v>
      </c>
      <c r="G89">
        <v>141.140895708145</v>
      </c>
      <c r="H89">
        <f>(Table2[[#This Row],[1Y Return vs Nifty]]-AVERAGE(Table2[1Y Return vs Nifty]))/_xlfn.STDEV.P(Table2[1Y Return vs Nifty])</f>
        <v>1.3911830533336682</v>
      </c>
      <c r="I89">
        <v>-11.368098125824201</v>
      </c>
      <c r="J89">
        <f>(Table2[[#This Row],[1M Return vs Nifty]]-AVERAGE(Table2[1M Return vs Nifty]))/_xlfn.STDEV.P(Table2[1M Return vs Nifty])</f>
        <v>-0.93244609602043727</v>
      </c>
      <c r="K89">
        <v>40.333004012024503</v>
      </c>
      <c r="L89">
        <f>(Table2[[#This Row],[6M Return vs Nifty]]-AVERAGE(Table2[6M Return vs Nifty]))/_xlfn.STDEV.P(Table2[6M Return vs Nifty])</f>
        <v>1.0550139686366782</v>
      </c>
      <c r="M89">
        <v>-7.4825944827064896</v>
      </c>
      <c r="N89">
        <f>(Table2[[#This Row],[1W Return vs Nifty]]-AVERAGE(Table2[1W Return vs Nifty]))/_xlfn.STDEV.P(Table2[1W Return vs Nifty])</f>
        <v>-1.2297933557021521</v>
      </c>
      <c r="O89">
        <v>515.32000000000005</v>
      </c>
      <c r="P89">
        <v>490.66681430600102</v>
      </c>
      <c r="Q89">
        <v>372.96605308666301</v>
      </c>
      <c r="R89">
        <v>29.375383320151201</v>
      </c>
      <c r="S89" s="2">
        <f>(Table2[[#This Row],[Close Price]]-Table2[[#This Row],[20D EMA]])/Table2[[#This Row],[20D EMA]]</f>
        <v>-6.0292633703330059E-2</v>
      </c>
      <c r="T89" s="2">
        <f>(Table2[[#This Row],[Close Price]]-Table2[[#This Row],[50D EMA]])/Table2[[#This Row],[50D EMA]]</f>
        <v>-1.307774261252405E-2</v>
      </c>
      <c r="U89" s="2">
        <f>(Table2[[#This Row],[Close Price]]-Table2[[#This Row],[200D EMA]])/Table2[[#This Row],[200D EMA]]</f>
        <v>0.29837553845008746</v>
      </c>
      <c r="V89">
        <v>0.57296384825862401</v>
      </c>
      <c r="W89">
        <v>475.4</v>
      </c>
      <c r="X89">
        <v>504.8</v>
      </c>
      <c r="Y89">
        <v>475.4</v>
      </c>
      <c r="Z89">
        <v>504.8</v>
      </c>
      <c r="AA89">
        <v>473.1</v>
      </c>
      <c r="AB89">
        <v>588</v>
      </c>
      <c r="AC89" s="2">
        <f>(Table2[[#This Row],[Close Price]]/Table2[[#This Row],[Day Low]])-1</f>
        <v>1.861590239798061E-2</v>
      </c>
      <c r="AD89" s="2">
        <f>(Table2[[#This Row],[Day High]]/Table2[[#This Row],[Close Price]])-1</f>
        <v>4.2436757872999609E-2</v>
      </c>
      <c r="AE89" s="2">
        <f>(Table2[[#This Row],[Close Price]]/Table2[[#This Row],[Current Week Low]])-1</f>
        <v>1.861590239798061E-2</v>
      </c>
      <c r="AF89" s="2">
        <f>(Table2[[#This Row],[Current Week High]]/Table2[[#This Row],[Close Price]])-1</f>
        <v>4.2436757872999609E-2</v>
      </c>
      <c r="AG89" s="2">
        <f>(Table2[[#This Row],[Close Price]]/Table2[[#This Row],[Current Month Low]])-1</f>
        <v>2.3567956034664883E-2</v>
      </c>
      <c r="AH89" s="2">
        <f>(Table2[[#This Row],[Current Month High]]/Table2[[#This Row],[Close Price]])-1</f>
        <v>0.21424883840991216</v>
      </c>
      <c r="AI89">
        <v>21.4248838409912</v>
      </c>
      <c r="AJ89">
        <v>165.99835210107099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0.09</v>
      </c>
      <c r="AM89" t="s">
        <v>10507</v>
      </c>
      <c r="AN89">
        <v>-7.44</v>
      </c>
      <c r="AO89" t="s">
        <v>10506</v>
      </c>
      <c r="AP89">
        <v>8.4300551903411999E-2</v>
      </c>
      <c r="AQ89">
        <f>(Table2[[#This Row],[Sharpe Ratio]]-AVERAGE(Table2[Sharpe Ratio]))/_xlfn.STDEV.P(Table2[Sharpe Ratio])</f>
        <v>0.41269652138067753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0.6966540916284345</v>
      </c>
      <c r="AS89">
        <f>_xlfn.RANK.AVG(Table2[[#This Row],[1Y Return vs Nifty Z-Score]],Table2[1Y Return vs Nifty Z-Score])</f>
        <v>62</v>
      </c>
      <c r="AT89">
        <f>_xlfn.RANK.AVG(Table2[[#This Row],[6M Return vs Nifty Z-Score]],Table2[6M Return vs Nifty Z-Score])</f>
        <v>90</v>
      </c>
      <c r="AU89">
        <f>_xlfn.RANK.AVG(Table2[[#This Row],[Sharpe Ratio Z-Score]],Table2[Sharpe Ratio Z-Score])</f>
        <v>230</v>
      </c>
      <c r="AV89">
        <f>(Table2[[#This Row],[Rank 1Y]]+Table2[[#This Row],[Rank 6M]]+Table2[[#This Row],[Rank Sharpe]])/3</f>
        <v>127.33333333333333</v>
      </c>
    </row>
    <row r="90" spans="1:48" x14ac:dyDescent="0.3">
      <c r="A90" t="s">
        <v>629</v>
      </c>
      <c r="B90" t="s">
        <v>630</v>
      </c>
      <c r="C90" t="s">
        <v>10474</v>
      </c>
      <c r="D90" t="s">
        <v>135</v>
      </c>
      <c r="E90">
        <v>28999.453272465002</v>
      </c>
      <c r="F90">
        <v>1254.6500000000001</v>
      </c>
      <c r="G90">
        <v>95.6381411161871</v>
      </c>
      <c r="H90">
        <f>(Table2[[#This Row],[1Y Return vs Nifty]]-AVERAGE(Table2[1Y Return vs Nifty]))/_xlfn.STDEV.P(Table2[1Y Return vs Nifty])</f>
        <v>0.77059296072343153</v>
      </c>
      <c r="I90">
        <v>-9.8697248514460902</v>
      </c>
      <c r="J90">
        <f>(Table2[[#This Row],[1M Return vs Nifty]]-AVERAGE(Table2[1M Return vs Nifty]))/_xlfn.STDEV.P(Table2[1M Return vs Nifty])</f>
        <v>-0.77077907233808285</v>
      </c>
      <c r="K90">
        <v>22.174896671044699</v>
      </c>
      <c r="L90">
        <f>(Table2[[#This Row],[6M Return vs Nifty]]-AVERAGE(Table2[6M Return vs Nifty]))/_xlfn.STDEV.P(Table2[6M Return vs Nifty])</f>
        <v>0.45542813521275566</v>
      </c>
      <c r="M90">
        <v>-2.9010880133445802</v>
      </c>
      <c r="N90">
        <f>(Table2[[#This Row],[1W Return vs Nifty]]-AVERAGE(Table2[1W Return vs Nifty]))/_xlfn.STDEV.P(Table2[1W Return vs Nifty])</f>
        <v>-7.5538994008965174E-2</v>
      </c>
      <c r="O90">
        <v>1306.78</v>
      </c>
      <c r="P90">
        <v>1263.9898255022099</v>
      </c>
      <c r="Q90">
        <v>1015.4518669674</v>
      </c>
      <c r="R90">
        <v>35.927523775827801</v>
      </c>
      <c r="S90" s="2">
        <f>(Table2[[#This Row],[Close Price]]-Table2[[#This Row],[20D EMA]])/Table2[[#This Row],[20D EMA]]</f>
        <v>-3.9891948147354479E-2</v>
      </c>
      <c r="T90" s="2">
        <f>(Table2[[#This Row],[Close Price]]-Table2[[#This Row],[50D EMA]])/Table2[[#This Row],[50D EMA]]</f>
        <v>-7.3891619329284515E-3</v>
      </c>
      <c r="U90" s="2">
        <f>(Table2[[#This Row],[Close Price]]-Table2[[#This Row],[200D EMA]])/Table2[[#This Row],[200D EMA]]</f>
        <v>0.23555831725136742</v>
      </c>
      <c r="V90">
        <v>0.69445550142835</v>
      </c>
      <c r="W90">
        <v>1232.4000000000001</v>
      </c>
      <c r="X90">
        <v>1263.55</v>
      </c>
      <c r="Y90">
        <v>1232.4000000000001</v>
      </c>
      <c r="Z90">
        <v>1263.55</v>
      </c>
      <c r="AA90">
        <v>1232.4000000000001</v>
      </c>
      <c r="AB90">
        <v>1429</v>
      </c>
      <c r="AC90" s="2">
        <f>(Table2[[#This Row],[Close Price]]/Table2[[#This Row],[Day Low]])-1</f>
        <v>1.8054203180785544E-2</v>
      </c>
      <c r="AD90" s="2">
        <f>(Table2[[#This Row],[Day High]]/Table2[[#This Row],[Close Price]])-1</f>
        <v>7.0936117642368401E-3</v>
      </c>
      <c r="AE90" s="2">
        <f>(Table2[[#This Row],[Close Price]]/Table2[[#This Row],[Current Week Low]])-1</f>
        <v>1.8054203180785544E-2</v>
      </c>
      <c r="AF90" s="2">
        <f>(Table2[[#This Row],[Current Week High]]/Table2[[#This Row],[Close Price]])-1</f>
        <v>7.0936117642368401E-3</v>
      </c>
      <c r="AG90" s="2">
        <f>(Table2[[#This Row],[Close Price]]/Table2[[#This Row],[Current Month Low]])-1</f>
        <v>1.8054203180785544E-2</v>
      </c>
      <c r="AH90" s="2">
        <f>(Table2[[#This Row],[Current Month High]]/Table2[[#This Row],[Close Price]])-1</f>
        <v>0.13896305742637383</v>
      </c>
      <c r="AI90">
        <v>15.817160164189101</v>
      </c>
      <c r="AJ90">
        <v>127.003799529582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0.08</v>
      </c>
      <c r="AM90" t="s">
        <v>10507</v>
      </c>
      <c r="AN90">
        <v>-8.2899999999999991</v>
      </c>
      <c r="AO90" t="s">
        <v>10506</v>
      </c>
      <c r="AP90">
        <v>0.16000807414408</v>
      </c>
      <c r="AQ90">
        <f>(Table2[[#This Row],[Sharpe Ratio]]-AVERAGE(Table2[Sharpe Ratio]))/_xlfn.STDEV.P(Table2[Sharpe Ratio])</f>
        <v>1.274543452575347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1.6542464821644862</v>
      </c>
      <c r="AS90">
        <f>_xlfn.RANK.AVG(Table2[[#This Row],[1Y Return vs Nifty Z-Score]],Table2[1Y Return vs Nifty Z-Score])</f>
        <v>109</v>
      </c>
      <c r="AT90">
        <f>_xlfn.RANK.AVG(Table2[[#This Row],[6M Return vs Nifty Z-Score]],Table2[6M Return vs Nifty Z-Score])</f>
        <v>201</v>
      </c>
      <c r="AU90">
        <f>_xlfn.RANK.AVG(Table2[[#This Row],[Sharpe Ratio Z-Score]],Table2[Sharpe Ratio Z-Score])</f>
        <v>75</v>
      </c>
      <c r="AV90">
        <f>(Table2[[#This Row],[Rank 1Y]]+Table2[[#This Row],[Rank 6M]]+Table2[[#This Row],[Rank Sharpe]])/3</f>
        <v>128.33333333333334</v>
      </c>
    </row>
    <row r="91" spans="1:48" x14ac:dyDescent="0.3">
      <c r="A91" t="s">
        <v>1142</v>
      </c>
      <c r="B91" t="s">
        <v>1143</v>
      </c>
      <c r="C91" t="s">
        <v>10466</v>
      </c>
      <c r="D91" t="s">
        <v>62</v>
      </c>
      <c r="E91">
        <v>10277.5108823399</v>
      </c>
      <c r="F91">
        <v>8010.6</v>
      </c>
      <c r="G91">
        <v>125.26712155322799</v>
      </c>
      <c r="H91">
        <f>(Table2[[#This Row],[1Y Return vs Nifty]]-AVERAGE(Table2[1Y Return vs Nifty]))/_xlfn.STDEV.P(Table2[1Y Return vs Nifty])</f>
        <v>1.1746883144719684</v>
      </c>
      <c r="I91">
        <v>18.871842974539401</v>
      </c>
      <c r="J91">
        <f>(Table2[[#This Row],[1M Return vs Nifty]]-AVERAGE(Table2[1M Return vs Nifty]))/_xlfn.STDEV.P(Table2[1M Return vs Nifty])</f>
        <v>2.3302931410061651</v>
      </c>
      <c r="K91">
        <v>28.2915420704932</v>
      </c>
      <c r="L91">
        <f>(Table2[[#This Row],[6M Return vs Nifty]]-AVERAGE(Table2[6M Return vs Nifty]))/_xlfn.STDEV.P(Table2[6M Return vs Nifty])</f>
        <v>0.65740149403909665</v>
      </c>
      <c r="M91">
        <v>1.7865503933900899</v>
      </c>
      <c r="N91">
        <f>(Table2[[#This Row],[1W Return vs Nifty]]-AVERAGE(Table2[1W Return vs Nifty]))/_xlfn.STDEV.P(Table2[1W Return vs Nifty])</f>
        <v>1.1054540075719264</v>
      </c>
      <c r="O91">
        <v>7772.31</v>
      </c>
      <c r="P91">
        <v>7251.3132950884501</v>
      </c>
      <c r="Q91">
        <v>6029.1519817332901</v>
      </c>
      <c r="R91">
        <v>53.281462206466998</v>
      </c>
      <c r="S91" s="2">
        <f>(Table2[[#This Row],[Close Price]]-Table2[[#This Row],[20D EMA]])/Table2[[#This Row],[20D EMA]]</f>
        <v>3.0658838878016955E-2</v>
      </c>
      <c r="T91" s="2">
        <f>(Table2[[#This Row],[Close Price]]-Table2[[#This Row],[50D EMA]])/Table2[[#This Row],[50D EMA]]</f>
        <v>0.10471023303128273</v>
      </c>
      <c r="U91" s="2">
        <f>(Table2[[#This Row],[Close Price]]-Table2[[#This Row],[200D EMA]])/Table2[[#This Row],[200D EMA]]</f>
        <v>0.32864456299492284</v>
      </c>
      <c r="V91">
        <v>1.02408804636412</v>
      </c>
      <c r="W91">
        <v>7961.45</v>
      </c>
      <c r="X91">
        <v>8371.25</v>
      </c>
      <c r="Y91">
        <v>7961.45</v>
      </c>
      <c r="Z91">
        <v>8371.25</v>
      </c>
      <c r="AA91">
        <v>7496.05</v>
      </c>
      <c r="AB91">
        <v>8650</v>
      </c>
      <c r="AC91" s="2">
        <f>(Table2[[#This Row],[Close Price]]/Table2[[#This Row],[Day Low]])-1</f>
        <v>6.1734985461192604E-3</v>
      </c>
      <c r="AD91" s="2">
        <f>(Table2[[#This Row],[Day High]]/Table2[[#This Row],[Close Price]])-1</f>
        <v>4.5021596384790197E-2</v>
      </c>
      <c r="AE91" s="2">
        <f>(Table2[[#This Row],[Close Price]]/Table2[[#This Row],[Current Week Low]])-1</f>
        <v>6.1734985461192604E-3</v>
      </c>
      <c r="AF91" s="2">
        <f>(Table2[[#This Row],[Current Week High]]/Table2[[#This Row],[Close Price]])-1</f>
        <v>4.5021596384790197E-2</v>
      </c>
      <c r="AG91" s="2">
        <f>(Table2[[#This Row],[Close Price]]/Table2[[#This Row],[Current Month Low]])-1</f>
        <v>6.8642818551103657E-2</v>
      </c>
      <c r="AH91" s="2">
        <f>(Table2[[#This Row],[Current Month High]]/Table2[[#This Row],[Close Price]])-1</f>
        <v>7.981923950765224E-2</v>
      </c>
      <c r="AI91">
        <v>7.9819239507652204</v>
      </c>
      <c r="AJ91">
        <v>152.33415233415201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-0.03</v>
      </c>
      <c r="AM91" t="s">
        <v>10506</v>
      </c>
      <c r="AN91">
        <v>4.75</v>
      </c>
      <c r="AO91" t="s">
        <v>10507</v>
      </c>
      <c r="AP91">
        <v>0.118610521442987</v>
      </c>
      <c r="AQ91">
        <f>(Table2[[#This Row],[Sharpe Ratio]]-AVERAGE(Table2[Sharpe Ratio]))/_xlfn.STDEV.P(Table2[Sharpe Ratio])</f>
        <v>0.80327781478326543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6.0711147718724217</v>
      </c>
      <c r="AS91">
        <f>_xlfn.RANK.AVG(Table2[[#This Row],[1Y Return vs Nifty Z-Score]],Table2[1Y Return vs Nifty Z-Score])</f>
        <v>81</v>
      </c>
      <c r="AT91">
        <f>_xlfn.RANK.AVG(Table2[[#This Row],[6M Return vs Nifty Z-Score]],Table2[6M Return vs Nifty Z-Score])</f>
        <v>153</v>
      </c>
      <c r="AU91">
        <f>_xlfn.RANK.AVG(Table2[[#This Row],[Sharpe Ratio Z-Score]],Table2[Sharpe Ratio Z-Score])</f>
        <v>156</v>
      </c>
      <c r="AV91">
        <f>(Table2[[#This Row],[Rank 1Y]]+Table2[[#This Row],[Rank 6M]]+Table2[[#This Row],[Rank Sharpe]])/3</f>
        <v>130</v>
      </c>
    </row>
    <row r="92" spans="1:48" x14ac:dyDescent="0.3">
      <c r="A92" t="s">
        <v>1561</v>
      </c>
      <c r="B92" t="s">
        <v>1562</v>
      </c>
      <c r="C92" t="s">
        <v>10474</v>
      </c>
      <c r="D92" t="s">
        <v>135</v>
      </c>
      <c r="E92">
        <v>5884.2209198999999</v>
      </c>
      <c r="F92">
        <v>199.4</v>
      </c>
      <c r="G92">
        <v>145.14862180170499</v>
      </c>
      <c r="H92">
        <f>(Table2[[#This Row],[1Y Return vs Nifty]]-AVERAGE(Table2[1Y Return vs Nifty]))/_xlfn.STDEV.P(Table2[1Y Return vs Nifty])</f>
        <v>1.4458424938414398</v>
      </c>
      <c r="I92">
        <v>-7.8936771766257401</v>
      </c>
      <c r="J92">
        <f>(Table2[[#This Row],[1M Return vs Nifty]]-AVERAGE(Table2[1M Return vs Nifty]))/_xlfn.STDEV.P(Table2[1M Return vs Nifty])</f>
        <v>-0.5575733567094231</v>
      </c>
      <c r="K92">
        <v>18.217627329343799</v>
      </c>
      <c r="L92">
        <f>(Table2[[#This Row],[6M Return vs Nifty]]-AVERAGE(Table2[6M Return vs Nifty]))/_xlfn.STDEV.P(Table2[6M Return vs Nifty])</f>
        <v>0.32475798376080151</v>
      </c>
      <c r="M92">
        <v>-8.7841690109420298</v>
      </c>
      <c r="N92">
        <f>(Table2[[#This Row],[1W Return vs Nifty]]-AVERAGE(Table2[1W Return vs Nifty]))/_xlfn.STDEV.P(Table2[1W Return vs Nifty])</f>
        <v>-1.557709093971068</v>
      </c>
      <c r="O92">
        <v>203.24</v>
      </c>
      <c r="P92">
        <v>189.55127440902001</v>
      </c>
      <c r="Q92">
        <v>150.115969364454</v>
      </c>
      <c r="R92">
        <v>43.842091097730197</v>
      </c>
      <c r="S92" s="2">
        <f>(Table2[[#This Row],[Close Price]]-Table2[[#This Row],[20D EMA]])/Table2[[#This Row],[20D EMA]]</f>
        <v>-1.8893918519976398E-2</v>
      </c>
      <c r="T92" s="2">
        <f>(Table2[[#This Row],[Close Price]]-Table2[[#This Row],[50D EMA]])/Table2[[#This Row],[50D EMA]]</f>
        <v>5.195810801951186E-2</v>
      </c>
      <c r="U92" s="2">
        <f>(Table2[[#This Row],[Close Price]]-Table2[[#This Row],[200D EMA]])/Table2[[#This Row],[200D EMA]]</f>
        <v>0.32830638102128512</v>
      </c>
      <c r="V92">
        <v>1.2045225971947</v>
      </c>
      <c r="W92">
        <v>185</v>
      </c>
      <c r="X92">
        <v>199.4</v>
      </c>
      <c r="Y92">
        <v>185</v>
      </c>
      <c r="Z92">
        <v>199.4</v>
      </c>
      <c r="AA92">
        <v>185</v>
      </c>
      <c r="AB92">
        <v>238.97</v>
      </c>
      <c r="AC92" s="2">
        <f>(Table2[[#This Row],[Close Price]]/Table2[[#This Row],[Day Low]])-1</f>
        <v>7.7837837837837931E-2</v>
      </c>
      <c r="AD92" s="2">
        <f>(Table2[[#This Row],[Day High]]/Table2[[#This Row],[Close Price]])-1</f>
        <v>0</v>
      </c>
      <c r="AE92" s="2">
        <f>(Table2[[#This Row],[Close Price]]/Table2[[#This Row],[Current Week Low]])-1</f>
        <v>7.7837837837837931E-2</v>
      </c>
      <c r="AF92" s="2">
        <f>(Table2[[#This Row],[Current Week High]]/Table2[[#This Row],[Close Price]])-1</f>
        <v>0</v>
      </c>
      <c r="AG92" s="2">
        <f>(Table2[[#This Row],[Close Price]]/Table2[[#This Row],[Current Month Low]])-1</f>
        <v>7.7837837837837931E-2</v>
      </c>
      <c r="AH92" s="2">
        <f>(Table2[[#This Row],[Current Month High]]/Table2[[#This Row],[Close Price]])-1</f>
        <v>0.19844533600802405</v>
      </c>
      <c r="AI92">
        <v>19.8445336008024</v>
      </c>
      <c r="AJ92">
        <v>182.03677510608199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0.14000000000000001</v>
      </c>
      <c r="AM92" t="s">
        <v>10507</v>
      </c>
      <c r="AN92">
        <v>-8.25</v>
      </c>
      <c r="AO92" t="s">
        <v>10506</v>
      </c>
      <c r="AP92">
        <v>0.140605755889329</v>
      </c>
      <c r="AQ92">
        <f>(Table2[[#This Row],[Sharpe Ratio]]-AVERAGE(Table2[Sharpe Ratio]))/_xlfn.STDEV.P(Table2[Sharpe Ratio])</f>
        <v>1.0536693841735025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0.70898741109525321</v>
      </c>
      <c r="AS92">
        <f>_xlfn.RANK.AVG(Table2[[#This Row],[1Y Return vs Nifty Z-Score]],Table2[1Y Return vs Nifty Z-Score])</f>
        <v>57</v>
      </c>
      <c r="AT92">
        <f>_xlfn.RANK.AVG(Table2[[#This Row],[6M Return vs Nifty Z-Score]],Table2[6M Return vs Nifty Z-Score])</f>
        <v>230</v>
      </c>
      <c r="AU92">
        <f>_xlfn.RANK.AVG(Table2[[#This Row],[Sharpe Ratio Z-Score]],Table2[Sharpe Ratio Z-Score])</f>
        <v>107</v>
      </c>
      <c r="AV92">
        <f>(Table2[[#This Row],[Rank 1Y]]+Table2[[#This Row],[Rank 6M]]+Table2[[#This Row],[Rank Sharpe]])/3</f>
        <v>131.33333333333334</v>
      </c>
    </row>
    <row r="93" spans="1:48" x14ac:dyDescent="0.3">
      <c r="A93" t="s">
        <v>889</v>
      </c>
      <c r="B93" t="s">
        <v>890</v>
      </c>
      <c r="C93" t="s">
        <v>10462</v>
      </c>
      <c r="D93" t="s">
        <v>891</v>
      </c>
      <c r="E93">
        <v>16807.544374590001</v>
      </c>
      <c r="F93">
        <v>523.70000000000005</v>
      </c>
      <c r="G93">
        <v>205.03515437796699</v>
      </c>
      <c r="H93">
        <f>(Table2[[#This Row],[1Y Return vs Nifty]]-AVERAGE(Table2[1Y Return vs Nifty]))/_xlfn.STDEV.P(Table2[1Y Return vs Nifty])</f>
        <v>2.2626059871921673</v>
      </c>
      <c r="I93">
        <v>3.04831534021951</v>
      </c>
      <c r="J93">
        <f>(Table2[[#This Row],[1M Return vs Nifty]]-AVERAGE(Table2[1M Return vs Nifty]))/_xlfn.STDEV.P(Table2[1M Return vs Nifty])</f>
        <v>0.62301321247318675</v>
      </c>
      <c r="K93">
        <v>21.6185524796674</v>
      </c>
      <c r="L93">
        <f>(Table2[[#This Row],[6M Return vs Nifty]]-AVERAGE(Table2[6M Return vs Nifty]))/_xlfn.STDEV.P(Table2[6M Return vs Nifty])</f>
        <v>0.43705749286586904</v>
      </c>
      <c r="M93">
        <v>-13.912567043411499</v>
      </c>
      <c r="N93">
        <f>(Table2[[#This Row],[1W Return vs Nifty]]-AVERAGE(Table2[1W Return vs Nifty]))/_xlfn.STDEV.P(Table2[1W Return vs Nifty])</f>
        <v>-2.8497460772345842</v>
      </c>
      <c r="O93">
        <v>508.97</v>
      </c>
      <c r="P93">
        <v>465.22459292174102</v>
      </c>
      <c r="Q93">
        <v>368.29536938257098</v>
      </c>
      <c r="R93">
        <v>50.966098039383901</v>
      </c>
      <c r="S93" s="2">
        <f>(Table2[[#This Row],[Close Price]]-Table2[[#This Row],[20D EMA]])/Table2[[#This Row],[20D EMA]]</f>
        <v>2.8940802011906432E-2</v>
      </c>
      <c r="T93" s="2">
        <f>(Table2[[#This Row],[Close Price]]-Table2[[#This Row],[50D EMA]])/Table2[[#This Row],[50D EMA]]</f>
        <v>0.12569285452219336</v>
      </c>
      <c r="U93" s="2">
        <f>(Table2[[#This Row],[Close Price]]-Table2[[#This Row],[200D EMA]])/Table2[[#This Row],[200D EMA]]</f>
        <v>0.42195651516867361</v>
      </c>
      <c r="V93">
        <v>2.1928732564381299</v>
      </c>
      <c r="W93">
        <v>505.75</v>
      </c>
      <c r="X93">
        <v>536.54999999999995</v>
      </c>
      <c r="Y93">
        <v>505.75</v>
      </c>
      <c r="Z93">
        <v>536.54999999999995</v>
      </c>
      <c r="AA93">
        <v>463.5</v>
      </c>
      <c r="AB93">
        <v>617.79999999999995</v>
      </c>
      <c r="AC93" s="2">
        <f>(Table2[[#This Row],[Close Price]]/Table2[[#This Row],[Day Low]])-1</f>
        <v>3.5491843796342071E-2</v>
      </c>
      <c r="AD93" s="2">
        <f>(Table2[[#This Row],[Day High]]/Table2[[#This Row],[Close Price]])-1</f>
        <v>2.4536948634714451E-2</v>
      </c>
      <c r="AE93" s="2">
        <f>(Table2[[#This Row],[Close Price]]/Table2[[#This Row],[Current Week Low]])-1</f>
        <v>3.5491843796342071E-2</v>
      </c>
      <c r="AF93" s="2">
        <f>(Table2[[#This Row],[Current Week High]]/Table2[[#This Row],[Close Price]])-1</f>
        <v>2.4536948634714451E-2</v>
      </c>
      <c r="AG93" s="2">
        <f>(Table2[[#This Row],[Close Price]]/Table2[[#This Row],[Current Month Low]])-1</f>
        <v>0.1298813376483281</v>
      </c>
      <c r="AH93" s="2">
        <f>(Table2[[#This Row],[Current Month High]]/Table2[[#This Row],[Close Price]])-1</f>
        <v>0.17968302463242303</v>
      </c>
      <c r="AI93">
        <v>17.968302463242299</v>
      </c>
      <c r="AJ93">
        <v>234.41890166028099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0.18</v>
      </c>
      <c r="AM93" t="s">
        <v>10507</v>
      </c>
      <c r="AN93">
        <v>8.8800000000000008</v>
      </c>
      <c r="AO93" t="s">
        <v>10507</v>
      </c>
      <c r="AP93">
        <v>0.113243789146137</v>
      </c>
      <c r="AQ93">
        <f>(Table2[[#This Row],[Sharpe Ratio]]-AVERAGE(Table2[Sharpe Ratio]))/_xlfn.STDEV.P(Table2[Sharpe Ratio])</f>
        <v>0.7421834661149781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1.2151140814116173</v>
      </c>
      <c r="AS93">
        <f>_xlfn.RANK.AVG(Table2[[#This Row],[1Y Return vs Nifty Z-Score]],Table2[1Y Return vs Nifty Z-Score])</f>
        <v>19</v>
      </c>
      <c r="AT93">
        <f>_xlfn.RANK.AVG(Table2[[#This Row],[6M Return vs Nifty Z-Score]],Table2[6M Return vs Nifty Z-Score])</f>
        <v>207</v>
      </c>
      <c r="AU93">
        <f>_xlfn.RANK.AVG(Table2[[#This Row],[Sharpe Ratio Z-Score]],Table2[Sharpe Ratio Z-Score])</f>
        <v>173</v>
      </c>
      <c r="AV93">
        <f>(Table2[[#This Row],[Rank 1Y]]+Table2[[#This Row],[Rank 6M]]+Table2[[#This Row],[Rank Sharpe]])/3</f>
        <v>133</v>
      </c>
    </row>
    <row r="94" spans="1:48" x14ac:dyDescent="0.3">
      <c r="A94" t="s">
        <v>1597</v>
      </c>
      <c r="B94" t="s">
        <v>1598</v>
      </c>
      <c r="C94" t="s">
        <v>10469</v>
      </c>
      <c r="D94" t="s">
        <v>77</v>
      </c>
      <c r="E94">
        <v>5378.3034122050003</v>
      </c>
      <c r="F94">
        <v>1379.05</v>
      </c>
      <c r="G94">
        <v>77.530827308251801</v>
      </c>
      <c r="H94">
        <f>(Table2[[#This Row],[1Y Return vs Nifty]]-AVERAGE(Table2[1Y Return vs Nifty]))/_xlfn.STDEV.P(Table2[1Y Return vs Nifty])</f>
        <v>0.52363605330633112</v>
      </c>
      <c r="I94">
        <v>-8.0805914215235699</v>
      </c>
      <c r="J94">
        <f>(Table2[[#This Row],[1M Return vs Nifty]]-AVERAGE(Table2[1M Return vs Nifty]))/_xlfn.STDEV.P(Table2[1M Return vs Nifty])</f>
        <v>-0.57774047405807483</v>
      </c>
      <c r="K94">
        <v>74.777725328711597</v>
      </c>
      <c r="L94">
        <f>(Table2[[#This Row],[6M Return vs Nifty]]-AVERAGE(Table2[6M Return vs Nifty]))/_xlfn.STDEV.P(Table2[6M Return vs Nifty])</f>
        <v>2.1923883959323685</v>
      </c>
      <c r="M94">
        <v>-10.335014402176499</v>
      </c>
      <c r="N94">
        <f>(Table2[[#This Row],[1W Return vs Nifty]]-AVERAGE(Table2[1W Return vs Nifty]))/_xlfn.STDEV.P(Table2[1W Return vs Nifty])</f>
        <v>-1.9484255688063585</v>
      </c>
      <c r="O94">
        <v>1374.97</v>
      </c>
      <c r="P94">
        <v>1194.3617959855801</v>
      </c>
      <c r="Q94">
        <v>882.65242072132298</v>
      </c>
      <c r="R94">
        <v>46.310646754152899</v>
      </c>
      <c r="S94" s="2">
        <f>(Table2[[#This Row],[Close Price]]-Table2[[#This Row],[20D EMA]])/Table2[[#This Row],[20D EMA]]</f>
        <v>2.9673374691810929E-3</v>
      </c>
      <c r="T94" s="2">
        <f>(Table2[[#This Row],[Close Price]]-Table2[[#This Row],[50D EMA]])/Table2[[#This Row],[50D EMA]]</f>
        <v>0.15463338214198008</v>
      </c>
      <c r="U94" s="2">
        <f>(Table2[[#This Row],[Close Price]]-Table2[[#This Row],[200D EMA]])/Table2[[#This Row],[200D EMA]]</f>
        <v>0.56239304127553402</v>
      </c>
      <c r="V94">
        <v>0.241912272383564</v>
      </c>
      <c r="W94">
        <v>1247.75</v>
      </c>
      <c r="X94">
        <v>1379.05</v>
      </c>
      <c r="Y94">
        <v>1247.75</v>
      </c>
      <c r="Z94">
        <v>1379.05</v>
      </c>
      <c r="AA94">
        <v>1247.75</v>
      </c>
      <c r="AB94">
        <v>1592.7</v>
      </c>
      <c r="AC94" s="2">
        <f>(Table2[[#This Row],[Close Price]]/Table2[[#This Row],[Day Low]])-1</f>
        <v>0.1052294129432978</v>
      </c>
      <c r="AD94" s="2">
        <f>(Table2[[#This Row],[Day High]]/Table2[[#This Row],[Close Price]])-1</f>
        <v>0</v>
      </c>
      <c r="AE94" s="2">
        <f>(Table2[[#This Row],[Close Price]]/Table2[[#This Row],[Current Week Low]])-1</f>
        <v>0.1052294129432978</v>
      </c>
      <c r="AF94" s="2">
        <f>(Table2[[#This Row],[Current Week High]]/Table2[[#This Row],[Close Price]])-1</f>
        <v>0</v>
      </c>
      <c r="AG94" s="2">
        <f>(Table2[[#This Row],[Close Price]]/Table2[[#This Row],[Current Month Low]])-1</f>
        <v>0.1052294129432978</v>
      </c>
      <c r="AH94" s="2">
        <f>(Table2[[#This Row],[Current Month High]]/Table2[[#This Row],[Close Price]])-1</f>
        <v>0.1549254921866503</v>
      </c>
      <c r="AI94">
        <v>15.492549218664999</v>
      </c>
      <c r="AJ94">
        <v>128.14955744892001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</v>
      </c>
      <c r="AM94">
        <v>0</v>
      </c>
      <c r="AN94">
        <v>-8.0500000000000007</v>
      </c>
      <c r="AO94" t="s">
        <v>10506</v>
      </c>
      <c r="AP94">
        <v>8.3991633821324005E-2</v>
      </c>
      <c r="AQ94">
        <f>(Table2[[#This Row],[Sharpe Ratio]]-AVERAGE(Table2[Sharpe Ratio]))/_xlfn.STDEV.P(Table2[Sharpe Ratio])</f>
        <v>0.40917982854543022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0.59903823491969654</v>
      </c>
      <c r="AS94">
        <f>_xlfn.RANK.AVG(Table2[[#This Row],[1Y Return vs Nifty Z-Score]],Table2[1Y Return vs Nifty Z-Score])</f>
        <v>145</v>
      </c>
      <c r="AT94">
        <f>_xlfn.RANK.AVG(Table2[[#This Row],[6M Return vs Nifty Z-Score]],Table2[6M Return vs Nifty Z-Score])</f>
        <v>23</v>
      </c>
      <c r="AU94">
        <f>_xlfn.RANK.AVG(Table2[[#This Row],[Sharpe Ratio Z-Score]],Table2[Sharpe Ratio Z-Score])</f>
        <v>233</v>
      </c>
      <c r="AV94">
        <f>(Table2[[#This Row],[Rank 1Y]]+Table2[[#This Row],[Rank 6M]]+Table2[[#This Row],[Rank Sharpe]])/3</f>
        <v>133.66666666666666</v>
      </c>
    </row>
    <row r="95" spans="1:48" x14ac:dyDescent="0.3">
      <c r="A95" t="s">
        <v>712</v>
      </c>
      <c r="B95" t="s">
        <v>713</v>
      </c>
      <c r="C95" t="s">
        <v>10462</v>
      </c>
      <c r="D95" t="s">
        <v>625</v>
      </c>
      <c r="E95">
        <v>22452.833734525</v>
      </c>
      <c r="F95">
        <v>1312.75</v>
      </c>
      <c r="G95">
        <v>44.909221468912698</v>
      </c>
      <c r="H95">
        <f>(Table2[[#This Row],[1Y Return vs Nifty]]-AVERAGE(Table2[1Y Return vs Nifty]))/_xlfn.STDEV.P(Table2[1Y Return vs Nifty])</f>
        <v>7.8725727097022857E-2</v>
      </c>
      <c r="I95">
        <v>-4.2791234242257099</v>
      </c>
      <c r="J95">
        <f>(Table2[[#This Row],[1M Return vs Nifty]]-AVERAGE(Table2[1M Return vs Nifty]))/_xlfn.STDEV.P(Table2[1M Return vs Nifty])</f>
        <v>-0.16758098492681028</v>
      </c>
      <c r="K95">
        <v>62.946467358911399</v>
      </c>
      <c r="L95">
        <f>(Table2[[#This Row],[6M Return vs Nifty]]-AVERAGE(Table2[6M Return vs Nifty]))/_xlfn.STDEV.P(Table2[6M Return vs Nifty])</f>
        <v>1.8017169158565549</v>
      </c>
      <c r="M95">
        <v>-1.07100583691583</v>
      </c>
      <c r="N95">
        <f>(Table2[[#This Row],[1W Return vs Nifty]]-AVERAGE(Table2[1W Return vs Nifty]))/_xlfn.STDEV.P(Table2[1W Return vs Nifty])</f>
        <v>0.38552776395068211</v>
      </c>
      <c r="O95">
        <v>1387.07</v>
      </c>
      <c r="P95">
        <v>1290.1699607461801</v>
      </c>
      <c r="Q95">
        <v>1005.9961892692299</v>
      </c>
      <c r="R95">
        <v>28.945681840608501</v>
      </c>
      <c r="S95" s="2">
        <f>(Table2[[#This Row],[Close Price]]-Table2[[#This Row],[20D EMA]])/Table2[[#This Row],[20D EMA]]</f>
        <v>-5.3580569113310751E-2</v>
      </c>
      <c r="T95" s="2">
        <f>(Table2[[#This Row],[Close Price]]-Table2[[#This Row],[50D EMA]])/Table2[[#This Row],[50D EMA]]</f>
        <v>1.750160051840035E-2</v>
      </c>
      <c r="U95" s="2">
        <f>(Table2[[#This Row],[Close Price]]-Table2[[#This Row],[200D EMA]])/Table2[[#This Row],[200D EMA]]</f>
        <v>0.3049254201982618</v>
      </c>
      <c r="V95">
        <v>0.50556454794585504</v>
      </c>
      <c r="W95">
        <v>1305</v>
      </c>
      <c r="X95">
        <v>1405.2</v>
      </c>
      <c r="Y95">
        <v>1305</v>
      </c>
      <c r="Z95">
        <v>1405.2</v>
      </c>
      <c r="AA95">
        <v>1290.8</v>
      </c>
      <c r="AB95">
        <v>1475</v>
      </c>
      <c r="AC95" s="2">
        <f>(Table2[[#This Row],[Close Price]]/Table2[[#This Row],[Day Low]])-1</f>
        <v>5.9386973180075575E-3</v>
      </c>
      <c r="AD95" s="2">
        <f>(Table2[[#This Row],[Day High]]/Table2[[#This Row],[Close Price]])-1</f>
        <v>7.0424681013140367E-2</v>
      </c>
      <c r="AE95" s="2">
        <f>(Table2[[#This Row],[Close Price]]/Table2[[#This Row],[Current Week Low]])-1</f>
        <v>5.9386973180075575E-3</v>
      </c>
      <c r="AF95" s="2">
        <f>(Table2[[#This Row],[Current Week High]]/Table2[[#This Row],[Close Price]])-1</f>
        <v>7.0424681013140367E-2</v>
      </c>
      <c r="AG95" s="2">
        <f>(Table2[[#This Row],[Close Price]]/Table2[[#This Row],[Current Month Low]])-1</f>
        <v>1.7004958165478756E-2</v>
      </c>
      <c r="AH95" s="2">
        <f>(Table2[[#This Row],[Current Month High]]/Table2[[#This Row],[Close Price]])-1</f>
        <v>0.12359550561797761</v>
      </c>
      <c r="AI95">
        <v>13.8830698914492</v>
      </c>
      <c r="AJ95">
        <v>101.57389635316601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0.08</v>
      </c>
      <c r="AM95" t="s">
        <v>10507</v>
      </c>
      <c r="AN95">
        <v>-9.61</v>
      </c>
      <c r="AO95" t="s">
        <v>10506</v>
      </c>
      <c r="AP95">
        <v>0.14743218170477301</v>
      </c>
      <c r="AQ95">
        <f>(Table2[[#This Row],[Sharpe Ratio]]-AVERAGE(Table2[Sharpe Ratio]))/_xlfn.STDEV.P(Table2[Sharpe Ratio])</f>
        <v>1.131380739213836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3.2297701611912855</v>
      </c>
      <c r="AS95">
        <f>_xlfn.RANK.AVG(Table2[[#This Row],[1Y Return vs Nifty Z-Score]],Table2[1Y Return vs Nifty Z-Score])</f>
        <v>264</v>
      </c>
      <c r="AT95">
        <f>_xlfn.RANK.AVG(Table2[[#This Row],[6M Return vs Nifty Z-Score]],Table2[6M Return vs Nifty Z-Score])</f>
        <v>39</v>
      </c>
      <c r="AU95">
        <f>_xlfn.RANK.AVG(Table2[[#This Row],[Sharpe Ratio Z-Score]],Table2[Sharpe Ratio Z-Score])</f>
        <v>99</v>
      </c>
      <c r="AV95">
        <f>(Table2[[#This Row],[Rank 1Y]]+Table2[[#This Row],[Rank 6M]]+Table2[[#This Row],[Rank Sharpe]])/3</f>
        <v>134</v>
      </c>
    </row>
    <row r="96" spans="1:48" x14ac:dyDescent="0.3">
      <c r="A96" t="s">
        <v>1680</v>
      </c>
      <c r="B96" t="s">
        <v>1681</v>
      </c>
      <c r="C96" t="s">
        <v>10469</v>
      </c>
      <c r="D96" t="s">
        <v>633</v>
      </c>
      <c r="E96">
        <v>4683.7615999999998</v>
      </c>
      <c r="F96">
        <v>1082</v>
      </c>
      <c r="G96">
        <v>64.9988814738023</v>
      </c>
      <c r="H96">
        <f>(Table2[[#This Row],[1Y Return vs Nifty]]-AVERAGE(Table2[1Y Return vs Nifty]))/_xlfn.STDEV.P(Table2[1Y Return vs Nifty])</f>
        <v>0.35271889684560959</v>
      </c>
      <c r="I96">
        <v>-3.5927407873934198</v>
      </c>
      <c r="J96">
        <f>(Table2[[#This Row],[1M Return vs Nifty]]-AVERAGE(Table2[1M Return vs Nifty]))/_xlfn.STDEV.P(Table2[1M Return vs Nifty])</f>
        <v>-9.3523712349002044E-2</v>
      </c>
      <c r="K96">
        <v>29.164653191506801</v>
      </c>
      <c r="L96">
        <f>(Table2[[#This Row],[6M Return vs Nifty]]-AVERAGE(Table2[6M Return vs Nifty]))/_xlfn.STDEV.P(Table2[6M Return vs Nifty])</f>
        <v>0.68623186987805707</v>
      </c>
      <c r="M96">
        <v>-1.09094369853235</v>
      </c>
      <c r="N96">
        <f>(Table2[[#This Row],[1W Return vs Nifty]]-AVERAGE(Table2[1W Return vs Nifty]))/_xlfn.STDEV.P(Table2[1W Return vs Nifty])</f>
        <v>0.38050466425899737</v>
      </c>
      <c r="O96">
        <v>1095.68</v>
      </c>
      <c r="P96">
        <v>1122.68434120965</v>
      </c>
      <c r="Q96">
        <v>997.60333844045294</v>
      </c>
      <c r="R96">
        <v>43.623896663745803</v>
      </c>
      <c r="S96" s="2">
        <f>(Table2[[#This Row],[Close Price]]-Table2[[#This Row],[20D EMA]])/Table2[[#This Row],[20D EMA]]</f>
        <v>-1.248539719626174E-2</v>
      </c>
      <c r="T96" s="2">
        <f>(Table2[[#This Row],[Close Price]]-Table2[[#This Row],[50D EMA]])/Table2[[#This Row],[50D EMA]]</f>
        <v>-3.6238450752607974E-2</v>
      </c>
      <c r="U96" s="2">
        <f>(Table2[[#This Row],[Close Price]]-Table2[[#This Row],[200D EMA]])/Table2[[#This Row],[200D EMA]]</f>
        <v>8.4599417731985371E-2</v>
      </c>
      <c r="V96">
        <v>0.57851855563763199</v>
      </c>
      <c r="W96">
        <v>1060</v>
      </c>
      <c r="X96">
        <v>1095.75</v>
      </c>
      <c r="Y96">
        <v>1060</v>
      </c>
      <c r="Z96">
        <v>1095.75</v>
      </c>
      <c r="AA96">
        <v>1050.05</v>
      </c>
      <c r="AB96">
        <v>1148</v>
      </c>
      <c r="AC96" s="2">
        <f>(Table2[[#This Row],[Close Price]]/Table2[[#This Row],[Day Low]])-1</f>
        <v>2.0754716981132182E-2</v>
      </c>
      <c r="AD96" s="2">
        <f>(Table2[[#This Row],[Day High]]/Table2[[#This Row],[Close Price]])-1</f>
        <v>1.2707948243992684E-2</v>
      </c>
      <c r="AE96" s="2">
        <f>(Table2[[#This Row],[Close Price]]/Table2[[#This Row],[Current Week Low]])-1</f>
        <v>2.0754716981132182E-2</v>
      </c>
      <c r="AF96" s="2">
        <f>(Table2[[#This Row],[Current Week High]]/Table2[[#This Row],[Close Price]])-1</f>
        <v>1.2707948243992684E-2</v>
      </c>
      <c r="AG96" s="2">
        <f>(Table2[[#This Row],[Close Price]]/Table2[[#This Row],[Current Month Low]])-1</f>
        <v>3.0427122517975302E-2</v>
      </c>
      <c r="AH96" s="2">
        <f>(Table2[[#This Row],[Current Month High]]/Table2[[#This Row],[Close Price]])-1</f>
        <v>6.0998151571164616E-2</v>
      </c>
      <c r="AI96">
        <v>38.165434380776297</v>
      </c>
      <c r="AJ96">
        <v>94.377077157998698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-0.22</v>
      </c>
      <c r="AM96" t="s">
        <v>10506</v>
      </c>
      <c r="AN96">
        <v>-0.54</v>
      </c>
      <c r="AO96" t="s">
        <v>10506</v>
      </c>
      <c r="AP96">
        <v>0.165701226165551</v>
      </c>
      <c r="AQ96">
        <f>(Table2[[#This Row],[Sharpe Ratio]]-AVERAGE(Table2[Sharpe Ratio]))/_xlfn.STDEV.P(Table2[Sharpe Ratio])</f>
        <v>1.3393537310432084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193</v>
      </c>
      <c r="AT96">
        <f>_xlfn.RANK.AVG(Table2[[#This Row],[6M Return vs Nifty Z-Score]],Table2[6M Return vs Nifty Z-Score])</f>
        <v>142</v>
      </c>
      <c r="AU96">
        <f>_xlfn.RANK.AVG(Table2[[#This Row],[Sharpe Ratio Z-Score]],Table2[Sharpe Ratio Z-Score])</f>
        <v>67</v>
      </c>
      <c r="AV96">
        <f>(Table2[[#This Row],[Rank 1Y]]+Table2[[#This Row],[Rank 6M]]+Table2[[#This Row],[Rank Sharpe]])/3</f>
        <v>134</v>
      </c>
    </row>
    <row r="97" spans="1:48" x14ac:dyDescent="0.3">
      <c r="A97" t="s">
        <v>1025</v>
      </c>
      <c r="B97" t="s">
        <v>1026</v>
      </c>
      <c r="C97" t="s">
        <v>10466</v>
      </c>
      <c r="D97" t="s">
        <v>62</v>
      </c>
      <c r="E97">
        <v>12509.07932612</v>
      </c>
      <c r="F97">
        <v>815.45</v>
      </c>
      <c r="G97">
        <v>215.217756630075</v>
      </c>
      <c r="H97">
        <f>(Table2[[#This Row],[1Y Return vs Nifty]]-AVERAGE(Table2[1Y Return vs Nifty]))/_xlfn.STDEV.P(Table2[1Y Return vs Nifty])</f>
        <v>2.4014815812373191</v>
      </c>
      <c r="I97">
        <v>29.580751518752901</v>
      </c>
      <c r="J97">
        <f>(Table2[[#This Row],[1M Return vs Nifty]]-AVERAGE(Table2[1M Return vs Nifty]))/_xlfn.STDEV.P(Table2[1M Return vs Nifty])</f>
        <v>3.4857311088570579</v>
      </c>
      <c r="K97">
        <v>79.229079527483805</v>
      </c>
      <c r="L97">
        <f>(Table2[[#This Row],[6M Return vs Nifty]]-AVERAGE(Table2[6M Return vs Nifty]))/_xlfn.STDEV.P(Table2[6M Return vs Nifty])</f>
        <v>2.3393733689263598</v>
      </c>
      <c r="M97">
        <v>-9.0607215807956507</v>
      </c>
      <c r="N97">
        <f>(Table2[[#This Row],[1W Return vs Nifty]]-AVERAGE(Table2[1W Return vs Nifty]))/_xlfn.STDEV.P(Table2[1W Return vs Nifty])</f>
        <v>-1.6273831219628827</v>
      </c>
      <c r="O97">
        <v>788.33</v>
      </c>
      <c r="P97">
        <v>696.04942435557098</v>
      </c>
      <c r="Q97">
        <v>517.35461146958301</v>
      </c>
      <c r="R97">
        <v>51.004699224025799</v>
      </c>
      <c r="S97" s="2">
        <f>(Table2[[#This Row],[Close Price]]-Table2[[#This Row],[20D EMA]])/Table2[[#This Row],[20D EMA]]</f>
        <v>3.4401836794235918E-2</v>
      </c>
      <c r="T97" s="2">
        <f>(Table2[[#This Row],[Close Price]]-Table2[[#This Row],[50D EMA]])/Table2[[#This Row],[50D EMA]]</f>
        <v>0.17154036978764067</v>
      </c>
      <c r="U97" s="2">
        <f>(Table2[[#This Row],[Close Price]]-Table2[[#This Row],[200D EMA]])/Table2[[#This Row],[200D EMA]]</f>
        <v>0.57619161387902895</v>
      </c>
      <c r="V97">
        <v>0.90922084219326205</v>
      </c>
      <c r="W97">
        <v>750</v>
      </c>
      <c r="X97">
        <v>815.45</v>
      </c>
      <c r="Y97">
        <v>750</v>
      </c>
      <c r="Z97">
        <v>815.45</v>
      </c>
      <c r="AA97">
        <v>730.5</v>
      </c>
      <c r="AB97">
        <v>995</v>
      </c>
      <c r="AC97" s="2">
        <f>(Table2[[#This Row],[Close Price]]/Table2[[#This Row],[Day Low]])-1</f>
        <v>8.7266666666666826E-2</v>
      </c>
      <c r="AD97" s="2">
        <f>(Table2[[#This Row],[Day High]]/Table2[[#This Row],[Close Price]])-1</f>
        <v>0</v>
      </c>
      <c r="AE97" s="2">
        <f>(Table2[[#This Row],[Close Price]]/Table2[[#This Row],[Current Week Low]])-1</f>
        <v>8.7266666666666826E-2</v>
      </c>
      <c r="AF97" s="2">
        <f>(Table2[[#This Row],[Current Week High]]/Table2[[#This Row],[Close Price]])-1</f>
        <v>0</v>
      </c>
      <c r="AG97" s="2">
        <f>(Table2[[#This Row],[Close Price]]/Table2[[#This Row],[Current Month Low]])-1</f>
        <v>0.11629021218343616</v>
      </c>
      <c r="AH97" s="2">
        <f>(Table2[[#This Row],[Current Month High]]/Table2[[#This Row],[Close Price]])-1</f>
        <v>0.22018517383040037</v>
      </c>
      <c r="AI97">
        <v>22.018517383039999</v>
      </c>
      <c r="AJ97">
        <v>282.39155920281303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0.32</v>
      </c>
      <c r="AM97" t="s">
        <v>10507</v>
      </c>
      <c r="AN97">
        <v>-8.1999999999999993</v>
      </c>
      <c r="AO97" t="s">
        <v>10506</v>
      </c>
      <c r="AP97">
        <v>3.6829457427191001E-2</v>
      </c>
      <c r="AQ97">
        <f>(Table2[[#This Row],[Sharpe Ratio]]-AVERAGE(Table2[Sharpe Ratio]))/_xlfn.STDEV.P(Table2[Sharpe Ratio])</f>
        <v>-0.12770971414139923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6.4714932229164557</v>
      </c>
      <c r="AS97">
        <f>_xlfn.RANK.AVG(Table2[[#This Row],[1Y Return vs Nifty Z-Score]],Table2[1Y Return vs Nifty Z-Score])</f>
        <v>16</v>
      </c>
      <c r="AT97">
        <f>_xlfn.RANK.AVG(Table2[[#This Row],[6M Return vs Nifty Z-Score]],Table2[6M Return vs Nifty Z-Score])</f>
        <v>21</v>
      </c>
      <c r="AU97">
        <f>_xlfn.RANK.AVG(Table2[[#This Row],[Sharpe Ratio Z-Score]],Table2[Sharpe Ratio Z-Score])</f>
        <v>370</v>
      </c>
      <c r="AV97">
        <f>(Table2[[#This Row],[Rank 1Y]]+Table2[[#This Row],[Rank 6M]]+Table2[[#This Row],[Rank Sharpe]])/3</f>
        <v>135.66666666666666</v>
      </c>
    </row>
    <row r="98" spans="1:48" x14ac:dyDescent="0.3">
      <c r="A98" t="s">
        <v>761</v>
      </c>
      <c r="B98" t="s">
        <v>762</v>
      </c>
      <c r="C98" t="s">
        <v>10474</v>
      </c>
      <c r="D98" t="s">
        <v>135</v>
      </c>
      <c r="E98">
        <v>20371.789351290001</v>
      </c>
      <c r="F98">
        <v>1794.35</v>
      </c>
      <c r="G98">
        <v>207.64602998478199</v>
      </c>
      <c r="H98">
        <f>(Table2[[#This Row],[1Y Return vs Nifty]]-AVERAGE(Table2[1Y Return vs Nifty]))/_xlfn.STDEV.P(Table2[1Y Return vs Nifty])</f>
        <v>2.2982144585727879</v>
      </c>
      <c r="I98">
        <v>-14.786528059623601</v>
      </c>
      <c r="J98">
        <f>(Table2[[#This Row],[1M Return vs Nifty]]-AVERAGE(Table2[1M Return vs Nifty]))/_xlfn.STDEV.P(Table2[1M Return vs Nifty])</f>
        <v>-1.3012776832585304</v>
      </c>
      <c r="K98">
        <v>21.770671275517198</v>
      </c>
      <c r="L98">
        <f>(Table2[[#This Row],[6M Return vs Nifty]]-AVERAGE(Table2[6M Return vs Nifty]))/_xlfn.STDEV.P(Table2[6M Return vs Nifty])</f>
        <v>0.442080498473023</v>
      </c>
      <c r="M98">
        <v>-5.11765998331314</v>
      </c>
      <c r="N98">
        <f>(Table2[[#This Row],[1W Return vs Nifty]]-AVERAGE(Table2[1W Return vs Nifty]))/_xlfn.STDEV.P(Table2[1W Return vs Nifty])</f>
        <v>-0.63397711506206156</v>
      </c>
      <c r="O98">
        <v>1946.43</v>
      </c>
      <c r="P98">
        <v>1892.25148939219</v>
      </c>
      <c r="Q98">
        <v>1456.8862832196201</v>
      </c>
      <c r="R98">
        <v>28.250888664005501</v>
      </c>
      <c r="S98" s="2">
        <f>(Table2[[#This Row],[Close Price]]-Table2[[#This Row],[20D EMA]])/Table2[[#This Row],[20D EMA]]</f>
        <v>-7.8132786691532785E-2</v>
      </c>
      <c r="T98" s="2">
        <f>(Table2[[#This Row],[Close Price]]-Table2[[#This Row],[50D EMA]])/Table2[[#This Row],[50D EMA]]</f>
        <v>-5.1738096094001249E-2</v>
      </c>
      <c r="U98" s="2">
        <f>(Table2[[#This Row],[Close Price]]-Table2[[#This Row],[200D EMA]])/Table2[[#This Row],[200D EMA]]</f>
        <v>0.23163353287574914</v>
      </c>
      <c r="V98">
        <v>0.41797034434230401</v>
      </c>
      <c r="W98">
        <v>1771.45</v>
      </c>
      <c r="X98">
        <v>1844.95</v>
      </c>
      <c r="Y98">
        <v>1771.45</v>
      </c>
      <c r="Z98">
        <v>1844.95</v>
      </c>
      <c r="AA98">
        <v>1771.45</v>
      </c>
      <c r="AB98">
        <v>2155.35</v>
      </c>
      <c r="AC98" s="2">
        <f>(Table2[[#This Row],[Close Price]]/Table2[[#This Row],[Day Low]])-1</f>
        <v>1.2927262976657472E-2</v>
      </c>
      <c r="AD98" s="2">
        <f>(Table2[[#This Row],[Day High]]/Table2[[#This Row],[Close Price]])-1</f>
        <v>2.8199626605734718E-2</v>
      </c>
      <c r="AE98" s="2">
        <f>(Table2[[#This Row],[Close Price]]/Table2[[#This Row],[Current Week Low]])-1</f>
        <v>1.2927262976657472E-2</v>
      </c>
      <c r="AF98" s="2">
        <f>(Table2[[#This Row],[Current Week High]]/Table2[[#This Row],[Close Price]])-1</f>
        <v>2.8199626605734718E-2</v>
      </c>
      <c r="AG98" s="2">
        <f>(Table2[[#This Row],[Close Price]]/Table2[[#This Row],[Current Month Low]])-1</f>
        <v>1.2927262976657472E-2</v>
      </c>
      <c r="AH98" s="2">
        <f>(Table2[[#This Row],[Current Month High]]/Table2[[#This Row],[Close Price]])-1</f>
        <v>0.20118705938083425</v>
      </c>
      <c r="AI98">
        <v>20.422627328670298</v>
      </c>
      <c r="AJ98">
        <v>232.52297289611101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-0.11</v>
      </c>
      <c r="AM98" t="s">
        <v>10506</v>
      </c>
      <c r="AN98">
        <v>-7.83</v>
      </c>
      <c r="AO98" t="s">
        <v>10506</v>
      </c>
      <c r="AP98">
        <v>0.107667799660561</v>
      </c>
      <c r="AQ98">
        <f>(Table2[[#This Row],[Sharpe Ratio]]-AVERAGE(Table2[Sharpe Ratio]))/_xlfn.STDEV.P(Table2[Sharpe Ratio])</f>
        <v>0.67870695434590111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1.4837471130711202</v>
      </c>
      <c r="AS98">
        <f>_xlfn.RANK.AVG(Table2[[#This Row],[1Y Return vs Nifty Z-Score]],Table2[1Y Return vs Nifty Z-Score])</f>
        <v>18</v>
      </c>
      <c r="AT98">
        <f>_xlfn.RANK.AVG(Table2[[#This Row],[6M Return vs Nifty Z-Score]],Table2[6M Return vs Nifty Z-Score])</f>
        <v>204</v>
      </c>
      <c r="AU98">
        <f>_xlfn.RANK.AVG(Table2[[#This Row],[Sharpe Ratio Z-Score]],Table2[Sharpe Ratio Z-Score])</f>
        <v>187</v>
      </c>
      <c r="AV98">
        <f>(Table2[[#This Row],[Rank 1Y]]+Table2[[#This Row],[Rank 6M]]+Table2[[#This Row],[Rank Sharpe]])/3</f>
        <v>136.33333333333334</v>
      </c>
    </row>
    <row r="99" spans="1:48" x14ac:dyDescent="0.3">
      <c r="A99" t="s">
        <v>1185</v>
      </c>
      <c r="B99" t="s">
        <v>1186</v>
      </c>
      <c r="C99" t="s">
        <v>628</v>
      </c>
      <c r="D99" t="s">
        <v>472</v>
      </c>
      <c r="E99">
        <v>9792.8286418200005</v>
      </c>
      <c r="F99">
        <v>374.3</v>
      </c>
      <c r="G99">
        <v>153.335895341662</v>
      </c>
      <c r="H99">
        <f>(Table2[[#This Row],[1Y Return vs Nifty]]-AVERAGE(Table2[1Y Return vs Nifty]))/_xlfn.STDEV.P(Table2[1Y Return vs Nifty])</f>
        <v>1.5575047633007324</v>
      </c>
      <c r="I99">
        <v>-2.1802101597925798</v>
      </c>
      <c r="J99">
        <f>(Table2[[#This Row],[1M Return vs Nifty]]-AVERAGE(Table2[1M Return vs Nifty]))/_xlfn.STDEV.P(Table2[1M Return vs Nifty])</f>
        <v>5.888131671104653E-2</v>
      </c>
      <c r="K99">
        <v>15.876083857640401</v>
      </c>
      <c r="L99">
        <f>(Table2[[#This Row],[6M Return vs Nifty]]-AVERAGE(Table2[6M Return vs Nifty]))/_xlfn.STDEV.P(Table2[6M Return vs Nifty])</f>
        <v>0.24743955692172603</v>
      </c>
      <c r="M99">
        <v>-1.7349265895585999</v>
      </c>
      <c r="N99">
        <f>(Table2[[#This Row],[1W Return vs Nifty]]-AVERAGE(Table2[1W Return vs Nifty]))/_xlfn.STDEV.P(Table2[1W Return vs Nifty])</f>
        <v>0.21826107346769952</v>
      </c>
      <c r="O99">
        <v>377.83</v>
      </c>
      <c r="P99">
        <v>365.34329874077798</v>
      </c>
      <c r="Q99">
        <v>294.30616396943498</v>
      </c>
      <c r="R99">
        <v>44.5637071983369</v>
      </c>
      <c r="S99" s="2">
        <f>(Table2[[#This Row],[Close Price]]-Table2[[#This Row],[20D EMA]])/Table2[[#This Row],[20D EMA]]</f>
        <v>-9.3428261387395722E-3</v>
      </c>
      <c r="T99" s="2">
        <f>(Table2[[#This Row],[Close Price]]-Table2[[#This Row],[50D EMA]])/Table2[[#This Row],[50D EMA]]</f>
        <v>2.4515849312394471E-2</v>
      </c>
      <c r="U99" s="2">
        <f>(Table2[[#This Row],[Close Price]]-Table2[[#This Row],[200D EMA]])/Table2[[#This Row],[200D EMA]]</f>
        <v>0.27180482716248089</v>
      </c>
      <c r="V99">
        <v>0.75735110886705403</v>
      </c>
      <c r="W99">
        <v>365.05</v>
      </c>
      <c r="X99">
        <v>379.5</v>
      </c>
      <c r="Y99">
        <v>365.05</v>
      </c>
      <c r="Z99">
        <v>379.5</v>
      </c>
      <c r="AA99">
        <v>364.8</v>
      </c>
      <c r="AB99">
        <v>403.65</v>
      </c>
      <c r="AC99" s="2">
        <f>(Table2[[#This Row],[Close Price]]/Table2[[#This Row],[Day Low]])-1</f>
        <v>2.5338994658266056E-2</v>
      </c>
      <c r="AD99" s="2">
        <f>(Table2[[#This Row],[Day High]]/Table2[[#This Row],[Close Price]])-1</f>
        <v>1.3892599519102378E-2</v>
      </c>
      <c r="AE99" s="2">
        <f>(Table2[[#This Row],[Close Price]]/Table2[[#This Row],[Current Week Low]])-1</f>
        <v>2.5338994658266056E-2</v>
      </c>
      <c r="AF99" s="2">
        <f>(Table2[[#This Row],[Current Week High]]/Table2[[#This Row],[Close Price]])-1</f>
        <v>1.3892599519102378E-2</v>
      </c>
      <c r="AG99" s="2">
        <f>(Table2[[#This Row],[Close Price]]/Table2[[#This Row],[Current Month Low]])-1</f>
        <v>2.6041666666666741E-2</v>
      </c>
      <c r="AH99" s="2">
        <f>(Table2[[#This Row],[Current Month High]]/Table2[[#This Row],[Close Price]])-1</f>
        <v>7.841303767031782E-2</v>
      </c>
      <c r="AI99">
        <v>7.8413037670317802</v>
      </c>
      <c r="AJ99">
        <v>200.28078620136299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0.05</v>
      </c>
      <c r="AM99" t="s">
        <v>10507</v>
      </c>
      <c r="AN99">
        <v>-2.04</v>
      </c>
      <c r="AO99" t="s">
        <v>10506</v>
      </c>
      <c r="AP99">
        <v>0.13660866906855099</v>
      </c>
      <c r="AQ99">
        <f>(Table2[[#This Row],[Sharpe Ratio]]-AVERAGE(Table2[Sharpe Ratio]))/_xlfn.STDEV.P(Table2[Sharpe Ratio])</f>
        <v>1.0081669438842111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3.0902536542854158</v>
      </c>
      <c r="AS99">
        <f>_xlfn.RANK.AVG(Table2[[#This Row],[1Y Return vs Nifty Z-Score]],Table2[1Y Return vs Nifty Z-Score])</f>
        <v>50</v>
      </c>
      <c r="AT99">
        <f>_xlfn.RANK.AVG(Table2[[#This Row],[6M Return vs Nifty Z-Score]],Table2[6M Return vs Nifty Z-Score])</f>
        <v>247</v>
      </c>
      <c r="AU99">
        <f>_xlfn.RANK.AVG(Table2[[#This Row],[Sharpe Ratio Z-Score]],Table2[Sharpe Ratio Z-Score])</f>
        <v>117</v>
      </c>
      <c r="AV99">
        <f>(Table2[[#This Row],[Rank 1Y]]+Table2[[#This Row],[Rank 6M]]+Table2[[#This Row],[Rank Sharpe]])/3</f>
        <v>138</v>
      </c>
    </row>
    <row r="100" spans="1:48" x14ac:dyDescent="0.3">
      <c r="A100" t="s">
        <v>1383</v>
      </c>
      <c r="B100" t="s">
        <v>1384</v>
      </c>
      <c r="C100" t="s">
        <v>10474</v>
      </c>
      <c r="D100" t="s">
        <v>135</v>
      </c>
      <c r="E100">
        <v>7433.9590735000002</v>
      </c>
      <c r="F100">
        <v>891.5</v>
      </c>
      <c r="G100">
        <v>65.936131659902401</v>
      </c>
      <c r="H100">
        <f>(Table2[[#This Row],[1Y Return vs Nifty]]-AVERAGE(Table2[1Y Return vs Nifty]))/_xlfn.STDEV.P(Table2[1Y Return vs Nifty])</f>
        <v>0.3655015994535441</v>
      </c>
      <c r="I100">
        <v>-11.093547248780199</v>
      </c>
      <c r="J100">
        <f>(Table2[[#This Row],[1M Return vs Nifty]]-AVERAGE(Table2[1M Return vs Nifty]))/_xlfn.STDEV.P(Table2[1M Return vs Nifty])</f>
        <v>-0.90282342195111642</v>
      </c>
      <c r="K100">
        <v>26.007035614516301</v>
      </c>
      <c r="L100">
        <f>(Table2[[#This Row],[6M Return vs Nifty]]-AVERAGE(Table2[6M Return vs Nifty]))/_xlfn.STDEV.P(Table2[6M Return vs Nifty])</f>
        <v>0.58196644557025501</v>
      </c>
      <c r="M100">
        <v>-11.8606116205181</v>
      </c>
      <c r="N100">
        <f>(Table2[[#This Row],[1W Return vs Nifty]]-AVERAGE(Table2[1W Return vs Nifty]))/_xlfn.STDEV.P(Table2[1W Return vs Nifty])</f>
        <v>-2.3327810761561145</v>
      </c>
      <c r="O100">
        <v>960.82</v>
      </c>
      <c r="P100">
        <v>918.54049731025202</v>
      </c>
      <c r="Q100">
        <v>717.51638961747199</v>
      </c>
      <c r="R100">
        <v>28.555679679242498</v>
      </c>
      <c r="S100" s="2">
        <f>(Table2[[#This Row],[Close Price]]-Table2[[#This Row],[20D EMA]])/Table2[[#This Row],[20D EMA]]</f>
        <v>-7.2146708020232764E-2</v>
      </c>
      <c r="T100" s="2">
        <f>(Table2[[#This Row],[Close Price]]-Table2[[#This Row],[50D EMA]])/Table2[[#This Row],[50D EMA]]</f>
        <v>-2.9438546682954418E-2</v>
      </c>
      <c r="U100" s="2">
        <f>(Table2[[#This Row],[Close Price]]-Table2[[#This Row],[200D EMA]])/Table2[[#This Row],[200D EMA]]</f>
        <v>0.24248032923022642</v>
      </c>
      <c r="V100">
        <v>1.56078376396546</v>
      </c>
      <c r="W100">
        <v>875.05</v>
      </c>
      <c r="X100">
        <v>914</v>
      </c>
      <c r="Y100">
        <v>875.05</v>
      </c>
      <c r="Z100">
        <v>914</v>
      </c>
      <c r="AA100">
        <v>875.05</v>
      </c>
      <c r="AB100">
        <v>1110</v>
      </c>
      <c r="AC100" s="2">
        <f>(Table2[[#This Row],[Close Price]]/Table2[[#This Row],[Day Low]])-1</f>
        <v>1.8798925775669995E-2</v>
      </c>
      <c r="AD100" s="2">
        <f>(Table2[[#This Row],[Day High]]/Table2[[#This Row],[Close Price]])-1</f>
        <v>2.5238362310712192E-2</v>
      </c>
      <c r="AE100" s="2">
        <f>(Table2[[#This Row],[Close Price]]/Table2[[#This Row],[Current Week Low]])-1</f>
        <v>1.8798925775669995E-2</v>
      </c>
      <c r="AF100" s="2">
        <f>(Table2[[#This Row],[Current Week High]]/Table2[[#This Row],[Close Price]])-1</f>
        <v>2.5238362310712192E-2</v>
      </c>
      <c r="AG100" s="2">
        <f>(Table2[[#This Row],[Close Price]]/Table2[[#This Row],[Current Month Low]])-1</f>
        <v>1.8798925775669995E-2</v>
      </c>
      <c r="AH100" s="2">
        <f>(Table2[[#This Row],[Current Month High]]/Table2[[#This Row],[Close Price]])-1</f>
        <v>0.24509254066180586</v>
      </c>
      <c r="AI100">
        <v>24.5092540661805</v>
      </c>
      <c r="AJ100">
        <v>146.40685461580901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-0.06</v>
      </c>
      <c r="AM100" t="s">
        <v>10506</v>
      </c>
      <c r="AN100">
        <v>-11.44</v>
      </c>
      <c r="AO100" t="s">
        <v>10506</v>
      </c>
      <c r="AP100">
        <v>0.17866280160634301</v>
      </c>
      <c r="AQ100">
        <f>(Table2[[#This Row],[Sharpe Ratio]]-AVERAGE(Table2[Sharpe Ratio]))/_xlfn.STDEV.P(Table2[Sharpe Ratio])</f>
        <v>1.4869070214756102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-0.80122943160782167</v>
      </c>
      <c r="AS100">
        <f>_xlfn.RANK.AVG(Table2[[#This Row],[1Y Return vs Nifty Z-Score]],Table2[1Y Return vs Nifty Z-Score])</f>
        <v>187</v>
      </c>
      <c r="AT100">
        <f>_xlfn.RANK.AVG(Table2[[#This Row],[6M Return vs Nifty Z-Score]],Table2[6M Return vs Nifty Z-Score])</f>
        <v>174</v>
      </c>
      <c r="AU100">
        <f>_xlfn.RANK.AVG(Table2[[#This Row],[Sharpe Ratio Z-Score]],Table2[Sharpe Ratio Z-Score])</f>
        <v>55</v>
      </c>
      <c r="AV100">
        <f>(Table2[[#This Row],[Rank 1Y]]+Table2[[#This Row],[Rank 6M]]+Table2[[#This Row],[Rank Sharpe]])/3</f>
        <v>138.66666666666666</v>
      </c>
    </row>
    <row r="101" spans="1:48" x14ac:dyDescent="0.3">
      <c r="A101" t="s">
        <v>205</v>
      </c>
      <c r="B101" t="s">
        <v>206</v>
      </c>
      <c r="C101" t="s">
        <v>10467</v>
      </c>
      <c r="D101" t="s">
        <v>67</v>
      </c>
      <c r="E101">
        <v>123819.67603824</v>
      </c>
      <c r="F101">
        <v>709.8</v>
      </c>
      <c r="G101">
        <v>123.70630213999399</v>
      </c>
      <c r="H101">
        <f>(Table2[[#This Row],[1Y Return vs Nifty]]-AVERAGE(Table2[1Y Return vs Nifty]))/_xlfn.STDEV.P(Table2[1Y Return vs Nifty])</f>
        <v>1.1534010523514038</v>
      </c>
      <c r="I101">
        <v>-7.7739528048312501</v>
      </c>
      <c r="J101">
        <f>(Table2[[#This Row],[1M Return vs Nifty]]-AVERAGE(Table2[1M Return vs Nifty]))/_xlfn.STDEV.P(Table2[1M Return vs Nifty])</f>
        <v>-0.54465569247900081</v>
      </c>
      <c r="K101">
        <v>32.7636136364805</v>
      </c>
      <c r="L101">
        <f>(Table2[[#This Row],[6M Return vs Nifty]]-AVERAGE(Table2[6M Return vs Nifty]))/_xlfn.STDEV.P(Table2[6M Return vs Nifty])</f>
        <v>0.80507056035045566</v>
      </c>
      <c r="M101">
        <v>-0.75845051190319002</v>
      </c>
      <c r="N101">
        <f>(Table2[[#This Row],[1W Return vs Nifty]]-AVERAGE(Table2[1W Return vs Nifty]))/_xlfn.STDEV.P(Table2[1W Return vs Nifty])</f>
        <v>0.46427224452248789</v>
      </c>
      <c r="O101">
        <v>710.81</v>
      </c>
      <c r="P101">
        <v>674.62797613857299</v>
      </c>
      <c r="Q101">
        <v>543.55264412642998</v>
      </c>
      <c r="R101">
        <v>45.467489519949098</v>
      </c>
      <c r="S101" s="2">
        <f>(Table2[[#This Row],[Close Price]]-Table2[[#This Row],[20D EMA]])/Table2[[#This Row],[20D EMA]]</f>
        <v>-1.4209141683431451E-3</v>
      </c>
      <c r="T101" s="2">
        <f>(Table2[[#This Row],[Close Price]]-Table2[[#This Row],[50D EMA]])/Table2[[#This Row],[50D EMA]]</f>
        <v>5.2135436278145694E-2</v>
      </c>
      <c r="U101" s="2">
        <f>(Table2[[#This Row],[Close Price]]-Table2[[#This Row],[200D EMA]])/Table2[[#This Row],[200D EMA]]</f>
        <v>0.30585327414008667</v>
      </c>
      <c r="V101">
        <v>0.46779713755005298</v>
      </c>
      <c r="W101">
        <v>702.55</v>
      </c>
      <c r="X101">
        <v>726</v>
      </c>
      <c r="Y101">
        <v>702.55</v>
      </c>
      <c r="Z101">
        <v>726</v>
      </c>
      <c r="AA101">
        <v>685.55</v>
      </c>
      <c r="AB101">
        <v>752</v>
      </c>
      <c r="AC101" s="2">
        <f>(Table2[[#This Row],[Close Price]]/Table2[[#This Row],[Day Low]])-1</f>
        <v>1.0319550209949568E-2</v>
      </c>
      <c r="AD101" s="2">
        <f>(Table2[[#This Row],[Day High]]/Table2[[#This Row],[Close Price]])-1</f>
        <v>2.2823330515638229E-2</v>
      </c>
      <c r="AE101" s="2">
        <f>(Table2[[#This Row],[Close Price]]/Table2[[#This Row],[Current Week Low]])-1</f>
        <v>1.0319550209949568E-2</v>
      </c>
      <c r="AF101" s="2">
        <f>(Table2[[#This Row],[Current Week High]]/Table2[[#This Row],[Close Price]])-1</f>
        <v>2.2823330515638229E-2</v>
      </c>
      <c r="AG101" s="2">
        <f>(Table2[[#This Row],[Close Price]]/Table2[[#This Row],[Current Month Low]])-1</f>
        <v>3.5373058128509882E-2</v>
      </c>
      <c r="AH101" s="2">
        <f>(Table2[[#This Row],[Current Month High]]/Table2[[#This Row],[Close Price]])-1</f>
        <v>5.9453367145674951E-2</v>
      </c>
      <c r="AI101">
        <v>5.9453367145674898</v>
      </c>
      <c r="AJ101">
        <v>149.052631578947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0.08</v>
      </c>
      <c r="AM101" t="s">
        <v>10507</v>
      </c>
      <c r="AN101">
        <v>-3.18</v>
      </c>
      <c r="AO101" t="s">
        <v>10506</v>
      </c>
      <c r="AP101">
        <v>9.3334254957499002E-2</v>
      </c>
      <c r="AQ101">
        <f>(Table2[[#This Row],[Sharpe Ratio]]-AVERAGE(Table2[Sharpe Ratio]))/_xlfn.STDEV.P(Table2[Sharpe Ratio])</f>
        <v>0.51553530178269347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2.3936234665280396</v>
      </c>
      <c r="AS101">
        <f>_xlfn.RANK.AVG(Table2[[#This Row],[1Y Return vs Nifty Z-Score]],Table2[1Y Return vs Nifty Z-Score])</f>
        <v>84</v>
      </c>
      <c r="AT101">
        <f>_xlfn.RANK.AVG(Table2[[#This Row],[6M Return vs Nifty Z-Score]],Table2[6M Return vs Nifty Z-Score])</f>
        <v>122</v>
      </c>
      <c r="AU101">
        <f>_xlfn.RANK.AVG(Table2[[#This Row],[Sharpe Ratio Z-Score]],Table2[Sharpe Ratio Z-Score])</f>
        <v>211</v>
      </c>
      <c r="AV101">
        <f>(Table2[[#This Row],[Rank 1Y]]+Table2[[#This Row],[Rank 6M]]+Table2[[#This Row],[Rank Sharpe]])/3</f>
        <v>139</v>
      </c>
    </row>
    <row r="102" spans="1:48" x14ac:dyDescent="0.3">
      <c r="A102" t="s">
        <v>903</v>
      </c>
      <c r="B102" t="s">
        <v>904</v>
      </c>
      <c r="C102" t="s">
        <v>10475</v>
      </c>
      <c r="D102" t="s">
        <v>549</v>
      </c>
      <c r="E102">
        <v>16520.372101410001</v>
      </c>
      <c r="F102">
        <v>878.55</v>
      </c>
      <c r="G102">
        <v>70.887754777969505</v>
      </c>
      <c r="H102">
        <f>(Table2[[#This Row],[1Y Return vs Nifty]]-AVERAGE(Table2[1Y Return vs Nifty]))/_xlfn.STDEV.P(Table2[1Y Return vs Nifty])</f>
        <v>0.43303439558794249</v>
      </c>
      <c r="I102">
        <v>8.7057676135510391</v>
      </c>
      <c r="J102">
        <f>(Table2[[#This Row],[1M Return vs Nifty]]-AVERAGE(Table2[1M Return vs Nifty]))/_xlfn.STDEV.P(Table2[1M Return vs Nifty])</f>
        <v>1.2334241736764868</v>
      </c>
      <c r="K102">
        <v>48.821670398983997</v>
      </c>
      <c r="L102">
        <f>(Table2[[#This Row],[6M Return vs Nifty]]-AVERAGE(Table2[6M Return vs Nifty]))/_xlfn.STDEV.P(Table2[6M Return vs Nifty])</f>
        <v>1.3353121304828843</v>
      </c>
      <c r="M102">
        <v>3.2100480765078601</v>
      </c>
      <c r="N102">
        <f>(Table2[[#This Row],[1W Return vs Nifty]]-AVERAGE(Table2[1W Return vs Nifty]))/_xlfn.STDEV.P(Table2[1W Return vs Nifty])</f>
        <v>1.4640867892970328</v>
      </c>
      <c r="O102">
        <v>838.62</v>
      </c>
      <c r="P102">
        <v>776.01580732086597</v>
      </c>
      <c r="Q102">
        <v>650.99421037951004</v>
      </c>
      <c r="R102">
        <v>61.502177935238898</v>
      </c>
      <c r="S102" s="2">
        <f>(Table2[[#This Row],[Close Price]]-Table2[[#This Row],[20D EMA]])/Table2[[#This Row],[20D EMA]]</f>
        <v>4.7613937182514068E-2</v>
      </c>
      <c r="T102" s="2">
        <f>(Table2[[#This Row],[Close Price]]-Table2[[#This Row],[50D EMA]])/Table2[[#This Row],[50D EMA]]</f>
        <v>0.1321290000948889</v>
      </c>
      <c r="U102" s="2">
        <f>(Table2[[#This Row],[Close Price]]-Table2[[#This Row],[200D EMA]])/Table2[[#This Row],[200D EMA]]</f>
        <v>0.34955117264073937</v>
      </c>
      <c r="V102">
        <v>1.57602325492519</v>
      </c>
      <c r="W102">
        <v>855.55</v>
      </c>
      <c r="X102">
        <v>895.35</v>
      </c>
      <c r="Y102">
        <v>855.55</v>
      </c>
      <c r="Z102">
        <v>895.35</v>
      </c>
      <c r="AA102">
        <v>749</v>
      </c>
      <c r="AB102">
        <v>926.6</v>
      </c>
      <c r="AC102" s="2">
        <f>(Table2[[#This Row],[Close Price]]/Table2[[#This Row],[Day Low]])-1</f>
        <v>2.6883291449944391E-2</v>
      </c>
      <c r="AD102" s="2">
        <f>(Table2[[#This Row],[Day High]]/Table2[[#This Row],[Close Price]])-1</f>
        <v>1.9122417619942045E-2</v>
      </c>
      <c r="AE102" s="2">
        <f>(Table2[[#This Row],[Close Price]]/Table2[[#This Row],[Current Week Low]])-1</f>
        <v>2.6883291449944391E-2</v>
      </c>
      <c r="AF102" s="2">
        <f>(Table2[[#This Row],[Current Week High]]/Table2[[#This Row],[Close Price]])-1</f>
        <v>1.9122417619942045E-2</v>
      </c>
      <c r="AG102" s="2">
        <f>(Table2[[#This Row],[Close Price]]/Table2[[#This Row],[Current Month Low]])-1</f>
        <v>0.17296395193591452</v>
      </c>
      <c r="AH102" s="2">
        <f>(Table2[[#This Row],[Current Month High]]/Table2[[#This Row],[Close Price]])-1</f>
        <v>5.4692390871322161E-2</v>
      </c>
      <c r="AI102">
        <v>5.4692390871322099</v>
      </c>
      <c r="AJ102">
        <v>114.804400977995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0.26</v>
      </c>
      <c r="AM102" t="s">
        <v>10507</v>
      </c>
      <c r="AN102">
        <v>11.49</v>
      </c>
      <c r="AO102" t="s">
        <v>10507</v>
      </c>
      <c r="AP102">
        <v>0.108393461978103</v>
      </c>
      <c r="AQ102">
        <f>(Table2[[#This Row],[Sharpe Ratio]]-AVERAGE(Table2[Sharpe Ratio]))/_xlfn.STDEV.P(Table2[Sharpe Ratio])</f>
        <v>0.68696782226162889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5.1528253113059757</v>
      </c>
      <c r="AS102">
        <f>_xlfn.RANK.AVG(Table2[[#This Row],[1Y Return vs Nifty Z-Score]],Table2[1Y Return vs Nifty Z-Score])</f>
        <v>166</v>
      </c>
      <c r="AT102">
        <f>_xlfn.RANK.AVG(Table2[[#This Row],[6M Return vs Nifty Z-Score]],Table2[6M Return vs Nifty Z-Score])</f>
        <v>66</v>
      </c>
      <c r="AU102">
        <f>_xlfn.RANK.AVG(Table2[[#This Row],[Sharpe Ratio Z-Score]],Table2[Sharpe Ratio Z-Score])</f>
        <v>185</v>
      </c>
      <c r="AV102">
        <f>(Table2[[#This Row],[Rank 1Y]]+Table2[[#This Row],[Rank 6M]]+Table2[[#This Row],[Rank Sharpe]])/3</f>
        <v>139</v>
      </c>
    </row>
    <row r="103" spans="1:48" x14ac:dyDescent="0.3">
      <c r="A103" t="s">
        <v>844</v>
      </c>
      <c r="B103" t="s">
        <v>845</v>
      </c>
      <c r="C103" t="s">
        <v>10469</v>
      </c>
      <c r="D103" t="s">
        <v>77</v>
      </c>
      <c r="E103">
        <v>17874.561622320001</v>
      </c>
      <c r="F103">
        <v>3192.8</v>
      </c>
      <c r="G103">
        <v>34.539264144365703</v>
      </c>
      <c r="H103">
        <f>(Table2[[#This Row],[1Y Return vs Nifty]]-AVERAGE(Table2[1Y Return vs Nifty]))/_xlfn.STDEV.P(Table2[1Y Return vs Nifty])</f>
        <v>-6.2705112290934159E-2</v>
      </c>
      <c r="I103">
        <v>3.7569425254847699</v>
      </c>
      <c r="J103">
        <f>(Table2[[#This Row],[1M Return vs Nifty]]-AVERAGE(Table2[1M Return vs Nifty]))/_xlfn.STDEV.P(Table2[1M Return vs Nifty])</f>
        <v>0.69947056118676887</v>
      </c>
      <c r="K103">
        <v>58.024988461466201</v>
      </c>
      <c r="L103">
        <f>(Table2[[#This Row],[6M Return vs Nifty]]-AVERAGE(Table2[6M Return vs Nifty]))/_xlfn.STDEV.P(Table2[6M Return vs Nifty])</f>
        <v>1.6392082925187386</v>
      </c>
      <c r="M103">
        <v>-5.4769632583556698</v>
      </c>
      <c r="N103">
        <f>(Table2[[#This Row],[1W Return vs Nifty]]-AVERAGE(Table2[1W Return vs Nifty]))/_xlfn.STDEV.P(Table2[1W Return vs Nifty])</f>
        <v>-0.7244991682692129</v>
      </c>
      <c r="O103">
        <v>3171.83</v>
      </c>
      <c r="P103">
        <v>3019.6551743791001</v>
      </c>
      <c r="Q103">
        <v>2513.72604644069</v>
      </c>
      <c r="R103">
        <v>48.129209381728202</v>
      </c>
      <c r="S103" s="2">
        <f>(Table2[[#This Row],[Close Price]]-Table2[[#This Row],[20D EMA]])/Table2[[#This Row],[20D EMA]]</f>
        <v>6.6113253232361934E-3</v>
      </c>
      <c r="T103" s="2">
        <f>(Table2[[#This Row],[Close Price]]-Table2[[#This Row],[50D EMA]])/Table2[[#This Row],[50D EMA]]</f>
        <v>5.7339270751834107E-2</v>
      </c>
      <c r="U103" s="2">
        <f>(Table2[[#This Row],[Close Price]]-Table2[[#This Row],[200D EMA]])/Table2[[#This Row],[200D EMA]]</f>
        <v>0.27014636480409027</v>
      </c>
      <c r="V103">
        <v>0.92836583804165496</v>
      </c>
      <c r="W103">
        <v>3064.95</v>
      </c>
      <c r="X103">
        <v>3246.7</v>
      </c>
      <c r="Y103">
        <v>3064.95</v>
      </c>
      <c r="Z103">
        <v>3246.7</v>
      </c>
      <c r="AA103">
        <v>2984</v>
      </c>
      <c r="AB103">
        <v>3655</v>
      </c>
      <c r="AC103" s="2">
        <f>(Table2[[#This Row],[Close Price]]/Table2[[#This Row],[Day Low]])-1</f>
        <v>4.1713567921173311E-2</v>
      </c>
      <c r="AD103" s="2">
        <f>(Table2[[#This Row],[Day High]]/Table2[[#This Row],[Close Price]])-1</f>
        <v>1.6881733901277673E-2</v>
      </c>
      <c r="AE103" s="2">
        <f>(Table2[[#This Row],[Close Price]]/Table2[[#This Row],[Current Week Low]])-1</f>
        <v>4.1713567921173311E-2</v>
      </c>
      <c r="AF103" s="2">
        <f>(Table2[[#This Row],[Current Week High]]/Table2[[#This Row],[Close Price]])-1</f>
        <v>1.6881733901277673E-2</v>
      </c>
      <c r="AG103" s="2">
        <f>(Table2[[#This Row],[Close Price]]/Table2[[#This Row],[Current Month Low]])-1</f>
        <v>6.9973190348525449E-2</v>
      </c>
      <c r="AH103" s="2">
        <f>(Table2[[#This Row],[Current Month High]]/Table2[[#This Row],[Close Price]])-1</f>
        <v>0.14476321723878716</v>
      </c>
      <c r="AI103">
        <v>14.4763217238787</v>
      </c>
      <c r="AJ103">
        <v>84.023054755043205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</v>
      </c>
      <c r="AM103">
        <v>0</v>
      </c>
      <c r="AN103">
        <v>0.56000000000000005</v>
      </c>
      <c r="AO103" t="s">
        <v>10507</v>
      </c>
      <c r="AP103">
        <v>0.16251591790702699</v>
      </c>
      <c r="AQ103">
        <f>(Table2[[#This Row],[Sharpe Ratio]]-AVERAGE(Table2[Sharpe Ratio]))/_xlfn.STDEV.P(Table2[Sharpe Ratio])</f>
        <v>1.3030924974660345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2.8545670706113948</v>
      </c>
      <c r="AS103">
        <f>_xlfn.RANK.AVG(Table2[[#This Row],[1Y Return vs Nifty Z-Score]],Table2[1Y Return vs Nifty Z-Score])</f>
        <v>306</v>
      </c>
      <c r="AT103">
        <f>_xlfn.RANK.AVG(Table2[[#This Row],[6M Return vs Nifty Z-Score]],Table2[6M Return vs Nifty Z-Score])</f>
        <v>50</v>
      </c>
      <c r="AU103">
        <f>_xlfn.RANK.AVG(Table2[[#This Row],[Sharpe Ratio Z-Score]],Table2[Sharpe Ratio Z-Score])</f>
        <v>70</v>
      </c>
      <c r="AV103">
        <f>(Table2[[#This Row],[Rank 1Y]]+Table2[[#This Row],[Rank 6M]]+Table2[[#This Row],[Rank Sharpe]])/3</f>
        <v>142</v>
      </c>
    </row>
    <row r="104" spans="1:48" x14ac:dyDescent="0.3">
      <c r="A104" t="s">
        <v>541</v>
      </c>
      <c r="B104" t="s">
        <v>542</v>
      </c>
      <c r="C104" t="s">
        <v>10461</v>
      </c>
      <c r="D104" t="s">
        <v>543</v>
      </c>
      <c r="E104">
        <v>35865.298459940001</v>
      </c>
      <c r="F104">
        <v>986.6</v>
      </c>
      <c r="G104">
        <v>65.092433805278901</v>
      </c>
      <c r="H104">
        <f>(Table2[[#This Row],[1Y Return vs Nifty]]-AVERAGE(Table2[1Y Return vs Nifty]))/_xlfn.STDEV.P(Table2[1Y Return vs Nifty])</f>
        <v>0.35399481190999621</v>
      </c>
      <c r="I104">
        <v>11.8279892606499</v>
      </c>
      <c r="J104">
        <f>(Table2[[#This Row],[1M Return vs Nifty]]-AVERAGE(Table2[1M Return vs Nifty]))/_xlfn.STDEV.P(Table2[1M Return vs Nifty])</f>
        <v>1.5702963600631461</v>
      </c>
      <c r="K104">
        <v>45.769023209128598</v>
      </c>
      <c r="L104">
        <f>(Table2[[#This Row],[6M Return vs Nifty]]-AVERAGE(Table2[6M Return vs Nifty]))/_xlfn.STDEV.P(Table2[6M Return vs Nifty])</f>
        <v>1.2345128580087148</v>
      </c>
      <c r="M104">
        <v>2.9769279029453299</v>
      </c>
      <c r="N104">
        <f>(Table2[[#This Row],[1W Return vs Nifty]]-AVERAGE(Table2[1W Return vs Nifty]))/_xlfn.STDEV.P(Table2[1W Return vs Nifty])</f>
        <v>1.4053550208421255</v>
      </c>
      <c r="O104">
        <v>944.5</v>
      </c>
      <c r="P104">
        <v>877.24248535117795</v>
      </c>
      <c r="Q104">
        <v>724.249478280115</v>
      </c>
      <c r="R104">
        <v>59.216914105133299</v>
      </c>
      <c r="S104" s="2">
        <f>(Table2[[#This Row],[Close Price]]-Table2[[#This Row],[20D EMA]])/Table2[[#This Row],[20D EMA]]</f>
        <v>4.457384859714137E-2</v>
      </c>
      <c r="T104" s="2">
        <f>(Table2[[#This Row],[Close Price]]-Table2[[#This Row],[50D EMA]])/Table2[[#This Row],[50D EMA]]</f>
        <v>0.12466053169443116</v>
      </c>
      <c r="U104" s="2">
        <f>(Table2[[#This Row],[Close Price]]-Table2[[#This Row],[200D EMA]])/Table2[[#This Row],[200D EMA]]</f>
        <v>0.36223777798624357</v>
      </c>
      <c r="V104">
        <v>0.75394226507045903</v>
      </c>
      <c r="W104">
        <v>957.4</v>
      </c>
      <c r="X104">
        <v>1000</v>
      </c>
      <c r="Y104">
        <v>957.4</v>
      </c>
      <c r="Z104">
        <v>1000</v>
      </c>
      <c r="AA104">
        <v>920.2</v>
      </c>
      <c r="AB104">
        <v>1034.95</v>
      </c>
      <c r="AC104" s="2">
        <f>(Table2[[#This Row],[Close Price]]/Table2[[#This Row],[Day Low]])-1</f>
        <v>3.0499268853144024E-2</v>
      </c>
      <c r="AD104" s="2">
        <f>(Table2[[#This Row],[Day High]]/Table2[[#This Row],[Close Price]])-1</f>
        <v>1.3581998783701588E-2</v>
      </c>
      <c r="AE104" s="2">
        <f>(Table2[[#This Row],[Close Price]]/Table2[[#This Row],[Current Week Low]])-1</f>
        <v>3.0499268853144024E-2</v>
      </c>
      <c r="AF104" s="2">
        <f>(Table2[[#This Row],[Current Week High]]/Table2[[#This Row],[Close Price]])-1</f>
        <v>1.3581998783701588E-2</v>
      </c>
      <c r="AG104" s="2">
        <f>(Table2[[#This Row],[Close Price]]/Table2[[#This Row],[Current Month Low]])-1</f>
        <v>7.2158226472506026E-2</v>
      </c>
      <c r="AH104" s="2">
        <f>(Table2[[#This Row],[Current Month High]]/Table2[[#This Row],[Close Price]])-1</f>
        <v>4.9006689641192036E-2</v>
      </c>
      <c r="AI104">
        <v>7.9464828704642203</v>
      </c>
      <c r="AJ104">
        <v>107.705263157894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0.18</v>
      </c>
      <c r="AM104" t="s">
        <v>10507</v>
      </c>
      <c r="AN104">
        <v>4.6100000000000003</v>
      </c>
      <c r="AO104" t="s">
        <v>10507</v>
      </c>
      <c r="AP104">
        <v>0.116986287764589</v>
      </c>
      <c r="AQ104">
        <f>(Table2[[#This Row],[Sharpe Ratio]]-AVERAGE(Table2[Sharpe Ratio]))/_xlfn.STDEV.P(Table2[Sharpe Ratio])</f>
        <v>0.78478769953658789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5.3489467503605699</v>
      </c>
      <c r="AS104">
        <f>_xlfn.RANK.AVG(Table2[[#This Row],[1Y Return vs Nifty Z-Score]],Table2[1Y Return vs Nifty Z-Score])</f>
        <v>192</v>
      </c>
      <c r="AT104">
        <f>_xlfn.RANK.AVG(Table2[[#This Row],[6M Return vs Nifty Z-Score]],Table2[6M Return vs Nifty Z-Score])</f>
        <v>78</v>
      </c>
      <c r="AU104">
        <f>_xlfn.RANK.AVG(Table2[[#This Row],[Sharpe Ratio Z-Score]],Table2[Sharpe Ratio Z-Score])</f>
        <v>160</v>
      </c>
      <c r="AV104">
        <f>(Table2[[#This Row],[Rank 1Y]]+Table2[[#This Row],[Rank 6M]]+Table2[[#This Row],[Rank Sharpe]])/3</f>
        <v>143.33333333333334</v>
      </c>
    </row>
    <row r="105" spans="1:48" x14ac:dyDescent="0.3">
      <c r="A105" t="s">
        <v>223</v>
      </c>
      <c r="B105" t="s">
        <v>224</v>
      </c>
      <c r="C105" t="s">
        <v>10462</v>
      </c>
      <c r="D105" t="s">
        <v>225</v>
      </c>
      <c r="E105">
        <v>113619.702079975</v>
      </c>
      <c r="F105">
        <v>421.75</v>
      </c>
      <c r="G105">
        <v>124.76458551159899</v>
      </c>
      <c r="H105">
        <f>(Table2[[#This Row],[1Y Return vs Nifty]]-AVERAGE(Table2[1Y Return vs Nifty]))/_xlfn.STDEV.P(Table2[1Y Return vs Nifty])</f>
        <v>1.1678344681189032</v>
      </c>
      <c r="I105">
        <v>17.8578518058229</v>
      </c>
      <c r="J105">
        <f>(Table2[[#This Row],[1M Return vs Nifty]]-AVERAGE(Table2[1M Return vs Nifty]))/_xlfn.STDEV.P(Table2[1M Return vs Nifty])</f>
        <v>2.2208885373004383</v>
      </c>
      <c r="K105">
        <v>80.648232108342697</v>
      </c>
      <c r="L105">
        <f>(Table2[[#This Row],[6M Return vs Nifty]]-AVERAGE(Table2[6M Return vs Nifty]))/_xlfn.STDEV.P(Table2[6M Return vs Nifty])</f>
        <v>2.3862341880068616</v>
      </c>
      <c r="M105">
        <v>4.4737257539661801</v>
      </c>
      <c r="N105">
        <f>(Table2[[#This Row],[1W Return vs Nifty]]-AVERAGE(Table2[1W Return vs Nifty]))/_xlfn.STDEV.P(Table2[1W Return vs Nifty])</f>
        <v>1.7824548808264833</v>
      </c>
      <c r="O105">
        <v>389.29</v>
      </c>
      <c r="P105">
        <v>363.68807354283598</v>
      </c>
      <c r="Q105">
        <v>285.60310045389701</v>
      </c>
      <c r="R105">
        <v>72.7085918891907</v>
      </c>
      <c r="S105" s="2">
        <f>(Table2[[#This Row],[Close Price]]-Table2[[#This Row],[20D EMA]])/Table2[[#This Row],[20D EMA]]</f>
        <v>8.338256826530345E-2</v>
      </c>
      <c r="T105" s="2">
        <f>(Table2[[#This Row],[Close Price]]-Table2[[#This Row],[50D EMA]])/Table2[[#This Row],[50D EMA]]</f>
        <v>0.15964759551106192</v>
      </c>
      <c r="U105" s="2">
        <f>(Table2[[#This Row],[Close Price]]-Table2[[#This Row],[200D EMA]])/Table2[[#This Row],[200D EMA]]</f>
        <v>0.4766996553249262</v>
      </c>
      <c r="V105">
        <v>0.52551478328101697</v>
      </c>
      <c r="W105">
        <v>403.65</v>
      </c>
      <c r="X105">
        <v>422.9</v>
      </c>
      <c r="Y105">
        <v>403.65</v>
      </c>
      <c r="Z105">
        <v>422.9</v>
      </c>
      <c r="AA105">
        <v>372.75</v>
      </c>
      <c r="AB105">
        <v>424.7</v>
      </c>
      <c r="AC105" s="2">
        <f>(Table2[[#This Row],[Close Price]]/Table2[[#This Row],[Day Low]])-1</f>
        <v>4.4840827449523113E-2</v>
      </c>
      <c r="AD105" s="2">
        <f>(Table2[[#This Row],[Day High]]/Table2[[#This Row],[Close Price]])-1</f>
        <v>2.7267338470657876E-3</v>
      </c>
      <c r="AE105" s="2">
        <f>(Table2[[#This Row],[Close Price]]/Table2[[#This Row],[Current Week Low]])-1</f>
        <v>4.4840827449523113E-2</v>
      </c>
      <c r="AF105" s="2">
        <f>(Table2[[#This Row],[Current Week High]]/Table2[[#This Row],[Close Price]])-1</f>
        <v>2.7267338470657876E-3</v>
      </c>
      <c r="AG105" s="2">
        <f>(Table2[[#This Row],[Close Price]]/Table2[[#This Row],[Current Month Low]])-1</f>
        <v>0.13145539906103276</v>
      </c>
      <c r="AH105" s="2">
        <f>(Table2[[#This Row],[Current Month High]]/Table2[[#This Row],[Close Price]])-1</f>
        <v>6.9946650859513682E-3</v>
      </c>
      <c r="AI105">
        <v>0.69946650859513604</v>
      </c>
      <c r="AJ105">
        <v>168.03304734667901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10507</v>
      </c>
      <c r="AN105">
        <v>6.37</v>
      </c>
      <c r="AO105" t="s">
        <v>10507</v>
      </c>
      <c r="AP105">
        <v>4.9082181538218E-2</v>
      </c>
      <c r="AQ105">
        <f>(Table2[[#This Row],[Sharpe Ratio]]-AVERAGE(Table2[Sharpe Ratio]))/_xlfn.STDEV.P(Table2[Sharpe Ratio])</f>
        <v>1.1774082994297112E-2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7.5691861572469836</v>
      </c>
      <c r="AS105">
        <f>_xlfn.RANK.AVG(Table2[[#This Row],[1Y Return vs Nifty Z-Score]],Table2[1Y Return vs Nifty Z-Score])</f>
        <v>82</v>
      </c>
      <c r="AT105">
        <f>_xlfn.RANK.AVG(Table2[[#This Row],[6M Return vs Nifty Z-Score]],Table2[6M Return vs Nifty Z-Score])</f>
        <v>17</v>
      </c>
      <c r="AU105">
        <f>_xlfn.RANK.AVG(Table2[[#This Row],[Sharpe Ratio Z-Score]],Table2[Sharpe Ratio Z-Score])</f>
        <v>332</v>
      </c>
      <c r="AV105">
        <f>(Table2[[#This Row],[Rank 1Y]]+Table2[[#This Row],[Rank 6M]]+Table2[[#This Row],[Rank Sharpe]])/3</f>
        <v>143.66666666666666</v>
      </c>
    </row>
    <row r="106" spans="1:48" x14ac:dyDescent="0.3">
      <c r="A106" t="s">
        <v>207</v>
      </c>
      <c r="B106" t="s">
        <v>208</v>
      </c>
      <c r="C106" t="s">
        <v>10461</v>
      </c>
      <c r="D106" t="s">
        <v>32</v>
      </c>
      <c r="E106">
        <v>122506.533831136</v>
      </c>
      <c r="F106">
        <v>64.81</v>
      </c>
      <c r="G106">
        <v>121.829360878717</v>
      </c>
      <c r="H106">
        <f>(Table2[[#This Row],[1Y Return vs Nifty]]-AVERAGE(Table2[1Y Return vs Nifty]))/_xlfn.STDEV.P(Table2[1Y Return vs Nifty])</f>
        <v>1.1278023570283355</v>
      </c>
      <c r="I106">
        <v>-6.4445791705394599</v>
      </c>
      <c r="J106">
        <f>(Table2[[#This Row],[1M Return vs Nifty]]-AVERAGE(Table2[1M Return vs Nifty]))/_xlfn.STDEV.P(Table2[1M Return vs Nifty])</f>
        <v>-0.40122288938996559</v>
      </c>
      <c r="K106">
        <v>34.689552741148603</v>
      </c>
      <c r="L106">
        <f>(Table2[[#This Row],[6M Return vs Nifty]]-AVERAGE(Table2[6M Return vs Nifty]))/_xlfn.STDEV.P(Table2[6M Return vs Nifty])</f>
        <v>0.868665613596453</v>
      </c>
      <c r="M106">
        <v>0.36155541882324499</v>
      </c>
      <c r="N106">
        <f>(Table2[[#This Row],[1W Return vs Nifty]]-AVERAGE(Table2[1W Return vs Nifty]))/_xlfn.STDEV.P(Table2[1W Return vs Nifty])</f>
        <v>0.74644400163086022</v>
      </c>
      <c r="O106">
        <v>65.150000000000006</v>
      </c>
      <c r="P106">
        <v>65.011575286386005</v>
      </c>
      <c r="Q106">
        <v>56.024576824304901</v>
      </c>
      <c r="R106">
        <v>47.7231477719452</v>
      </c>
      <c r="S106" s="2">
        <f>(Table2[[#This Row],[Close Price]]-Table2[[#This Row],[20D EMA]])/Table2[[#This Row],[20D EMA]]</f>
        <v>-5.2187260168841659E-3</v>
      </c>
      <c r="T106" s="2">
        <f>(Table2[[#This Row],[Close Price]]-Table2[[#This Row],[50D EMA]])/Table2[[#This Row],[50D EMA]]</f>
        <v>-3.1006060920387296E-3</v>
      </c>
      <c r="U106" s="2">
        <f>(Table2[[#This Row],[Close Price]]-Table2[[#This Row],[200D EMA]])/Table2[[#This Row],[200D EMA]]</f>
        <v>0.15681373557263101</v>
      </c>
      <c r="V106">
        <v>1.4465574449082901</v>
      </c>
      <c r="W106">
        <v>63.8</v>
      </c>
      <c r="X106">
        <v>66.55</v>
      </c>
      <c r="Y106">
        <v>63.8</v>
      </c>
      <c r="Z106">
        <v>66.55</v>
      </c>
      <c r="AA106">
        <v>62</v>
      </c>
      <c r="AB106">
        <v>71.63</v>
      </c>
      <c r="AC106" s="2">
        <f>(Table2[[#This Row],[Close Price]]/Table2[[#This Row],[Day Low]])-1</f>
        <v>1.5830721003134984E-2</v>
      </c>
      <c r="AD106" s="2">
        <f>(Table2[[#This Row],[Day High]]/Table2[[#This Row],[Close Price]])-1</f>
        <v>2.6847708686930982E-2</v>
      </c>
      <c r="AE106" s="2">
        <f>(Table2[[#This Row],[Close Price]]/Table2[[#This Row],[Current Week Low]])-1</f>
        <v>1.5830721003134984E-2</v>
      </c>
      <c r="AF106" s="2">
        <f>(Table2[[#This Row],[Current Week High]]/Table2[[#This Row],[Close Price]])-1</f>
        <v>2.6847708686930982E-2</v>
      </c>
      <c r="AG106" s="2">
        <f>(Table2[[#This Row],[Close Price]]/Table2[[#This Row],[Current Month Low]])-1</f>
        <v>4.532258064516137E-2</v>
      </c>
      <c r="AH106" s="2">
        <f>(Table2[[#This Row],[Current Month High]]/Table2[[#This Row],[Close Price]])-1</f>
        <v>0.10523067427866062</v>
      </c>
      <c r="AI106">
        <v>29.2238852029007</v>
      </c>
      <c r="AJ106">
        <v>152.17898832684801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-0.09</v>
      </c>
      <c r="AM106" t="s">
        <v>10506</v>
      </c>
      <c r="AN106">
        <v>2.14</v>
      </c>
      <c r="AO106" t="s">
        <v>10507</v>
      </c>
      <c r="AP106">
        <v>8.4065926548674993E-2</v>
      </c>
      <c r="AQ106">
        <f>(Table2[[#This Row],[Sharpe Ratio]]-AVERAGE(Table2[Sharpe Ratio]))/_xlfn.STDEV.P(Table2[Sharpe Ratio])</f>
        <v>0.41002556959179531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2.7517146524574785</v>
      </c>
      <c r="AS106">
        <f>_xlfn.RANK.AVG(Table2[[#This Row],[1Y Return vs Nifty Z-Score]],Table2[1Y Return vs Nifty Z-Score])</f>
        <v>86</v>
      </c>
      <c r="AT106">
        <f>_xlfn.RANK.AVG(Table2[[#This Row],[6M Return vs Nifty Z-Score]],Table2[6M Return vs Nifty Z-Score])</f>
        <v>115</v>
      </c>
      <c r="AU106">
        <f>_xlfn.RANK.AVG(Table2[[#This Row],[Sharpe Ratio Z-Score]],Table2[Sharpe Ratio Z-Score])</f>
        <v>232</v>
      </c>
      <c r="AV106">
        <f>(Table2[[#This Row],[Rank 1Y]]+Table2[[#This Row],[Rank 6M]]+Table2[[#This Row],[Rank Sharpe]])/3</f>
        <v>144.33333333333334</v>
      </c>
    </row>
    <row r="107" spans="1:48" x14ac:dyDescent="0.3">
      <c r="A107" t="s">
        <v>356</v>
      </c>
      <c r="B107" t="s">
        <v>357</v>
      </c>
      <c r="C107" t="s">
        <v>10475</v>
      </c>
      <c r="D107" t="s">
        <v>271</v>
      </c>
      <c r="E107">
        <v>69114.334319200003</v>
      </c>
      <c r="F107">
        <v>8104</v>
      </c>
      <c r="G107">
        <v>52.277031793477803</v>
      </c>
      <c r="H107">
        <f>(Table2[[#This Row],[1Y Return vs Nifty]]-AVERAGE(Table2[1Y Return vs Nifty]))/_xlfn.STDEV.P(Table2[1Y Return vs Nifty])</f>
        <v>0.17921173355221526</v>
      </c>
      <c r="I107">
        <v>-7.0432320367093704</v>
      </c>
      <c r="J107">
        <f>(Table2[[#This Row],[1M Return vs Nifty]]-AVERAGE(Table2[1M Return vs Nifty]))/_xlfn.STDEV.P(Table2[1M Return vs Nifty])</f>
        <v>-0.4658145560644591</v>
      </c>
      <c r="K107">
        <v>30.0950666817463</v>
      </c>
      <c r="L107">
        <f>(Table2[[#This Row],[6M Return vs Nifty]]-AVERAGE(Table2[6M Return vs Nifty]))/_xlfn.STDEV.P(Table2[6M Return vs Nifty])</f>
        <v>0.7169543861347546</v>
      </c>
      <c r="M107">
        <v>-5.5279019552320996</v>
      </c>
      <c r="N107">
        <f>(Table2[[#This Row],[1W Return vs Nifty]]-AVERAGE(Table2[1W Return vs Nifty]))/_xlfn.STDEV.P(Table2[1W Return vs Nifty])</f>
        <v>-0.73733254817204097</v>
      </c>
      <c r="O107">
        <v>8579.19</v>
      </c>
      <c r="P107">
        <v>8439.0661445217302</v>
      </c>
      <c r="Q107">
        <v>7024.7418747915799</v>
      </c>
      <c r="R107">
        <v>28.7108893880952</v>
      </c>
      <c r="S107" s="2">
        <f>(Table2[[#This Row],[Close Price]]-Table2[[#This Row],[20D EMA]])/Table2[[#This Row],[20D EMA]]</f>
        <v>-5.538867888460338E-2</v>
      </c>
      <c r="T107" s="2">
        <f>(Table2[[#This Row],[Close Price]]-Table2[[#This Row],[50D EMA]])/Table2[[#This Row],[50D EMA]]</f>
        <v>-3.9704173279793566E-2</v>
      </c>
      <c r="U107" s="2">
        <f>(Table2[[#This Row],[Close Price]]-Table2[[#This Row],[200D EMA]])/Table2[[#This Row],[200D EMA]]</f>
        <v>0.15363669504802141</v>
      </c>
      <c r="V107">
        <v>0.59793322322573095</v>
      </c>
      <c r="W107">
        <v>7920.7</v>
      </c>
      <c r="X107">
        <v>8225</v>
      </c>
      <c r="Y107">
        <v>7920.7</v>
      </c>
      <c r="Z107">
        <v>8225</v>
      </c>
      <c r="AA107">
        <v>7920.7</v>
      </c>
      <c r="AB107">
        <v>9333</v>
      </c>
      <c r="AC107" s="2">
        <f>(Table2[[#This Row],[Close Price]]/Table2[[#This Row],[Day Low]])-1</f>
        <v>2.314189402451805E-2</v>
      </c>
      <c r="AD107" s="2">
        <f>(Table2[[#This Row],[Day High]]/Table2[[#This Row],[Close Price]])-1</f>
        <v>1.4930898321816377E-2</v>
      </c>
      <c r="AE107" s="2">
        <f>(Table2[[#This Row],[Close Price]]/Table2[[#This Row],[Current Week Low]])-1</f>
        <v>2.314189402451805E-2</v>
      </c>
      <c r="AF107" s="2">
        <f>(Table2[[#This Row],[Current Week High]]/Table2[[#This Row],[Close Price]])-1</f>
        <v>1.4930898321816377E-2</v>
      </c>
      <c r="AG107" s="2">
        <f>(Table2[[#This Row],[Close Price]]/Table2[[#This Row],[Current Month Low]])-1</f>
        <v>2.314189402451805E-2</v>
      </c>
      <c r="AH107" s="2">
        <f>(Table2[[#This Row],[Current Month High]]/Table2[[#This Row],[Close Price]])-1</f>
        <v>0.15165350444225068</v>
      </c>
      <c r="AI107">
        <v>22.5943978282329</v>
      </c>
      <c r="AJ107">
        <v>77.666699551667804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-7.0000000000000007E-2</v>
      </c>
      <c r="AM107" t="s">
        <v>10506</v>
      </c>
      <c r="AN107">
        <v>-5.67</v>
      </c>
      <c r="AO107" t="s">
        <v>10506</v>
      </c>
      <c r="AP107">
        <v>0.160761168956433</v>
      </c>
      <c r="AQ107">
        <f>(Table2[[#This Row],[Sharpe Ratio]]-AVERAGE(Table2[Sharpe Ratio]))/_xlfn.STDEV.P(Table2[Sharpe Ratio])</f>
        <v>1.2831166092936686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0.9761356247441384</v>
      </c>
      <c r="AS107">
        <f>_xlfn.RANK.AVG(Table2[[#This Row],[1Y Return vs Nifty Z-Score]],Table2[1Y Return vs Nifty Z-Score])</f>
        <v>227</v>
      </c>
      <c r="AT107">
        <f>_xlfn.RANK.AVG(Table2[[#This Row],[6M Return vs Nifty Z-Score]],Table2[6M Return vs Nifty Z-Score])</f>
        <v>136</v>
      </c>
      <c r="AU107">
        <f>_xlfn.RANK.AVG(Table2[[#This Row],[Sharpe Ratio Z-Score]],Table2[Sharpe Ratio Z-Score])</f>
        <v>73</v>
      </c>
      <c r="AV107">
        <f>(Table2[[#This Row],[Rank 1Y]]+Table2[[#This Row],[Rank 6M]]+Table2[[#This Row],[Rank Sharpe]])/3</f>
        <v>145.33333333333334</v>
      </c>
    </row>
    <row r="108" spans="1:48" x14ac:dyDescent="0.3">
      <c r="A108" t="s">
        <v>1593</v>
      </c>
      <c r="B108" t="s">
        <v>1594</v>
      </c>
      <c r="C108" t="s">
        <v>10469</v>
      </c>
      <c r="D108" t="s">
        <v>271</v>
      </c>
      <c r="E108">
        <v>5439.7488931300004</v>
      </c>
      <c r="F108">
        <v>2341.4499999999998</v>
      </c>
      <c r="G108">
        <v>138.29195278466699</v>
      </c>
      <c r="H108">
        <f>(Table2[[#This Row],[1Y Return vs Nifty]]-AVERAGE(Table2[1Y Return vs Nifty]))/_xlfn.STDEV.P(Table2[1Y Return vs Nifty])</f>
        <v>1.3523276968046598</v>
      </c>
      <c r="I108">
        <v>10.7937864585094</v>
      </c>
      <c r="J108">
        <f>(Table2[[#This Row],[1M Return vs Nifty]]-AVERAGE(Table2[1M Return vs Nifty]))/_xlfn.STDEV.P(Table2[1M Return vs Nifty])</f>
        <v>1.4587110216397818</v>
      </c>
      <c r="K108">
        <v>25.020491338339799</v>
      </c>
      <c r="L108">
        <f>(Table2[[#This Row],[6M Return vs Nifty]]-AVERAGE(Table2[6M Return vs Nifty]))/_xlfn.STDEV.P(Table2[6M Return vs Nifty])</f>
        <v>0.5493904749069507</v>
      </c>
      <c r="M108">
        <v>-1.36107924910269</v>
      </c>
      <c r="N108">
        <f>(Table2[[#This Row],[1W Return vs Nifty]]-AVERAGE(Table2[1W Return vs Nifty]))/_xlfn.STDEV.P(Table2[1W Return vs Nifty])</f>
        <v>0.31244732556934313</v>
      </c>
      <c r="O108">
        <v>2295.62</v>
      </c>
      <c r="P108">
        <v>2121.2042043111801</v>
      </c>
      <c r="Q108">
        <v>1720.2120204125999</v>
      </c>
      <c r="R108">
        <v>51.861703251566901</v>
      </c>
      <c r="S108" s="2">
        <f>(Table2[[#This Row],[Close Price]]-Table2[[#This Row],[20D EMA]])/Table2[[#This Row],[20D EMA]]</f>
        <v>1.9964105557539979E-2</v>
      </c>
      <c r="T108" s="2">
        <f>(Table2[[#This Row],[Close Price]]-Table2[[#This Row],[50D EMA]])/Table2[[#This Row],[50D EMA]]</f>
        <v>0.10383054834663609</v>
      </c>
      <c r="U108" s="2">
        <f>(Table2[[#This Row],[Close Price]]-Table2[[#This Row],[200D EMA]])/Table2[[#This Row],[200D EMA]]</f>
        <v>0.36114035491880436</v>
      </c>
      <c r="V108">
        <v>1.09040714750955</v>
      </c>
      <c r="W108">
        <v>2224.9</v>
      </c>
      <c r="X108">
        <v>2413.85</v>
      </c>
      <c r="Y108">
        <v>2224.9</v>
      </c>
      <c r="Z108">
        <v>2413.85</v>
      </c>
      <c r="AA108">
        <v>2205.9499999999998</v>
      </c>
      <c r="AB108">
        <v>2640</v>
      </c>
      <c r="AC108" s="2">
        <f>(Table2[[#This Row],[Close Price]]/Table2[[#This Row],[Day Low]])-1</f>
        <v>5.2384376825924672E-2</v>
      </c>
      <c r="AD108" s="2">
        <f>(Table2[[#This Row],[Day High]]/Table2[[#This Row],[Close Price]])-1</f>
        <v>3.0921010484955991E-2</v>
      </c>
      <c r="AE108" s="2">
        <f>(Table2[[#This Row],[Close Price]]/Table2[[#This Row],[Current Week Low]])-1</f>
        <v>5.2384376825924672E-2</v>
      </c>
      <c r="AF108" s="2">
        <f>(Table2[[#This Row],[Current Week High]]/Table2[[#This Row],[Close Price]])-1</f>
        <v>3.0921010484955991E-2</v>
      </c>
      <c r="AG108" s="2">
        <f>(Table2[[#This Row],[Close Price]]/Table2[[#This Row],[Current Month Low]])-1</f>
        <v>6.1424782973322101E-2</v>
      </c>
      <c r="AH108" s="2">
        <f>(Table2[[#This Row],[Current Month High]]/Table2[[#This Row],[Close Price]])-1</f>
        <v>0.12750645967242535</v>
      </c>
      <c r="AI108">
        <v>12.7506459672425</v>
      </c>
      <c r="AJ108">
        <v>186.32833995719901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0.19</v>
      </c>
      <c r="AM108" t="s">
        <v>10507</v>
      </c>
      <c r="AN108">
        <v>-8.89</v>
      </c>
      <c r="AO108" t="s">
        <v>10506</v>
      </c>
      <c r="AP108">
        <v>0.10469132527033501</v>
      </c>
      <c r="AQ108">
        <f>(Table2[[#This Row],[Sharpe Ratio]]-AVERAGE(Table2[Sharpe Ratio]))/_xlfn.STDEV.P(Table2[Sharpe Ratio])</f>
        <v>0.64482306483171214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4.3176995837524474</v>
      </c>
      <c r="AS108">
        <f>_xlfn.RANK.AVG(Table2[[#This Row],[1Y Return vs Nifty Z-Score]],Table2[1Y Return vs Nifty Z-Score])</f>
        <v>65</v>
      </c>
      <c r="AT108">
        <f>_xlfn.RANK.AVG(Table2[[#This Row],[6M Return vs Nifty Z-Score]],Table2[6M Return vs Nifty Z-Score])</f>
        <v>179</v>
      </c>
      <c r="AU108">
        <f>_xlfn.RANK.AVG(Table2[[#This Row],[Sharpe Ratio Z-Score]],Table2[Sharpe Ratio Z-Score])</f>
        <v>193</v>
      </c>
      <c r="AV108">
        <f>(Table2[[#This Row],[Rank 1Y]]+Table2[[#This Row],[Rank 6M]]+Table2[[#This Row],[Rank Sharpe]])/3</f>
        <v>145.66666666666666</v>
      </c>
    </row>
    <row r="109" spans="1:48" x14ac:dyDescent="0.3">
      <c r="A109" t="s">
        <v>1078</v>
      </c>
      <c r="B109" t="s">
        <v>1079</v>
      </c>
      <c r="C109" t="s">
        <v>10469</v>
      </c>
      <c r="D109" t="s">
        <v>268</v>
      </c>
      <c r="E109">
        <v>11452.08888304</v>
      </c>
      <c r="F109">
        <v>1721.2</v>
      </c>
      <c r="G109">
        <v>49.782392857626199</v>
      </c>
      <c r="H109">
        <f>(Table2[[#This Row],[1Y Return vs Nifty]]-AVERAGE(Table2[1Y Return vs Nifty]))/_xlfn.STDEV.P(Table2[1Y Return vs Nifty])</f>
        <v>0.14518855798598554</v>
      </c>
      <c r="I109">
        <v>1.5638293731725099</v>
      </c>
      <c r="J109">
        <f>(Table2[[#This Row],[1M Return vs Nifty]]-AVERAGE(Table2[1M Return vs Nifty]))/_xlfn.STDEV.P(Table2[1M Return vs Nifty])</f>
        <v>0.46284456017903963</v>
      </c>
      <c r="K109">
        <v>45.834489145642202</v>
      </c>
      <c r="L109">
        <f>(Table2[[#This Row],[6M Return vs Nifty]]-AVERAGE(Table2[6M Return vs Nifty]))/_xlfn.STDEV.P(Table2[6M Return vs Nifty])</f>
        <v>1.2366745617242116</v>
      </c>
      <c r="M109">
        <v>-3.8901062447766099</v>
      </c>
      <c r="N109">
        <f>(Table2[[#This Row],[1W Return vs Nifty]]-AVERAGE(Table2[1W Return vs Nifty]))/_xlfn.STDEV.P(Table2[1W Return vs Nifty])</f>
        <v>-0.32471000687528462</v>
      </c>
      <c r="O109">
        <v>1725.66</v>
      </c>
      <c r="P109">
        <v>1630.8788765562799</v>
      </c>
      <c r="Q109">
        <v>1326.9105395111801</v>
      </c>
      <c r="R109">
        <v>44.144501150499103</v>
      </c>
      <c r="S109" s="2">
        <f>(Table2[[#This Row],[Close Price]]-Table2[[#This Row],[20D EMA]])/Table2[[#This Row],[20D EMA]]</f>
        <v>-2.5845183871678291E-3</v>
      </c>
      <c r="T109" s="2">
        <f>(Table2[[#This Row],[Close Price]]-Table2[[#This Row],[50D EMA]])/Table2[[#This Row],[50D EMA]]</f>
        <v>5.5381870929887687E-2</v>
      </c>
      <c r="U109" s="2">
        <f>(Table2[[#This Row],[Close Price]]-Table2[[#This Row],[200D EMA]])/Table2[[#This Row],[200D EMA]]</f>
        <v>0.29714848797121773</v>
      </c>
      <c r="V109">
        <v>0.99409779382831698</v>
      </c>
      <c r="W109">
        <v>1680</v>
      </c>
      <c r="X109">
        <v>1763.85</v>
      </c>
      <c r="Y109">
        <v>1680</v>
      </c>
      <c r="Z109">
        <v>1763.85</v>
      </c>
      <c r="AA109">
        <v>1610</v>
      </c>
      <c r="AB109">
        <v>1917.85</v>
      </c>
      <c r="AC109" s="2">
        <f>(Table2[[#This Row],[Close Price]]/Table2[[#This Row],[Day Low]])-1</f>
        <v>2.4523809523809614E-2</v>
      </c>
      <c r="AD109" s="2">
        <f>(Table2[[#This Row],[Day High]]/Table2[[#This Row],[Close Price]])-1</f>
        <v>2.4779223797350536E-2</v>
      </c>
      <c r="AE109" s="2">
        <f>(Table2[[#This Row],[Close Price]]/Table2[[#This Row],[Current Week Low]])-1</f>
        <v>2.4523809523809614E-2</v>
      </c>
      <c r="AF109" s="2">
        <f>(Table2[[#This Row],[Current Week High]]/Table2[[#This Row],[Close Price]])-1</f>
        <v>2.4779223797350536E-2</v>
      </c>
      <c r="AG109" s="2">
        <f>(Table2[[#This Row],[Close Price]]/Table2[[#This Row],[Current Month Low]])-1</f>
        <v>6.9068322981366448E-2</v>
      </c>
      <c r="AH109" s="2">
        <f>(Table2[[#This Row],[Current Month High]]/Table2[[#This Row],[Close Price]])-1</f>
        <v>0.11425168487102022</v>
      </c>
      <c r="AI109">
        <v>11.425168487102001</v>
      </c>
      <c r="AJ109">
        <v>104.49091125103899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0.02</v>
      </c>
      <c r="AM109" t="s">
        <v>10507</v>
      </c>
      <c r="AN109">
        <v>4.37</v>
      </c>
      <c r="AO109" t="s">
        <v>10507</v>
      </c>
      <c r="AP109">
        <v>0.130954988823581</v>
      </c>
      <c r="AQ109">
        <f>(Table2[[#This Row],[Sharpe Ratio]]-AVERAGE(Table2[Sharpe Ratio]))/_xlfn.STDEV.P(Table2[Sharpe Ratio])</f>
        <v>0.94380600820870864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2.4638036812226609</v>
      </c>
      <c r="AS109">
        <f>_xlfn.RANK.AVG(Table2[[#This Row],[1Y Return vs Nifty Z-Score]],Table2[1Y Return vs Nifty Z-Score])</f>
        <v>235</v>
      </c>
      <c r="AT109">
        <f>_xlfn.RANK.AVG(Table2[[#This Row],[6M Return vs Nifty Z-Score]],Table2[6M Return vs Nifty Z-Score])</f>
        <v>75</v>
      </c>
      <c r="AU109">
        <f>_xlfn.RANK.AVG(Table2[[#This Row],[Sharpe Ratio Z-Score]],Table2[Sharpe Ratio Z-Score])</f>
        <v>135</v>
      </c>
      <c r="AV109">
        <f>(Table2[[#This Row],[Rank 1Y]]+Table2[[#This Row],[Rank 6M]]+Table2[[#This Row],[Rank Sharpe]])/3</f>
        <v>148.33333333333334</v>
      </c>
    </row>
    <row r="110" spans="1:48" x14ac:dyDescent="0.3">
      <c r="A110" t="s">
        <v>1438</v>
      </c>
      <c r="B110" t="s">
        <v>1439</v>
      </c>
      <c r="C110" t="s">
        <v>10477</v>
      </c>
      <c r="D110" t="s">
        <v>1154</v>
      </c>
      <c r="E110">
        <v>6964.9041811500001</v>
      </c>
      <c r="F110">
        <v>544.85</v>
      </c>
      <c r="G110">
        <v>62.847770988128801</v>
      </c>
      <c r="H110">
        <f>(Table2[[#This Row],[1Y Return vs Nifty]]-AVERAGE(Table2[1Y Return vs Nifty]))/_xlfn.STDEV.P(Table2[1Y Return vs Nifty])</f>
        <v>0.32338093989135286</v>
      </c>
      <c r="I110">
        <v>13.453856162728499</v>
      </c>
      <c r="J110">
        <f>(Table2[[#This Row],[1M Return vs Nifty]]-AVERAGE(Table2[1M Return vs Nifty]))/_xlfn.STDEV.P(Table2[1M Return vs Nifty])</f>
        <v>1.745719312045382</v>
      </c>
      <c r="K110">
        <v>28.827361029986601</v>
      </c>
      <c r="L110">
        <f>(Table2[[#This Row],[6M Return vs Nifty]]-AVERAGE(Table2[6M Return vs Nifty]))/_xlfn.STDEV.P(Table2[6M Return vs Nifty])</f>
        <v>0.67509438743152295</v>
      </c>
      <c r="M110">
        <v>-0.39536006526324502</v>
      </c>
      <c r="N110">
        <f>(Table2[[#This Row],[1W Return vs Nifty]]-AVERAGE(Table2[1W Return vs Nifty]))/_xlfn.STDEV.P(Table2[1W Return vs Nifty])</f>
        <v>0.55574842916305078</v>
      </c>
      <c r="O110">
        <v>505.82</v>
      </c>
      <c r="P110">
        <v>473.47112781039698</v>
      </c>
      <c r="Q110">
        <v>413.80233593721499</v>
      </c>
      <c r="R110">
        <v>61.513890604908802</v>
      </c>
      <c r="S110" s="2">
        <f>(Table2[[#This Row],[Close Price]]-Table2[[#This Row],[20D EMA]])/Table2[[#This Row],[20D EMA]]</f>
        <v>7.7161836226325636E-2</v>
      </c>
      <c r="T110" s="2">
        <f>(Table2[[#This Row],[Close Price]]-Table2[[#This Row],[50D EMA]])/Table2[[#This Row],[50D EMA]]</f>
        <v>0.15075654669736682</v>
      </c>
      <c r="U110" s="2">
        <f>(Table2[[#This Row],[Close Price]]-Table2[[#This Row],[200D EMA]])/Table2[[#This Row],[200D EMA]]</f>
        <v>0.31669145551336014</v>
      </c>
      <c r="V110">
        <v>1.7554508383007601</v>
      </c>
      <c r="W110">
        <v>532.35</v>
      </c>
      <c r="X110">
        <v>552</v>
      </c>
      <c r="Y110">
        <v>532.35</v>
      </c>
      <c r="Z110">
        <v>552</v>
      </c>
      <c r="AA110">
        <v>412</v>
      </c>
      <c r="AB110">
        <v>595.95000000000005</v>
      </c>
      <c r="AC110" s="2">
        <f>(Table2[[#This Row],[Close Price]]/Table2[[#This Row],[Day Low]])-1</f>
        <v>2.3480792711561893E-2</v>
      </c>
      <c r="AD110" s="2">
        <f>(Table2[[#This Row],[Day High]]/Table2[[#This Row],[Close Price]])-1</f>
        <v>1.3122877856290627E-2</v>
      </c>
      <c r="AE110" s="2">
        <f>(Table2[[#This Row],[Close Price]]/Table2[[#This Row],[Current Week Low]])-1</f>
        <v>2.3480792711561893E-2</v>
      </c>
      <c r="AF110" s="2">
        <f>(Table2[[#This Row],[Current Week High]]/Table2[[#This Row],[Close Price]])-1</f>
        <v>1.3122877856290627E-2</v>
      </c>
      <c r="AG110" s="2">
        <f>(Table2[[#This Row],[Close Price]]/Table2[[#This Row],[Current Month Low]])-1</f>
        <v>0.32245145631067973</v>
      </c>
      <c r="AH110" s="2">
        <f>(Table2[[#This Row],[Current Month High]]/Table2[[#This Row],[Close Price]])-1</f>
        <v>9.3787280903000925E-2</v>
      </c>
      <c r="AI110">
        <v>9.3787280903000898</v>
      </c>
      <c r="AJ110">
        <v>94.485097269319994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0.17</v>
      </c>
      <c r="AM110" t="s">
        <v>10507</v>
      </c>
      <c r="AN110">
        <v>21.01</v>
      </c>
      <c r="AO110" t="s">
        <v>10507</v>
      </c>
      <c r="AP110">
        <v>0.14812195595858901</v>
      </c>
      <c r="AQ110">
        <f>(Table2[[#This Row],[Sharpe Ratio]]-AVERAGE(Table2[Sharpe Ratio]))/_xlfn.STDEV.P(Table2[Sharpe Ratio])</f>
        <v>1.139233060968319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4.4391761294996268</v>
      </c>
      <c r="AS110">
        <f>_xlfn.RANK.AVG(Table2[[#This Row],[1Y Return vs Nifty Z-Score]],Table2[1Y Return vs Nifty Z-Score])</f>
        <v>201</v>
      </c>
      <c r="AT110">
        <f>_xlfn.RANK.AVG(Table2[[#This Row],[6M Return vs Nifty Z-Score]],Table2[6M Return vs Nifty Z-Score])</f>
        <v>149</v>
      </c>
      <c r="AU110">
        <f>_xlfn.RANK.AVG(Table2[[#This Row],[Sharpe Ratio Z-Score]],Table2[Sharpe Ratio Z-Score])</f>
        <v>98</v>
      </c>
      <c r="AV110">
        <f>(Table2[[#This Row],[Rank 1Y]]+Table2[[#This Row],[Rank 6M]]+Table2[[#This Row],[Rank Sharpe]])/3</f>
        <v>149.33333333333334</v>
      </c>
    </row>
    <row r="111" spans="1:48" x14ac:dyDescent="0.3">
      <c r="A111" t="s">
        <v>350</v>
      </c>
      <c r="B111" t="s">
        <v>351</v>
      </c>
      <c r="C111" t="s">
        <v>10475</v>
      </c>
      <c r="D111" t="s">
        <v>352</v>
      </c>
      <c r="E111">
        <v>70052.011905239997</v>
      </c>
      <c r="F111">
        <v>1082.5999999999999</v>
      </c>
      <c r="G111">
        <v>85.231931351536204</v>
      </c>
      <c r="H111">
        <f>(Table2[[#This Row],[1Y Return vs Nifty]]-AVERAGE(Table2[1Y Return vs Nifty]))/_xlfn.STDEV.P(Table2[1Y Return vs Nifty])</f>
        <v>0.62866769181437898</v>
      </c>
      <c r="I111">
        <v>-9.9612191460786903</v>
      </c>
      <c r="J111">
        <f>(Table2[[#This Row],[1M Return vs Nifty]]-AVERAGE(Table2[1M Return vs Nifty]))/_xlfn.STDEV.P(Table2[1M Return vs Nifty])</f>
        <v>-0.78065085165375969</v>
      </c>
      <c r="K111">
        <v>19.691622409948</v>
      </c>
      <c r="L111">
        <f>(Table2[[#This Row],[6M Return vs Nifty]]-AVERAGE(Table2[6M Return vs Nifty]))/_xlfn.STDEV.P(Table2[6M Return vs Nifty])</f>
        <v>0.3734297176739651</v>
      </c>
      <c r="M111">
        <v>-6.7039016831766096</v>
      </c>
      <c r="N111">
        <f>(Table2[[#This Row],[1W Return vs Nifty]]-AVERAGE(Table2[1W Return vs Nifty]))/_xlfn.STDEV.P(Table2[1W Return vs Nifty])</f>
        <v>-1.0336112557123154</v>
      </c>
      <c r="O111">
        <v>1023.95</v>
      </c>
      <c r="P111">
        <v>914.51762577073305</v>
      </c>
      <c r="Q111">
        <v>741.19497261124104</v>
      </c>
      <c r="R111">
        <v>56.683742785324299</v>
      </c>
      <c r="S111" s="2">
        <f>(Table2[[#This Row],[Close Price]]-Table2[[#This Row],[20D EMA]])/Table2[[#This Row],[20D EMA]]</f>
        <v>5.7278187411494569E-2</v>
      </c>
      <c r="T111" s="2">
        <f>(Table2[[#This Row],[Close Price]]-Table2[[#This Row],[50D EMA]])/Table2[[#This Row],[50D EMA]]</f>
        <v>0.18379347701211463</v>
      </c>
      <c r="U111" s="2">
        <f>(Table2[[#This Row],[Close Price]]-Table2[[#This Row],[200D EMA]])/Table2[[#This Row],[200D EMA]]</f>
        <v>0.46061433226669607</v>
      </c>
      <c r="V111">
        <v>1.04977493339187</v>
      </c>
      <c r="W111">
        <v>996.2</v>
      </c>
      <c r="X111">
        <v>1104</v>
      </c>
      <c r="Y111">
        <v>996.2</v>
      </c>
      <c r="Z111">
        <v>1104</v>
      </c>
      <c r="AA111">
        <v>981</v>
      </c>
      <c r="AB111">
        <v>1171</v>
      </c>
      <c r="AC111" s="2">
        <f>(Table2[[#This Row],[Close Price]]/Table2[[#This Row],[Day Low]])-1</f>
        <v>8.6729572375024988E-2</v>
      </c>
      <c r="AD111" s="2">
        <f>(Table2[[#This Row],[Day High]]/Table2[[#This Row],[Close Price]])-1</f>
        <v>1.9767227046000535E-2</v>
      </c>
      <c r="AE111" s="2">
        <f>(Table2[[#This Row],[Close Price]]/Table2[[#This Row],[Current Week Low]])-1</f>
        <v>8.6729572375024988E-2</v>
      </c>
      <c r="AF111" s="2">
        <f>(Table2[[#This Row],[Current Week High]]/Table2[[#This Row],[Close Price]])-1</f>
        <v>1.9767227046000535E-2</v>
      </c>
      <c r="AG111" s="2">
        <f>(Table2[[#This Row],[Close Price]]/Table2[[#This Row],[Current Month Low]])-1</f>
        <v>0.1035677879714576</v>
      </c>
      <c r="AH111" s="2">
        <f>(Table2[[#This Row],[Current Month High]]/Table2[[#This Row],[Close Price]])-1</f>
        <v>8.1655274339553108E-2</v>
      </c>
      <c r="AI111">
        <v>9.6434509514132696</v>
      </c>
      <c r="AJ111">
        <v>162.03558029771199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0.46</v>
      </c>
      <c r="AM111" t="s">
        <v>10507</v>
      </c>
      <c r="AN111">
        <v>6.72</v>
      </c>
      <c r="AO111" t="s">
        <v>10507</v>
      </c>
      <c r="AP111">
        <v>0.139502516571196</v>
      </c>
      <c r="AQ111">
        <f>(Table2[[#This Row],[Sharpe Ratio]]-AVERAGE(Table2[Sharpe Ratio]))/_xlfn.STDEV.P(Table2[Sharpe Ratio])</f>
        <v>1.0411102170978235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0.22894551922009243</v>
      </c>
      <c r="AS111">
        <f>_xlfn.RANK.AVG(Table2[[#This Row],[1Y Return vs Nifty Z-Score]],Table2[1Y Return vs Nifty Z-Score])</f>
        <v>126</v>
      </c>
      <c r="AT111">
        <f>_xlfn.RANK.AVG(Table2[[#This Row],[6M Return vs Nifty Z-Score]],Table2[6M Return vs Nifty Z-Score])</f>
        <v>219</v>
      </c>
      <c r="AU111">
        <f>_xlfn.RANK.AVG(Table2[[#This Row],[Sharpe Ratio Z-Score]],Table2[Sharpe Ratio Z-Score])</f>
        <v>109</v>
      </c>
      <c r="AV111">
        <f>(Table2[[#This Row],[Rank 1Y]]+Table2[[#This Row],[Rank 6M]]+Table2[[#This Row],[Rank Sharpe]])/3</f>
        <v>151.33333333333334</v>
      </c>
    </row>
    <row r="112" spans="1:48" x14ac:dyDescent="0.3">
      <c r="A112" t="s">
        <v>107</v>
      </c>
      <c r="B112" t="s">
        <v>108</v>
      </c>
      <c r="C112" t="s">
        <v>10468</v>
      </c>
      <c r="D112" t="s">
        <v>109</v>
      </c>
      <c r="E112">
        <v>267040.16080000001</v>
      </c>
      <c r="F112">
        <v>632</v>
      </c>
      <c r="G112">
        <v>75.523610163209</v>
      </c>
      <c r="H112">
        <f>(Table2[[#This Row],[1Y Return vs Nifty]]-AVERAGE(Table2[1Y Return vs Nifty]))/_xlfn.STDEV.P(Table2[1Y Return vs Nifty])</f>
        <v>0.49626058812622703</v>
      </c>
      <c r="I112">
        <v>-7.3340657064028996</v>
      </c>
      <c r="J112">
        <f>(Table2[[#This Row],[1M Return vs Nifty]]-AVERAGE(Table2[1M Return vs Nifty]))/_xlfn.STDEV.P(Table2[1M Return vs Nifty])</f>
        <v>-0.49719406247315717</v>
      </c>
      <c r="K112">
        <v>89.794567695938099</v>
      </c>
      <c r="L112">
        <f>(Table2[[#This Row],[6M Return vs Nifty]]-AVERAGE(Table2[6M Return vs Nifty]))/_xlfn.STDEV.P(Table2[6M Return vs Nifty])</f>
        <v>2.6882487726264146</v>
      </c>
      <c r="M112">
        <v>-3.7080237739239399</v>
      </c>
      <c r="N112">
        <f>(Table2[[#This Row],[1W Return vs Nifty]]-AVERAGE(Table2[1W Return vs Nifty]))/_xlfn.STDEV.P(Table2[1W Return vs Nifty])</f>
        <v>-0.27883656162860826</v>
      </c>
      <c r="O112">
        <v>659.19</v>
      </c>
      <c r="P112">
        <v>625.21426987759105</v>
      </c>
      <c r="Q112">
        <v>462.64674942270602</v>
      </c>
      <c r="R112">
        <v>29.4676143252752</v>
      </c>
      <c r="S112" s="2">
        <f>(Table2[[#This Row],[Close Price]]-Table2[[#This Row],[20D EMA]])/Table2[[#This Row],[20D EMA]]</f>
        <v>-4.1247591741379652E-2</v>
      </c>
      <c r="T112" s="2">
        <f>(Table2[[#This Row],[Close Price]]-Table2[[#This Row],[50D EMA]])/Table2[[#This Row],[50D EMA]]</f>
        <v>1.0853447288939052E-2</v>
      </c>
      <c r="U112" s="2">
        <f>(Table2[[#This Row],[Close Price]]-Table2[[#This Row],[200D EMA]])/Table2[[#This Row],[200D EMA]]</f>
        <v>0.3660530432530093</v>
      </c>
      <c r="V112">
        <v>0.16578937986179301</v>
      </c>
      <c r="W112">
        <v>624</v>
      </c>
      <c r="X112">
        <v>638.85</v>
      </c>
      <c r="Y112">
        <v>624</v>
      </c>
      <c r="Z112">
        <v>638.85</v>
      </c>
      <c r="AA112">
        <v>624</v>
      </c>
      <c r="AB112">
        <v>717</v>
      </c>
      <c r="AC112" s="2">
        <f>(Table2[[#This Row],[Close Price]]/Table2[[#This Row],[Day Low]])-1</f>
        <v>1.2820512820512775E-2</v>
      </c>
      <c r="AD112" s="2">
        <f>(Table2[[#This Row],[Day High]]/Table2[[#This Row],[Close Price]])-1</f>
        <v>1.0838607594936711E-2</v>
      </c>
      <c r="AE112" s="2">
        <f>(Table2[[#This Row],[Close Price]]/Table2[[#This Row],[Current Week Low]])-1</f>
        <v>1.2820512820512775E-2</v>
      </c>
      <c r="AF112" s="2">
        <f>(Table2[[#This Row],[Current Week High]]/Table2[[#This Row],[Close Price]])-1</f>
        <v>1.0838607594936711E-2</v>
      </c>
      <c r="AG112" s="2">
        <f>(Table2[[#This Row],[Close Price]]/Table2[[#This Row],[Current Month Low]])-1</f>
        <v>1.2820512820512775E-2</v>
      </c>
      <c r="AH112" s="2">
        <f>(Table2[[#This Row],[Current Month High]]/Table2[[#This Row],[Close Price]])-1</f>
        <v>0.134493670886076</v>
      </c>
      <c r="AI112">
        <v>27.800632911392398</v>
      </c>
      <c r="AJ112">
        <v>122.066057624736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0.45</v>
      </c>
      <c r="AM112" t="s">
        <v>10507</v>
      </c>
      <c r="AN112">
        <v>-6.11</v>
      </c>
      <c r="AO112" t="s">
        <v>10506</v>
      </c>
      <c r="AP112">
        <v>5.6609837835013999E-2</v>
      </c>
      <c r="AQ112">
        <f>(Table2[[#This Row],[Sharpe Ratio]]-AVERAGE(Table2[Sharpe Ratio]))/_xlfn.STDEV.P(Table2[Sharpe Ratio])</f>
        <v>9.7468176348165375E-2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2.5059469129990415</v>
      </c>
      <c r="AS112">
        <f>_xlfn.RANK.AVG(Table2[[#This Row],[1Y Return vs Nifty Z-Score]],Table2[1Y Return vs Nifty Z-Score])</f>
        <v>150</v>
      </c>
      <c r="AT112">
        <f>_xlfn.RANK.AVG(Table2[[#This Row],[6M Return vs Nifty Z-Score]],Table2[6M Return vs Nifty Z-Score])</f>
        <v>8</v>
      </c>
      <c r="AU112">
        <f>_xlfn.RANK.AVG(Table2[[#This Row],[Sharpe Ratio Z-Score]],Table2[Sharpe Ratio Z-Score])</f>
        <v>306</v>
      </c>
      <c r="AV112">
        <f>(Table2[[#This Row],[Rank 1Y]]+Table2[[#This Row],[Rank 6M]]+Table2[[#This Row],[Rank Sharpe]])/3</f>
        <v>154.66666666666666</v>
      </c>
    </row>
    <row r="113" spans="1:48" x14ac:dyDescent="0.3">
      <c r="A113" t="s">
        <v>690</v>
      </c>
      <c r="B113" t="s">
        <v>691</v>
      </c>
      <c r="C113" t="s">
        <v>10475</v>
      </c>
      <c r="D113" t="s">
        <v>170</v>
      </c>
      <c r="E113">
        <v>24498.590099000001</v>
      </c>
      <c r="F113">
        <v>5659.75</v>
      </c>
      <c r="G113">
        <v>88.300262485107893</v>
      </c>
      <c r="H113">
        <f>(Table2[[#This Row],[1Y Return vs Nifty]]-AVERAGE(Table2[1Y Return vs Nifty]))/_xlfn.STDEV.P(Table2[1Y Return vs Nifty])</f>
        <v>0.67051517817905437</v>
      </c>
      <c r="I113">
        <v>1.0473876969920599</v>
      </c>
      <c r="J113">
        <f>(Table2[[#This Row],[1M Return vs Nifty]]-AVERAGE(Table2[1M Return vs Nifty]))/_xlfn.STDEV.P(Table2[1M Return vs Nifty])</f>
        <v>0.40712307200162118</v>
      </c>
      <c r="K113">
        <v>77.487387141998198</v>
      </c>
      <c r="L113">
        <f>(Table2[[#This Row],[6M Return vs Nifty]]-AVERAGE(Table2[6M Return vs Nifty]))/_xlfn.STDEV.P(Table2[6M Return vs Nifty])</f>
        <v>2.2818621943909672</v>
      </c>
      <c r="M113">
        <v>-3.1937642224055098</v>
      </c>
      <c r="N113">
        <f>(Table2[[#This Row],[1W Return vs Nifty]]-AVERAGE(Table2[1W Return vs Nifty]))/_xlfn.STDEV.P(Table2[1W Return vs Nifty])</f>
        <v>-0.1492751751388055</v>
      </c>
      <c r="O113">
        <v>5374.75</v>
      </c>
      <c r="P113">
        <v>4922.40965276923</v>
      </c>
      <c r="Q113">
        <v>3836.6216349985798</v>
      </c>
      <c r="R113">
        <v>63.080832275652803</v>
      </c>
      <c r="S113" s="2">
        <f>(Table2[[#This Row],[Close Price]]-Table2[[#This Row],[20D EMA]])/Table2[[#This Row],[20D EMA]]</f>
        <v>5.3025722126610539E-2</v>
      </c>
      <c r="T113" s="2">
        <f>(Table2[[#This Row],[Close Price]]-Table2[[#This Row],[50D EMA]])/Table2[[#This Row],[50D EMA]]</f>
        <v>0.1497925608072786</v>
      </c>
      <c r="U113" s="2">
        <f>(Table2[[#This Row],[Close Price]]-Table2[[#This Row],[200D EMA]])/Table2[[#This Row],[200D EMA]]</f>
        <v>0.47519107653733883</v>
      </c>
      <c r="V113">
        <v>0.89592948245779602</v>
      </c>
      <c r="W113">
        <v>5348.05</v>
      </c>
      <c r="X113">
        <v>5685.9</v>
      </c>
      <c r="Y113">
        <v>5348.05</v>
      </c>
      <c r="Z113">
        <v>5685.9</v>
      </c>
      <c r="AA113">
        <v>4991.05</v>
      </c>
      <c r="AB113">
        <v>5900</v>
      </c>
      <c r="AC113" s="2">
        <f>(Table2[[#This Row],[Close Price]]/Table2[[#This Row],[Day Low]])-1</f>
        <v>5.8282925552304077E-2</v>
      </c>
      <c r="AD113" s="2">
        <f>(Table2[[#This Row],[Day High]]/Table2[[#This Row],[Close Price]])-1</f>
        <v>4.6203454216175999E-3</v>
      </c>
      <c r="AE113" s="2">
        <f>(Table2[[#This Row],[Close Price]]/Table2[[#This Row],[Current Week Low]])-1</f>
        <v>5.8282925552304077E-2</v>
      </c>
      <c r="AF113" s="2">
        <f>(Table2[[#This Row],[Current Week High]]/Table2[[#This Row],[Close Price]])-1</f>
        <v>4.6203454216175999E-3</v>
      </c>
      <c r="AG113" s="2">
        <f>(Table2[[#This Row],[Close Price]]/Table2[[#This Row],[Current Month Low]])-1</f>
        <v>0.1339798238847536</v>
      </c>
      <c r="AH113" s="2">
        <f>(Table2[[#This Row],[Current Month High]]/Table2[[#This Row],[Close Price]])-1</f>
        <v>4.2448871416582046E-2</v>
      </c>
      <c r="AI113">
        <v>4.2448871416582001</v>
      </c>
      <c r="AJ113">
        <v>132.911522633744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0.36</v>
      </c>
      <c r="AM113" t="s">
        <v>10507</v>
      </c>
      <c r="AN113">
        <v>6.4</v>
      </c>
      <c r="AO113" t="s">
        <v>10507</v>
      </c>
      <c r="AP113">
        <v>5.1683366259351E-2</v>
      </c>
      <c r="AQ113">
        <f>(Table2[[#This Row],[Sharpe Ratio]]-AVERAGE(Table2[Sharpe Ratio]))/_xlfn.STDEV.P(Table2[Sharpe Ratio])</f>
        <v>4.1385712103652543E-2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3.2516109815364898</v>
      </c>
      <c r="AS113">
        <f>_xlfn.RANK.AVG(Table2[[#This Row],[1Y Return vs Nifty Z-Score]],Table2[1Y Return vs Nifty Z-Score])</f>
        <v>121</v>
      </c>
      <c r="AT113">
        <f>_xlfn.RANK.AVG(Table2[[#This Row],[6M Return vs Nifty Z-Score]],Table2[6M Return vs Nifty Z-Score])</f>
        <v>22</v>
      </c>
      <c r="AU113">
        <f>_xlfn.RANK.AVG(Table2[[#This Row],[Sharpe Ratio Z-Score]],Table2[Sharpe Ratio Z-Score])</f>
        <v>323</v>
      </c>
      <c r="AV113">
        <f>(Table2[[#This Row],[Rank 1Y]]+Table2[[#This Row],[Rank 6M]]+Table2[[#This Row],[Rank Sharpe]])/3</f>
        <v>155.33333333333334</v>
      </c>
    </row>
    <row r="114" spans="1:48" x14ac:dyDescent="0.3">
      <c r="A114" t="s">
        <v>141</v>
      </c>
      <c r="B114" t="s">
        <v>142</v>
      </c>
      <c r="C114" t="s">
        <v>10471</v>
      </c>
      <c r="D114" t="s">
        <v>143</v>
      </c>
      <c r="E114">
        <v>192818.31000117</v>
      </c>
      <c r="F114">
        <v>221.66</v>
      </c>
      <c r="G114">
        <v>148.515633054532</v>
      </c>
      <c r="H114">
        <f>(Table2[[#This Row],[1Y Return vs Nifty]]-AVERAGE(Table2[1Y Return vs Nifty]))/_xlfn.STDEV.P(Table2[1Y Return vs Nifty])</f>
        <v>1.4917635340938233</v>
      </c>
      <c r="I114">
        <v>8.6856846700792492</v>
      </c>
      <c r="J114">
        <f>(Table2[[#This Row],[1M Return vs Nifty]]-AVERAGE(Table2[1M Return vs Nifty]))/_xlfn.STDEV.P(Table2[1M Return vs Nifty])</f>
        <v>1.2312573239646134</v>
      </c>
      <c r="K114">
        <v>56.759549944496797</v>
      </c>
      <c r="L114">
        <f>(Table2[[#This Row],[6M Return vs Nifty]]-AVERAGE(Table2[6M Return vs Nifty]))/_xlfn.STDEV.P(Table2[6M Return vs Nifty])</f>
        <v>1.597423155246668</v>
      </c>
      <c r="M114">
        <v>-2.7838457168139699</v>
      </c>
      <c r="N114">
        <f>(Table2[[#This Row],[1W Return vs Nifty]]-AVERAGE(Table2[1W Return vs Nifty]))/_xlfn.STDEV.P(Table2[1W Return vs Nifty])</f>
        <v>-4.6001235402628252E-2</v>
      </c>
      <c r="O114">
        <v>211.33</v>
      </c>
      <c r="P114">
        <v>199.562733020525</v>
      </c>
      <c r="Q114">
        <v>160.498588462416</v>
      </c>
      <c r="R114">
        <v>63.226250307157997</v>
      </c>
      <c r="S114" s="2">
        <f>(Table2[[#This Row],[Close Price]]-Table2[[#This Row],[20D EMA]])/Table2[[#This Row],[20D EMA]]</f>
        <v>4.888089717503423E-2</v>
      </c>
      <c r="T114" s="2">
        <f>(Table2[[#This Row],[Close Price]]-Table2[[#This Row],[50D EMA]])/Table2[[#This Row],[50D EMA]]</f>
        <v>0.11072842431558749</v>
      </c>
      <c r="U114" s="2">
        <f>(Table2[[#This Row],[Close Price]]-Table2[[#This Row],[200D EMA]])/Table2[[#This Row],[200D EMA]]</f>
        <v>0.3810713360379876</v>
      </c>
      <c r="V114">
        <v>0.90457084098794605</v>
      </c>
      <c r="W114">
        <v>214</v>
      </c>
      <c r="X114">
        <v>222.19</v>
      </c>
      <c r="Y114">
        <v>214</v>
      </c>
      <c r="Z114">
        <v>222.19</v>
      </c>
      <c r="AA114">
        <v>194.56</v>
      </c>
      <c r="AB114">
        <v>232</v>
      </c>
      <c r="AC114" s="2">
        <f>(Table2[[#This Row],[Close Price]]/Table2[[#This Row],[Day Low]])-1</f>
        <v>3.579439252336436E-2</v>
      </c>
      <c r="AD114" s="2">
        <f>(Table2[[#This Row],[Day High]]/Table2[[#This Row],[Close Price]])-1</f>
        <v>2.3910493548677803E-3</v>
      </c>
      <c r="AE114" s="2">
        <f>(Table2[[#This Row],[Close Price]]/Table2[[#This Row],[Current Week Low]])-1</f>
        <v>3.579439252336436E-2</v>
      </c>
      <c r="AF114" s="2">
        <f>(Table2[[#This Row],[Current Week High]]/Table2[[#This Row],[Close Price]])-1</f>
        <v>2.3910493548677803E-3</v>
      </c>
      <c r="AG114" s="2">
        <f>(Table2[[#This Row],[Close Price]]/Table2[[#This Row],[Current Month Low]])-1</f>
        <v>0.13928865131578938</v>
      </c>
      <c r="AH114" s="2">
        <f>(Table2[[#This Row],[Current Month High]]/Table2[[#This Row],[Close Price]])-1</f>
        <v>4.6648019489307968E-2</v>
      </c>
      <c r="AI114">
        <v>4.6648019489307897</v>
      </c>
      <c r="AJ114">
        <v>179.52080706179001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-0.05</v>
      </c>
      <c r="AM114" t="s">
        <v>10506</v>
      </c>
      <c r="AN114">
        <v>6.34</v>
      </c>
      <c r="AO114" t="s">
        <v>10507</v>
      </c>
      <c r="AP114">
        <v>4.0207508525459998E-2</v>
      </c>
      <c r="AQ114">
        <f>(Table2[[#This Row],[Sharpe Ratio]]-AVERAGE(Table2[Sharpe Ratio]))/_xlfn.STDEV.P(Table2[Sharpe Ratio])</f>
        <v>-8.9254315175799306E-2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4.1851884627266767</v>
      </c>
      <c r="AS114">
        <f>_xlfn.RANK.AVG(Table2[[#This Row],[1Y Return vs Nifty Z-Score]],Table2[1Y Return vs Nifty Z-Score])</f>
        <v>55</v>
      </c>
      <c r="AT114">
        <f>_xlfn.RANK.AVG(Table2[[#This Row],[6M Return vs Nifty Z-Score]],Table2[6M Return vs Nifty Z-Score])</f>
        <v>53</v>
      </c>
      <c r="AU114">
        <f>_xlfn.RANK.AVG(Table2[[#This Row],[Sharpe Ratio Z-Score]],Table2[Sharpe Ratio Z-Score])</f>
        <v>359</v>
      </c>
      <c r="AV114">
        <f>(Table2[[#This Row],[Rank 1Y]]+Table2[[#This Row],[Rank 6M]]+Table2[[#This Row],[Rank Sharpe]])/3</f>
        <v>155.66666666666666</v>
      </c>
    </row>
    <row r="115" spans="1:48" x14ac:dyDescent="0.3">
      <c r="A115" t="s">
        <v>90</v>
      </c>
      <c r="B115" t="s">
        <v>91</v>
      </c>
      <c r="C115" t="s">
        <v>10459</v>
      </c>
      <c r="D115" t="s">
        <v>92</v>
      </c>
      <c r="E115">
        <v>302713.21542223898</v>
      </c>
      <c r="F115">
        <v>491.2</v>
      </c>
      <c r="G115">
        <v>88.557835338430294</v>
      </c>
      <c r="H115">
        <f>(Table2[[#This Row],[1Y Return vs Nifty]]-AVERAGE(Table2[1Y Return vs Nifty]))/_xlfn.STDEV.P(Table2[1Y Return vs Nifty])</f>
        <v>0.67402808992100594</v>
      </c>
      <c r="I115">
        <v>-2.12294062243144</v>
      </c>
      <c r="J115">
        <f>(Table2[[#This Row],[1M Return vs Nifty]]-AVERAGE(Table2[1M Return vs Nifty]))/_xlfn.STDEV.P(Table2[1M Return vs Nifty])</f>
        <v>6.5060414944551531E-2</v>
      </c>
      <c r="K115">
        <v>17.264877683330599</v>
      </c>
      <c r="L115">
        <f>(Table2[[#This Row],[6M Return vs Nifty]]-AVERAGE(Table2[6M Return vs Nifty]))/_xlfn.STDEV.P(Table2[6M Return vs Nifty])</f>
        <v>0.29329792133128035</v>
      </c>
      <c r="M115">
        <v>-2.0263971354866799</v>
      </c>
      <c r="N115">
        <f>(Table2[[#This Row],[1W Return vs Nifty]]-AVERAGE(Table2[1W Return vs Nifty]))/_xlfn.STDEV.P(Table2[1W Return vs Nifty])</f>
        <v>0.14482864437643661</v>
      </c>
      <c r="O115">
        <v>490.6</v>
      </c>
      <c r="P115">
        <v>480.132121258967</v>
      </c>
      <c r="Q115">
        <v>415.41196167519797</v>
      </c>
      <c r="R115">
        <v>47.878011276033497</v>
      </c>
      <c r="S115" s="2">
        <f>(Table2[[#This Row],[Close Price]]-Table2[[#This Row],[20D EMA]])/Table2[[#This Row],[20D EMA]]</f>
        <v>1.2229922543823192E-3</v>
      </c>
      <c r="T115" s="2">
        <f>(Table2[[#This Row],[Close Price]]-Table2[[#This Row],[50D EMA]])/Table2[[#This Row],[50D EMA]]</f>
        <v>2.3051735659783832E-2</v>
      </c>
      <c r="U115" s="2">
        <f>(Table2[[#This Row],[Close Price]]-Table2[[#This Row],[200D EMA]])/Table2[[#This Row],[200D EMA]]</f>
        <v>0.1824406741182362</v>
      </c>
      <c r="V115">
        <v>0.84276218398108405</v>
      </c>
      <c r="W115">
        <v>483.55</v>
      </c>
      <c r="X115">
        <v>496</v>
      </c>
      <c r="Y115">
        <v>483.55</v>
      </c>
      <c r="Z115">
        <v>496</v>
      </c>
      <c r="AA115">
        <v>471.25</v>
      </c>
      <c r="AB115">
        <v>518.4</v>
      </c>
      <c r="AC115" s="2">
        <f>(Table2[[#This Row],[Close Price]]/Table2[[#This Row],[Day Low]])-1</f>
        <v>1.5820494261193252E-2</v>
      </c>
      <c r="AD115" s="2">
        <f>(Table2[[#This Row],[Day High]]/Table2[[#This Row],[Close Price]])-1</f>
        <v>9.7719869706840434E-3</v>
      </c>
      <c r="AE115" s="2">
        <f>(Table2[[#This Row],[Close Price]]/Table2[[#This Row],[Current Week Low]])-1</f>
        <v>1.5820494261193252E-2</v>
      </c>
      <c r="AF115" s="2">
        <f>(Table2[[#This Row],[Current Week High]]/Table2[[#This Row],[Close Price]])-1</f>
        <v>9.7719869706840434E-3</v>
      </c>
      <c r="AG115" s="2">
        <f>(Table2[[#This Row],[Close Price]]/Table2[[#This Row],[Current Month Low]])-1</f>
        <v>4.2334217506631244E-2</v>
      </c>
      <c r="AH115" s="2">
        <f>(Table2[[#This Row],[Current Month High]]/Table2[[#This Row],[Close Price]])-1</f>
        <v>5.5374592833876246E-2</v>
      </c>
      <c r="AI115">
        <v>7.3697068403908803</v>
      </c>
      <c r="AJ115">
        <v>116.530747189772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7.0000000000000007E-2</v>
      </c>
      <c r="AM115" t="s">
        <v>10507</v>
      </c>
      <c r="AN115">
        <v>1.29</v>
      </c>
      <c r="AO115" t="s">
        <v>10507</v>
      </c>
      <c r="AP115">
        <v>0.13938613923992399</v>
      </c>
      <c r="AQ115">
        <f>(Table2[[#This Row],[Sharpe Ratio]]-AVERAGE(Table2[Sharpe Ratio]))/_xlfn.STDEV.P(Table2[Sharpe Ratio])</f>
        <v>1.0397853890906599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2.2170004596639346</v>
      </c>
      <c r="AS115">
        <f>_xlfn.RANK.AVG(Table2[[#This Row],[1Y Return vs Nifty Z-Score]],Table2[1Y Return vs Nifty Z-Score])</f>
        <v>120</v>
      </c>
      <c r="AT115">
        <f>_xlfn.RANK.AVG(Table2[[#This Row],[6M Return vs Nifty Z-Score]],Table2[6M Return vs Nifty Z-Score])</f>
        <v>239</v>
      </c>
      <c r="AU115">
        <f>_xlfn.RANK.AVG(Table2[[#This Row],[Sharpe Ratio Z-Score]],Table2[Sharpe Ratio Z-Score])</f>
        <v>110</v>
      </c>
      <c r="AV115">
        <f>(Table2[[#This Row],[Rank 1Y]]+Table2[[#This Row],[Rank 6M]]+Table2[[#This Row],[Rank Sharpe]])/3</f>
        <v>156.33333333333334</v>
      </c>
    </row>
    <row r="116" spans="1:48" x14ac:dyDescent="0.3">
      <c r="A116" t="s">
        <v>802</v>
      </c>
      <c r="B116" t="s">
        <v>803</v>
      </c>
      <c r="C116" t="s">
        <v>10472</v>
      </c>
      <c r="D116" t="s">
        <v>441</v>
      </c>
      <c r="E116">
        <v>19509.13255065</v>
      </c>
      <c r="F116">
        <v>1366.5</v>
      </c>
      <c r="G116">
        <v>51.604131300626101</v>
      </c>
      <c r="H116">
        <f>(Table2[[#This Row],[1Y Return vs Nifty]]-AVERAGE(Table2[1Y Return vs Nifty]))/_xlfn.STDEV.P(Table2[1Y Return vs Nifty])</f>
        <v>0.17003436873285291</v>
      </c>
      <c r="I116">
        <v>6.4061652313960797</v>
      </c>
      <c r="J116">
        <f>(Table2[[#This Row],[1M Return vs Nifty]]-AVERAGE(Table2[1M Return vs Nifty]))/_xlfn.STDEV.P(Table2[1M Return vs Nifty])</f>
        <v>0.98530851442586043</v>
      </c>
      <c r="K116">
        <v>28.986621255513501</v>
      </c>
      <c r="L116">
        <f>(Table2[[#This Row],[6M Return vs Nifty]]-AVERAGE(Table2[6M Return vs Nifty]))/_xlfn.STDEV.P(Table2[6M Return vs Nifty])</f>
        <v>0.6803532050638168</v>
      </c>
      <c r="M116">
        <v>-10.2349439299997</v>
      </c>
      <c r="N116">
        <f>(Table2[[#This Row],[1W Return vs Nifty]]-AVERAGE(Table2[1W Return vs Nifty]))/_xlfn.STDEV.P(Table2[1W Return vs Nifty])</f>
        <v>-1.9232140407294693</v>
      </c>
      <c r="O116">
        <v>1303.3800000000001</v>
      </c>
      <c r="P116">
        <v>1205.4341824258299</v>
      </c>
      <c r="Q116">
        <v>1013.17461522169</v>
      </c>
      <c r="R116">
        <v>57.304691408741803</v>
      </c>
      <c r="S116" s="2">
        <f>(Table2[[#This Row],[Close Price]]-Table2[[#This Row],[20D EMA]])/Table2[[#This Row],[20D EMA]]</f>
        <v>4.8427933526676709E-2</v>
      </c>
      <c r="T116" s="2">
        <f>(Table2[[#This Row],[Close Price]]-Table2[[#This Row],[50D EMA]])/Table2[[#This Row],[50D EMA]]</f>
        <v>0.13361643457798694</v>
      </c>
      <c r="U116" s="2">
        <f>(Table2[[#This Row],[Close Price]]-Table2[[#This Row],[200D EMA]])/Table2[[#This Row],[200D EMA]]</f>
        <v>0.34873098819298765</v>
      </c>
      <c r="V116">
        <v>2.58085531395268</v>
      </c>
      <c r="W116">
        <v>1262.1500000000001</v>
      </c>
      <c r="X116">
        <v>1418.75</v>
      </c>
      <c r="Y116">
        <v>1262.1500000000001</v>
      </c>
      <c r="Z116">
        <v>1418.75</v>
      </c>
      <c r="AA116">
        <v>1206.05</v>
      </c>
      <c r="AB116">
        <v>1543.7</v>
      </c>
      <c r="AC116" s="2">
        <f>(Table2[[#This Row],[Close Price]]/Table2[[#This Row],[Day Low]])-1</f>
        <v>8.2676385532622909E-2</v>
      </c>
      <c r="AD116" s="2">
        <f>(Table2[[#This Row],[Day High]]/Table2[[#This Row],[Close Price]])-1</f>
        <v>3.8236370289059574E-2</v>
      </c>
      <c r="AE116" s="2">
        <f>(Table2[[#This Row],[Close Price]]/Table2[[#This Row],[Current Week Low]])-1</f>
        <v>8.2676385532622909E-2</v>
      </c>
      <c r="AF116" s="2">
        <f>(Table2[[#This Row],[Current Week High]]/Table2[[#This Row],[Close Price]])-1</f>
        <v>3.8236370289059574E-2</v>
      </c>
      <c r="AG116" s="2">
        <f>(Table2[[#This Row],[Close Price]]/Table2[[#This Row],[Current Month Low]])-1</f>
        <v>0.13303760208946569</v>
      </c>
      <c r="AH116" s="2">
        <f>(Table2[[#This Row],[Current Month High]]/Table2[[#This Row],[Close Price]])-1</f>
        <v>0.12967435053055243</v>
      </c>
      <c r="AI116">
        <v>12.967435053055199</v>
      </c>
      <c r="AJ116">
        <v>88.482758620689594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0.21</v>
      </c>
      <c r="AM116" t="s">
        <v>10507</v>
      </c>
      <c r="AN116">
        <v>10.39</v>
      </c>
      <c r="AO116" t="s">
        <v>10507</v>
      </c>
      <c r="AP116">
        <v>0.14818746216662601</v>
      </c>
      <c r="AQ116">
        <f>(Table2[[#This Row],[Sharpe Ratio]]-AVERAGE(Table2[Sharpe Ratio]))/_xlfn.STDEV.P(Table2[Sharpe Ratio])</f>
        <v>1.1399787771494856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1.0524608246425462</v>
      </c>
      <c r="AS116">
        <f>_xlfn.RANK.AVG(Table2[[#This Row],[1Y Return vs Nifty Z-Score]],Table2[1Y Return vs Nifty Z-Score])</f>
        <v>231</v>
      </c>
      <c r="AT116">
        <f>_xlfn.RANK.AVG(Table2[[#This Row],[6M Return vs Nifty Z-Score]],Table2[6M Return vs Nifty Z-Score])</f>
        <v>147</v>
      </c>
      <c r="AU116">
        <f>_xlfn.RANK.AVG(Table2[[#This Row],[Sharpe Ratio Z-Score]],Table2[Sharpe Ratio Z-Score])</f>
        <v>97</v>
      </c>
      <c r="AV116">
        <f>(Table2[[#This Row],[Rank 1Y]]+Table2[[#This Row],[Rank 6M]]+Table2[[#This Row],[Rank Sharpe]])/3</f>
        <v>158.33333333333334</v>
      </c>
    </row>
    <row r="117" spans="1:48" x14ac:dyDescent="0.3">
      <c r="A117" t="s">
        <v>1469</v>
      </c>
      <c r="B117" t="s">
        <v>1470</v>
      </c>
      <c r="C117" t="s">
        <v>10464</v>
      </c>
      <c r="D117" t="s">
        <v>46</v>
      </c>
      <c r="E117">
        <v>6645.2799928240001</v>
      </c>
      <c r="F117">
        <v>236.72</v>
      </c>
      <c r="G117">
        <v>126.36846110662199</v>
      </c>
      <c r="H117">
        <f>(Table2[[#This Row],[1Y Return vs Nifty]]-AVERAGE(Table2[1Y Return vs Nifty]))/_xlfn.STDEV.P(Table2[1Y Return vs Nifty])</f>
        <v>1.1897089527072833</v>
      </c>
      <c r="I117">
        <v>-10.7262398788545</v>
      </c>
      <c r="J117">
        <f>(Table2[[#This Row],[1M Return vs Nifty]]-AVERAGE(Table2[1M Return vs Nifty]))/_xlfn.STDEV.P(Table2[1M Return vs Nifty])</f>
        <v>-0.86319278365297458</v>
      </c>
      <c r="K117">
        <v>33.459648489860299</v>
      </c>
      <c r="L117">
        <f>(Table2[[#This Row],[6M Return vs Nifty]]-AVERAGE(Table2[6M Return vs Nifty]))/_xlfn.STDEV.P(Table2[6M Return vs Nifty])</f>
        <v>0.828053827814349</v>
      </c>
      <c r="M117">
        <v>-6.5633661117442301</v>
      </c>
      <c r="N117">
        <f>(Table2[[#This Row],[1W Return vs Nifty]]-AVERAGE(Table2[1W Return vs Nifty]))/_xlfn.STDEV.P(Table2[1W Return vs Nifty])</f>
        <v>-0.99820504219201422</v>
      </c>
      <c r="O117">
        <v>229.44</v>
      </c>
      <c r="P117">
        <v>214.41896822708699</v>
      </c>
      <c r="Q117">
        <v>172.199676434114</v>
      </c>
      <c r="R117">
        <v>56.550623982123703</v>
      </c>
      <c r="S117" s="2">
        <f>(Table2[[#This Row],[Close Price]]-Table2[[#This Row],[20D EMA]])/Table2[[#This Row],[20D EMA]]</f>
        <v>3.1729428172942824E-2</v>
      </c>
      <c r="T117" s="2">
        <f>(Table2[[#This Row],[Close Price]]-Table2[[#This Row],[50D EMA]])/Table2[[#This Row],[50D EMA]]</f>
        <v>0.10400680479580712</v>
      </c>
      <c r="U117" s="2">
        <f>(Table2[[#This Row],[Close Price]]-Table2[[#This Row],[200D EMA]])/Table2[[#This Row],[200D EMA]]</f>
        <v>0.37468318699525771</v>
      </c>
      <c r="V117">
        <v>0.61294500261976803</v>
      </c>
      <c r="W117">
        <v>215.31</v>
      </c>
      <c r="X117">
        <v>239</v>
      </c>
      <c r="Y117">
        <v>215.31</v>
      </c>
      <c r="Z117">
        <v>239</v>
      </c>
      <c r="AA117">
        <v>215.31</v>
      </c>
      <c r="AB117">
        <v>243.35</v>
      </c>
      <c r="AC117" s="2">
        <f>(Table2[[#This Row],[Close Price]]/Table2[[#This Row],[Day Low]])-1</f>
        <v>9.9438019599646932E-2</v>
      </c>
      <c r="AD117" s="2">
        <f>(Table2[[#This Row],[Day High]]/Table2[[#This Row],[Close Price]])-1</f>
        <v>9.6316323082121791E-3</v>
      </c>
      <c r="AE117" s="2">
        <f>(Table2[[#This Row],[Close Price]]/Table2[[#This Row],[Current Week Low]])-1</f>
        <v>9.9438019599646932E-2</v>
      </c>
      <c r="AF117" s="2">
        <f>(Table2[[#This Row],[Current Week High]]/Table2[[#This Row],[Close Price]])-1</f>
        <v>9.6316323082121791E-3</v>
      </c>
      <c r="AG117" s="2">
        <f>(Table2[[#This Row],[Close Price]]/Table2[[#This Row],[Current Month Low]])-1</f>
        <v>9.9438019599646932E-2</v>
      </c>
      <c r="AH117" s="2">
        <f>(Table2[[#This Row],[Current Month High]]/Table2[[#This Row],[Close Price]])-1</f>
        <v>2.8007772896248673E-2</v>
      </c>
      <c r="AI117">
        <v>5.1875633660020304</v>
      </c>
      <c r="AJ117">
        <v>166.12703766160701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0.28000000000000003</v>
      </c>
      <c r="AM117" t="s">
        <v>10507</v>
      </c>
      <c r="AN117">
        <v>0.47</v>
      </c>
      <c r="AO117" t="s">
        <v>10507</v>
      </c>
      <c r="AP117">
        <v>6.3292041946866995E-2</v>
      </c>
      <c r="AQ117">
        <f>(Table2[[#This Row],[Sharpe Ratio]]-AVERAGE(Table2[Sharpe Ratio]))/_xlfn.STDEV.P(Table2[Sharpe Ratio])</f>
        <v>0.17353772580600393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0.32990268048264737</v>
      </c>
      <c r="AS117">
        <f>_xlfn.RANK.AVG(Table2[[#This Row],[1Y Return vs Nifty Z-Score]],Table2[1Y Return vs Nifty Z-Score])</f>
        <v>77</v>
      </c>
      <c r="AT117">
        <f>_xlfn.RANK.AVG(Table2[[#This Row],[6M Return vs Nifty Z-Score]],Table2[6M Return vs Nifty Z-Score])</f>
        <v>118</v>
      </c>
      <c r="AU117">
        <f>_xlfn.RANK.AVG(Table2[[#This Row],[Sharpe Ratio Z-Score]],Table2[Sharpe Ratio Z-Score])</f>
        <v>283</v>
      </c>
      <c r="AV117">
        <f>(Table2[[#This Row],[Rank 1Y]]+Table2[[#This Row],[Rank 6M]]+Table2[[#This Row],[Rank Sharpe]])/3</f>
        <v>159.33333333333334</v>
      </c>
    </row>
    <row r="118" spans="1:48" x14ac:dyDescent="0.3">
      <c r="A118" t="s">
        <v>957</v>
      </c>
      <c r="B118" t="s">
        <v>958</v>
      </c>
      <c r="C118" t="s">
        <v>10469</v>
      </c>
      <c r="D118" t="s">
        <v>132</v>
      </c>
      <c r="E118">
        <v>14614.76593494</v>
      </c>
      <c r="F118">
        <v>1075.05</v>
      </c>
      <c r="G118">
        <v>75.620270488866794</v>
      </c>
      <c r="H118">
        <f>(Table2[[#This Row],[1Y Return vs Nifty]]-AVERAGE(Table2[1Y Return vs Nifty]))/_xlfn.STDEV.P(Table2[1Y Return vs Nifty])</f>
        <v>0.49757889162212809</v>
      </c>
      <c r="I118">
        <v>-8.3728716467635103</v>
      </c>
      <c r="J118">
        <f>(Table2[[#This Row],[1M Return vs Nifty]]-AVERAGE(Table2[1M Return vs Nifty]))/_xlfn.STDEV.P(Table2[1M Return vs Nifty])</f>
        <v>-0.60927605661533912</v>
      </c>
      <c r="K118">
        <v>36.6344889125862</v>
      </c>
      <c r="L118">
        <f>(Table2[[#This Row],[6M Return vs Nifty]]-AVERAGE(Table2[6M Return vs Nifty]))/_xlfn.STDEV.P(Table2[6M Return vs Nifty])</f>
        <v>0.93288795535318036</v>
      </c>
      <c r="M118">
        <v>-4.6812800158634502</v>
      </c>
      <c r="N118">
        <f>(Table2[[#This Row],[1W Return vs Nifty]]-AVERAGE(Table2[1W Return vs Nifty]))/_xlfn.STDEV.P(Table2[1W Return vs Nifty])</f>
        <v>-0.52403653456682375</v>
      </c>
      <c r="O118">
        <v>1101.79</v>
      </c>
      <c r="P118">
        <v>1035.4314505201901</v>
      </c>
      <c r="Q118">
        <v>827.17571185269799</v>
      </c>
      <c r="R118">
        <v>37.387883321127802</v>
      </c>
      <c r="S118" s="2">
        <f>(Table2[[#This Row],[Close Price]]-Table2[[#This Row],[20D EMA]])/Table2[[#This Row],[20D EMA]]</f>
        <v>-2.42695976547255E-2</v>
      </c>
      <c r="T118" s="2">
        <f>(Table2[[#This Row],[Close Price]]-Table2[[#This Row],[50D EMA]])/Table2[[#This Row],[50D EMA]]</f>
        <v>3.826284150428879E-2</v>
      </c>
      <c r="U118" s="2">
        <f>(Table2[[#This Row],[Close Price]]-Table2[[#This Row],[200D EMA]])/Table2[[#This Row],[200D EMA]]</f>
        <v>0.29966340234061778</v>
      </c>
      <c r="V118">
        <v>1.2558211735506</v>
      </c>
      <c r="W118">
        <v>1063.2</v>
      </c>
      <c r="X118">
        <v>1101.2</v>
      </c>
      <c r="Y118">
        <v>1063.2</v>
      </c>
      <c r="Z118">
        <v>1101.2</v>
      </c>
      <c r="AA118">
        <v>1063.2</v>
      </c>
      <c r="AB118">
        <v>1223.95</v>
      </c>
      <c r="AC118" s="2">
        <f>(Table2[[#This Row],[Close Price]]/Table2[[#This Row],[Day Low]])-1</f>
        <v>1.1145598194130857E-2</v>
      </c>
      <c r="AD118" s="2">
        <f>(Table2[[#This Row],[Day High]]/Table2[[#This Row],[Close Price]])-1</f>
        <v>2.4324450025580369E-2</v>
      </c>
      <c r="AE118" s="2">
        <f>(Table2[[#This Row],[Close Price]]/Table2[[#This Row],[Current Week Low]])-1</f>
        <v>1.1145598194130857E-2</v>
      </c>
      <c r="AF118" s="2">
        <f>(Table2[[#This Row],[Current Week High]]/Table2[[#This Row],[Close Price]])-1</f>
        <v>2.4324450025580369E-2</v>
      </c>
      <c r="AG118" s="2">
        <f>(Table2[[#This Row],[Close Price]]/Table2[[#This Row],[Current Month Low]])-1</f>
        <v>1.1145598194130857E-2</v>
      </c>
      <c r="AH118" s="2">
        <f>(Table2[[#This Row],[Current Month High]]/Table2[[#This Row],[Close Price]])-1</f>
        <v>0.13850518580531146</v>
      </c>
      <c r="AI118">
        <v>13.8505185805311</v>
      </c>
      <c r="AJ118">
        <v>102.591161782719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0.18</v>
      </c>
      <c r="AM118" t="s">
        <v>10507</v>
      </c>
      <c r="AN118">
        <v>-2.83</v>
      </c>
      <c r="AO118" t="s">
        <v>10506</v>
      </c>
      <c r="AP118">
        <v>8.4427896010539003E-2</v>
      </c>
      <c r="AQ118">
        <f>(Table2[[#This Row],[Sharpe Ratio]]-AVERAGE(Table2[Sharpe Ratio]))/_xlfn.STDEV.P(Table2[Sharpe Ratio])</f>
        <v>0.41414619407745712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0.7113004498706027</v>
      </c>
      <c r="AS118">
        <f>_xlfn.RANK.AVG(Table2[[#This Row],[1Y Return vs Nifty Z-Score]],Table2[1Y Return vs Nifty Z-Score])</f>
        <v>149</v>
      </c>
      <c r="AT118">
        <f>_xlfn.RANK.AVG(Table2[[#This Row],[6M Return vs Nifty Z-Score]],Table2[6M Return vs Nifty Z-Score])</f>
        <v>102</v>
      </c>
      <c r="AU118">
        <f>_xlfn.RANK.AVG(Table2[[#This Row],[Sharpe Ratio Z-Score]],Table2[Sharpe Ratio Z-Score])</f>
        <v>228</v>
      </c>
      <c r="AV118">
        <f>(Table2[[#This Row],[Rank 1Y]]+Table2[[#This Row],[Rank 6M]]+Table2[[#This Row],[Rank Sharpe]])/3</f>
        <v>159.66666666666666</v>
      </c>
    </row>
    <row r="119" spans="1:48" x14ac:dyDescent="0.3">
      <c r="A119" t="s">
        <v>582</v>
      </c>
      <c r="B119" t="s">
        <v>583</v>
      </c>
      <c r="C119" t="s">
        <v>10461</v>
      </c>
      <c r="D119" t="s">
        <v>414</v>
      </c>
      <c r="E119">
        <v>31879.14366274</v>
      </c>
      <c r="F119">
        <v>533.95000000000005</v>
      </c>
      <c r="G119">
        <v>163.42411906298699</v>
      </c>
      <c r="H119">
        <f>(Table2[[#This Row],[1Y Return vs Nifty]]-AVERAGE(Table2[1Y Return vs Nifty]))/_xlfn.STDEV.P(Table2[1Y Return vs Nifty])</f>
        <v>1.6950931741482014</v>
      </c>
      <c r="I119">
        <v>-22.0014342994582</v>
      </c>
      <c r="J119">
        <f>(Table2[[#This Row],[1M Return vs Nifty]]-AVERAGE(Table2[1M Return vs Nifty]))/_xlfn.STDEV.P(Table2[1M Return vs Nifty])</f>
        <v>-2.0797301809683675</v>
      </c>
      <c r="K119">
        <v>24.132029774835999</v>
      </c>
      <c r="L119">
        <f>(Table2[[#This Row],[6M Return vs Nifty]]-AVERAGE(Table2[6M Return vs Nifty]))/_xlfn.STDEV.P(Table2[6M Return vs Nifty])</f>
        <v>0.52005322312100544</v>
      </c>
      <c r="M119">
        <v>1.56108399392149</v>
      </c>
      <c r="N119">
        <f>(Table2[[#This Row],[1W Return vs Nifty]]-AVERAGE(Table2[1W Return vs Nifty]))/_xlfn.STDEV.P(Table2[1W Return vs Nifty])</f>
        <v>1.048650513624632</v>
      </c>
      <c r="O119">
        <v>562</v>
      </c>
      <c r="P119">
        <v>568.95731396083795</v>
      </c>
      <c r="Q119">
        <v>452.27905434732401</v>
      </c>
      <c r="R119">
        <v>33.0336154374898</v>
      </c>
      <c r="S119" s="2">
        <f>(Table2[[#This Row],[Close Price]]-Table2[[#This Row],[20D EMA]])/Table2[[#This Row],[20D EMA]]</f>
        <v>-4.9911032028469672E-2</v>
      </c>
      <c r="T119" s="2">
        <f>(Table2[[#This Row],[Close Price]]-Table2[[#This Row],[50D EMA]])/Table2[[#This Row],[50D EMA]]</f>
        <v>-6.1528893472046133E-2</v>
      </c>
      <c r="U119" s="2">
        <f>(Table2[[#This Row],[Close Price]]-Table2[[#This Row],[200D EMA]])/Table2[[#This Row],[200D EMA]]</f>
        <v>0.18057644913610679</v>
      </c>
      <c r="V119">
        <v>0.58829246071652996</v>
      </c>
      <c r="W119">
        <v>522.6</v>
      </c>
      <c r="X119">
        <v>538.25</v>
      </c>
      <c r="Y119">
        <v>522.6</v>
      </c>
      <c r="Z119">
        <v>538.25</v>
      </c>
      <c r="AA119">
        <v>517</v>
      </c>
      <c r="AB119">
        <v>614.54999999999995</v>
      </c>
      <c r="AC119" s="2">
        <f>(Table2[[#This Row],[Close Price]]/Table2[[#This Row],[Day Low]])-1</f>
        <v>2.1718331419823933E-2</v>
      </c>
      <c r="AD119" s="2">
        <f>(Table2[[#This Row],[Day High]]/Table2[[#This Row],[Close Price]])-1</f>
        <v>8.0531885007959492E-3</v>
      </c>
      <c r="AE119" s="2">
        <f>(Table2[[#This Row],[Close Price]]/Table2[[#This Row],[Current Week Low]])-1</f>
        <v>2.1718331419823933E-2</v>
      </c>
      <c r="AF119" s="2">
        <f>(Table2[[#This Row],[Current Week High]]/Table2[[#This Row],[Close Price]])-1</f>
        <v>8.0531885007959492E-3</v>
      </c>
      <c r="AG119" s="2">
        <f>(Table2[[#This Row],[Close Price]]/Table2[[#This Row],[Current Month Low]])-1</f>
        <v>3.2785299806576518E-2</v>
      </c>
      <c r="AH119" s="2">
        <f>(Table2[[#This Row],[Current Month High]]/Table2[[#This Row],[Close Price]])-1</f>
        <v>0.15095046352654728</v>
      </c>
      <c r="AI119">
        <v>35.218653431969202</v>
      </c>
      <c r="AJ119">
        <v>194.106306802533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-0.19</v>
      </c>
      <c r="AM119" t="s">
        <v>10506</v>
      </c>
      <c r="AN119">
        <v>-5.03</v>
      </c>
      <c r="AO119" t="s">
        <v>10506</v>
      </c>
      <c r="AP119">
        <v>7.0910979563802004E-2</v>
      </c>
      <c r="AQ119">
        <f>(Table2[[#This Row],[Sharpe Ratio]]-AVERAGE(Table2[Sharpe Ratio]))/_xlfn.STDEV.P(Table2[Sharpe Ratio])</f>
        <v>0.26027095666310623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41</v>
      </c>
      <c r="AT119">
        <f>_xlfn.RANK.AVG(Table2[[#This Row],[6M Return vs Nifty Z-Score]],Table2[6M Return vs Nifty Z-Score])</f>
        <v>185</v>
      </c>
      <c r="AU119">
        <f>_xlfn.RANK.AVG(Table2[[#This Row],[Sharpe Ratio Z-Score]],Table2[Sharpe Ratio Z-Score])</f>
        <v>259</v>
      </c>
      <c r="AV119">
        <f>(Table2[[#This Row],[Rank 1Y]]+Table2[[#This Row],[Rank 6M]]+Table2[[#This Row],[Rank Sharpe]])/3</f>
        <v>161.66666666666666</v>
      </c>
    </row>
    <row r="120" spans="1:48" x14ac:dyDescent="0.3">
      <c r="A120" t="s">
        <v>1167</v>
      </c>
      <c r="B120" t="s">
        <v>1168</v>
      </c>
      <c r="C120" t="s">
        <v>10463</v>
      </c>
      <c r="D120" t="s">
        <v>405</v>
      </c>
      <c r="E120">
        <v>9904.3811557249992</v>
      </c>
      <c r="F120">
        <v>285.25</v>
      </c>
      <c r="G120">
        <v>48.749894488056</v>
      </c>
      <c r="H120">
        <f>(Table2[[#This Row],[1Y Return vs Nifty]]-AVERAGE(Table2[1Y Return vs Nifty]))/_xlfn.STDEV.P(Table2[1Y Return vs Nifty])</f>
        <v>0.13110681140740071</v>
      </c>
      <c r="I120">
        <v>-0.34943323165321799</v>
      </c>
      <c r="J120">
        <f>(Table2[[#This Row],[1M Return vs Nifty]]-AVERAGE(Table2[1M Return vs Nifty]))/_xlfn.STDEV.P(Table2[1M Return vs Nifty])</f>
        <v>0.25641304132182974</v>
      </c>
      <c r="K120">
        <v>35.183125244905803</v>
      </c>
      <c r="L120">
        <f>(Table2[[#This Row],[6M Return vs Nifty]]-AVERAGE(Table2[6M Return vs Nifty]))/_xlfn.STDEV.P(Table2[6M Return vs Nifty])</f>
        <v>0.88496351708733656</v>
      </c>
      <c r="M120">
        <v>-0.84617080211301499</v>
      </c>
      <c r="N120">
        <f>(Table2[[#This Row],[1W Return vs Nifty]]-AVERAGE(Table2[1W Return vs Nifty]))/_xlfn.STDEV.P(Table2[1W Return vs Nifty])</f>
        <v>0.44217219331426932</v>
      </c>
      <c r="O120">
        <v>272.51</v>
      </c>
      <c r="P120">
        <v>251.40018495209901</v>
      </c>
      <c r="Q120">
        <v>208.65444757907201</v>
      </c>
      <c r="R120">
        <v>64.680638507405703</v>
      </c>
      <c r="S120" s="2">
        <f>(Table2[[#This Row],[Close Price]]-Table2[[#This Row],[20D EMA]])/Table2[[#This Row],[20D EMA]]</f>
        <v>4.6750577960441853E-2</v>
      </c>
      <c r="T120" s="2">
        <f>(Table2[[#This Row],[Close Price]]-Table2[[#This Row],[50D EMA]])/Table2[[#This Row],[50D EMA]]</f>
        <v>0.13464514775257871</v>
      </c>
      <c r="U120" s="2">
        <f>(Table2[[#This Row],[Close Price]]-Table2[[#This Row],[200D EMA]])/Table2[[#This Row],[200D EMA]]</f>
        <v>0.36709283367612483</v>
      </c>
      <c r="V120">
        <v>1.84608211794779</v>
      </c>
      <c r="W120">
        <v>280.10000000000002</v>
      </c>
      <c r="X120">
        <v>287.45</v>
      </c>
      <c r="Y120">
        <v>280.10000000000002</v>
      </c>
      <c r="Z120">
        <v>287.45</v>
      </c>
      <c r="AA120">
        <v>244.85</v>
      </c>
      <c r="AB120">
        <v>298</v>
      </c>
      <c r="AC120" s="2">
        <f>(Table2[[#This Row],[Close Price]]/Table2[[#This Row],[Day Low]])-1</f>
        <v>1.8386290610496125E-2</v>
      </c>
      <c r="AD120" s="2">
        <f>(Table2[[#This Row],[Day High]]/Table2[[#This Row],[Close Price]])-1</f>
        <v>7.712532865907118E-3</v>
      </c>
      <c r="AE120" s="2">
        <f>(Table2[[#This Row],[Close Price]]/Table2[[#This Row],[Current Week Low]])-1</f>
        <v>1.8386290610496125E-2</v>
      </c>
      <c r="AF120" s="2">
        <f>(Table2[[#This Row],[Current Week High]]/Table2[[#This Row],[Close Price]])-1</f>
        <v>7.712532865907118E-3</v>
      </c>
      <c r="AG120" s="2">
        <f>(Table2[[#This Row],[Close Price]]/Table2[[#This Row],[Current Month Low]])-1</f>
        <v>0.16499897896671434</v>
      </c>
      <c r="AH120" s="2">
        <f>(Table2[[#This Row],[Current Month High]]/Table2[[#This Row],[Close Price]])-1</f>
        <v>4.4697633654688929E-2</v>
      </c>
      <c r="AI120">
        <v>4.4697633654688902</v>
      </c>
      <c r="AJ120">
        <v>94.577080491132307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0.18</v>
      </c>
      <c r="AM120" t="s">
        <v>10507</v>
      </c>
      <c r="AN120">
        <v>11.86</v>
      </c>
      <c r="AO120" t="s">
        <v>10507</v>
      </c>
      <c r="AP120">
        <v>0.13138938743972101</v>
      </c>
      <c r="AQ120">
        <f>(Table2[[#This Row],[Sharpe Ratio]]-AVERAGE(Table2[Sharpe Ratio]))/_xlfn.STDEV.P(Table2[Sharpe Ratio])</f>
        <v>0.94875115900951457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2.6634067221403508</v>
      </c>
      <c r="AS120">
        <f>_xlfn.RANK.AVG(Table2[[#This Row],[1Y Return vs Nifty Z-Score]],Table2[1Y Return vs Nifty Z-Score])</f>
        <v>241</v>
      </c>
      <c r="AT120">
        <f>_xlfn.RANK.AVG(Table2[[#This Row],[6M Return vs Nifty Z-Score]],Table2[6M Return vs Nifty Z-Score])</f>
        <v>113</v>
      </c>
      <c r="AU120">
        <f>_xlfn.RANK.AVG(Table2[[#This Row],[Sharpe Ratio Z-Score]],Table2[Sharpe Ratio Z-Score])</f>
        <v>133</v>
      </c>
      <c r="AV120">
        <f>(Table2[[#This Row],[Rank 1Y]]+Table2[[#This Row],[Rank 6M]]+Table2[[#This Row],[Rank Sharpe]])/3</f>
        <v>162.33333333333334</v>
      </c>
    </row>
    <row r="121" spans="1:48" x14ac:dyDescent="0.3">
      <c r="A121" t="s">
        <v>1628</v>
      </c>
      <c r="B121" t="s">
        <v>1629</v>
      </c>
      <c r="C121" t="s">
        <v>10463</v>
      </c>
      <c r="D121" t="s">
        <v>982</v>
      </c>
      <c r="E121">
        <v>5099.768608116</v>
      </c>
      <c r="F121">
        <v>39.979999999999997</v>
      </c>
      <c r="G121">
        <v>84.100273275934796</v>
      </c>
      <c r="H121">
        <f>(Table2[[#This Row],[1Y Return vs Nifty]]-AVERAGE(Table2[1Y Return vs Nifty]))/_xlfn.STDEV.P(Table2[1Y Return vs Nifty])</f>
        <v>0.61323355389815004</v>
      </c>
      <c r="I121">
        <v>-11.174889419312001</v>
      </c>
      <c r="J121">
        <f>(Table2[[#This Row],[1M Return vs Nifty]]-AVERAGE(Table2[1M Return vs Nifty]))/_xlfn.STDEV.P(Table2[1M Return vs Nifty])</f>
        <v>-0.91159983757104723</v>
      </c>
      <c r="K121">
        <v>45.983714988735798</v>
      </c>
      <c r="L121">
        <f>(Table2[[#This Row],[6M Return vs Nifty]]-AVERAGE(Table2[6M Return vs Nifty]))/_xlfn.STDEV.P(Table2[6M Return vs Nifty])</f>
        <v>1.2416020412141986</v>
      </c>
      <c r="M121">
        <v>-8.4756899669995498</v>
      </c>
      <c r="N121">
        <f>(Table2[[#This Row],[1W Return vs Nifty]]-AVERAGE(Table2[1W Return vs Nifty]))/_xlfn.STDEV.P(Table2[1W Return vs Nifty])</f>
        <v>-1.4799915824183356</v>
      </c>
      <c r="O121">
        <v>40.67</v>
      </c>
      <c r="P121">
        <v>38.289167840374098</v>
      </c>
      <c r="Q121">
        <v>32.111379131958103</v>
      </c>
      <c r="R121">
        <v>41.992546096566002</v>
      </c>
      <c r="S121" s="2">
        <f>(Table2[[#This Row],[Close Price]]-Table2[[#This Row],[20D EMA]])/Table2[[#This Row],[20D EMA]]</f>
        <v>-1.6965822473567857E-2</v>
      </c>
      <c r="T121" s="2">
        <f>(Table2[[#This Row],[Close Price]]-Table2[[#This Row],[50D EMA]])/Table2[[#This Row],[50D EMA]]</f>
        <v>4.4159543155257525E-2</v>
      </c>
      <c r="U121" s="2">
        <f>(Table2[[#This Row],[Close Price]]-Table2[[#This Row],[200D EMA]])/Table2[[#This Row],[200D EMA]]</f>
        <v>0.24504151116358724</v>
      </c>
      <c r="V121">
        <v>1.1470181809811499</v>
      </c>
      <c r="W121">
        <v>38.6</v>
      </c>
      <c r="X121">
        <v>40.549999999999997</v>
      </c>
      <c r="Y121">
        <v>38.6</v>
      </c>
      <c r="Z121">
        <v>40.549999999999997</v>
      </c>
      <c r="AA121">
        <v>38.6</v>
      </c>
      <c r="AB121">
        <v>44.95</v>
      </c>
      <c r="AC121" s="2">
        <f>(Table2[[#This Row],[Close Price]]/Table2[[#This Row],[Day Low]])-1</f>
        <v>3.5751295336787337E-2</v>
      </c>
      <c r="AD121" s="2">
        <f>(Table2[[#This Row],[Day High]]/Table2[[#This Row],[Close Price]])-1</f>
        <v>1.4257128564282073E-2</v>
      </c>
      <c r="AE121" s="2">
        <f>(Table2[[#This Row],[Close Price]]/Table2[[#This Row],[Current Week Low]])-1</f>
        <v>3.5751295336787337E-2</v>
      </c>
      <c r="AF121" s="2">
        <f>(Table2[[#This Row],[Current Week High]]/Table2[[#This Row],[Close Price]])-1</f>
        <v>1.4257128564282073E-2</v>
      </c>
      <c r="AG121" s="2">
        <f>(Table2[[#This Row],[Close Price]]/Table2[[#This Row],[Current Month Low]])-1</f>
        <v>3.5751295336787337E-2</v>
      </c>
      <c r="AH121" s="2">
        <f>(Table2[[#This Row],[Current Month High]]/Table2[[#This Row],[Close Price]])-1</f>
        <v>0.12431215607803914</v>
      </c>
      <c r="AI121">
        <v>12.4312156078039</v>
      </c>
      <c r="AJ121">
        <v>151.44654088050299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</v>
      </c>
      <c r="AM121" t="s">
        <v>10505</v>
      </c>
      <c r="AN121">
        <v>-4.08</v>
      </c>
      <c r="AO121" t="s">
        <v>10506</v>
      </c>
      <c r="AP121">
        <v>6.1587368721743002E-2</v>
      </c>
      <c r="AQ121">
        <f>(Table2[[#This Row],[Sharpe Ratio]]-AVERAGE(Table2[Sharpe Ratio]))/_xlfn.STDEV.P(Table2[Sharpe Ratio])</f>
        <v>0.15413189473029562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-0.38262393014673868</v>
      </c>
      <c r="AS121">
        <f>_xlfn.RANK.AVG(Table2[[#This Row],[1Y Return vs Nifty Z-Score]],Table2[1Y Return vs Nifty Z-Score])</f>
        <v>128</v>
      </c>
      <c r="AT121">
        <f>_xlfn.RANK.AVG(Table2[[#This Row],[6M Return vs Nifty Z-Score]],Table2[6M Return vs Nifty Z-Score])</f>
        <v>74</v>
      </c>
      <c r="AU121">
        <f>_xlfn.RANK.AVG(Table2[[#This Row],[Sharpe Ratio Z-Score]],Table2[Sharpe Ratio Z-Score])</f>
        <v>287</v>
      </c>
      <c r="AV121">
        <f>(Table2[[#This Row],[Rank 1Y]]+Table2[[#This Row],[Rank 6M]]+Table2[[#This Row],[Rank Sharpe]])/3</f>
        <v>163</v>
      </c>
    </row>
    <row r="122" spans="1:48" x14ac:dyDescent="0.3">
      <c r="A122" t="s">
        <v>1630</v>
      </c>
      <c r="B122" t="s">
        <v>1631</v>
      </c>
      <c r="C122" t="s">
        <v>10463</v>
      </c>
      <c r="D122" t="s">
        <v>122</v>
      </c>
      <c r="E122">
        <v>5087.07672</v>
      </c>
      <c r="F122">
        <v>548.20000000000005</v>
      </c>
      <c r="G122">
        <v>71.517073775577899</v>
      </c>
      <c r="H122">
        <f>(Table2[[#This Row],[1Y Return vs Nifty]]-AVERAGE(Table2[1Y Return vs Nifty]))/_xlfn.STDEV.P(Table2[1Y Return vs Nifty])</f>
        <v>0.44161737344300622</v>
      </c>
      <c r="I122">
        <v>-10.2575696984978</v>
      </c>
      <c r="J122">
        <f>(Table2[[#This Row],[1M Return vs Nifty]]-AVERAGE(Table2[1M Return vs Nifty]))/_xlfn.STDEV.P(Table2[1M Return vs Nifty])</f>
        <v>-0.8126256022686249</v>
      </c>
      <c r="K122">
        <v>61.975485451653697</v>
      </c>
      <c r="L122">
        <f>(Table2[[#This Row],[6M Return vs Nifty]]-AVERAGE(Table2[6M Return vs Nifty]))/_xlfn.STDEV.P(Table2[6M Return vs Nifty])</f>
        <v>1.7696548190107697</v>
      </c>
      <c r="M122">
        <v>-1.35165895924761</v>
      </c>
      <c r="N122">
        <f>(Table2[[#This Row],[1W Return vs Nifty]]-AVERAGE(Table2[1W Return vs Nifty]))/_xlfn.STDEV.P(Table2[1W Return vs Nifty])</f>
        <v>0.3148206520562431</v>
      </c>
      <c r="O122">
        <v>544.20000000000005</v>
      </c>
      <c r="P122">
        <v>503.60363447268497</v>
      </c>
      <c r="Q122">
        <v>372.20266497043798</v>
      </c>
      <c r="R122">
        <v>52.129859456665599</v>
      </c>
      <c r="S122" s="2">
        <f>(Table2[[#This Row],[Close Price]]-Table2[[#This Row],[20D EMA]])/Table2[[#This Row],[20D EMA]]</f>
        <v>7.3502388827636888E-3</v>
      </c>
      <c r="T122" s="2">
        <f>(Table2[[#This Row],[Close Price]]-Table2[[#This Row],[50D EMA]])/Table2[[#This Row],[50D EMA]]</f>
        <v>8.855449499289493E-2</v>
      </c>
      <c r="U122" s="2">
        <f>(Table2[[#This Row],[Close Price]]-Table2[[#This Row],[200D EMA]])/Table2[[#This Row],[200D EMA]]</f>
        <v>0.47285350588110531</v>
      </c>
      <c r="V122">
        <v>0.31317283749082298</v>
      </c>
      <c r="W122">
        <v>527</v>
      </c>
      <c r="X122">
        <v>551</v>
      </c>
      <c r="Y122">
        <v>527</v>
      </c>
      <c r="Z122">
        <v>551</v>
      </c>
      <c r="AA122">
        <v>518.70000000000005</v>
      </c>
      <c r="AB122">
        <v>576.1</v>
      </c>
      <c r="AC122" s="2">
        <f>(Table2[[#This Row],[Close Price]]/Table2[[#This Row],[Day Low]])-1</f>
        <v>4.0227703984819785E-2</v>
      </c>
      <c r="AD122" s="2">
        <f>(Table2[[#This Row],[Day High]]/Table2[[#This Row],[Close Price]])-1</f>
        <v>5.107624954396206E-3</v>
      </c>
      <c r="AE122" s="2">
        <f>(Table2[[#This Row],[Close Price]]/Table2[[#This Row],[Current Week Low]])-1</f>
        <v>4.0227703984819785E-2</v>
      </c>
      <c r="AF122" s="2">
        <f>(Table2[[#This Row],[Current Week High]]/Table2[[#This Row],[Close Price]])-1</f>
        <v>5.107624954396206E-3</v>
      </c>
      <c r="AG122" s="2">
        <f>(Table2[[#This Row],[Close Price]]/Table2[[#This Row],[Current Month Low]])-1</f>
        <v>5.6872951609793665E-2</v>
      </c>
      <c r="AH122" s="2">
        <f>(Table2[[#This Row],[Current Month High]]/Table2[[#This Row],[Close Price]])-1</f>
        <v>5.0893834367019331E-2</v>
      </c>
      <c r="AI122">
        <v>32.679678949288501</v>
      </c>
      <c r="AJ122">
        <v>161.920688007644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0.48</v>
      </c>
      <c r="AM122" t="s">
        <v>10507</v>
      </c>
      <c r="AN122">
        <v>-2.0299999999999998</v>
      </c>
      <c r="AO122" t="s">
        <v>10506</v>
      </c>
      <c r="AP122">
        <v>6.0351101634393001E-2</v>
      </c>
      <c r="AQ122">
        <f>(Table2[[#This Row],[Sharpe Ratio]]-AVERAGE(Table2[Sharpe Ratio]))/_xlfn.STDEV.P(Table2[Sharpe Ratio])</f>
        <v>0.14005835271180875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1.8535255949532028</v>
      </c>
      <c r="AS122">
        <f>_xlfn.RANK.AVG(Table2[[#This Row],[1Y Return vs Nifty Z-Score]],Table2[1Y Return vs Nifty Z-Score])</f>
        <v>164</v>
      </c>
      <c r="AT122">
        <f>_xlfn.RANK.AVG(Table2[[#This Row],[6M Return vs Nifty Z-Score]],Table2[6M Return vs Nifty Z-Score])</f>
        <v>42</v>
      </c>
      <c r="AU122">
        <f>_xlfn.RANK.AVG(Table2[[#This Row],[Sharpe Ratio Z-Score]],Table2[Sharpe Ratio Z-Score])</f>
        <v>291</v>
      </c>
      <c r="AV122">
        <f>(Table2[[#This Row],[Rank 1Y]]+Table2[[#This Row],[Rank 6M]]+Table2[[#This Row],[Rank Sharpe]])/3</f>
        <v>165.66666666666666</v>
      </c>
    </row>
    <row r="123" spans="1:48" x14ac:dyDescent="0.3">
      <c r="A123" t="s">
        <v>510</v>
      </c>
      <c r="B123" t="s">
        <v>511</v>
      </c>
      <c r="C123" t="s">
        <v>10466</v>
      </c>
      <c r="D123" t="s">
        <v>62</v>
      </c>
      <c r="E123">
        <v>40343.029722539999</v>
      </c>
      <c r="F123">
        <v>1429.65</v>
      </c>
      <c r="G123">
        <v>57.2297264240595</v>
      </c>
      <c r="H123">
        <f>(Table2[[#This Row],[1Y Return vs Nifty]]-AVERAGE(Table2[1Y Return vs Nifty]))/_xlfn.STDEV.P(Table2[1Y Return vs Nifty])</f>
        <v>0.24675914352827283</v>
      </c>
      <c r="I123">
        <v>10.537506772293099</v>
      </c>
      <c r="J123">
        <f>(Table2[[#This Row],[1M Return vs Nifty]]-AVERAGE(Table2[1M Return vs Nifty]))/_xlfn.STDEV.P(Table2[1M Return vs Nifty])</f>
        <v>1.4310597181833498</v>
      </c>
      <c r="K123">
        <v>52.979665405678503</v>
      </c>
      <c r="L123">
        <f>(Table2[[#This Row],[6M Return vs Nifty]]-AVERAGE(Table2[6M Return vs Nifty]))/_xlfn.STDEV.P(Table2[6M Return vs Nifty])</f>
        <v>1.4726103000908468</v>
      </c>
      <c r="M123">
        <v>1.8492129388073899</v>
      </c>
      <c r="N123">
        <f>(Table2[[#This Row],[1W Return vs Nifty]]-AVERAGE(Table2[1W Return vs Nifty]))/_xlfn.STDEV.P(Table2[1W Return vs Nifty])</f>
        <v>1.1212410673188462</v>
      </c>
      <c r="O123">
        <v>1339.21</v>
      </c>
      <c r="P123">
        <v>1236.4899649914701</v>
      </c>
      <c r="Q123">
        <v>998.61576379972098</v>
      </c>
      <c r="R123">
        <v>90.258368946215001</v>
      </c>
      <c r="S123" s="2">
        <f>(Table2[[#This Row],[Close Price]]-Table2[[#This Row],[20D EMA]])/Table2[[#This Row],[20D EMA]]</f>
        <v>6.753235116225241E-2</v>
      </c>
      <c r="T123" s="2">
        <f>(Table2[[#This Row],[Close Price]]-Table2[[#This Row],[50D EMA]])/Table2[[#This Row],[50D EMA]]</f>
        <v>0.1562164194432929</v>
      </c>
      <c r="U123" s="2">
        <f>(Table2[[#This Row],[Close Price]]-Table2[[#This Row],[200D EMA]])/Table2[[#This Row],[200D EMA]]</f>
        <v>0.43163171644737414</v>
      </c>
      <c r="V123">
        <v>1.1726819308226499</v>
      </c>
      <c r="W123">
        <v>1330.1</v>
      </c>
      <c r="X123">
        <v>1436.65</v>
      </c>
      <c r="Y123">
        <v>1330.1</v>
      </c>
      <c r="Z123">
        <v>1436.65</v>
      </c>
      <c r="AA123">
        <v>1232.0999999999999</v>
      </c>
      <c r="AB123">
        <v>1436.65</v>
      </c>
      <c r="AC123" s="2">
        <f>(Table2[[#This Row],[Close Price]]/Table2[[#This Row],[Day Low]])-1</f>
        <v>7.4843996691978276E-2</v>
      </c>
      <c r="AD123" s="2">
        <f>(Table2[[#This Row],[Day High]]/Table2[[#This Row],[Close Price]])-1</f>
        <v>4.8963032910152027E-3</v>
      </c>
      <c r="AE123" s="2">
        <f>(Table2[[#This Row],[Close Price]]/Table2[[#This Row],[Current Week Low]])-1</f>
        <v>7.4843996691978276E-2</v>
      </c>
      <c r="AF123" s="2">
        <f>(Table2[[#This Row],[Current Week High]]/Table2[[#This Row],[Close Price]])-1</f>
        <v>4.8963032910152027E-3</v>
      </c>
      <c r="AG123" s="2">
        <f>(Table2[[#This Row],[Close Price]]/Table2[[#This Row],[Current Month Low]])-1</f>
        <v>0.16033601168736311</v>
      </c>
      <c r="AH123" s="2">
        <f>(Table2[[#This Row],[Current Month High]]/Table2[[#This Row],[Close Price]])-1</f>
        <v>4.8963032910152027E-3</v>
      </c>
      <c r="AI123">
        <v>0.48963032910151999</v>
      </c>
      <c r="AJ123">
        <v>97.985043622766895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0.25</v>
      </c>
      <c r="AM123" t="s">
        <v>10507</v>
      </c>
      <c r="AN123">
        <v>11.53</v>
      </c>
      <c r="AO123" t="s">
        <v>10507</v>
      </c>
      <c r="AP123">
        <v>8.5514230825358001E-2</v>
      </c>
      <c r="AQ123">
        <f>(Table2[[#This Row],[Sharpe Ratio]]-AVERAGE(Table2[Sharpe Ratio]))/_xlfn.STDEV.P(Table2[Sharpe Ratio])</f>
        <v>0.42651292196250679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4.6981831510838221</v>
      </c>
      <c r="AS123">
        <f>_xlfn.RANK.AVG(Table2[[#This Row],[1Y Return vs Nifty Z-Score]],Table2[1Y Return vs Nifty Z-Score])</f>
        <v>215</v>
      </c>
      <c r="AT123">
        <f>_xlfn.RANK.AVG(Table2[[#This Row],[6M Return vs Nifty Z-Score]],Table2[6M Return vs Nifty Z-Score])</f>
        <v>58</v>
      </c>
      <c r="AU123">
        <f>_xlfn.RANK.AVG(Table2[[#This Row],[Sharpe Ratio Z-Score]],Table2[Sharpe Ratio Z-Score])</f>
        <v>225</v>
      </c>
      <c r="AV123">
        <f>(Table2[[#This Row],[Rank 1Y]]+Table2[[#This Row],[Rank 6M]]+Table2[[#This Row],[Rank Sharpe]])/3</f>
        <v>166</v>
      </c>
    </row>
    <row r="124" spans="1:48" x14ac:dyDescent="0.3">
      <c r="A124" t="s">
        <v>1544</v>
      </c>
      <c r="B124" t="s">
        <v>1545</v>
      </c>
      <c r="C124" t="s">
        <v>10469</v>
      </c>
      <c r="D124" t="s">
        <v>163</v>
      </c>
      <c r="E124">
        <v>6069.5509753650003</v>
      </c>
      <c r="F124">
        <v>388.65</v>
      </c>
      <c r="G124">
        <v>29.427013365491</v>
      </c>
      <c r="H124">
        <f>(Table2[[#This Row],[1Y Return vs Nifty]]-AVERAGE(Table2[1Y Return vs Nifty]))/_xlfn.STDEV.P(Table2[1Y Return vs Nifty])</f>
        <v>-0.13242863150990755</v>
      </c>
      <c r="I124">
        <v>-3.1747056126765898</v>
      </c>
      <c r="J124">
        <f>(Table2[[#This Row],[1M Return vs Nifty]]-AVERAGE(Table2[1M Return vs Nifty]))/_xlfn.STDEV.P(Table2[1M Return vs Nifty])</f>
        <v>-4.8419796224328362E-2</v>
      </c>
      <c r="K124">
        <v>29.032944113528998</v>
      </c>
      <c r="L124">
        <f>(Table2[[#This Row],[6M Return vs Nifty]]-AVERAGE(Table2[6M Return vs Nifty]))/_xlfn.STDEV.P(Table2[6M Return vs Nifty])</f>
        <v>0.68188279892006176</v>
      </c>
      <c r="M124">
        <v>-6.2821719369708804</v>
      </c>
      <c r="N124">
        <f>(Table2[[#This Row],[1W Return vs Nifty]]-AVERAGE(Table2[1W Return vs Nifty]))/_xlfn.STDEV.P(Table2[1W Return vs Nifty])</f>
        <v>-0.92736161877105816</v>
      </c>
      <c r="O124">
        <v>382.65</v>
      </c>
      <c r="P124">
        <v>360.80565228223998</v>
      </c>
      <c r="Q124">
        <v>304.49920638560297</v>
      </c>
      <c r="R124">
        <v>51.838963373247502</v>
      </c>
      <c r="S124" s="2">
        <f>(Table2[[#This Row],[Close Price]]-Table2[[#This Row],[20D EMA]])/Table2[[#This Row],[20D EMA]]</f>
        <v>1.5680125441003528E-2</v>
      </c>
      <c r="T124" s="2">
        <f>(Table2[[#This Row],[Close Price]]-Table2[[#This Row],[50D EMA]])/Table2[[#This Row],[50D EMA]]</f>
        <v>7.7172703757918903E-2</v>
      </c>
      <c r="U124" s="2">
        <f>(Table2[[#This Row],[Close Price]]-Table2[[#This Row],[200D EMA]])/Table2[[#This Row],[200D EMA]]</f>
        <v>0.27635800635825808</v>
      </c>
      <c r="V124">
        <v>0.80093007725600895</v>
      </c>
      <c r="W124">
        <v>372</v>
      </c>
      <c r="X124">
        <v>397.55</v>
      </c>
      <c r="Y124">
        <v>372</v>
      </c>
      <c r="Z124">
        <v>397.55</v>
      </c>
      <c r="AA124">
        <v>348.85</v>
      </c>
      <c r="AB124">
        <v>423.5</v>
      </c>
      <c r="AC124" s="2">
        <f>(Table2[[#This Row],[Close Price]]/Table2[[#This Row],[Day Low]])-1</f>
        <v>4.4758064516128959E-2</v>
      </c>
      <c r="AD124" s="2">
        <f>(Table2[[#This Row],[Day High]]/Table2[[#This Row],[Close Price]])-1</f>
        <v>2.2899781294223764E-2</v>
      </c>
      <c r="AE124" s="2">
        <f>(Table2[[#This Row],[Close Price]]/Table2[[#This Row],[Current Week Low]])-1</f>
        <v>4.4758064516128959E-2</v>
      </c>
      <c r="AF124" s="2">
        <f>(Table2[[#This Row],[Current Week High]]/Table2[[#This Row],[Close Price]])-1</f>
        <v>2.2899781294223764E-2</v>
      </c>
      <c r="AG124" s="2">
        <f>(Table2[[#This Row],[Close Price]]/Table2[[#This Row],[Current Month Low]])-1</f>
        <v>0.1140891500644976</v>
      </c>
      <c r="AH124" s="2">
        <f>(Table2[[#This Row],[Current Month High]]/Table2[[#This Row],[Close Price]])-1</f>
        <v>8.9669368326257715E-2</v>
      </c>
      <c r="AI124">
        <v>8.9669368326257697</v>
      </c>
      <c r="AJ124">
        <v>71.930988719309795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</v>
      </c>
      <c r="AM124" t="s">
        <v>10507</v>
      </c>
      <c r="AN124">
        <v>0.9</v>
      </c>
      <c r="AO124" t="s">
        <v>10507</v>
      </c>
      <c r="AP124">
        <v>0.21540226647891</v>
      </c>
      <c r="AQ124">
        <f>(Table2[[#This Row],[Sharpe Ratio]]-AVERAGE(Table2[Sharpe Ratio]))/_xlfn.STDEV.P(Table2[Sharpe Ratio])</f>
        <v>1.9051454490059632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1.4788182014207307</v>
      </c>
      <c r="AS124">
        <f>_xlfn.RANK.AVG(Table2[[#This Row],[1Y Return vs Nifty Z-Score]],Table2[1Y Return vs Nifty Z-Score])</f>
        <v>337</v>
      </c>
      <c r="AT124">
        <f>_xlfn.RANK.AVG(Table2[[#This Row],[6M Return vs Nifty Z-Score]],Table2[6M Return vs Nifty Z-Score])</f>
        <v>145</v>
      </c>
      <c r="AU124">
        <f>_xlfn.RANK.AVG(Table2[[#This Row],[Sharpe Ratio Z-Score]],Table2[Sharpe Ratio Z-Score])</f>
        <v>18</v>
      </c>
      <c r="AV124">
        <f>(Table2[[#This Row],[Rank 1Y]]+Table2[[#This Row],[Rank 6M]]+Table2[[#This Row],[Rank Sharpe]])/3</f>
        <v>166.66666666666666</v>
      </c>
    </row>
    <row r="125" spans="1:48" x14ac:dyDescent="0.3">
      <c r="A125" t="s">
        <v>1343</v>
      </c>
      <c r="B125" t="s">
        <v>1344</v>
      </c>
      <c r="C125" t="s">
        <v>10475</v>
      </c>
      <c r="D125" t="s">
        <v>352</v>
      </c>
      <c r="E125">
        <v>7845.8203512</v>
      </c>
      <c r="F125">
        <v>159.93</v>
      </c>
      <c r="G125">
        <v>102.08044182850399</v>
      </c>
      <c r="H125">
        <f>(Table2[[#This Row],[1Y Return vs Nifty]]-AVERAGE(Table2[1Y Return vs Nifty]))/_xlfn.STDEV.P(Table2[1Y Return vs Nifty])</f>
        <v>0.85845638858690287</v>
      </c>
      <c r="I125">
        <v>1.8944113254272901</v>
      </c>
      <c r="J125">
        <f>(Table2[[#This Row],[1M Return vs Nifty]]-AVERAGE(Table2[1M Return vs Nifty]))/_xlfn.STDEV.P(Table2[1M Return vs Nifty])</f>
        <v>0.49851270857571617</v>
      </c>
      <c r="K125">
        <v>29.113840280321298</v>
      </c>
      <c r="L125">
        <f>(Table2[[#This Row],[6M Return vs Nifty]]-AVERAGE(Table2[6M Return vs Nifty]))/_xlfn.STDEV.P(Table2[6M Return vs Nifty])</f>
        <v>0.68455401319785691</v>
      </c>
      <c r="M125">
        <v>-5.92046866748412</v>
      </c>
      <c r="N125">
        <f>(Table2[[#This Row],[1W Return vs Nifty]]-AVERAGE(Table2[1W Return vs Nifty]))/_xlfn.STDEV.P(Table2[1W Return vs Nifty])</f>
        <v>-0.83623491640018355</v>
      </c>
      <c r="O125">
        <v>142.43</v>
      </c>
      <c r="P125">
        <v>127.599716319816</v>
      </c>
      <c r="Q125">
        <v>102.948318583719</v>
      </c>
      <c r="R125">
        <v>68.577231354412504</v>
      </c>
      <c r="S125" s="2">
        <f>(Table2[[#This Row],[Close Price]]-Table2[[#This Row],[20D EMA]])/Table2[[#This Row],[20D EMA]]</f>
        <v>0.12286737344660534</v>
      </c>
      <c r="T125" s="2">
        <f>(Table2[[#This Row],[Close Price]]-Table2[[#This Row],[50D EMA]])/Table2[[#This Row],[50D EMA]]</f>
        <v>0.25337269245294691</v>
      </c>
      <c r="U125" s="2">
        <f>(Table2[[#This Row],[Close Price]]-Table2[[#This Row],[200D EMA]])/Table2[[#This Row],[200D EMA]]</f>
        <v>0.55349793177965034</v>
      </c>
      <c r="V125">
        <v>2.00715556642362</v>
      </c>
      <c r="W125">
        <v>142.55000000000001</v>
      </c>
      <c r="X125">
        <v>165.33</v>
      </c>
      <c r="Y125">
        <v>142.55000000000001</v>
      </c>
      <c r="Z125">
        <v>165.33</v>
      </c>
      <c r="AA125">
        <v>129.25</v>
      </c>
      <c r="AB125">
        <v>165.33</v>
      </c>
      <c r="AC125" s="2">
        <f>(Table2[[#This Row],[Close Price]]/Table2[[#This Row],[Day Low]])-1</f>
        <v>0.12192213258505791</v>
      </c>
      <c r="AD125" s="2">
        <f>(Table2[[#This Row],[Day High]]/Table2[[#This Row],[Close Price]])-1</f>
        <v>3.3764772087788497E-2</v>
      </c>
      <c r="AE125" s="2">
        <f>(Table2[[#This Row],[Close Price]]/Table2[[#This Row],[Current Week Low]])-1</f>
        <v>0.12192213258505791</v>
      </c>
      <c r="AF125" s="2">
        <f>(Table2[[#This Row],[Current Week High]]/Table2[[#This Row],[Close Price]])-1</f>
        <v>3.3764772087788497E-2</v>
      </c>
      <c r="AG125" s="2">
        <f>(Table2[[#This Row],[Close Price]]/Table2[[#This Row],[Current Month Low]])-1</f>
        <v>0.23736943907156682</v>
      </c>
      <c r="AH125" s="2">
        <f>(Table2[[#This Row],[Current Month High]]/Table2[[#This Row],[Close Price]])-1</f>
        <v>3.3764772087788497E-2</v>
      </c>
      <c r="AI125">
        <v>3.3764772087788399</v>
      </c>
      <c r="AJ125">
        <v>145.85703305149801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0.47</v>
      </c>
      <c r="AM125" t="s">
        <v>10507</v>
      </c>
      <c r="AN125">
        <v>19.72</v>
      </c>
      <c r="AO125" t="s">
        <v>10507</v>
      </c>
      <c r="AP125">
        <v>7.1712988160018004E-2</v>
      </c>
      <c r="AQ125">
        <f>(Table2[[#This Row],[Sharpe Ratio]]-AVERAGE(Table2[Sharpe Ratio]))/_xlfn.STDEV.P(Table2[Sharpe Ratio])</f>
        <v>0.26940094304997025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1.4746891370102628</v>
      </c>
      <c r="AS125">
        <f>_xlfn.RANK.AVG(Table2[[#This Row],[1Y Return vs Nifty Z-Score]],Table2[1Y Return vs Nifty Z-Score])</f>
        <v>105</v>
      </c>
      <c r="AT125">
        <f>_xlfn.RANK.AVG(Table2[[#This Row],[6M Return vs Nifty Z-Score]],Table2[6M Return vs Nifty Z-Score])</f>
        <v>144</v>
      </c>
      <c r="AU125">
        <f>_xlfn.RANK.AVG(Table2[[#This Row],[Sharpe Ratio Z-Score]],Table2[Sharpe Ratio Z-Score])</f>
        <v>254</v>
      </c>
      <c r="AV125">
        <f>(Table2[[#This Row],[Rank 1Y]]+Table2[[#This Row],[Rank 6M]]+Table2[[#This Row],[Rank Sharpe]])/3</f>
        <v>167.66666666666666</v>
      </c>
    </row>
    <row r="126" spans="1:48" x14ac:dyDescent="0.3">
      <c r="A126" t="s">
        <v>1503</v>
      </c>
      <c r="B126" t="s">
        <v>1504</v>
      </c>
      <c r="C126" t="s">
        <v>10461</v>
      </c>
      <c r="D126" t="s">
        <v>51</v>
      </c>
      <c r="E126">
        <v>6359.0494223799997</v>
      </c>
      <c r="F126">
        <v>70.81</v>
      </c>
      <c r="G126">
        <v>139.59550139511501</v>
      </c>
      <c r="H126">
        <f>(Table2[[#This Row],[1Y Return vs Nifty]]-AVERAGE(Table2[1Y Return vs Nifty]))/_xlfn.STDEV.P(Table2[1Y Return vs Nifty])</f>
        <v>1.3701061667046526</v>
      </c>
      <c r="I126">
        <v>-5.3858397543889502</v>
      </c>
      <c r="J126">
        <f>(Table2[[#This Row],[1M Return vs Nifty]]-AVERAGE(Table2[1M Return vs Nifty]))/_xlfn.STDEV.P(Table2[1M Return vs Nifty])</f>
        <v>-0.28699017235536234</v>
      </c>
      <c r="K126">
        <v>27.4386934779725</v>
      </c>
      <c r="L126">
        <f>(Table2[[#This Row],[6M Return vs Nifty]]-AVERAGE(Table2[6M Return vs Nifty]))/_xlfn.STDEV.P(Table2[6M Return vs Nifty])</f>
        <v>0.62924019261442121</v>
      </c>
      <c r="M126">
        <v>-8.5129791579509995</v>
      </c>
      <c r="N126">
        <f>(Table2[[#This Row],[1W Return vs Nifty]]-AVERAGE(Table2[1W Return vs Nifty]))/_xlfn.STDEV.P(Table2[1W Return vs Nifty])</f>
        <v>-1.4893861367177899</v>
      </c>
      <c r="O126">
        <v>73.650000000000006</v>
      </c>
      <c r="P126">
        <v>71.829574630596397</v>
      </c>
      <c r="Q126">
        <v>61.377889125990002</v>
      </c>
      <c r="R126">
        <v>37.703833421241001</v>
      </c>
      <c r="S126" s="2">
        <f>(Table2[[#This Row],[Close Price]]-Table2[[#This Row],[20D EMA]])/Table2[[#This Row],[20D EMA]]</f>
        <v>-3.8560760353021091E-2</v>
      </c>
      <c r="T126" s="2">
        <f>(Table2[[#This Row],[Close Price]]-Table2[[#This Row],[50D EMA]])/Table2[[#This Row],[50D EMA]]</f>
        <v>-1.4194357071440861E-2</v>
      </c>
      <c r="U126" s="2">
        <f>(Table2[[#This Row],[Close Price]]-Table2[[#This Row],[200D EMA]])/Table2[[#This Row],[200D EMA]]</f>
        <v>0.15367278035008286</v>
      </c>
      <c r="V126">
        <v>1.2359019639217901</v>
      </c>
      <c r="W126">
        <v>68.31</v>
      </c>
      <c r="X126">
        <v>73.010000000000005</v>
      </c>
      <c r="Y126">
        <v>68.31</v>
      </c>
      <c r="Z126">
        <v>73.010000000000005</v>
      </c>
      <c r="AA126">
        <v>68.31</v>
      </c>
      <c r="AB126">
        <v>82</v>
      </c>
      <c r="AC126" s="2">
        <f>(Table2[[#This Row],[Close Price]]/Table2[[#This Row],[Day Low]])-1</f>
        <v>3.6597862684819127E-2</v>
      </c>
      <c r="AD126" s="2">
        <f>(Table2[[#This Row],[Day High]]/Table2[[#This Row],[Close Price]])-1</f>
        <v>3.1069058042649367E-2</v>
      </c>
      <c r="AE126" s="2">
        <f>(Table2[[#This Row],[Close Price]]/Table2[[#This Row],[Current Week Low]])-1</f>
        <v>3.6597862684819127E-2</v>
      </c>
      <c r="AF126" s="2">
        <f>(Table2[[#This Row],[Current Week High]]/Table2[[#This Row],[Close Price]])-1</f>
        <v>3.1069058042649367E-2</v>
      </c>
      <c r="AG126" s="2">
        <f>(Table2[[#This Row],[Close Price]]/Table2[[#This Row],[Current Month Low]])-1</f>
        <v>3.6597862684819127E-2</v>
      </c>
      <c r="AH126" s="2">
        <f>(Table2[[#This Row],[Current Month High]]/Table2[[#This Row],[Close Price]])-1</f>
        <v>0.15802852704420278</v>
      </c>
      <c r="AI126">
        <v>40.700466035870598</v>
      </c>
      <c r="AJ126">
        <v>183.52352352352301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-0.04</v>
      </c>
      <c r="AM126" t="s">
        <v>10506</v>
      </c>
      <c r="AN126">
        <v>-4.6500000000000004</v>
      </c>
      <c r="AO126" t="s">
        <v>10506</v>
      </c>
      <c r="AP126">
        <v>6.7725108841213993E-2</v>
      </c>
      <c r="AQ126">
        <f>(Table2[[#This Row],[Sharpe Ratio]]-AVERAGE(Table2[Sharpe Ratio]))/_xlfn.STDEV.P(Table2[Sharpe Ratio])</f>
        <v>0.22400332005076326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0.44697337029668494</v>
      </c>
      <c r="AS126">
        <f>_xlfn.RANK.AVG(Table2[[#This Row],[1Y Return vs Nifty Z-Score]],Table2[1Y Return vs Nifty Z-Score])</f>
        <v>64</v>
      </c>
      <c r="AT126">
        <f>_xlfn.RANK.AVG(Table2[[#This Row],[6M Return vs Nifty Z-Score]],Table2[6M Return vs Nifty Z-Score])</f>
        <v>168</v>
      </c>
      <c r="AU126">
        <f>_xlfn.RANK.AVG(Table2[[#This Row],[Sharpe Ratio Z-Score]],Table2[Sharpe Ratio Z-Score])</f>
        <v>271</v>
      </c>
      <c r="AV126">
        <f>(Table2[[#This Row],[Rank 1Y]]+Table2[[#This Row],[Rank 6M]]+Table2[[#This Row],[Rank Sharpe]])/3</f>
        <v>167.66666666666666</v>
      </c>
    </row>
    <row r="127" spans="1:48" x14ac:dyDescent="0.3">
      <c r="A127" t="s">
        <v>136</v>
      </c>
      <c r="B127" t="s">
        <v>137</v>
      </c>
      <c r="C127" t="s">
        <v>10463</v>
      </c>
      <c r="D127" t="s">
        <v>138</v>
      </c>
      <c r="E127">
        <v>203045.31161706001</v>
      </c>
      <c r="F127">
        <v>1562.55</v>
      </c>
      <c r="G127">
        <v>66.961971229544503</v>
      </c>
      <c r="H127">
        <f>(Table2[[#This Row],[1Y Return vs Nifty]]-AVERAGE(Table2[1Y Return vs Nifty]))/_xlfn.STDEV.P(Table2[1Y Return vs Nifty])</f>
        <v>0.37949252987602788</v>
      </c>
      <c r="I127">
        <v>-6.0100260439886597</v>
      </c>
      <c r="J127">
        <f>(Table2[[#This Row],[1M Return vs Nifty]]-AVERAGE(Table2[1M Return vs Nifty]))/_xlfn.STDEV.P(Table2[1M Return vs Nifty])</f>
        <v>-0.35433676841955025</v>
      </c>
      <c r="K127">
        <v>9.2490459348640304</v>
      </c>
      <c r="L127">
        <f>(Table2[[#This Row],[6M Return vs Nifty]]-AVERAGE(Table2[6M Return vs Nifty]))/_xlfn.STDEV.P(Table2[6M Return vs Nifty])</f>
        <v>2.8612892807215816E-2</v>
      </c>
      <c r="M127">
        <v>-1.19110198283385</v>
      </c>
      <c r="N127">
        <f>(Table2[[#This Row],[1W Return vs Nifty]]-AVERAGE(Table2[1W Return vs Nifty]))/_xlfn.STDEV.P(Table2[1W Return vs Nifty])</f>
        <v>0.35527101299432634</v>
      </c>
      <c r="O127">
        <v>1588.06</v>
      </c>
      <c r="P127">
        <v>1548.3852280459701</v>
      </c>
      <c r="Q127">
        <v>1326.8908769374</v>
      </c>
      <c r="R127">
        <v>37.9975224385365</v>
      </c>
      <c r="S127" s="2">
        <f>(Table2[[#This Row],[Close Price]]-Table2[[#This Row],[20D EMA]])/Table2[[#This Row],[20D EMA]]</f>
        <v>-1.6063624800070522E-2</v>
      </c>
      <c r="T127" s="2">
        <f>(Table2[[#This Row],[Close Price]]-Table2[[#This Row],[50D EMA]])/Table2[[#This Row],[50D EMA]]</f>
        <v>9.1480929276918695E-3</v>
      </c>
      <c r="U127" s="2">
        <f>(Table2[[#This Row],[Close Price]]-Table2[[#This Row],[200D EMA]])/Table2[[#This Row],[200D EMA]]</f>
        <v>0.17760248951784594</v>
      </c>
      <c r="V127">
        <v>0.82090663808259901</v>
      </c>
      <c r="W127">
        <v>1553</v>
      </c>
      <c r="X127">
        <v>1571.5</v>
      </c>
      <c r="Y127">
        <v>1553</v>
      </c>
      <c r="Z127">
        <v>1571.5</v>
      </c>
      <c r="AA127">
        <v>1539</v>
      </c>
      <c r="AB127">
        <v>1657.75</v>
      </c>
      <c r="AC127" s="2">
        <f>(Table2[[#This Row],[Close Price]]/Table2[[#This Row],[Day Low]])-1</f>
        <v>6.1493882807468481E-3</v>
      </c>
      <c r="AD127" s="2">
        <f>(Table2[[#This Row],[Day High]]/Table2[[#This Row],[Close Price]])-1</f>
        <v>5.7278167098653299E-3</v>
      </c>
      <c r="AE127" s="2">
        <f>(Table2[[#This Row],[Close Price]]/Table2[[#This Row],[Current Week Low]])-1</f>
        <v>6.1493882807468481E-3</v>
      </c>
      <c r="AF127" s="2">
        <f>(Table2[[#This Row],[Current Week High]]/Table2[[#This Row],[Close Price]])-1</f>
        <v>5.7278167098653299E-3</v>
      </c>
      <c r="AG127" s="2">
        <f>(Table2[[#This Row],[Close Price]]/Table2[[#This Row],[Current Month Low]])-1</f>
        <v>1.5302144249512706E-2</v>
      </c>
      <c r="AH127" s="2">
        <f>(Table2[[#This Row],[Current Month High]]/Table2[[#This Row],[Close Price]])-1</f>
        <v>6.0926050366388207E-2</v>
      </c>
      <c r="AI127">
        <v>7.0045758535726801</v>
      </c>
      <c r="AJ127">
        <v>99.076315454197996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-0.08</v>
      </c>
      <c r="AM127" t="s">
        <v>10506</v>
      </c>
      <c r="AN127">
        <v>-3.15</v>
      </c>
      <c r="AO127" t="s">
        <v>10506</v>
      </c>
      <c r="AP127">
        <v>0.22620206281584801</v>
      </c>
      <c r="AQ127">
        <f>(Table2[[#This Row],[Sharpe Ratio]]-AVERAGE(Table2[Sharpe Ratio]))/_xlfn.STDEV.P(Table2[Sharpe Ratio])</f>
        <v>2.028089260334629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2.4371289275926489</v>
      </c>
      <c r="AS127">
        <f>_xlfn.RANK.AVG(Table2[[#This Row],[1Y Return vs Nifty Z-Score]],Table2[1Y Return vs Nifty Z-Score])</f>
        <v>180</v>
      </c>
      <c r="AT127">
        <f>_xlfn.RANK.AVG(Table2[[#This Row],[6M Return vs Nifty Z-Score]],Table2[6M Return vs Nifty Z-Score])</f>
        <v>313</v>
      </c>
      <c r="AU127">
        <f>_xlfn.RANK.AVG(Table2[[#This Row],[Sharpe Ratio Z-Score]],Table2[Sharpe Ratio Z-Score])</f>
        <v>12</v>
      </c>
      <c r="AV127">
        <f>(Table2[[#This Row],[Rank 1Y]]+Table2[[#This Row],[Rank 6M]]+Table2[[#This Row],[Rank Sharpe]])/3</f>
        <v>168.33333333333334</v>
      </c>
    </row>
    <row r="128" spans="1:48" x14ac:dyDescent="0.3">
      <c r="A128" t="s">
        <v>523</v>
      </c>
      <c r="B128" t="s">
        <v>524</v>
      </c>
      <c r="C128" t="s">
        <v>10459</v>
      </c>
      <c r="D128" t="s">
        <v>18</v>
      </c>
      <c r="E128">
        <v>37631.800939743996</v>
      </c>
      <c r="F128">
        <v>214.72</v>
      </c>
      <c r="G128">
        <v>121.68679063903301</v>
      </c>
      <c r="H128">
        <f>(Table2[[#This Row],[1Y Return vs Nifty]]-AVERAGE(Table2[1Y Return vs Nifty]))/_xlfn.STDEV.P(Table2[1Y Return vs Nifty])</f>
        <v>1.1258579103889539</v>
      </c>
      <c r="I128">
        <v>-1.3802753913646499</v>
      </c>
      <c r="J128">
        <f>(Table2[[#This Row],[1M Return vs Nifty]]-AVERAGE(Table2[1M Return vs Nifty]))/_xlfn.STDEV.P(Table2[1M Return vs Nifty])</f>
        <v>0.1451902995013673</v>
      </c>
      <c r="K128">
        <v>12.023642156051199</v>
      </c>
      <c r="L128">
        <f>(Table2[[#This Row],[6M Return vs Nifty]]-AVERAGE(Table2[6M Return vs Nifty]))/_xlfn.STDEV.P(Table2[6M Return vs Nifty])</f>
        <v>0.12023084375637057</v>
      </c>
      <c r="M128">
        <v>-10.7325329388044</v>
      </c>
      <c r="N128">
        <f>(Table2[[#This Row],[1W Return vs Nifty]]-AVERAGE(Table2[1W Return vs Nifty]))/_xlfn.STDEV.P(Table2[1W Return vs Nifty])</f>
        <v>-2.0485754884507048</v>
      </c>
      <c r="O128">
        <v>224.08</v>
      </c>
      <c r="P128">
        <v>220.26239667639001</v>
      </c>
      <c r="Q128">
        <v>185.317597774419</v>
      </c>
      <c r="R128">
        <v>33.845871593556801</v>
      </c>
      <c r="S128" s="2">
        <f>(Table2[[#This Row],[Close Price]]-Table2[[#This Row],[20D EMA]])/Table2[[#This Row],[20D EMA]]</f>
        <v>-4.1770796144234262E-2</v>
      </c>
      <c r="T128" s="2">
        <f>(Table2[[#This Row],[Close Price]]-Table2[[#This Row],[50D EMA]])/Table2[[#This Row],[50D EMA]]</f>
        <v>-2.5162700306638874E-2</v>
      </c>
      <c r="U128" s="2">
        <f>(Table2[[#This Row],[Close Price]]-Table2[[#This Row],[200D EMA]])/Table2[[#This Row],[200D EMA]]</f>
        <v>0.15865952601744587</v>
      </c>
      <c r="V128">
        <v>2.3595185623887098</v>
      </c>
      <c r="W128">
        <v>211.36</v>
      </c>
      <c r="X128">
        <v>221.85</v>
      </c>
      <c r="Y128">
        <v>211.36</v>
      </c>
      <c r="Z128">
        <v>221.85</v>
      </c>
      <c r="AA128">
        <v>211.36</v>
      </c>
      <c r="AB128">
        <v>253.56</v>
      </c>
      <c r="AC128" s="2">
        <f>(Table2[[#This Row],[Close Price]]/Table2[[#This Row],[Day Low]])-1</f>
        <v>1.5897047691143085E-2</v>
      </c>
      <c r="AD128" s="2">
        <f>(Table2[[#This Row],[Day High]]/Table2[[#This Row],[Close Price]])-1</f>
        <v>3.3206035767511244E-2</v>
      </c>
      <c r="AE128" s="2">
        <f>(Table2[[#This Row],[Close Price]]/Table2[[#This Row],[Current Week Low]])-1</f>
        <v>1.5897047691143085E-2</v>
      </c>
      <c r="AF128" s="2">
        <f>(Table2[[#This Row],[Current Week High]]/Table2[[#This Row],[Close Price]])-1</f>
        <v>3.3206035767511244E-2</v>
      </c>
      <c r="AG128" s="2">
        <f>(Table2[[#This Row],[Close Price]]/Table2[[#This Row],[Current Month Low]])-1</f>
        <v>1.5897047691143085E-2</v>
      </c>
      <c r="AH128" s="2">
        <f>(Table2[[#This Row],[Current Month High]]/Table2[[#This Row],[Close Price]])-1</f>
        <v>0.18088673621460516</v>
      </c>
      <c r="AI128">
        <v>34.710320417287598</v>
      </c>
      <c r="AJ128">
        <v>167.56386292834799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-0.18</v>
      </c>
      <c r="AM128" t="s">
        <v>10506</v>
      </c>
      <c r="AN128">
        <v>-1.96</v>
      </c>
      <c r="AO128" t="s">
        <v>10506</v>
      </c>
      <c r="AP128">
        <v>0.127961363895538</v>
      </c>
      <c r="AQ128">
        <f>(Table2[[#This Row],[Sharpe Ratio]]-AVERAGE(Table2[Sharpe Ratio]))/_xlfn.STDEV.P(Table2[Sharpe Ratio])</f>
        <v>0.90972687867148816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0.25243044386747471</v>
      </c>
      <c r="AS128">
        <f>_xlfn.RANK.AVG(Table2[[#This Row],[1Y Return vs Nifty Z-Score]],Table2[1Y Return vs Nifty Z-Score])</f>
        <v>87</v>
      </c>
      <c r="AT128">
        <f>_xlfn.RANK.AVG(Table2[[#This Row],[6M Return vs Nifty Z-Score]],Table2[6M Return vs Nifty Z-Score])</f>
        <v>283</v>
      </c>
      <c r="AU128">
        <f>_xlfn.RANK.AVG(Table2[[#This Row],[Sharpe Ratio Z-Score]],Table2[Sharpe Ratio Z-Score])</f>
        <v>141</v>
      </c>
      <c r="AV128">
        <f>(Table2[[#This Row],[Rank 1Y]]+Table2[[#This Row],[Rank 6M]]+Table2[[#This Row],[Rank Sharpe]])/3</f>
        <v>170.33333333333334</v>
      </c>
    </row>
    <row r="129" spans="1:48" x14ac:dyDescent="0.3">
      <c r="A129" t="s">
        <v>1450</v>
      </c>
      <c r="B129" t="s">
        <v>1451</v>
      </c>
      <c r="C129" t="s">
        <v>10465</v>
      </c>
      <c r="D129" t="s">
        <v>204</v>
      </c>
      <c r="E129">
        <v>6871.2078699000003</v>
      </c>
      <c r="F129">
        <v>478.35</v>
      </c>
      <c r="G129">
        <v>97.843264381889995</v>
      </c>
      <c r="H129">
        <f>(Table2[[#This Row],[1Y Return vs Nifty]]-AVERAGE(Table2[1Y Return vs Nifty]))/_xlfn.STDEV.P(Table2[1Y Return vs Nifty])</f>
        <v>0.80066757189700233</v>
      </c>
      <c r="I129">
        <v>6.8160441083446504</v>
      </c>
      <c r="J129">
        <f>(Table2[[#This Row],[1M Return vs Nifty]]-AVERAGE(Table2[1M Return vs Nifty]))/_xlfn.STDEV.P(Table2[1M Return vs Nifty])</f>
        <v>1.0295324065892093</v>
      </c>
      <c r="K129">
        <v>13.7221951693303</v>
      </c>
      <c r="L129">
        <f>(Table2[[#This Row],[6M Return vs Nifty]]-AVERAGE(Table2[6M Return vs Nifty]))/_xlfn.STDEV.P(Table2[6M Return vs Nifty])</f>
        <v>0.17631754403615371</v>
      </c>
      <c r="M129">
        <v>-4.8448466025768901</v>
      </c>
      <c r="N129">
        <f>(Table2[[#This Row],[1W Return vs Nifty]]-AVERAGE(Table2[1W Return vs Nifty]))/_xlfn.STDEV.P(Table2[1W Return vs Nifty])</f>
        <v>-0.56524512990632791</v>
      </c>
      <c r="O129">
        <v>474.24</v>
      </c>
      <c r="P129">
        <v>438.53256707600201</v>
      </c>
      <c r="Q129">
        <v>370.29290820356101</v>
      </c>
      <c r="R129">
        <v>46.967064348650901</v>
      </c>
      <c r="S129" s="2">
        <f>(Table2[[#This Row],[Close Price]]-Table2[[#This Row],[20D EMA]])/Table2[[#This Row],[20D EMA]]</f>
        <v>8.66649797570853E-3</v>
      </c>
      <c r="T129" s="2">
        <f>(Table2[[#This Row],[Close Price]]-Table2[[#This Row],[50D EMA]])/Table2[[#This Row],[50D EMA]]</f>
        <v>9.0796980460284171E-2</v>
      </c>
      <c r="U129" s="2">
        <f>(Table2[[#This Row],[Close Price]]-Table2[[#This Row],[200D EMA]])/Table2[[#This Row],[200D EMA]]</f>
        <v>0.29181518036806908</v>
      </c>
      <c r="V129">
        <v>0.53206877285030896</v>
      </c>
      <c r="W129">
        <v>456.35</v>
      </c>
      <c r="X129">
        <v>483.95</v>
      </c>
      <c r="Y129">
        <v>456.35</v>
      </c>
      <c r="Z129">
        <v>483.95</v>
      </c>
      <c r="AA129">
        <v>456.35</v>
      </c>
      <c r="AB129">
        <v>514</v>
      </c>
      <c r="AC129" s="2">
        <f>(Table2[[#This Row],[Close Price]]/Table2[[#This Row],[Day Low]])-1</f>
        <v>4.8208611811109803E-2</v>
      </c>
      <c r="AD129" s="2">
        <f>(Table2[[#This Row],[Day High]]/Table2[[#This Row],[Close Price]])-1</f>
        <v>1.1706909166927959E-2</v>
      </c>
      <c r="AE129" s="2">
        <f>(Table2[[#This Row],[Close Price]]/Table2[[#This Row],[Current Week Low]])-1</f>
        <v>4.8208611811109803E-2</v>
      </c>
      <c r="AF129" s="2">
        <f>(Table2[[#This Row],[Current Week High]]/Table2[[#This Row],[Close Price]])-1</f>
        <v>1.1706909166927959E-2</v>
      </c>
      <c r="AG129" s="2">
        <f>(Table2[[#This Row],[Close Price]]/Table2[[#This Row],[Current Month Low]])-1</f>
        <v>4.8208611811109803E-2</v>
      </c>
      <c r="AH129" s="2">
        <f>(Table2[[#This Row],[Current Month High]]/Table2[[#This Row],[Close Price]])-1</f>
        <v>7.4527019964461205E-2</v>
      </c>
      <c r="AI129">
        <v>8.0798578446743896</v>
      </c>
      <c r="AJ129">
        <v>123.52803738317699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0.11</v>
      </c>
      <c r="AM129" t="s">
        <v>10507</v>
      </c>
      <c r="AN129">
        <v>-0.85</v>
      </c>
      <c r="AO129" t="s">
        <v>10506</v>
      </c>
      <c r="AP129">
        <v>0.12886124617790901</v>
      </c>
      <c r="AQ129">
        <f>(Table2[[#This Row],[Sharpe Ratio]]-AVERAGE(Table2[Sharpe Ratio]))/_xlfn.STDEV.P(Table2[Sharpe Ratio])</f>
        <v>0.91997104940306307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2.3612434420191004</v>
      </c>
      <c r="AS129">
        <f>_xlfn.RANK.AVG(Table2[[#This Row],[1Y Return vs Nifty Z-Score]],Table2[1Y Return vs Nifty Z-Score])</f>
        <v>107</v>
      </c>
      <c r="AT129">
        <f>_xlfn.RANK.AVG(Table2[[#This Row],[6M Return vs Nifty Z-Score]],Table2[6M Return vs Nifty Z-Score])</f>
        <v>268</v>
      </c>
      <c r="AU129">
        <f>_xlfn.RANK.AVG(Table2[[#This Row],[Sharpe Ratio Z-Score]],Table2[Sharpe Ratio Z-Score])</f>
        <v>139</v>
      </c>
      <c r="AV129">
        <f>(Table2[[#This Row],[Rank 1Y]]+Table2[[#This Row],[Rank 6M]]+Table2[[#This Row],[Rank Sharpe]])/3</f>
        <v>171.33333333333334</v>
      </c>
    </row>
    <row r="130" spans="1:48" x14ac:dyDescent="0.3">
      <c r="A130" t="s">
        <v>264</v>
      </c>
      <c r="B130" t="s">
        <v>265</v>
      </c>
      <c r="C130" t="s">
        <v>10465</v>
      </c>
      <c r="D130" t="s">
        <v>204</v>
      </c>
      <c r="E130">
        <v>100678.30975840001</v>
      </c>
      <c r="F130">
        <v>34135.599999999999</v>
      </c>
      <c r="G130">
        <v>55.303147294183397</v>
      </c>
      <c r="H130">
        <f>(Table2[[#This Row],[1Y Return vs Nifty]]-AVERAGE(Table2[1Y Return vs Nifty]))/_xlfn.STDEV.P(Table2[1Y Return vs Nifty])</f>
        <v>0.22048346128986013</v>
      </c>
      <c r="I130">
        <v>0.55047870509364905</v>
      </c>
      <c r="J130">
        <f>(Table2[[#This Row],[1M Return vs Nifty]]-AVERAGE(Table2[1M Return vs Nifty]))/_xlfn.STDEV.P(Table2[1M Return vs Nifty])</f>
        <v>0.35350906330638648</v>
      </c>
      <c r="K130">
        <v>36.266120828828598</v>
      </c>
      <c r="L130">
        <f>(Table2[[#This Row],[6M Return vs Nifty]]-AVERAGE(Table2[6M Return vs Nifty]))/_xlfn.STDEV.P(Table2[6M Return vs Nifty])</f>
        <v>0.92072433717651547</v>
      </c>
      <c r="M130">
        <v>-2.7205642903043201</v>
      </c>
      <c r="N130">
        <f>(Table2[[#This Row],[1W Return vs Nifty]]-AVERAGE(Table2[1W Return vs Nifty]))/_xlfn.STDEV.P(Table2[1W Return vs Nifty])</f>
        <v>-3.0058256155214211E-2</v>
      </c>
      <c r="O130">
        <v>34348.86</v>
      </c>
      <c r="P130">
        <v>32907.694763764703</v>
      </c>
      <c r="Q130">
        <v>27773.462006801899</v>
      </c>
      <c r="R130">
        <v>40.100602121511201</v>
      </c>
      <c r="S130" s="2">
        <f>(Table2[[#This Row],[Close Price]]-Table2[[#This Row],[20D EMA]])/Table2[[#This Row],[20D EMA]]</f>
        <v>-6.2086485548574835E-3</v>
      </c>
      <c r="T130" s="2">
        <f>(Table2[[#This Row],[Close Price]]-Table2[[#This Row],[50D EMA]])/Table2[[#This Row],[50D EMA]]</f>
        <v>3.7313620569598999E-2</v>
      </c>
      <c r="U130" s="2">
        <f>(Table2[[#This Row],[Close Price]]-Table2[[#This Row],[200D EMA]])/Table2[[#This Row],[200D EMA]]</f>
        <v>0.22907255824426823</v>
      </c>
      <c r="V130">
        <v>0.43786534551172102</v>
      </c>
      <c r="W130">
        <v>33715</v>
      </c>
      <c r="X130">
        <v>34650</v>
      </c>
      <c r="Y130">
        <v>33715</v>
      </c>
      <c r="Z130">
        <v>34650</v>
      </c>
      <c r="AA130">
        <v>33702.15</v>
      </c>
      <c r="AB130">
        <v>35777.800000000003</v>
      </c>
      <c r="AC130" s="2">
        <f>(Table2[[#This Row],[Close Price]]/Table2[[#This Row],[Day Low]])-1</f>
        <v>1.2475159424588433E-2</v>
      </c>
      <c r="AD130" s="2">
        <f>(Table2[[#This Row],[Day High]]/Table2[[#This Row],[Close Price]])-1</f>
        <v>1.5069311803513008E-2</v>
      </c>
      <c r="AE130" s="2">
        <f>(Table2[[#This Row],[Close Price]]/Table2[[#This Row],[Current Week Low]])-1</f>
        <v>1.2475159424588433E-2</v>
      </c>
      <c r="AF130" s="2">
        <f>(Table2[[#This Row],[Current Week High]]/Table2[[#This Row],[Close Price]])-1</f>
        <v>1.5069311803513008E-2</v>
      </c>
      <c r="AG130" s="2">
        <f>(Table2[[#This Row],[Close Price]]/Table2[[#This Row],[Current Month Low]])-1</f>
        <v>1.2861197282665771E-2</v>
      </c>
      <c r="AH130" s="2">
        <f>(Table2[[#This Row],[Current Month High]]/Table2[[#This Row],[Close Price]])-1</f>
        <v>4.8108133444263679E-2</v>
      </c>
      <c r="AI130">
        <v>7.4479429100411298</v>
      </c>
      <c r="AJ130">
        <v>90.370388959994102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10505</v>
      </c>
      <c r="AN130">
        <v>-1.19</v>
      </c>
      <c r="AO130" t="s">
        <v>10506</v>
      </c>
      <c r="AP130">
        <v>0.1061086817498</v>
      </c>
      <c r="AQ130">
        <f>(Table2[[#This Row],[Sharpe Ratio]]-AVERAGE(Table2[Sharpe Ratio]))/_xlfn.STDEV.P(Table2[Sharpe Ratio])</f>
        <v>0.66095811054556597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2.1256167161631137</v>
      </c>
      <c r="AS130">
        <f>_xlfn.RANK.AVG(Table2[[#This Row],[1Y Return vs Nifty Z-Score]],Table2[1Y Return vs Nifty Z-Score])</f>
        <v>220</v>
      </c>
      <c r="AT130">
        <f>_xlfn.RANK.AVG(Table2[[#This Row],[6M Return vs Nifty Z-Score]],Table2[6M Return vs Nifty Z-Score])</f>
        <v>106</v>
      </c>
      <c r="AU130">
        <f>_xlfn.RANK.AVG(Table2[[#This Row],[Sharpe Ratio Z-Score]],Table2[Sharpe Ratio Z-Score])</f>
        <v>191</v>
      </c>
      <c r="AV130">
        <f>(Table2[[#This Row],[Rank 1Y]]+Table2[[#This Row],[Rank 6M]]+Table2[[#This Row],[Rank Sharpe]])/3</f>
        <v>172.33333333333334</v>
      </c>
    </row>
    <row r="131" spans="1:48" x14ac:dyDescent="0.3">
      <c r="A131" t="s">
        <v>775</v>
      </c>
      <c r="B131" t="s">
        <v>776</v>
      </c>
      <c r="C131" t="s">
        <v>10475</v>
      </c>
      <c r="D131" t="s">
        <v>271</v>
      </c>
      <c r="E131">
        <v>19965.154745970001</v>
      </c>
      <c r="F131">
        <v>404.55</v>
      </c>
      <c r="G131">
        <v>166.60053528335999</v>
      </c>
      <c r="H131">
        <f>(Table2[[#This Row],[1Y Return vs Nifty]]-AVERAGE(Table2[1Y Return vs Nifty]))/_xlfn.STDEV.P(Table2[1Y Return vs Nifty])</f>
        <v>1.7384147808079955</v>
      </c>
      <c r="I131">
        <v>-1.6780977542107101</v>
      </c>
      <c r="J131">
        <f>(Table2[[#This Row],[1M Return vs Nifty]]-AVERAGE(Table2[1M Return vs Nifty]))/_xlfn.STDEV.P(Table2[1M Return vs Nifty])</f>
        <v>0.11305674786193866</v>
      </c>
      <c r="K131">
        <v>-2.6902942726974</v>
      </c>
      <c r="L131">
        <f>(Table2[[#This Row],[6M Return vs Nifty]]-AVERAGE(Table2[6M Return vs Nifty]))/_xlfn.STDEV.P(Table2[6M Return vs Nifty])</f>
        <v>-0.3656274932888931</v>
      </c>
      <c r="M131">
        <v>-5.2353104636862904</v>
      </c>
      <c r="N131">
        <f>(Table2[[#This Row],[1W Return vs Nifty]]-AVERAGE(Table2[1W Return vs Nifty]))/_xlfn.STDEV.P(Table2[1W Return vs Nifty])</f>
        <v>-0.66361771058105479</v>
      </c>
      <c r="O131">
        <v>405.16</v>
      </c>
      <c r="P131">
        <v>384.02151530127401</v>
      </c>
      <c r="Q131">
        <v>323.808666997275</v>
      </c>
      <c r="R131">
        <v>44.960054858873001</v>
      </c>
      <c r="S131" s="2">
        <f>(Table2[[#This Row],[Close Price]]-Table2[[#This Row],[20D EMA]])/Table2[[#This Row],[20D EMA]]</f>
        <v>-1.5055780432422095E-3</v>
      </c>
      <c r="T131" s="2">
        <f>(Table2[[#This Row],[Close Price]]-Table2[[#This Row],[50D EMA]])/Table2[[#This Row],[50D EMA]]</f>
        <v>5.3456600426725884E-2</v>
      </c>
      <c r="U131" s="2">
        <f>(Table2[[#This Row],[Close Price]]-Table2[[#This Row],[200D EMA]])/Table2[[#This Row],[200D EMA]]</f>
        <v>0.24934889405972721</v>
      </c>
      <c r="V131">
        <v>1.6573454700038299</v>
      </c>
      <c r="W131">
        <v>391.35</v>
      </c>
      <c r="X131">
        <v>415.4</v>
      </c>
      <c r="Y131">
        <v>391.35</v>
      </c>
      <c r="Z131">
        <v>415.4</v>
      </c>
      <c r="AA131">
        <v>391.35</v>
      </c>
      <c r="AB131">
        <v>442.9</v>
      </c>
      <c r="AC131" s="2">
        <f>(Table2[[#This Row],[Close Price]]/Table2[[#This Row],[Day Low]])-1</f>
        <v>3.3729398236872266E-2</v>
      </c>
      <c r="AD131" s="2">
        <f>(Table2[[#This Row],[Day High]]/Table2[[#This Row],[Close Price]])-1</f>
        <v>2.6819923371647514E-2</v>
      </c>
      <c r="AE131" s="2">
        <f>(Table2[[#This Row],[Close Price]]/Table2[[#This Row],[Current Week Low]])-1</f>
        <v>3.3729398236872266E-2</v>
      </c>
      <c r="AF131" s="2">
        <f>(Table2[[#This Row],[Current Week High]]/Table2[[#This Row],[Close Price]])-1</f>
        <v>2.6819923371647514E-2</v>
      </c>
      <c r="AG131" s="2">
        <f>(Table2[[#This Row],[Close Price]]/Table2[[#This Row],[Current Month Low]])-1</f>
        <v>3.3729398236872266E-2</v>
      </c>
      <c r="AH131" s="2">
        <f>(Table2[[#This Row],[Current Month High]]/Table2[[#This Row],[Close Price]])-1</f>
        <v>9.4796687677666469E-2</v>
      </c>
      <c r="AI131">
        <v>9.4796687677666398</v>
      </c>
      <c r="AJ131">
        <v>203.033707865168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0.04</v>
      </c>
      <c r="AM131" t="s">
        <v>10507</v>
      </c>
      <c r="AN131">
        <v>-0.2</v>
      </c>
      <c r="AO131" t="s">
        <v>10506</v>
      </c>
      <c r="AP131">
        <v>0.18938672573877499</v>
      </c>
      <c r="AQ131">
        <f>(Table2[[#This Row],[Sharpe Ratio]]-AVERAGE(Table2[Sharpe Ratio]))/_xlfn.STDEV.P(Table2[Sharpe Ratio])</f>
        <v>1.6089871111464911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2.4312134359464777</v>
      </c>
      <c r="AS131">
        <f>_xlfn.RANK.AVG(Table2[[#This Row],[1Y Return vs Nifty Z-Score]],Table2[1Y Return vs Nifty Z-Score])</f>
        <v>38</v>
      </c>
      <c r="AT131">
        <f>_xlfn.RANK.AVG(Table2[[#This Row],[6M Return vs Nifty Z-Score]],Table2[6M Return vs Nifty Z-Score])</f>
        <v>441</v>
      </c>
      <c r="AU131">
        <f>_xlfn.RANK.AVG(Table2[[#This Row],[Sharpe Ratio Z-Score]],Table2[Sharpe Ratio Z-Score])</f>
        <v>39</v>
      </c>
      <c r="AV131">
        <f>(Table2[[#This Row],[Rank 1Y]]+Table2[[#This Row],[Rank 6M]]+Table2[[#This Row],[Rank Sharpe]])/3</f>
        <v>172.66666666666666</v>
      </c>
    </row>
    <row r="132" spans="1:48" x14ac:dyDescent="0.3">
      <c r="A132" t="s">
        <v>552</v>
      </c>
      <c r="B132" t="s">
        <v>553</v>
      </c>
      <c r="C132" t="s">
        <v>10468</v>
      </c>
      <c r="D132" t="s">
        <v>174</v>
      </c>
      <c r="E132">
        <v>35031.914705237999</v>
      </c>
      <c r="F132">
        <v>190.74</v>
      </c>
      <c r="G132">
        <v>82.859712143722803</v>
      </c>
      <c r="H132">
        <f>(Table2[[#This Row],[1Y Return vs Nifty]]-AVERAGE(Table2[1Y Return vs Nifty]))/_xlfn.STDEV.P(Table2[1Y Return vs Nifty])</f>
        <v>0.59631413979164294</v>
      </c>
      <c r="I132">
        <v>-5.5405279093520798</v>
      </c>
      <c r="J132">
        <f>(Table2[[#This Row],[1M Return vs Nifty]]-AVERAGE(Table2[1M Return vs Nifty]))/_xlfn.STDEV.P(Table2[1M Return vs Nifty])</f>
        <v>-0.3036802548864882</v>
      </c>
      <c r="K132">
        <v>36.868123686133899</v>
      </c>
      <c r="L132">
        <f>(Table2[[#This Row],[6M Return vs Nifty]]-AVERAGE(Table2[6M Return vs Nifty]))/_xlfn.STDEV.P(Table2[6M Return vs Nifty])</f>
        <v>0.94060264156930706</v>
      </c>
      <c r="M132">
        <v>-5.5789316865203302</v>
      </c>
      <c r="N132">
        <f>(Table2[[#This Row],[1W Return vs Nifty]]-AVERAGE(Table2[1W Return vs Nifty]))/_xlfn.STDEV.P(Table2[1W Return vs Nifty])</f>
        <v>-0.75018886307836374</v>
      </c>
      <c r="O132">
        <v>193.81</v>
      </c>
      <c r="P132">
        <v>188.97781009165499</v>
      </c>
      <c r="Q132">
        <v>155.55452509003899</v>
      </c>
      <c r="R132">
        <v>42.316934529314601</v>
      </c>
      <c r="S132" s="2">
        <f>(Table2[[#This Row],[Close Price]]-Table2[[#This Row],[20D EMA]])/Table2[[#This Row],[20D EMA]]</f>
        <v>-1.5840255920747087E-2</v>
      </c>
      <c r="T132" s="2">
        <f>(Table2[[#This Row],[Close Price]]-Table2[[#This Row],[50D EMA]])/Table2[[#This Row],[50D EMA]]</f>
        <v>9.3248509308598328E-3</v>
      </c>
      <c r="U132" s="2">
        <f>(Table2[[#This Row],[Close Price]]-Table2[[#This Row],[200D EMA]])/Table2[[#This Row],[200D EMA]]</f>
        <v>0.2261938371101371</v>
      </c>
      <c r="V132">
        <v>0.81165693912262105</v>
      </c>
      <c r="W132">
        <v>182.4</v>
      </c>
      <c r="X132">
        <v>193.5</v>
      </c>
      <c r="Y132">
        <v>182.4</v>
      </c>
      <c r="Z132">
        <v>193.5</v>
      </c>
      <c r="AA132">
        <v>182.4</v>
      </c>
      <c r="AB132">
        <v>209</v>
      </c>
      <c r="AC132" s="2">
        <f>(Table2[[#This Row],[Close Price]]/Table2[[#This Row],[Day Low]])-1</f>
        <v>4.5723684210526416E-2</v>
      </c>
      <c r="AD132" s="2">
        <f>(Table2[[#This Row],[Day High]]/Table2[[#This Row],[Close Price]])-1</f>
        <v>1.4469959106637287E-2</v>
      </c>
      <c r="AE132" s="2">
        <f>(Table2[[#This Row],[Close Price]]/Table2[[#This Row],[Current Week Low]])-1</f>
        <v>4.5723684210526416E-2</v>
      </c>
      <c r="AF132" s="2">
        <f>(Table2[[#This Row],[Current Week High]]/Table2[[#This Row],[Close Price]])-1</f>
        <v>1.4469959106637287E-2</v>
      </c>
      <c r="AG132" s="2">
        <f>(Table2[[#This Row],[Close Price]]/Table2[[#This Row],[Current Month Low]])-1</f>
        <v>4.5723684210526416E-2</v>
      </c>
      <c r="AH132" s="2">
        <f>(Table2[[#This Row],[Current Month High]]/Table2[[#This Row],[Close Price]])-1</f>
        <v>9.5732410611303331E-2</v>
      </c>
      <c r="AI132">
        <v>9.5732410611303305</v>
      </c>
      <c r="AJ132">
        <v>121.27610208816699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0.01</v>
      </c>
      <c r="AM132" t="s">
        <v>10507</v>
      </c>
      <c r="AN132">
        <v>-1.55</v>
      </c>
      <c r="AO132" t="s">
        <v>10506</v>
      </c>
      <c r="AP132">
        <v>6.0579449524776001E-2</v>
      </c>
      <c r="AQ132">
        <f>(Table2[[#This Row],[Sharpe Ratio]]-AVERAGE(Table2[Sharpe Ratio]))/_xlfn.STDEV.P(Table2[Sharpe Ratio])</f>
        <v>0.14265784246853003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0.62570550586462814</v>
      </c>
      <c r="AS132">
        <f>_xlfn.RANK.AVG(Table2[[#This Row],[1Y Return vs Nifty Z-Score]],Table2[1Y Return vs Nifty Z-Score])</f>
        <v>131</v>
      </c>
      <c r="AT132">
        <f>_xlfn.RANK.AVG(Table2[[#This Row],[6M Return vs Nifty Z-Score]],Table2[6M Return vs Nifty Z-Score])</f>
        <v>100</v>
      </c>
      <c r="AU132">
        <f>_xlfn.RANK.AVG(Table2[[#This Row],[Sharpe Ratio Z-Score]],Table2[Sharpe Ratio Z-Score])</f>
        <v>290</v>
      </c>
      <c r="AV132">
        <f>(Table2[[#This Row],[Rank 1Y]]+Table2[[#This Row],[Rank 6M]]+Table2[[#This Row],[Rank Sharpe]])/3</f>
        <v>173.66666666666666</v>
      </c>
    </row>
    <row r="133" spans="1:48" x14ac:dyDescent="0.3">
      <c r="A133" t="s">
        <v>967</v>
      </c>
      <c r="B133" t="s">
        <v>968</v>
      </c>
      <c r="C133" t="s">
        <v>10460</v>
      </c>
      <c r="D133" t="s">
        <v>286</v>
      </c>
      <c r="E133">
        <v>14290.047297435</v>
      </c>
      <c r="F133">
        <v>1021.65</v>
      </c>
      <c r="G133">
        <v>128.80172491712199</v>
      </c>
      <c r="H133">
        <f>(Table2[[#This Row],[1Y Return vs Nifty]]-AVERAGE(Table2[1Y Return vs Nifty]))/_xlfn.STDEV.P(Table2[1Y Return vs Nifty])</f>
        <v>1.2228950625822712</v>
      </c>
      <c r="I133">
        <v>-5.7274832048138897</v>
      </c>
      <c r="J133">
        <f>(Table2[[#This Row],[1M Return vs Nifty]]-AVERAGE(Table2[1M Return vs Nifty]))/_xlfn.STDEV.P(Table2[1M Return vs Nifty])</f>
        <v>-0.32385180138681569</v>
      </c>
      <c r="K133">
        <v>11.777209313372801</v>
      </c>
      <c r="L133">
        <f>(Table2[[#This Row],[6M Return vs Nifty]]-AVERAGE(Table2[6M Return vs Nifty]))/_xlfn.STDEV.P(Table2[6M Return vs Nifty])</f>
        <v>0.11209356168254507</v>
      </c>
      <c r="M133">
        <v>-2.5947511016098899</v>
      </c>
      <c r="N133">
        <f>(Table2[[#This Row],[1W Return vs Nifty]]-AVERAGE(Table2[1W Return vs Nifty]))/_xlfn.STDEV.P(Table2[1W Return vs Nifty])</f>
        <v>1.6388336077736597E-3</v>
      </c>
      <c r="O133">
        <v>989.84</v>
      </c>
      <c r="P133">
        <v>950.75019361693899</v>
      </c>
      <c r="Q133">
        <v>783.17497194286705</v>
      </c>
      <c r="R133">
        <v>58.329140844547297</v>
      </c>
      <c r="S133" s="2">
        <f>(Table2[[#This Row],[Close Price]]-Table2[[#This Row],[20D EMA]])/Table2[[#This Row],[20D EMA]]</f>
        <v>3.2136506910207654E-2</v>
      </c>
      <c r="T133" s="2">
        <f>(Table2[[#This Row],[Close Price]]-Table2[[#This Row],[50D EMA]])/Table2[[#This Row],[50D EMA]]</f>
        <v>7.4572486925652742E-2</v>
      </c>
      <c r="U133" s="2">
        <f>(Table2[[#This Row],[Close Price]]-Table2[[#This Row],[200D EMA]])/Table2[[#This Row],[200D EMA]]</f>
        <v>0.30449776435722181</v>
      </c>
      <c r="V133">
        <v>1.24362436858598</v>
      </c>
      <c r="W133">
        <v>986.6</v>
      </c>
      <c r="X133">
        <v>1028.1500000000001</v>
      </c>
      <c r="Y133">
        <v>986.6</v>
      </c>
      <c r="Z133">
        <v>1028.1500000000001</v>
      </c>
      <c r="AA133">
        <v>930</v>
      </c>
      <c r="AB133">
        <v>1092</v>
      </c>
      <c r="AC133" s="2">
        <f>(Table2[[#This Row],[Close Price]]/Table2[[#This Row],[Day Low]])-1</f>
        <v>3.552604905736878E-2</v>
      </c>
      <c r="AD133" s="2">
        <f>(Table2[[#This Row],[Day High]]/Table2[[#This Row],[Close Price]])-1</f>
        <v>6.3622571330692601E-3</v>
      </c>
      <c r="AE133" s="2">
        <f>(Table2[[#This Row],[Close Price]]/Table2[[#This Row],[Current Week Low]])-1</f>
        <v>3.552604905736878E-2</v>
      </c>
      <c r="AF133" s="2">
        <f>(Table2[[#This Row],[Current Week High]]/Table2[[#This Row],[Close Price]])-1</f>
        <v>6.3622571330692601E-3</v>
      </c>
      <c r="AG133" s="2">
        <f>(Table2[[#This Row],[Close Price]]/Table2[[#This Row],[Current Month Low]])-1</f>
        <v>9.854838709677427E-2</v>
      </c>
      <c r="AH133" s="2">
        <f>(Table2[[#This Row],[Current Month High]]/Table2[[#This Row],[Close Price]])-1</f>
        <v>6.8859198355601281E-2</v>
      </c>
      <c r="AI133">
        <v>6.8859198355601201</v>
      </c>
      <c r="AJ133">
        <v>159.088315475813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-0.13</v>
      </c>
      <c r="AM133" t="s">
        <v>10506</v>
      </c>
      <c r="AN133">
        <v>2.14</v>
      </c>
      <c r="AO133" t="s">
        <v>10507</v>
      </c>
      <c r="AP133">
        <v>0.117077633524174</v>
      </c>
      <c r="AQ133">
        <f>(Table2[[#This Row],[Sharpe Ratio]]-AVERAGE(Table2[Sharpe Ratio]))/_xlfn.STDEV.P(Table2[Sharpe Ratio])</f>
        <v>0.78582757061208974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1.7986032270978642</v>
      </c>
      <c r="AS133">
        <f>_xlfn.RANK.AVG(Table2[[#This Row],[1Y Return vs Nifty Z-Score]],Table2[1Y Return vs Nifty Z-Score])</f>
        <v>75</v>
      </c>
      <c r="AT133">
        <f>_xlfn.RANK.AVG(Table2[[#This Row],[6M Return vs Nifty Z-Score]],Table2[6M Return vs Nifty Z-Score])</f>
        <v>288</v>
      </c>
      <c r="AU133">
        <f>_xlfn.RANK.AVG(Table2[[#This Row],[Sharpe Ratio Z-Score]],Table2[Sharpe Ratio Z-Score])</f>
        <v>158</v>
      </c>
      <c r="AV133">
        <f>(Table2[[#This Row],[Rank 1Y]]+Table2[[#This Row],[Rank 6M]]+Table2[[#This Row],[Rank Sharpe]])/3</f>
        <v>173.66666666666666</v>
      </c>
    </row>
    <row r="134" spans="1:48" x14ac:dyDescent="0.3">
      <c r="A134" t="s">
        <v>1555</v>
      </c>
      <c r="B134" t="s">
        <v>1556</v>
      </c>
      <c r="C134" t="s">
        <v>10459</v>
      </c>
      <c r="D134" t="s">
        <v>271</v>
      </c>
      <c r="E134">
        <v>5930.8163055900004</v>
      </c>
      <c r="F134">
        <v>1205.55</v>
      </c>
      <c r="G134">
        <v>120.503817648229</v>
      </c>
      <c r="H134">
        <f>(Table2[[#This Row],[1Y Return vs Nifty]]-AVERAGE(Table2[1Y Return vs Nifty]))/_xlfn.STDEV.P(Table2[1Y Return vs Nifty])</f>
        <v>1.109723913128748</v>
      </c>
      <c r="I134">
        <v>9.7665249097834597</v>
      </c>
      <c r="J134">
        <f>(Table2[[#This Row],[1M Return vs Nifty]]-AVERAGE(Table2[1M Return vs Nifty]))/_xlfn.STDEV.P(Table2[1M Return vs Nifty])</f>
        <v>1.3478746099353776</v>
      </c>
      <c r="K134">
        <v>45.826111930073303</v>
      </c>
      <c r="L134">
        <f>(Table2[[#This Row],[6M Return vs Nifty]]-AVERAGE(Table2[6M Return vs Nifty]))/_xlfn.STDEV.P(Table2[6M Return vs Nifty])</f>
        <v>1.2363979436998587</v>
      </c>
      <c r="M134">
        <v>-5.4912596338572701</v>
      </c>
      <c r="N134">
        <f>(Table2[[#This Row],[1W Return vs Nifty]]-AVERAGE(Table2[1W Return vs Nifty]))/_xlfn.STDEV.P(Table2[1W Return vs Nifty])</f>
        <v>-0.72810096472840768</v>
      </c>
      <c r="O134">
        <v>1183.3499999999999</v>
      </c>
      <c r="P134">
        <v>1104.73482596497</v>
      </c>
      <c r="Q134">
        <v>897.29977517595705</v>
      </c>
      <c r="R134">
        <v>51.346173834820704</v>
      </c>
      <c r="S134" s="2">
        <f>(Table2[[#This Row],[Close Price]]-Table2[[#This Row],[20D EMA]])/Table2[[#This Row],[20D EMA]]</f>
        <v>1.8760299150716225E-2</v>
      </c>
      <c r="T134" s="2">
        <f>(Table2[[#This Row],[Close Price]]-Table2[[#This Row],[50D EMA]])/Table2[[#This Row],[50D EMA]]</f>
        <v>9.1257351235369391E-2</v>
      </c>
      <c r="U134" s="2">
        <f>(Table2[[#This Row],[Close Price]]-Table2[[#This Row],[200D EMA]])/Table2[[#This Row],[200D EMA]]</f>
        <v>0.34353092840527705</v>
      </c>
      <c r="V134">
        <v>1.0306281521041301</v>
      </c>
      <c r="W134">
        <v>1127.05</v>
      </c>
      <c r="X134">
        <v>1233.3499999999999</v>
      </c>
      <c r="Y134">
        <v>1127.05</v>
      </c>
      <c r="Z134">
        <v>1233.3499999999999</v>
      </c>
      <c r="AA134">
        <v>1127.05</v>
      </c>
      <c r="AB134">
        <v>1349</v>
      </c>
      <c r="AC134" s="2">
        <f>(Table2[[#This Row],[Close Price]]/Table2[[#This Row],[Day Low]])-1</f>
        <v>6.9650858435739371E-2</v>
      </c>
      <c r="AD134" s="2">
        <f>(Table2[[#This Row],[Day High]]/Table2[[#This Row],[Close Price]])-1</f>
        <v>2.3060014101447424E-2</v>
      </c>
      <c r="AE134" s="2">
        <f>(Table2[[#This Row],[Close Price]]/Table2[[#This Row],[Current Week Low]])-1</f>
        <v>6.9650858435739371E-2</v>
      </c>
      <c r="AF134" s="2">
        <f>(Table2[[#This Row],[Current Week High]]/Table2[[#This Row],[Close Price]])-1</f>
        <v>2.3060014101447424E-2</v>
      </c>
      <c r="AG134" s="2">
        <f>(Table2[[#This Row],[Close Price]]/Table2[[#This Row],[Current Month Low]])-1</f>
        <v>6.9650858435739371E-2</v>
      </c>
      <c r="AH134" s="2">
        <f>(Table2[[#This Row],[Current Month High]]/Table2[[#This Row],[Close Price]])-1</f>
        <v>0.11899133175728926</v>
      </c>
      <c r="AI134">
        <v>11.899133175728901</v>
      </c>
      <c r="AJ134">
        <v>150.191968454913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7.0000000000000007E-2</v>
      </c>
      <c r="AM134" t="s">
        <v>10507</v>
      </c>
      <c r="AN134">
        <v>-8.16</v>
      </c>
      <c r="AO134" t="s">
        <v>10506</v>
      </c>
      <c r="AP134">
        <v>4.1056578164712997E-2</v>
      </c>
      <c r="AQ134">
        <f>(Table2[[#This Row],[Sharpe Ratio]]-AVERAGE(Table2[Sharpe Ratio]))/_xlfn.STDEV.P(Table2[Sharpe Ratio])</f>
        <v>-7.9588590538364576E-2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2.8863069114972122</v>
      </c>
      <c r="AS134">
        <f>_xlfn.RANK.AVG(Table2[[#This Row],[1Y Return vs Nifty Z-Score]],Table2[1Y Return vs Nifty Z-Score])</f>
        <v>90</v>
      </c>
      <c r="AT134">
        <f>_xlfn.RANK.AVG(Table2[[#This Row],[6M Return vs Nifty Z-Score]],Table2[6M Return vs Nifty Z-Score])</f>
        <v>76</v>
      </c>
      <c r="AU134">
        <f>_xlfn.RANK.AVG(Table2[[#This Row],[Sharpe Ratio Z-Score]],Table2[Sharpe Ratio Z-Score])</f>
        <v>355</v>
      </c>
      <c r="AV134">
        <f>(Table2[[#This Row],[Rank 1Y]]+Table2[[#This Row],[Rank 6M]]+Table2[[#This Row],[Rank Sharpe]])/3</f>
        <v>173.66666666666666</v>
      </c>
    </row>
    <row r="135" spans="1:48" x14ac:dyDescent="0.3">
      <c r="A135" t="s">
        <v>534</v>
      </c>
      <c r="B135" t="s">
        <v>535</v>
      </c>
      <c r="C135" t="s">
        <v>10469</v>
      </c>
      <c r="D135" t="s">
        <v>536</v>
      </c>
      <c r="E135">
        <v>37191.203842939998</v>
      </c>
      <c r="F135">
        <v>4121.3</v>
      </c>
      <c r="G135">
        <v>32.992723078959301</v>
      </c>
      <c r="H135">
        <f>(Table2[[#This Row],[1Y Return vs Nifty]]-AVERAGE(Table2[1Y Return vs Nifty]))/_xlfn.STDEV.P(Table2[1Y Return vs Nifty])</f>
        <v>-8.3797638921744355E-2</v>
      </c>
      <c r="I135">
        <v>-16.8808989339894</v>
      </c>
      <c r="J135">
        <f>(Table2[[#This Row],[1M Return vs Nifty]]-AVERAGE(Table2[1M Return vs Nifty]))/_xlfn.STDEV.P(Table2[1M Return vs Nifty])</f>
        <v>-1.5272498836011044</v>
      </c>
      <c r="K135">
        <v>23.110128993272099</v>
      </c>
      <c r="L135">
        <f>(Table2[[#This Row],[6M Return vs Nifty]]-AVERAGE(Table2[6M Return vs Nifty]))/_xlfn.STDEV.P(Table2[6M Return vs Nifty])</f>
        <v>0.4863097706628437</v>
      </c>
      <c r="M135">
        <v>-13.4244162688433</v>
      </c>
      <c r="N135">
        <f>(Table2[[#This Row],[1W Return vs Nifty]]-AVERAGE(Table2[1W Return vs Nifty]))/_xlfn.STDEV.P(Table2[1W Return vs Nifty])</f>
        <v>-2.7267624768670551</v>
      </c>
      <c r="O135">
        <v>4419.92</v>
      </c>
      <c r="P135">
        <v>4308.95674182937</v>
      </c>
      <c r="Q135">
        <v>3560.5047618426902</v>
      </c>
      <c r="R135">
        <v>31.067083572825201</v>
      </c>
      <c r="S135" s="2">
        <f>(Table2[[#This Row],[Close Price]]-Table2[[#This Row],[20D EMA]])/Table2[[#This Row],[20D EMA]]</f>
        <v>-6.7562308820069111E-2</v>
      </c>
      <c r="T135" s="2">
        <f>(Table2[[#This Row],[Close Price]]-Table2[[#This Row],[50D EMA]])/Table2[[#This Row],[50D EMA]]</f>
        <v>-4.3550388892904052E-2</v>
      </c>
      <c r="U135" s="2">
        <f>(Table2[[#This Row],[Close Price]]-Table2[[#This Row],[200D EMA]])/Table2[[#This Row],[200D EMA]]</f>
        <v>0.1575044202067232</v>
      </c>
      <c r="V135">
        <v>0.883252024101019</v>
      </c>
      <c r="W135">
        <v>3926</v>
      </c>
      <c r="X135">
        <v>4143.45</v>
      </c>
      <c r="Y135">
        <v>3926</v>
      </c>
      <c r="Z135">
        <v>4143.45</v>
      </c>
      <c r="AA135">
        <v>3926</v>
      </c>
      <c r="AB135">
        <v>4770</v>
      </c>
      <c r="AC135" s="2">
        <f>(Table2[[#This Row],[Close Price]]/Table2[[#This Row],[Day Low]])-1</f>
        <v>4.9745287824758178E-2</v>
      </c>
      <c r="AD135" s="2">
        <f>(Table2[[#This Row],[Day High]]/Table2[[#This Row],[Close Price]])-1</f>
        <v>5.3745177492536822E-3</v>
      </c>
      <c r="AE135" s="2">
        <f>(Table2[[#This Row],[Close Price]]/Table2[[#This Row],[Current Week Low]])-1</f>
        <v>4.9745287824758178E-2</v>
      </c>
      <c r="AF135" s="2">
        <f>(Table2[[#This Row],[Current Week High]]/Table2[[#This Row],[Close Price]])-1</f>
        <v>5.3745177492536822E-3</v>
      </c>
      <c r="AG135" s="2">
        <f>(Table2[[#This Row],[Close Price]]/Table2[[#This Row],[Current Month Low]])-1</f>
        <v>4.9745287824758178E-2</v>
      </c>
      <c r="AH135" s="2">
        <f>(Table2[[#This Row],[Current Month High]]/Table2[[#This Row],[Close Price]])-1</f>
        <v>0.15740179069711013</v>
      </c>
      <c r="AI135">
        <v>22.2842307039041</v>
      </c>
      <c r="AJ135">
        <v>85.393612235717498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-0.06</v>
      </c>
      <c r="AM135" t="s">
        <v>10506</v>
      </c>
      <c r="AN135">
        <v>-8.58</v>
      </c>
      <c r="AO135" t="s">
        <v>10506</v>
      </c>
      <c r="AP135">
        <v>0.21846681760495601</v>
      </c>
      <c r="AQ135">
        <f>(Table2[[#This Row],[Sharpe Ratio]]-AVERAGE(Table2[Sharpe Ratio]))/_xlfn.STDEV.P(Table2[Sharpe Ratio])</f>
        <v>1.9400319953530467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-1.9114682333740134</v>
      </c>
      <c r="AS135">
        <f>_xlfn.RANK.AVG(Table2[[#This Row],[1Y Return vs Nifty Z-Score]],Table2[1Y Return vs Nifty Z-Score])</f>
        <v>313</v>
      </c>
      <c r="AT135">
        <f>_xlfn.RANK.AVG(Table2[[#This Row],[6M Return vs Nifty Z-Score]],Table2[6M Return vs Nifty Z-Score])</f>
        <v>193</v>
      </c>
      <c r="AU135">
        <f>_xlfn.RANK.AVG(Table2[[#This Row],[Sharpe Ratio Z-Score]],Table2[Sharpe Ratio Z-Score])</f>
        <v>17</v>
      </c>
      <c r="AV135">
        <f>(Table2[[#This Row],[Rank 1Y]]+Table2[[#This Row],[Rank 6M]]+Table2[[#This Row],[Rank Sharpe]])/3</f>
        <v>174.33333333333334</v>
      </c>
    </row>
    <row r="136" spans="1:48" x14ac:dyDescent="0.3">
      <c r="A136" t="s">
        <v>178</v>
      </c>
      <c r="B136" t="s">
        <v>179</v>
      </c>
      <c r="C136" t="s">
        <v>10459</v>
      </c>
      <c r="D136" t="s">
        <v>180</v>
      </c>
      <c r="E136">
        <v>146538.80000354099</v>
      </c>
      <c r="F136">
        <v>222.87</v>
      </c>
      <c r="G136">
        <v>74.773382379013796</v>
      </c>
      <c r="H136">
        <f>(Table2[[#This Row],[1Y Return vs Nifty]]-AVERAGE(Table2[1Y Return vs Nifty]))/_xlfn.STDEV.P(Table2[1Y Return vs Nifty])</f>
        <v>0.48602859372835905</v>
      </c>
      <c r="I136">
        <v>-1.01426933576323</v>
      </c>
      <c r="J136">
        <f>(Table2[[#This Row],[1M Return vs Nifty]]-AVERAGE(Table2[1M Return vs Nifty]))/_xlfn.STDEV.P(Table2[1M Return vs Nifty])</f>
        <v>0.18468053245640881</v>
      </c>
      <c r="K136">
        <v>28.1577257458475</v>
      </c>
      <c r="L136">
        <f>(Table2[[#This Row],[6M Return vs Nifty]]-AVERAGE(Table2[6M Return vs Nifty]))/_xlfn.STDEV.P(Table2[6M Return vs Nifty])</f>
        <v>0.65298284120090444</v>
      </c>
      <c r="M136">
        <v>-3.66541786168131</v>
      </c>
      <c r="N136">
        <f>(Table2[[#This Row],[1W Return vs Nifty]]-AVERAGE(Table2[1W Return vs Nifty]))/_xlfn.STDEV.P(Table2[1W Return vs Nifty])</f>
        <v>-0.26810252461068784</v>
      </c>
      <c r="O136">
        <v>223.88</v>
      </c>
      <c r="P136">
        <v>215.239195231395</v>
      </c>
      <c r="Q136">
        <v>180.410527095872</v>
      </c>
      <c r="R136">
        <v>44.722104064248803</v>
      </c>
      <c r="S136" s="2">
        <f>(Table2[[#This Row],[Close Price]]-Table2[[#This Row],[20D EMA]])/Table2[[#This Row],[20D EMA]]</f>
        <v>-4.5113453635875957E-3</v>
      </c>
      <c r="T136" s="2">
        <f>(Table2[[#This Row],[Close Price]]-Table2[[#This Row],[50D EMA]])/Table2[[#This Row],[50D EMA]]</f>
        <v>3.5452672829413952E-2</v>
      </c>
      <c r="U136" s="2">
        <f>(Table2[[#This Row],[Close Price]]-Table2[[#This Row],[200D EMA]])/Table2[[#This Row],[200D EMA]]</f>
        <v>0.23534919822923975</v>
      </c>
      <c r="V136">
        <v>0.80770311341819401</v>
      </c>
      <c r="W136">
        <v>216.16</v>
      </c>
      <c r="X136">
        <v>226.45</v>
      </c>
      <c r="Y136">
        <v>216.16</v>
      </c>
      <c r="Z136">
        <v>226.45</v>
      </c>
      <c r="AA136">
        <v>216.16</v>
      </c>
      <c r="AB136">
        <v>239.11</v>
      </c>
      <c r="AC136" s="2">
        <f>(Table2[[#This Row],[Close Price]]/Table2[[#This Row],[Day Low]])-1</f>
        <v>3.1041820873427106E-2</v>
      </c>
      <c r="AD136" s="2">
        <f>(Table2[[#This Row],[Day High]]/Table2[[#This Row],[Close Price]])-1</f>
        <v>1.6063175842419231E-2</v>
      </c>
      <c r="AE136" s="2">
        <f>(Table2[[#This Row],[Close Price]]/Table2[[#This Row],[Current Week Low]])-1</f>
        <v>3.1041820873427106E-2</v>
      </c>
      <c r="AF136" s="2">
        <f>(Table2[[#This Row],[Current Week High]]/Table2[[#This Row],[Close Price]])-1</f>
        <v>1.6063175842419231E-2</v>
      </c>
      <c r="AG136" s="2">
        <f>(Table2[[#This Row],[Close Price]]/Table2[[#This Row],[Current Month Low]])-1</f>
        <v>3.1041820873427106E-2</v>
      </c>
      <c r="AH136" s="2">
        <f>(Table2[[#This Row],[Current Month High]]/Table2[[#This Row],[Close Price]])-1</f>
        <v>7.2867590972315766E-2</v>
      </c>
      <c r="AI136">
        <v>7.2867590972315703</v>
      </c>
      <c r="AJ136">
        <v>99.883408071748804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0.06</v>
      </c>
      <c r="AM136" t="s">
        <v>10507</v>
      </c>
      <c r="AN136">
        <v>1.24</v>
      </c>
      <c r="AO136" t="s">
        <v>10507</v>
      </c>
      <c r="AP136">
        <v>9.0076861525977006E-2</v>
      </c>
      <c r="AQ136">
        <f>(Table2[[#This Row],[Sharpe Ratio]]-AVERAGE(Table2[Sharpe Ratio]))/_xlfn.STDEV.P(Table2[Sharpe Ratio])</f>
        <v>0.47845345773915854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1.5340429005141432</v>
      </c>
      <c r="AS136">
        <f>_xlfn.RANK.AVG(Table2[[#This Row],[1Y Return vs Nifty Z-Score]],Table2[1Y Return vs Nifty Z-Score])</f>
        <v>155</v>
      </c>
      <c r="AT136">
        <f>_xlfn.RANK.AVG(Table2[[#This Row],[6M Return vs Nifty Z-Score]],Table2[6M Return vs Nifty Z-Score])</f>
        <v>158</v>
      </c>
      <c r="AU136">
        <f>_xlfn.RANK.AVG(Table2[[#This Row],[Sharpe Ratio Z-Score]],Table2[Sharpe Ratio Z-Score])</f>
        <v>215</v>
      </c>
      <c r="AV136">
        <f>(Table2[[#This Row],[Rank 1Y]]+Table2[[#This Row],[Rank 6M]]+Table2[[#This Row],[Rank Sharpe]])/3</f>
        <v>176</v>
      </c>
    </row>
    <row r="137" spans="1:48" x14ac:dyDescent="0.3">
      <c r="A137" t="s">
        <v>680</v>
      </c>
      <c r="B137" t="s">
        <v>681</v>
      </c>
      <c r="C137" t="s">
        <v>10471</v>
      </c>
      <c r="D137" t="s">
        <v>304</v>
      </c>
      <c r="E137">
        <v>25048.96231001</v>
      </c>
      <c r="F137">
        <v>400.55</v>
      </c>
      <c r="G137">
        <v>59.525393633568903</v>
      </c>
      <c r="H137">
        <f>(Table2[[#This Row],[1Y Return vs Nifty]]-AVERAGE(Table2[1Y Return vs Nifty]))/_xlfn.STDEV.P(Table2[1Y Return vs Nifty])</f>
        <v>0.278068639819812</v>
      </c>
      <c r="I137">
        <v>-14.66609482955</v>
      </c>
      <c r="J137">
        <f>(Table2[[#This Row],[1M Return vs Nifty]]-AVERAGE(Table2[1M Return vs Nifty]))/_xlfn.STDEV.P(Table2[1M Return vs Nifty])</f>
        <v>-1.2882835367455179</v>
      </c>
      <c r="K137">
        <v>21.955771552541702</v>
      </c>
      <c r="L137">
        <f>(Table2[[#This Row],[6M Return vs Nifty]]-AVERAGE(Table2[6M Return vs Nifty]))/_xlfn.STDEV.P(Table2[6M Return vs Nifty])</f>
        <v>0.44819256190467066</v>
      </c>
      <c r="M137">
        <v>-5.8649663461249899</v>
      </c>
      <c r="N137">
        <f>(Table2[[#This Row],[1W Return vs Nifty]]-AVERAGE(Table2[1W Return vs Nifty]))/_xlfn.STDEV.P(Table2[1W Return vs Nifty])</f>
        <v>-0.82225178728287485</v>
      </c>
      <c r="O137">
        <v>422.19</v>
      </c>
      <c r="P137">
        <v>432.150197676505</v>
      </c>
      <c r="Q137">
        <v>372.76156695975402</v>
      </c>
      <c r="R137">
        <v>23.437848209344398</v>
      </c>
      <c r="S137" s="2">
        <f>(Table2[[#This Row],[Close Price]]-Table2[[#This Row],[20D EMA]])/Table2[[#This Row],[20D EMA]]</f>
        <v>-5.1256543262512104E-2</v>
      </c>
      <c r="T137" s="2">
        <f>(Table2[[#This Row],[Close Price]]-Table2[[#This Row],[50D EMA]])/Table2[[#This Row],[50D EMA]]</f>
        <v>-7.312318227876867E-2</v>
      </c>
      <c r="U137" s="2">
        <f>(Table2[[#This Row],[Close Price]]-Table2[[#This Row],[200D EMA]])/Table2[[#This Row],[200D EMA]]</f>
        <v>7.4547473514742002E-2</v>
      </c>
      <c r="V137">
        <v>0.728055206624872</v>
      </c>
      <c r="W137">
        <v>393.35</v>
      </c>
      <c r="X137">
        <v>418.7</v>
      </c>
      <c r="Y137">
        <v>393.35</v>
      </c>
      <c r="Z137">
        <v>418.7</v>
      </c>
      <c r="AA137">
        <v>393.35</v>
      </c>
      <c r="AB137">
        <v>437.5</v>
      </c>
      <c r="AC137" s="2">
        <f>(Table2[[#This Row],[Close Price]]/Table2[[#This Row],[Day Low]])-1</f>
        <v>1.8304309139443253E-2</v>
      </c>
      <c r="AD137" s="2">
        <f>(Table2[[#This Row],[Day High]]/Table2[[#This Row],[Close Price]])-1</f>
        <v>4.53126950443139E-2</v>
      </c>
      <c r="AE137" s="2">
        <f>(Table2[[#This Row],[Close Price]]/Table2[[#This Row],[Current Week Low]])-1</f>
        <v>1.8304309139443253E-2</v>
      </c>
      <c r="AF137" s="2">
        <f>(Table2[[#This Row],[Current Week High]]/Table2[[#This Row],[Close Price]])-1</f>
        <v>4.53126950443139E-2</v>
      </c>
      <c r="AG137" s="2">
        <f>(Table2[[#This Row],[Close Price]]/Table2[[#This Row],[Current Month Low]])-1</f>
        <v>1.8304309139443253E-2</v>
      </c>
      <c r="AH137" s="2">
        <f>(Table2[[#This Row],[Current Month High]]/Table2[[#This Row],[Close Price]])-1</f>
        <v>9.2248158781675249E-2</v>
      </c>
      <c r="AI137">
        <v>25.377605792035901</v>
      </c>
      <c r="AJ137">
        <v>95.342599366008201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-0.22</v>
      </c>
      <c r="AM137" t="s">
        <v>10506</v>
      </c>
      <c r="AN137">
        <v>-5.47</v>
      </c>
      <c r="AO137" t="s">
        <v>10506</v>
      </c>
      <c r="AP137">
        <v>0.13531205271918001</v>
      </c>
      <c r="AQ137">
        <f>(Table2[[#This Row],[Sharpe Ratio]]-AVERAGE(Table2[Sharpe Ratio]))/_xlfn.STDEV.P(Table2[Sharpe Ratio])</f>
        <v>0.99340639184699331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208</v>
      </c>
      <c r="AT137">
        <f>_xlfn.RANK.AVG(Table2[[#This Row],[6M Return vs Nifty Z-Score]],Table2[6M Return vs Nifty Z-Score])</f>
        <v>202</v>
      </c>
      <c r="AU137">
        <f>_xlfn.RANK.AVG(Table2[[#This Row],[Sharpe Ratio Z-Score]],Table2[Sharpe Ratio Z-Score])</f>
        <v>120</v>
      </c>
      <c r="AV137">
        <f>(Table2[[#This Row],[Rank 1Y]]+Table2[[#This Row],[Rank 6M]]+Table2[[#This Row],[Rank Sharpe]])/3</f>
        <v>176.66666666666666</v>
      </c>
    </row>
    <row r="138" spans="1:48" x14ac:dyDescent="0.3">
      <c r="A138" t="s">
        <v>52</v>
      </c>
      <c r="B138" t="s">
        <v>53</v>
      </c>
      <c r="C138" t="s">
        <v>10459</v>
      </c>
      <c r="D138" t="s">
        <v>54</v>
      </c>
      <c r="E138">
        <v>403575.35692847997</v>
      </c>
      <c r="F138">
        <v>320.8</v>
      </c>
      <c r="G138">
        <v>63.473445790554699</v>
      </c>
      <c r="H138">
        <f>(Table2[[#This Row],[1Y Return vs Nifty]]-AVERAGE(Table2[1Y Return vs Nifty]))/_xlfn.STDEV.P(Table2[1Y Return vs Nifty])</f>
        <v>0.33191421632842388</v>
      </c>
      <c r="I138">
        <v>14.406821668030901</v>
      </c>
      <c r="J138">
        <f>(Table2[[#This Row],[1M Return vs Nifty]]-AVERAGE(Table2[1M Return vs Nifty]))/_xlfn.STDEV.P(Table2[1M Return vs Nifty])</f>
        <v>1.8485395501987441</v>
      </c>
      <c r="K138">
        <v>25.921846555094199</v>
      </c>
      <c r="L138">
        <f>(Table2[[#This Row],[6M Return vs Nifty]]-AVERAGE(Table2[6M Return vs Nifty]))/_xlfn.STDEV.P(Table2[6M Return vs Nifty])</f>
        <v>0.57915347876523304</v>
      </c>
      <c r="M138">
        <v>3.1624980549093902</v>
      </c>
      <c r="N138">
        <f>(Table2[[#This Row],[1W Return vs Nifty]]-AVERAGE(Table2[1W Return vs Nifty]))/_xlfn.STDEV.P(Table2[1W Return vs Nifty])</f>
        <v>1.4521071445675813</v>
      </c>
      <c r="O138">
        <v>299.75</v>
      </c>
      <c r="P138">
        <v>285.28741117999601</v>
      </c>
      <c r="Q138">
        <v>249.24718665070199</v>
      </c>
      <c r="R138">
        <v>70.179024080759106</v>
      </c>
      <c r="S138" s="2">
        <f>(Table2[[#This Row],[Close Price]]-Table2[[#This Row],[20D EMA]])/Table2[[#This Row],[20D EMA]]</f>
        <v>7.0225187656380361E-2</v>
      </c>
      <c r="T138" s="2">
        <f>(Table2[[#This Row],[Close Price]]-Table2[[#This Row],[50D EMA]])/Table2[[#This Row],[50D EMA]]</f>
        <v>0.12448004162931005</v>
      </c>
      <c r="U138" s="2">
        <f>(Table2[[#This Row],[Close Price]]-Table2[[#This Row],[200D EMA]])/Table2[[#This Row],[200D EMA]]</f>
        <v>0.2870757111075159</v>
      </c>
      <c r="V138">
        <v>1.7198469930893301</v>
      </c>
      <c r="W138">
        <v>314.5</v>
      </c>
      <c r="X138">
        <v>323.35000000000002</v>
      </c>
      <c r="Y138">
        <v>314.5</v>
      </c>
      <c r="Z138">
        <v>323.35000000000002</v>
      </c>
      <c r="AA138">
        <v>271.5</v>
      </c>
      <c r="AB138">
        <v>333.3</v>
      </c>
      <c r="AC138" s="2">
        <f>(Table2[[#This Row],[Close Price]]/Table2[[#This Row],[Day Low]])-1</f>
        <v>2.0031796502384847E-2</v>
      </c>
      <c r="AD138" s="2">
        <f>(Table2[[#This Row],[Day High]]/Table2[[#This Row],[Close Price]])-1</f>
        <v>7.9488778054863651E-3</v>
      </c>
      <c r="AE138" s="2">
        <f>(Table2[[#This Row],[Close Price]]/Table2[[#This Row],[Current Week Low]])-1</f>
        <v>2.0031796502384847E-2</v>
      </c>
      <c r="AF138" s="2">
        <f>(Table2[[#This Row],[Current Week High]]/Table2[[#This Row],[Close Price]])-1</f>
        <v>7.9488778054863651E-3</v>
      </c>
      <c r="AG138" s="2">
        <f>(Table2[[#This Row],[Close Price]]/Table2[[#This Row],[Current Month Low]])-1</f>
        <v>0.18158379373848987</v>
      </c>
      <c r="AH138" s="2">
        <f>(Table2[[#This Row],[Current Month High]]/Table2[[#This Row],[Close Price]])-1</f>
        <v>3.8965087281795485E-2</v>
      </c>
      <c r="AI138">
        <v>3.8965087281795401</v>
      </c>
      <c r="AJ138">
        <v>89.934872705743004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</v>
      </c>
      <c r="AM138" t="s">
        <v>10507</v>
      </c>
      <c r="AN138">
        <v>16.78</v>
      </c>
      <c r="AO138" t="s">
        <v>10507</v>
      </c>
      <c r="AP138">
        <v>0.11810839829091301</v>
      </c>
      <c r="AQ138">
        <f>(Table2[[#This Row],[Sharpe Ratio]]-AVERAGE(Table2[Sharpe Ratio]))/_xlfn.STDEV.P(Table2[Sharpe Ratio])</f>
        <v>0.79756169457633186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5.0092760844363138</v>
      </c>
      <c r="AS138">
        <f>_xlfn.RANK.AVG(Table2[[#This Row],[1Y Return vs Nifty Z-Score]],Table2[1Y Return vs Nifty Z-Score])</f>
        <v>200</v>
      </c>
      <c r="AT138">
        <f>_xlfn.RANK.AVG(Table2[[#This Row],[6M Return vs Nifty Z-Score]],Table2[6M Return vs Nifty Z-Score])</f>
        <v>175</v>
      </c>
      <c r="AU138">
        <f>_xlfn.RANK.AVG(Table2[[#This Row],[Sharpe Ratio Z-Score]],Table2[Sharpe Ratio Z-Score])</f>
        <v>157</v>
      </c>
      <c r="AV138">
        <f>(Table2[[#This Row],[Rank 1Y]]+Table2[[#This Row],[Rank 6M]]+Table2[[#This Row],[Rank Sharpe]])/3</f>
        <v>177.33333333333334</v>
      </c>
    </row>
    <row r="139" spans="1:48" x14ac:dyDescent="0.3">
      <c r="A139" t="s">
        <v>368</v>
      </c>
      <c r="B139" t="s">
        <v>369</v>
      </c>
      <c r="C139" t="s">
        <v>10461</v>
      </c>
      <c r="D139" t="s">
        <v>32</v>
      </c>
      <c r="E139">
        <v>67049.013451007995</v>
      </c>
      <c r="F139">
        <v>56.08</v>
      </c>
      <c r="G139">
        <v>71.955022693184205</v>
      </c>
      <c r="H139">
        <f>(Table2[[#This Row],[1Y Return vs Nifty]]-AVERAGE(Table2[1Y Return vs Nifty]))/_xlfn.STDEV.P(Table2[1Y Return vs Nifty])</f>
        <v>0.44759034720631075</v>
      </c>
      <c r="I139">
        <v>-6.7348736161967597</v>
      </c>
      <c r="J139">
        <f>(Table2[[#This Row],[1M Return vs Nifty]]-AVERAGE(Table2[1M Return vs Nifty]))/_xlfn.STDEV.P(Table2[1M Return vs Nifty])</f>
        <v>-0.43254421620715205</v>
      </c>
      <c r="K139">
        <v>20.7062698789554</v>
      </c>
      <c r="L139">
        <f>(Table2[[#This Row],[6M Return vs Nifty]]-AVERAGE(Table2[6M Return vs Nifty]))/_xlfn.STDEV.P(Table2[6M Return vs Nifty])</f>
        <v>0.40693366370270623</v>
      </c>
      <c r="M139">
        <v>1.06523643568987</v>
      </c>
      <c r="N139">
        <f>(Table2[[#This Row],[1W Return vs Nifty]]-AVERAGE(Table2[1W Return vs Nifty]))/_xlfn.STDEV.P(Table2[1W Return vs Nifty])</f>
        <v>0.92372780301598012</v>
      </c>
      <c r="O139">
        <v>55.4</v>
      </c>
      <c r="P139">
        <v>55.265961130504103</v>
      </c>
      <c r="Q139">
        <v>48.899982735441498</v>
      </c>
      <c r="R139">
        <v>56.1510237848549</v>
      </c>
      <c r="S139" s="2">
        <f>(Table2[[#This Row],[Close Price]]-Table2[[#This Row],[20D EMA]])/Table2[[#This Row],[20D EMA]]</f>
        <v>1.2274368231046927E-2</v>
      </c>
      <c r="T139" s="2">
        <f>(Table2[[#This Row],[Close Price]]-Table2[[#This Row],[50D EMA]])/Table2[[#This Row],[50D EMA]]</f>
        <v>1.4729480006212834E-2</v>
      </c>
      <c r="U139" s="2">
        <f>(Table2[[#This Row],[Close Price]]-Table2[[#This Row],[200D EMA]])/Table2[[#This Row],[200D EMA]]</f>
        <v>0.14683067074693673</v>
      </c>
      <c r="V139">
        <v>1.0076933537816699</v>
      </c>
      <c r="W139">
        <v>54.3</v>
      </c>
      <c r="X139">
        <v>57.2</v>
      </c>
      <c r="Y139">
        <v>54.3</v>
      </c>
      <c r="Z139">
        <v>57.2</v>
      </c>
      <c r="AA139">
        <v>53.75</v>
      </c>
      <c r="AB139">
        <v>58.45</v>
      </c>
      <c r="AC139" s="2">
        <f>(Table2[[#This Row],[Close Price]]/Table2[[#This Row],[Day Low]])-1</f>
        <v>3.2780847145488012E-2</v>
      </c>
      <c r="AD139" s="2">
        <f>(Table2[[#This Row],[Day High]]/Table2[[#This Row],[Close Price]])-1</f>
        <v>1.9971469329529423E-2</v>
      </c>
      <c r="AE139" s="2">
        <f>(Table2[[#This Row],[Close Price]]/Table2[[#This Row],[Current Week Low]])-1</f>
        <v>3.2780847145488012E-2</v>
      </c>
      <c r="AF139" s="2">
        <f>(Table2[[#This Row],[Current Week High]]/Table2[[#This Row],[Close Price]])-1</f>
        <v>1.9971469329529423E-2</v>
      </c>
      <c r="AG139" s="2">
        <f>(Table2[[#This Row],[Close Price]]/Table2[[#This Row],[Current Month Low]])-1</f>
        <v>4.3348837209302271E-2</v>
      </c>
      <c r="AH139" s="2">
        <f>(Table2[[#This Row],[Current Month High]]/Table2[[#This Row],[Close Price]])-1</f>
        <v>4.2261055634807532E-2</v>
      </c>
      <c r="AI139">
        <v>25.980741797432199</v>
      </c>
      <c r="AJ139">
        <v>107.703703703703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-0.06</v>
      </c>
      <c r="AM139" t="s">
        <v>10506</v>
      </c>
      <c r="AN139">
        <v>3.6</v>
      </c>
      <c r="AO139" t="s">
        <v>10507</v>
      </c>
      <c r="AP139">
        <v>0.116900717956908</v>
      </c>
      <c r="AQ139">
        <f>(Table2[[#This Row],[Sharpe Ratio]]-AVERAGE(Table2[Sharpe Ratio]))/_xlfn.STDEV.P(Table2[Sharpe Ratio])</f>
        <v>0.78381358132521206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2.1295211790430573</v>
      </c>
      <c r="AS139">
        <f>_xlfn.RANK.AVG(Table2[[#This Row],[1Y Return vs Nifty Z-Score]],Table2[1Y Return vs Nifty Z-Score])</f>
        <v>161</v>
      </c>
      <c r="AT139">
        <f>_xlfn.RANK.AVG(Table2[[#This Row],[6M Return vs Nifty Z-Score]],Table2[6M Return vs Nifty Z-Score])</f>
        <v>211</v>
      </c>
      <c r="AU139">
        <f>_xlfn.RANK.AVG(Table2[[#This Row],[Sharpe Ratio Z-Score]],Table2[Sharpe Ratio Z-Score])</f>
        <v>161</v>
      </c>
      <c r="AV139">
        <f>(Table2[[#This Row],[Rank 1Y]]+Table2[[#This Row],[Rank 6M]]+Table2[[#This Row],[Rank Sharpe]])/3</f>
        <v>177.66666666666666</v>
      </c>
    </row>
    <row r="140" spans="1:48" x14ac:dyDescent="0.3">
      <c r="A140" t="s">
        <v>813</v>
      </c>
      <c r="B140" t="s">
        <v>814</v>
      </c>
      <c r="C140" t="s">
        <v>10469</v>
      </c>
      <c r="D140" t="s">
        <v>163</v>
      </c>
      <c r="E140">
        <v>19193.408006940001</v>
      </c>
      <c r="F140">
        <v>603.79999999999995</v>
      </c>
      <c r="G140">
        <v>26.821106609268099</v>
      </c>
      <c r="H140">
        <f>(Table2[[#This Row],[1Y Return vs Nifty]]-AVERAGE(Table2[1Y Return vs Nifty]))/_xlfn.STDEV.P(Table2[1Y Return vs Nifty])</f>
        <v>-0.16796933513719592</v>
      </c>
      <c r="I140">
        <v>-4.7737374570419897</v>
      </c>
      <c r="J140">
        <f>(Table2[[#This Row],[1M Return vs Nifty]]-AVERAGE(Table2[1M Return vs Nifty]))/_xlfn.STDEV.P(Table2[1M Return vs Nifty])</f>
        <v>-0.22094737895177202</v>
      </c>
      <c r="K140">
        <v>38.742240330180103</v>
      </c>
      <c r="L140">
        <f>(Table2[[#This Row],[6M Return vs Nifty]]-AVERAGE(Table2[6M Return vs Nifty]))/_xlfn.STDEV.P(Table2[6M Return vs Nifty])</f>
        <v>1.0024865025275524</v>
      </c>
      <c r="M140">
        <v>-5.4748817080627701</v>
      </c>
      <c r="N140">
        <f>(Table2[[#This Row],[1W Return vs Nifty]]-AVERAGE(Table2[1W Return vs Nifty]))/_xlfn.STDEV.P(Table2[1W Return vs Nifty])</f>
        <v>-0.72397474720362442</v>
      </c>
      <c r="O140">
        <v>615.69000000000005</v>
      </c>
      <c r="P140">
        <v>593.16021065881705</v>
      </c>
      <c r="Q140">
        <v>502.322502047895</v>
      </c>
      <c r="R140">
        <v>38.838245102984899</v>
      </c>
      <c r="S140" s="2">
        <f>(Table2[[#This Row],[Close Price]]-Table2[[#This Row],[20D EMA]])/Table2[[#This Row],[20D EMA]]</f>
        <v>-1.9311666585457129E-2</v>
      </c>
      <c r="T140" s="2">
        <f>(Table2[[#This Row],[Close Price]]-Table2[[#This Row],[50D EMA]])/Table2[[#This Row],[50D EMA]]</f>
        <v>1.7937463015877949E-2</v>
      </c>
      <c r="U140" s="2">
        <f>(Table2[[#This Row],[Close Price]]-Table2[[#This Row],[200D EMA]])/Table2[[#This Row],[200D EMA]]</f>
        <v>0.20201662784047322</v>
      </c>
      <c r="V140">
        <v>0.31907286818260699</v>
      </c>
      <c r="W140">
        <v>587.95000000000005</v>
      </c>
      <c r="X140">
        <v>608.45000000000005</v>
      </c>
      <c r="Y140">
        <v>587.95000000000005</v>
      </c>
      <c r="Z140">
        <v>608.45000000000005</v>
      </c>
      <c r="AA140">
        <v>587.95000000000005</v>
      </c>
      <c r="AB140">
        <v>660</v>
      </c>
      <c r="AC140" s="2">
        <f>(Table2[[#This Row],[Close Price]]/Table2[[#This Row],[Day Low]])-1</f>
        <v>2.6958074666213028E-2</v>
      </c>
      <c r="AD140" s="2">
        <f>(Table2[[#This Row],[Day High]]/Table2[[#This Row],[Close Price]])-1</f>
        <v>7.7012255713813094E-3</v>
      </c>
      <c r="AE140" s="2">
        <f>(Table2[[#This Row],[Close Price]]/Table2[[#This Row],[Current Week Low]])-1</f>
        <v>2.6958074666213028E-2</v>
      </c>
      <c r="AF140" s="2">
        <f>(Table2[[#This Row],[Current Week High]]/Table2[[#This Row],[Close Price]])-1</f>
        <v>7.7012255713813094E-3</v>
      </c>
      <c r="AG140" s="2">
        <f>(Table2[[#This Row],[Close Price]]/Table2[[#This Row],[Current Month Low]])-1</f>
        <v>2.6958074666213028E-2</v>
      </c>
      <c r="AH140" s="2">
        <f>(Table2[[#This Row],[Current Month High]]/Table2[[#This Row],[Close Price]])-1</f>
        <v>9.3077177873468031E-2</v>
      </c>
      <c r="AI140">
        <v>11.974163630341099</v>
      </c>
      <c r="AJ140">
        <v>93.525641025640994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0.02</v>
      </c>
      <c r="AM140" t="s">
        <v>10507</v>
      </c>
      <c r="AN140">
        <v>-6.4</v>
      </c>
      <c r="AO140" t="s">
        <v>10506</v>
      </c>
      <c r="AP140">
        <v>0.15303509016629899</v>
      </c>
      <c r="AQ140">
        <f>(Table2[[#This Row],[Sharpe Ratio]]-AVERAGE(Table2[Sharpe Ratio]))/_xlfn.STDEV.P(Table2[Sharpe Ratio])</f>
        <v>1.1951636939376782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1.0847587351726384</v>
      </c>
      <c r="AS140">
        <f>_xlfn.RANK.AVG(Table2[[#This Row],[1Y Return vs Nifty Z-Score]],Table2[1Y Return vs Nifty Z-Score])</f>
        <v>348</v>
      </c>
      <c r="AT140">
        <f>_xlfn.RANK.AVG(Table2[[#This Row],[6M Return vs Nifty Z-Score]],Table2[6M Return vs Nifty Z-Score])</f>
        <v>96</v>
      </c>
      <c r="AU140">
        <f>_xlfn.RANK.AVG(Table2[[#This Row],[Sharpe Ratio Z-Score]],Table2[Sharpe Ratio Z-Score])</f>
        <v>89</v>
      </c>
      <c r="AV140">
        <f>(Table2[[#This Row],[Rank 1Y]]+Table2[[#This Row],[Rank 6M]]+Table2[[#This Row],[Rank Sharpe]])/3</f>
        <v>177.66666666666666</v>
      </c>
    </row>
    <row r="141" spans="1:48" x14ac:dyDescent="0.3">
      <c r="A141" t="s">
        <v>1491</v>
      </c>
      <c r="B141" t="s">
        <v>1492</v>
      </c>
      <c r="C141" t="s">
        <v>10470</v>
      </c>
      <c r="D141" t="s">
        <v>391</v>
      </c>
      <c r="E141">
        <v>6472.0560912789997</v>
      </c>
      <c r="F141">
        <v>208.33</v>
      </c>
      <c r="G141">
        <v>173.91116383387401</v>
      </c>
      <c r="H141">
        <f>(Table2[[#This Row],[1Y Return vs Nifty]]-AVERAGE(Table2[1Y Return vs Nifty]))/_xlfn.STDEV.P(Table2[1Y Return vs Nifty])</f>
        <v>1.8381209126649971</v>
      </c>
      <c r="I141">
        <v>2.1267800226162499</v>
      </c>
      <c r="J141">
        <f>(Table2[[#This Row],[1M Return vs Nifty]]-AVERAGE(Table2[1M Return vs Nifty]))/_xlfn.STDEV.P(Table2[1M Return vs Nifty])</f>
        <v>0.52358413524479974</v>
      </c>
      <c r="K141">
        <v>12.490664769561601</v>
      </c>
      <c r="L141">
        <f>(Table2[[#This Row],[6M Return vs Nifty]]-AVERAGE(Table2[6M Return vs Nifty]))/_xlfn.STDEV.P(Table2[6M Return vs Nifty])</f>
        <v>0.13565206237189742</v>
      </c>
      <c r="M141">
        <v>-5.52938928450369</v>
      </c>
      <c r="N141">
        <f>(Table2[[#This Row],[1W Return vs Nifty]]-AVERAGE(Table2[1W Return vs Nifty]))/_xlfn.STDEV.P(Table2[1W Return vs Nifty])</f>
        <v>-0.73770726253957219</v>
      </c>
      <c r="O141">
        <v>207.53</v>
      </c>
      <c r="P141">
        <v>198.05768235199201</v>
      </c>
      <c r="Q141">
        <v>162.46175212372199</v>
      </c>
      <c r="R141">
        <v>48.008038091524803</v>
      </c>
      <c r="S141" s="2">
        <f>(Table2[[#This Row],[Close Price]]-Table2[[#This Row],[20D EMA]])/Table2[[#This Row],[20D EMA]]</f>
        <v>3.8548643569604941E-3</v>
      </c>
      <c r="T141" s="2">
        <f>(Table2[[#This Row],[Close Price]]-Table2[[#This Row],[50D EMA]])/Table2[[#This Row],[50D EMA]]</f>
        <v>5.1865282507708201E-2</v>
      </c>
      <c r="U141" s="2">
        <f>(Table2[[#This Row],[Close Price]]-Table2[[#This Row],[200D EMA]])/Table2[[#This Row],[200D EMA]]</f>
        <v>0.28233259383628506</v>
      </c>
      <c r="V141">
        <v>0.62417329157384005</v>
      </c>
      <c r="W141">
        <v>201.58</v>
      </c>
      <c r="X141">
        <v>209.97</v>
      </c>
      <c r="Y141">
        <v>201.58</v>
      </c>
      <c r="Z141">
        <v>209.97</v>
      </c>
      <c r="AA141">
        <v>201.58</v>
      </c>
      <c r="AB141">
        <v>217.97</v>
      </c>
      <c r="AC141" s="2">
        <f>(Table2[[#This Row],[Close Price]]/Table2[[#This Row],[Day Low]])-1</f>
        <v>3.3485464827859968E-2</v>
      </c>
      <c r="AD141" s="2">
        <f>(Table2[[#This Row],[Day High]]/Table2[[#This Row],[Close Price]])-1</f>
        <v>7.8721259540150967E-3</v>
      </c>
      <c r="AE141" s="2">
        <f>(Table2[[#This Row],[Close Price]]/Table2[[#This Row],[Current Week Low]])-1</f>
        <v>3.3485464827859968E-2</v>
      </c>
      <c r="AF141" s="2">
        <f>(Table2[[#This Row],[Current Week High]]/Table2[[#This Row],[Close Price]])-1</f>
        <v>7.8721259540150967E-3</v>
      </c>
      <c r="AG141" s="2">
        <f>(Table2[[#This Row],[Close Price]]/Table2[[#This Row],[Current Month Low]])-1</f>
        <v>3.3485464827859968E-2</v>
      </c>
      <c r="AH141" s="2">
        <f>(Table2[[#This Row],[Current Month High]]/Table2[[#This Row],[Close Price]])-1</f>
        <v>4.6272740363845655E-2</v>
      </c>
      <c r="AI141">
        <v>4.6272740363845601</v>
      </c>
      <c r="AJ141">
        <v>206.367647058823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7.0000000000000007E-2</v>
      </c>
      <c r="AM141" t="s">
        <v>10507</v>
      </c>
      <c r="AN141">
        <v>-2.72</v>
      </c>
      <c r="AO141" t="s">
        <v>10506</v>
      </c>
      <c r="AP141">
        <v>8.5094725238780006E-2</v>
      </c>
      <c r="AQ141">
        <f>(Table2[[#This Row],[Sharpe Ratio]]-AVERAGE(Table2[Sharpe Ratio]))/_xlfn.STDEV.P(Table2[Sharpe Ratio])</f>
        <v>0.4217373119344579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2.1813871596765799</v>
      </c>
      <c r="AS141">
        <f>_xlfn.RANK.AVG(Table2[[#This Row],[1Y Return vs Nifty Z-Score]],Table2[1Y Return vs Nifty Z-Score])</f>
        <v>33</v>
      </c>
      <c r="AT141">
        <f>_xlfn.RANK.AVG(Table2[[#This Row],[6M Return vs Nifty Z-Score]],Table2[6M Return vs Nifty Z-Score])</f>
        <v>277</v>
      </c>
      <c r="AU141">
        <f>_xlfn.RANK.AVG(Table2[[#This Row],[Sharpe Ratio Z-Score]],Table2[Sharpe Ratio Z-Score])</f>
        <v>227</v>
      </c>
      <c r="AV141">
        <f>(Table2[[#This Row],[Rank 1Y]]+Table2[[#This Row],[Rank 6M]]+Table2[[#This Row],[Rank Sharpe]])/3</f>
        <v>179</v>
      </c>
    </row>
    <row r="142" spans="1:48" x14ac:dyDescent="0.3">
      <c r="A142" t="s">
        <v>1006</v>
      </c>
      <c r="B142" t="s">
        <v>1007</v>
      </c>
      <c r="C142" t="s">
        <v>10475</v>
      </c>
      <c r="D142" t="s">
        <v>352</v>
      </c>
      <c r="E142">
        <v>12966.325414299999</v>
      </c>
      <c r="F142">
        <v>235.03</v>
      </c>
      <c r="G142">
        <v>83.586528615454597</v>
      </c>
      <c r="H142">
        <f>(Table2[[#This Row],[1Y Return vs Nifty]]-AVERAGE(Table2[1Y Return vs Nifty]))/_xlfn.STDEV.P(Table2[1Y Return vs Nifty])</f>
        <v>0.60622683860619775</v>
      </c>
      <c r="I142">
        <v>1.4823777202877</v>
      </c>
      <c r="J142">
        <f>(Table2[[#This Row],[1M Return vs Nifty]]-AVERAGE(Table2[1M Return vs Nifty]))/_xlfn.STDEV.P(Table2[1M Return vs Nifty])</f>
        <v>0.45405633195776363</v>
      </c>
      <c r="K142">
        <v>24.554580312761502</v>
      </c>
      <c r="L142">
        <f>(Table2[[#This Row],[6M Return vs Nifty]]-AVERAGE(Table2[6M Return vs Nifty]))/_xlfn.STDEV.P(Table2[6M Return vs Nifty])</f>
        <v>0.5340059612389263</v>
      </c>
      <c r="M142">
        <v>-6.9590586646457497</v>
      </c>
      <c r="N142">
        <f>(Table2[[#This Row],[1W Return vs Nifty]]-AVERAGE(Table2[1W Return vs Nifty]))/_xlfn.STDEV.P(Table2[1W Return vs Nifty])</f>
        <v>-1.0978949276326218</v>
      </c>
      <c r="O142">
        <v>212.17</v>
      </c>
      <c r="P142">
        <v>189.217392879301</v>
      </c>
      <c r="Q142">
        <v>156.427657968294</v>
      </c>
      <c r="R142">
        <v>64.907419728803205</v>
      </c>
      <c r="S142" s="2">
        <f>(Table2[[#This Row],[Close Price]]-Table2[[#This Row],[20D EMA]])/Table2[[#This Row],[20D EMA]]</f>
        <v>0.10774379035678944</v>
      </c>
      <c r="T142" s="2">
        <f>(Table2[[#This Row],[Close Price]]-Table2[[#This Row],[50D EMA]])/Table2[[#This Row],[50D EMA]]</f>
        <v>0.24211625804358369</v>
      </c>
      <c r="U142" s="2">
        <f>(Table2[[#This Row],[Close Price]]-Table2[[#This Row],[200D EMA]])/Table2[[#This Row],[200D EMA]]</f>
        <v>0.50248365955614926</v>
      </c>
      <c r="V142">
        <v>1.9235086075412899</v>
      </c>
      <c r="W142">
        <v>210.76</v>
      </c>
      <c r="X142">
        <v>242</v>
      </c>
      <c r="Y142">
        <v>210.76</v>
      </c>
      <c r="Z142">
        <v>242</v>
      </c>
      <c r="AA142">
        <v>192.1</v>
      </c>
      <c r="AB142">
        <v>244.9</v>
      </c>
      <c r="AC142" s="2">
        <f>(Table2[[#This Row],[Close Price]]/Table2[[#This Row],[Day Low]])-1</f>
        <v>0.11515467830707915</v>
      </c>
      <c r="AD142" s="2">
        <f>(Table2[[#This Row],[Day High]]/Table2[[#This Row],[Close Price]])-1</f>
        <v>2.9655788622729107E-2</v>
      </c>
      <c r="AE142" s="2">
        <f>(Table2[[#This Row],[Close Price]]/Table2[[#This Row],[Current Week Low]])-1</f>
        <v>0.11515467830707915</v>
      </c>
      <c r="AF142" s="2">
        <f>(Table2[[#This Row],[Current Week High]]/Table2[[#This Row],[Close Price]])-1</f>
        <v>2.9655788622729107E-2</v>
      </c>
      <c r="AG142" s="2">
        <f>(Table2[[#This Row],[Close Price]]/Table2[[#This Row],[Current Month Low]])-1</f>
        <v>0.22347735554398751</v>
      </c>
      <c r="AH142" s="2">
        <f>(Table2[[#This Row],[Current Month High]]/Table2[[#This Row],[Close Price]])-1</f>
        <v>4.1994638982257637E-2</v>
      </c>
      <c r="AI142">
        <v>4.1994638982257602</v>
      </c>
      <c r="AJ142">
        <v>123.306413301662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0.48</v>
      </c>
      <c r="AM142" t="s">
        <v>10507</v>
      </c>
      <c r="AN142">
        <v>18.64</v>
      </c>
      <c r="AO142" t="s">
        <v>10507</v>
      </c>
      <c r="AP142">
        <v>8.5296078727836996E-2</v>
      </c>
      <c r="AQ142">
        <f>(Table2[[#This Row],[Sharpe Ratio]]-AVERAGE(Table2[Sharpe Ratio]))/_xlfn.STDEV.P(Table2[Sharpe Ratio])</f>
        <v>0.42402950010140716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0.92042370427167319</v>
      </c>
      <c r="AS142">
        <f>_xlfn.RANK.AVG(Table2[[#This Row],[1Y Return vs Nifty Z-Score]],Table2[1Y Return vs Nifty Z-Score])</f>
        <v>130</v>
      </c>
      <c r="AT142">
        <f>_xlfn.RANK.AVG(Table2[[#This Row],[6M Return vs Nifty Z-Score]],Table2[6M Return vs Nifty Z-Score])</f>
        <v>183</v>
      </c>
      <c r="AU142">
        <f>_xlfn.RANK.AVG(Table2[[#This Row],[Sharpe Ratio Z-Score]],Table2[Sharpe Ratio Z-Score])</f>
        <v>226</v>
      </c>
      <c r="AV142">
        <f>(Table2[[#This Row],[Rank 1Y]]+Table2[[#This Row],[Rank 6M]]+Table2[[#This Row],[Rank Sharpe]])/3</f>
        <v>179.66666666666666</v>
      </c>
    </row>
    <row r="143" spans="1:48" x14ac:dyDescent="0.3">
      <c r="A143" t="s">
        <v>528</v>
      </c>
      <c r="B143" t="s">
        <v>529</v>
      </c>
      <c r="C143" t="s">
        <v>10467</v>
      </c>
      <c r="D143" t="s">
        <v>153</v>
      </c>
      <c r="E143">
        <v>37311.617874971998</v>
      </c>
      <c r="F143">
        <v>269.08</v>
      </c>
      <c r="G143">
        <v>104.38915331839701</v>
      </c>
      <c r="H143">
        <f>(Table2[[#This Row],[1Y Return vs Nifty]]-AVERAGE(Table2[1Y Return vs Nifty]))/_xlfn.STDEV.P(Table2[1Y Return vs Nifty])</f>
        <v>0.88994378951836761</v>
      </c>
      <c r="I143">
        <v>11.4617450681574</v>
      </c>
      <c r="J143">
        <f>(Table2[[#This Row],[1M Return vs Nifty]]-AVERAGE(Table2[1M Return vs Nifty]))/_xlfn.STDEV.P(Table2[1M Return vs Nifty])</f>
        <v>1.5307804333220045</v>
      </c>
      <c r="K143">
        <v>6.0538082911237296</v>
      </c>
      <c r="L143">
        <f>(Table2[[#This Row],[6M Return vs Nifty]]-AVERAGE(Table2[6M Return vs Nifty]))/_xlfn.STDEV.P(Table2[6M Return vs Nifty])</f>
        <v>-7.6894756731006458E-2</v>
      </c>
      <c r="M143">
        <v>-3.6120759967857401</v>
      </c>
      <c r="N143">
        <f>(Table2[[#This Row],[1W Return vs Nifty]]-AVERAGE(Table2[1W Return vs Nifty]))/_xlfn.STDEV.P(Table2[1W Return vs Nifty])</f>
        <v>-0.25466369600086258</v>
      </c>
      <c r="O143">
        <v>265.47000000000003</v>
      </c>
      <c r="P143">
        <v>249.78402038929801</v>
      </c>
      <c r="Q143">
        <v>213.11874278356899</v>
      </c>
      <c r="R143">
        <v>48.256517576798302</v>
      </c>
      <c r="S143" s="2">
        <f>(Table2[[#This Row],[Close Price]]-Table2[[#This Row],[20D EMA]])/Table2[[#This Row],[20D EMA]]</f>
        <v>1.3598523373639041E-2</v>
      </c>
      <c r="T143" s="2">
        <f>(Table2[[#This Row],[Close Price]]-Table2[[#This Row],[50D EMA]])/Table2[[#This Row],[50D EMA]]</f>
        <v>7.7250656709858576E-2</v>
      </c>
      <c r="U143" s="2">
        <f>(Table2[[#This Row],[Close Price]]-Table2[[#This Row],[200D EMA]])/Table2[[#This Row],[200D EMA]]</f>
        <v>0.26258252317705344</v>
      </c>
      <c r="V143">
        <v>1.7974751149106301</v>
      </c>
      <c r="W143">
        <v>263.41000000000003</v>
      </c>
      <c r="X143">
        <v>276.89999999999998</v>
      </c>
      <c r="Y143">
        <v>263.41000000000003</v>
      </c>
      <c r="Z143">
        <v>276.89999999999998</v>
      </c>
      <c r="AA143">
        <v>236.25</v>
      </c>
      <c r="AB143">
        <v>311.8</v>
      </c>
      <c r="AC143" s="2">
        <f>(Table2[[#This Row],[Close Price]]/Table2[[#This Row],[Day Low]])-1</f>
        <v>2.1525378687217378E-2</v>
      </c>
      <c r="AD143" s="2">
        <f>(Table2[[#This Row],[Day High]]/Table2[[#This Row],[Close Price]])-1</f>
        <v>2.9061988999554034E-2</v>
      </c>
      <c r="AE143" s="2">
        <f>(Table2[[#This Row],[Close Price]]/Table2[[#This Row],[Current Week Low]])-1</f>
        <v>2.1525378687217378E-2</v>
      </c>
      <c r="AF143" s="2">
        <f>(Table2[[#This Row],[Current Week High]]/Table2[[#This Row],[Close Price]])-1</f>
        <v>2.9061988999554034E-2</v>
      </c>
      <c r="AG143" s="2">
        <f>(Table2[[#This Row],[Close Price]]/Table2[[#This Row],[Current Month Low]])-1</f>
        <v>0.13896296296296295</v>
      </c>
      <c r="AH143" s="2">
        <f>(Table2[[#This Row],[Current Month High]]/Table2[[#This Row],[Close Price]])-1</f>
        <v>0.15876319310242315</v>
      </c>
      <c r="AI143">
        <v>15.8763193102423</v>
      </c>
      <c r="AJ143">
        <v>153.84905660377299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0.08</v>
      </c>
      <c r="AM143" t="s">
        <v>10507</v>
      </c>
      <c r="AN143">
        <v>4.07</v>
      </c>
      <c r="AO143" t="s">
        <v>10507</v>
      </c>
      <c r="AP143">
        <v>0.15023439106346301</v>
      </c>
      <c r="AQ143">
        <f>(Table2[[#This Row],[Sharpe Ratio]]-AVERAGE(Table2[Sharpe Ratio]))/_xlfn.STDEV.P(Table2[Sharpe Ratio])</f>
        <v>1.1632808128772512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3.2524465829857543</v>
      </c>
      <c r="AS143">
        <f>_xlfn.RANK.AVG(Table2[[#This Row],[1Y Return vs Nifty Z-Score]],Table2[1Y Return vs Nifty Z-Score])</f>
        <v>101</v>
      </c>
      <c r="AT143">
        <f>_xlfn.RANK.AVG(Table2[[#This Row],[6M Return vs Nifty Z-Score]],Table2[6M Return vs Nifty Z-Score])</f>
        <v>344</v>
      </c>
      <c r="AU143">
        <f>_xlfn.RANK.AVG(Table2[[#This Row],[Sharpe Ratio Z-Score]],Table2[Sharpe Ratio Z-Score])</f>
        <v>96</v>
      </c>
      <c r="AV143">
        <f>(Table2[[#This Row],[Rank 1Y]]+Table2[[#This Row],[Rank 6M]]+Table2[[#This Row],[Rank Sharpe]])/3</f>
        <v>180.33333333333334</v>
      </c>
    </row>
    <row r="144" spans="1:48" x14ac:dyDescent="0.3">
      <c r="A144" t="s">
        <v>737</v>
      </c>
      <c r="B144" t="s">
        <v>738</v>
      </c>
      <c r="C144" t="s">
        <v>10476</v>
      </c>
      <c r="D144" t="s">
        <v>628</v>
      </c>
      <c r="E144">
        <v>21470.229406570001</v>
      </c>
      <c r="F144">
        <v>684.95</v>
      </c>
      <c r="G144">
        <v>176.55152803156801</v>
      </c>
      <c r="H144">
        <f>(Table2[[#This Row],[1Y Return vs Nifty]]-AVERAGE(Table2[1Y Return vs Nifty]))/_xlfn.STDEV.P(Table2[1Y Return vs Nifty])</f>
        <v>1.8741315646939902</v>
      </c>
      <c r="I144">
        <v>4.6748472637579797</v>
      </c>
      <c r="J144">
        <f>(Table2[[#This Row],[1M Return vs Nifty]]-AVERAGE(Table2[1M Return vs Nifty]))/_xlfn.STDEV.P(Table2[1M Return vs Nifty])</f>
        <v>0.79850791696325296</v>
      </c>
      <c r="K144">
        <v>3.7191050223730699</v>
      </c>
      <c r="L144">
        <f>(Table2[[#This Row],[6M Return vs Nifty]]-AVERAGE(Table2[6M Return vs Nifty]))/_xlfn.STDEV.P(Table2[6M Return vs Nifty])</f>
        <v>-0.15398731813646652</v>
      </c>
      <c r="M144">
        <v>-4.6016704360873497</v>
      </c>
      <c r="N144">
        <f>(Table2[[#This Row],[1W Return vs Nifty]]-AVERAGE(Table2[1W Return vs Nifty]))/_xlfn.STDEV.P(Table2[1W Return vs Nifty])</f>
        <v>-0.50397987737259664</v>
      </c>
      <c r="O144">
        <v>675.65</v>
      </c>
      <c r="P144">
        <v>646.07306260838197</v>
      </c>
      <c r="Q144">
        <v>557.46778098463096</v>
      </c>
      <c r="R144">
        <v>49.1278172737318</v>
      </c>
      <c r="S144" s="2">
        <f>(Table2[[#This Row],[Close Price]]-Table2[[#This Row],[20D EMA]])/Table2[[#This Row],[20D EMA]]</f>
        <v>1.3764523051876072E-2</v>
      </c>
      <c r="T144" s="2">
        <f>(Table2[[#This Row],[Close Price]]-Table2[[#This Row],[50D EMA]])/Table2[[#This Row],[50D EMA]]</f>
        <v>6.0174211929933656E-2</v>
      </c>
      <c r="U144" s="2">
        <f>(Table2[[#This Row],[Close Price]]-Table2[[#This Row],[200D EMA]])/Table2[[#This Row],[200D EMA]]</f>
        <v>0.22868087334159978</v>
      </c>
      <c r="V144">
        <v>1.37240238404127</v>
      </c>
      <c r="W144">
        <v>678.6</v>
      </c>
      <c r="X144">
        <v>698.7</v>
      </c>
      <c r="Y144">
        <v>678.6</v>
      </c>
      <c r="Z144">
        <v>698.7</v>
      </c>
      <c r="AA144">
        <v>587.5</v>
      </c>
      <c r="AB144">
        <v>747.7</v>
      </c>
      <c r="AC144" s="2">
        <f>(Table2[[#This Row],[Close Price]]/Table2[[#This Row],[Day Low]])-1</f>
        <v>9.3575007368111862E-3</v>
      </c>
      <c r="AD144" s="2">
        <f>(Table2[[#This Row],[Day High]]/Table2[[#This Row],[Close Price]])-1</f>
        <v>2.0074457989634364E-2</v>
      </c>
      <c r="AE144" s="2">
        <f>(Table2[[#This Row],[Close Price]]/Table2[[#This Row],[Current Week Low]])-1</f>
        <v>9.3575007368111862E-3</v>
      </c>
      <c r="AF144" s="2">
        <f>(Table2[[#This Row],[Current Week High]]/Table2[[#This Row],[Close Price]])-1</f>
        <v>2.0074457989634364E-2</v>
      </c>
      <c r="AG144" s="2">
        <f>(Table2[[#This Row],[Close Price]]/Table2[[#This Row],[Current Month Low]])-1</f>
        <v>0.16587234042553201</v>
      </c>
      <c r="AH144" s="2">
        <f>(Table2[[#This Row],[Current Month High]]/Table2[[#This Row],[Close Price]])-1</f>
        <v>9.1612526461785526E-2</v>
      </c>
      <c r="AI144">
        <v>14.205416453755699</v>
      </c>
      <c r="AJ144">
        <v>219.69661610268301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0.03</v>
      </c>
      <c r="AM144" t="s">
        <v>10507</v>
      </c>
      <c r="AN144">
        <v>10.91</v>
      </c>
      <c r="AO144" t="s">
        <v>10507</v>
      </c>
      <c r="AP144">
        <v>0.13114443481938901</v>
      </c>
      <c r="AQ144">
        <f>(Table2[[#This Row],[Sharpe Ratio]]-AVERAGE(Table2[Sharpe Ratio]))/_xlfn.STDEV.P(Table2[Sharpe Ratio])</f>
        <v>0.94596264265244612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2.960634928800626</v>
      </c>
      <c r="AS144">
        <f>_xlfn.RANK.AVG(Table2[[#This Row],[1Y Return vs Nifty Z-Score]],Table2[1Y Return vs Nifty Z-Score])</f>
        <v>32</v>
      </c>
      <c r="AT144">
        <f>_xlfn.RANK.AVG(Table2[[#This Row],[6M Return vs Nifty Z-Score]],Table2[6M Return vs Nifty Z-Score])</f>
        <v>376</v>
      </c>
      <c r="AU144">
        <f>_xlfn.RANK.AVG(Table2[[#This Row],[Sharpe Ratio Z-Score]],Table2[Sharpe Ratio Z-Score])</f>
        <v>134</v>
      </c>
      <c r="AV144">
        <f>(Table2[[#This Row],[Rank 1Y]]+Table2[[#This Row],[Rank 6M]]+Table2[[#This Row],[Rank Sharpe]])/3</f>
        <v>180.66666666666666</v>
      </c>
    </row>
    <row r="145" spans="1:48" x14ac:dyDescent="0.3">
      <c r="A145" t="s">
        <v>87</v>
      </c>
      <c r="B145" t="s">
        <v>88</v>
      </c>
      <c r="C145" t="s">
        <v>10467</v>
      </c>
      <c r="D145" t="s">
        <v>89</v>
      </c>
      <c r="E145">
        <v>314918.44531133998</v>
      </c>
      <c r="F145">
        <v>338.6</v>
      </c>
      <c r="G145">
        <v>58.318739127622003</v>
      </c>
      <c r="H145">
        <f>(Table2[[#This Row],[1Y Return vs Nifty]]-AVERAGE(Table2[1Y Return vs Nifty]))/_xlfn.STDEV.P(Table2[1Y Return vs Nifty])</f>
        <v>0.2616116618124521</v>
      </c>
      <c r="I145">
        <v>-1.8695741353728299</v>
      </c>
      <c r="J145">
        <f>(Table2[[#This Row],[1M Return vs Nifty]]-AVERAGE(Table2[1M Return vs Nifty]))/_xlfn.STDEV.P(Table2[1M Return vs Nifty])</f>
        <v>9.2397398701566186E-2</v>
      </c>
      <c r="K145">
        <v>28.681718854926501</v>
      </c>
      <c r="L145">
        <f>(Table2[[#This Row],[6M Return vs Nifty]]-AVERAGE(Table2[6M Return vs Nifty]))/_xlfn.STDEV.P(Table2[6M Return vs Nifty])</f>
        <v>0.67028524167226178</v>
      </c>
      <c r="M145">
        <v>-2.8336803392281702</v>
      </c>
      <c r="N145">
        <f>(Table2[[#This Row],[1W Return vs Nifty]]-AVERAGE(Table2[1W Return vs Nifty]))/_xlfn.STDEV.P(Table2[1W Return vs Nifty])</f>
        <v>-5.8556457286432592E-2</v>
      </c>
      <c r="O145">
        <v>335.7</v>
      </c>
      <c r="P145">
        <v>323.74600433144701</v>
      </c>
      <c r="Q145">
        <v>275.47279372700598</v>
      </c>
      <c r="R145">
        <v>51.633258746917697</v>
      </c>
      <c r="S145" s="2">
        <f>(Table2[[#This Row],[Close Price]]-Table2[[#This Row],[20D EMA]])/Table2[[#This Row],[20D EMA]]</f>
        <v>8.6386654751267038E-3</v>
      </c>
      <c r="T145" s="2">
        <f>(Table2[[#This Row],[Close Price]]-Table2[[#This Row],[50D EMA]])/Table2[[#This Row],[50D EMA]]</f>
        <v>4.5881633965575312E-2</v>
      </c>
      <c r="U145" s="2">
        <f>(Table2[[#This Row],[Close Price]]-Table2[[#This Row],[200D EMA]])/Table2[[#This Row],[200D EMA]]</f>
        <v>0.22915949491387239</v>
      </c>
      <c r="V145">
        <v>0.569820943693501</v>
      </c>
      <c r="W145">
        <v>329.5</v>
      </c>
      <c r="X145">
        <v>339.4</v>
      </c>
      <c r="Y145">
        <v>329.5</v>
      </c>
      <c r="Z145">
        <v>339.4</v>
      </c>
      <c r="AA145">
        <v>325.25</v>
      </c>
      <c r="AB145">
        <v>348.75</v>
      </c>
      <c r="AC145" s="2">
        <f>(Table2[[#This Row],[Close Price]]/Table2[[#This Row],[Day Low]])-1</f>
        <v>2.7617602427921106E-2</v>
      </c>
      <c r="AD145" s="2">
        <f>(Table2[[#This Row],[Day High]]/Table2[[#This Row],[Close Price]])-1</f>
        <v>2.3626698168930371E-3</v>
      </c>
      <c r="AE145" s="2">
        <f>(Table2[[#This Row],[Close Price]]/Table2[[#This Row],[Current Week Low]])-1</f>
        <v>2.7617602427921106E-2</v>
      </c>
      <c r="AF145" s="2">
        <f>(Table2[[#This Row],[Current Week High]]/Table2[[#This Row],[Close Price]])-1</f>
        <v>2.3626698168930371E-3</v>
      </c>
      <c r="AG145" s="2">
        <f>(Table2[[#This Row],[Close Price]]/Table2[[#This Row],[Current Month Low]])-1</f>
        <v>4.1045349730976177E-2</v>
      </c>
      <c r="AH145" s="2">
        <f>(Table2[[#This Row],[Current Month High]]/Table2[[#This Row],[Close Price]])-1</f>
        <v>2.9976373301831005E-2</v>
      </c>
      <c r="AI145">
        <v>2.9976373301831001</v>
      </c>
      <c r="AJ145">
        <v>88.307264511643993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0.05</v>
      </c>
      <c r="AM145" t="s">
        <v>10507</v>
      </c>
      <c r="AN145">
        <v>1.03</v>
      </c>
      <c r="AO145" t="s">
        <v>10507</v>
      </c>
      <c r="AP145">
        <v>0.108659876424452</v>
      </c>
      <c r="AQ145">
        <f>(Table2[[#This Row],[Sharpe Ratio]]-AVERAGE(Table2[Sharpe Ratio]))/_xlfn.STDEV.P(Table2[Sharpe Ratio])</f>
        <v>0.69000065791938447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1.655738502819232</v>
      </c>
      <c r="AS145">
        <f>_xlfn.RANK.AVG(Table2[[#This Row],[1Y Return vs Nifty Z-Score]],Table2[1Y Return vs Nifty Z-Score])</f>
        <v>210</v>
      </c>
      <c r="AT145">
        <f>_xlfn.RANK.AVG(Table2[[#This Row],[6M Return vs Nifty Z-Score]],Table2[6M Return vs Nifty Z-Score])</f>
        <v>151</v>
      </c>
      <c r="AU145">
        <f>_xlfn.RANK.AVG(Table2[[#This Row],[Sharpe Ratio Z-Score]],Table2[Sharpe Ratio Z-Score])</f>
        <v>183</v>
      </c>
      <c r="AV145">
        <f>(Table2[[#This Row],[Rank 1Y]]+Table2[[#This Row],[Rank 6M]]+Table2[[#This Row],[Rank Sharpe]])/3</f>
        <v>181.33333333333334</v>
      </c>
    </row>
    <row r="146" spans="1:48" x14ac:dyDescent="0.3">
      <c r="A146" t="s">
        <v>482</v>
      </c>
      <c r="B146" t="s">
        <v>483</v>
      </c>
      <c r="C146" t="s">
        <v>10469</v>
      </c>
      <c r="D146" t="s">
        <v>484</v>
      </c>
      <c r="E146">
        <v>43598.843517255002</v>
      </c>
      <c r="F146">
        <v>4014.95</v>
      </c>
      <c r="G146">
        <v>46.0862629420715</v>
      </c>
      <c r="H146">
        <f>(Table2[[#This Row],[1Y Return vs Nifty]]-AVERAGE(Table2[1Y Return vs Nifty]))/_xlfn.STDEV.P(Table2[1Y Return vs Nifty])</f>
        <v>9.4778827252915643E-2</v>
      </c>
      <c r="I146">
        <v>-13.600781859848</v>
      </c>
      <c r="J146">
        <f>(Table2[[#This Row],[1M Return vs Nifty]]-AVERAGE(Table2[1M Return vs Nifty]))/_xlfn.STDEV.P(Table2[1M Return vs Nifty])</f>
        <v>-1.1733415659783113</v>
      </c>
      <c r="K146">
        <v>27.9138669521524</v>
      </c>
      <c r="L146">
        <f>(Table2[[#This Row],[6M Return vs Nifty]]-AVERAGE(Table2[6M Return vs Nifty]))/_xlfn.STDEV.P(Table2[6M Return vs Nifty])</f>
        <v>0.64493055495158558</v>
      </c>
      <c r="M146">
        <v>0.24621789850186099</v>
      </c>
      <c r="N146">
        <f>(Table2[[#This Row],[1W Return vs Nifty]]-AVERAGE(Table2[1W Return vs Nifty]))/_xlfn.STDEV.P(Table2[1W Return vs Nifty])</f>
        <v>0.71738612802790624</v>
      </c>
      <c r="O146">
        <v>4044.03</v>
      </c>
      <c r="P146">
        <v>3917.04168666846</v>
      </c>
      <c r="Q146">
        <v>3333.05159767243</v>
      </c>
      <c r="R146">
        <v>47.5300753333605</v>
      </c>
      <c r="S146" s="2">
        <f>(Table2[[#This Row],[Close Price]]-Table2[[#This Row],[20D EMA]])/Table2[[#This Row],[20D EMA]]</f>
        <v>-7.1908467543515698E-3</v>
      </c>
      <c r="T146" s="2">
        <f>(Table2[[#This Row],[Close Price]]-Table2[[#This Row],[50D EMA]])/Table2[[#This Row],[50D EMA]]</f>
        <v>2.4995473922263322E-2</v>
      </c>
      <c r="U146" s="2">
        <f>(Table2[[#This Row],[Close Price]]-Table2[[#This Row],[200D EMA]])/Table2[[#This Row],[200D EMA]]</f>
        <v>0.20458681251852204</v>
      </c>
      <c r="V146">
        <v>1.1104854991403299</v>
      </c>
      <c r="W146">
        <v>3845.3</v>
      </c>
      <c r="X146">
        <v>4021</v>
      </c>
      <c r="Y146">
        <v>3845.3</v>
      </c>
      <c r="Z146">
        <v>4021</v>
      </c>
      <c r="AA146">
        <v>3845.3</v>
      </c>
      <c r="AB146">
        <v>4223</v>
      </c>
      <c r="AC146" s="2">
        <f>(Table2[[#This Row],[Close Price]]/Table2[[#This Row],[Day Low]])-1</f>
        <v>4.4118794372350667E-2</v>
      </c>
      <c r="AD146" s="2">
        <f>(Table2[[#This Row],[Day High]]/Table2[[#This Row],[Close Price]])-1</f>
        <v>1.5068680805490065E-3</v>
      </c>
      <c r="AE146" s="2">
        <f>(Table2[[#This Row],[Close Price]]/Table2[[#This Row],[Current Week Low]])-1</f>
        <v>4.4118794372350667E-2</v>
      </c>
      <c r="AF146" s="2">
        <f>(Table2[[#This Row],[Current Week High]]/Table2[[#This Row],[Close Price]])-1</f>
        <v>1.5068680805490065E-3</v>
      </c>
      <c r="AG146" s="2">
        <f>(Table2[[#This Row],[Close Price]]/Table2[[#This Row],[Current Month Low]])-1</f>
        <v>4.4118794372350667E-2</v>
      </c>
      <c r="AH146" s="2">
        <f>(Table2[[#This Row],[Current Month High]]/Table2[[#This Row],[Close Price]])-1</f>
        <v>5.1818827133588208E-2</v>
      </c>
      <c r="AI146">
        <v>9.8282668526382597</v>
      </c>
      <c r="AJ146">
        <v>72.1455215881318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0.04</v>
      </c>
      <c r="AM146" t="s">
        <v>10507</v>
      </c>
      <c r="AN146">
        <v>-2.4900000000000002</v>
      </c>
      <c r="AO146" t="s">
        <v>10506</v>
      </c>
      <c r="AP146">
        <v>0.134984278313733</v>
      </c>
      <c r="AQ146">
        <f>(Table2[[#This Row],[Sharpe Ratio]]-AVERAGE(Table2[Sharpe Ratio]))/_xlfn.STDEV.P(Table2[Sharpe Ratio])</f>
        <v>0.98967504049513355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1.2734289847492297</v>
      </c>
      <c r="AS146">
        <f>_xlfn.RANK.AVG(Table2[[#This Row],[1Y Return vs Nifty Z-Score]],Table2[1Y Return vs Nifty Z-Score])</f>
        <v>259</v>
      </c>
      <c r="AT146">
        <f>_xlfn.RANK.AVG(Table2[[#This Row],[6M Return vs Nifty Z-Score]],Table2[6M Return vs Nifty Z-Score])</f>
        <v>163</v>
      </c>
      <c r="AU146">
        <f>_xlfn.RANK.AVG(Table2[[#This Row],[Sharpe Ratio Z-Score]],Table2[Sharpe Ratio Z-Score])</f>
        <v>123</v>
      </c>
      <c r="AV146">
        <f>(Table2[[#This Row],[Rank 1Y]]+Table2[[#This Row],[Rank 6M]]+Table2[[#This Row],[Rank Sharpe]])/3</f>
        <v>181.66666666666666</v>
      </c>
    </row>
    <row r="147" spans="1:48" x14ac:dyDescent="0.3">
      <c r="A147" t="s">
        <v>183</v>
      </c>
      <c r="B147" t="s">
        <v>184</v>
      </c>
      <c r="C147" t="s">
        <v>10474</v>
      </c>
      <c r="D147" t="s">
        <v>135</v>
      </c>
      <c r="E147">
        <v>143058.08601783001</v>
      </c>
      <c r="F147">
        <v>1437.85</v>
      </c>
      <c r="G147">
        <v>75.184940820524005</v>
      </c>
      <c r="H147">
        <f>(Table2[[#This Row],[1Y Return vs Nifty]]-AVERAGE(Table2[1Y Return vs Nifty]))/_xlfn.STDEV.P(Table2[1Y Return vs Nifty])</f>
        <v>0.49164164053446358</v>
      </c>
      <c r="I147">
        <v>-12.895205970391</v>
      </c>
      <c r="J147">
        <f>(Table2[[#This Row],[1M Return vs Nifty]]-AVERAGE(Table2[1M Return vs Nifty]))/_xlfn.STDEV.P(Table2[1M Return vs Nifty])</f>
        <v>-1.0972134369058766</v>
      </c>
      <c r="K147">
        <v>20.3794684703565</v>
      </c>
      <c r="L147">
        <f>(Table2[[#This Row],[6M Return vs Nifty]]-AVERAGE(Table2[6M Return vs Nifty]))/_xlfn.STDEV.P(Table2[6M Return vs Nifty])</f>
        <v>0.39614258888090104</v>
      </c>
      <c r="M147">
        <v>3.0488563706344398</v>
      </c>
      <c r="N147">
        <f>(Table2[[#This Row],[1W Return vs Nifty]]-AVERAGE(Table2[1W Return vs Nifty]))/_xlfn.STDEV.P(Table2[1W Return vs Nifty])</f>
        <v>1.4234765160566956</v>
      </c>
      <c r="O147">
        <v>1475.65</v>
      </c>
      <c r="P147">
        <v>1416.8483078664001</v>
      </c>
      <c r="Q147">
        <v>1151.13789826942</v>
      </c>
      <c r="R147">
        <v>40.552646843235898</v>
      </c>
      <c r="S147" s="2">
        <f>(Table2[[#This Row],[Close Price]]-Table2[[#This Row],[20D EMA]])/Table2[[#This Row],[20D EMA]]</f>
        <v>-2.561583031206599E-2</v>
      </c>
      <c r="T147" s="2">
        <f>(Table2[[#This Row],[Close Price]]-Table2[[#This Row],[50D EMA]])/Table2[[#This Row],[50D EMA]]</f>
        <v>1.4822823316368845E-2</v>
      </c>
      <c r="U147" s="2">
        <f>(Table2[[#This Row],[Close Price]]-Table2[[#This Row],[200D EMA]])/Table2[[#This Row],[200D EMA]]</f>
        <v>0.24906842365420573</v>
      </c>
      <c r="V147">
        <v>0.81780596703423503</v>
      </c>
      <c r="W147">
        <v>1398.05</v>
      </c>
      <c r="X147">
        <v>1449.95</v>
      </c>
      <c r="Y147">
        <v>1398.05</v>
      </c>
      <c r="Z147">
        <v>1449.95</v>
      </c>
      <c r="AA147">
        <v>1370</v>
      </c>
      <c r="AB147">
        <v>1595</v>
      </c>
      <c r="AC147" s="2">
        <f>(Table2[[#This Row],[Close Price]]/Table2[[#This Row],[Day Low]])-1</f>
        <v>2.8468223597153175E-2</v>
      </c>
      <c r="AD147" s="2">
        <f>(Table2[[#This Row],[Day High]]/Table2[[#This Row],[Close Price]])-1</f>
        <v>8.4153423514274905E-3</v>
      </c>
      <c r="AE147" s="2">
        <f>(Table2[[#This Row],[Close Price]]/Table2[[#This Row],[Current Week Low]])-1</f>
        <v>2.8468223597153175E-2</v>
      </c>
      <c r="AF147" s="2">
        <f>(Table2[[#This Row],[Current Week High]]/Table2[[#This Row],[Close Price]])-1</f>
        <v>8.4153423514274905E-3</v>
      </c>
      <c r="AG147" s="2">
        <f>(Table2[[#This Row],[Close Price]]/Table2[[#This Row],[Current Month Low]])-1</f>
        <v>4.9525547445255391E-2</v>
      </c>
      <c r="AH147" s="2">
        <f>(Table2[[#This Row],[Current Month High]]/Table2[[#This Row],[Close Price]])-1</f>
        <v>0.10929512814271325</v>
      </c>
      <c r="AI147">
        <v>14.7511910143617</v>
      </c>
      <c r="AJ147">
        <v>124.296076749083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0.03</v>
      </c>
      <c r="AM147" t="s">
        <v>10507</v>
      </c>
      <c r="AN147">
        <v>-3.74</v>
      </c>
      <c r="AO147" t="s">
        <v>10506</v>
      </c>
      <c r="AP147">
        <v>0.110633251871189</v>
      </c>
      <c r="AQ147">
        <f>(Table2[[#This Row],[Sharpe Ratio]]-AVERAGE(Table2[Sharpe Ratio]))/_xlfn.STDEV.P(Table2[Sharpe Ratio])</f>
        <v>0.71246536845975383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1.9265126770259373</v>
      </c>
      <c r="AS147">
        <f>_xlfn.RANK.AVG(Table2[[#This Row],[1Y Return vs Nifty Z-Score]],Table2[1Y Return vs Nifty Z-Score])</f>
        <v>153</v>
      </c>
      <c r="AT147">
        <f>_xlfn.RANK.AVG(Table2[[#This Row],[6M Return vs Nifty Z-Score]],Table2[6M Return vs Nifty Z-Score])</f>
        <v>214</v>
      </c>
      <c r="AU147">
        <f>_xlfn.RANK.AVG(Table2[[#This Row],[Sharpe Ratio Z-Score]],Table2[Sharpe Ratio Z-Score])</f>
        <v>179</v>
      </c>
      <c r="AV147">
        <f>(Table2[[#This Row],[Rank 1Y]]+Table2[[#This Row],[Rank 6M]]+Table2[[#This Row],[Rank Sharpe]])/3</f>
        <v>182</v>
      </c>
    </row>
    <row r="148" spans="1:48" x14ac:dyDescent="0.3">
      <c r="A148" t="s">
        <v>408</v>
      </c>
      <c r="B148" t="s">
        <v>409</v>
      </c>
      <c r="C148" t="s">
        <v>10472</v>
      </c>
      <c r="D148" t="s">
        <v>46</v>
      </c>
      <c r="E148">
        <v>56737.885585000004</v>
      </c>
      <c r="F148">
        <v>94</v>
      </c>
      <c r="G148">
        <v>78.021644243676704</v>
      </c>
      <c r="H148">
        <f>(Table2[[#This Row],[1Y Return vs Nifty]]-AVERAGE(Table2[1Y Return vs Nifty]))/_xlfn.STDEV.P(Table2[1Y Return vs Nifty])</f>
        <v>0.5303300684300627</v>
      </c>
      <c r="I148">
        <v>-9.4965215433980106</v>
      </c>
      <c r="J148">
        <f>(Table2[[#This Row],[1M Return vs Nifty]]-AVERAGE(Table2[1M Return vs Nifty]))/_xlfn.STDEV.P(Table2[1M Return vs Nifty])</f>
        <v>-0.73051229164180842</v>
      </c>
      <c r="K148">
        <v>10.886227843820301</v>
      </c>
      <c r="L148">
        <f>(Table2[[#This Row],[6M Return vs Nifty]]-AVERAGE(Table2[6M Return vs Nifty]))/_xlfn.STDEV.P(Table2[6M Return vs Nifty])</f>
        <v>8.2673101887087083E-2</v>
      </c>
      <c r="M148">
        <v>-5.7440502265750197</v>
      </c>
      <c r="N148">
        <f>(Table2[[#This Row],[1W Return vs Nifty]]-AVERAGE(Table2[1W Return vs Nifty]))/_xlfn.STDEV.P(Table2[1W Return vs Nifty])</f>
        <v>-0.79178845402712006</v>
      </c>
      <c r="O148">
        <v>95.65</v>
      </c>
      <c r="P148">
        <v>92.324887483014194</v>
      </c>
      <c r="Q148">
        <v>79.521906716280199</v>
      </c>
      <c r="R148">
        <v>40.425354976231503</v>
      </c>
      <c r="S148" s="2">
        <f>(Table2[[#This Row],[Close Price]]-Table2[[#This Row],[20D EMA]])/Table2[[#This Row],[20D EMA]]</f>
        <v>-1.7250392054364929E-2</v>
      </c>
      <c r="T148" s="2">
        <f>(Table2[[#This Row],[Close Price]]-Table2[[#This Row],[50D EMA]])/Table2[[#This Row],[50D EMA]]</f>
        <v>1.8143672444702309E-2</v>
      </c>
      <c r="U148" s="2">
        <f>(Table2[[#This Row],[Close Price]]-Table2[[#This Row],[200D EMA]])/Table2[[#This Row],[200D EMA]]</f>
        <v>0.18206421200858555</v>
      </c>
      <c r="V148">
        <v>0.55164261817009796</v>
      </c>
      <c r="W148">
        <v>90.71</v>
      </c>
      <c r="X148">
        <v>94.37</v>
      </c>
      <c r="Y148">
        <v>90.71</v>
      </c>
      <c r="Z148">
        <v>94.37</v>
      </c>
      <c r="AA148">
        <v>90.71</v>
      </c>
      <c r="AB148">
        <v>100.62</v>
      </c>
      <c r="AC148" s="2">
        <f>(Table2[[#This Row],[Close Price]]/Table2[[#This Row],[Day Low]])-1</f>
        <v>3.62694300518136E-2</v>
      </c>
      <c r="AD148" s="2">
        <f>(Table2[[#This Row],[Day High]]/Table2[[#This Row],[Close Price]])-1</f>
        <v>3.9361702127660436E-3</v>
      </c>
      <c r="AE148" s="2">
        <f>(Table2[[#This Row],[Close Price]]/Table2[[#This Row],[Current Week Low]])-1</f>
        <v>3.62694300518136E-2</v>
      </c>
      <c r="AF148" s="2">
        <f>(Table2[[#This Row],[Current Week High]]/Table2[[#This Row],[Close Price]])-1</f>
        <v>3.9361702127660436E-3</v>
      </c>
      <c r="AG148" s="2">
        <f>(Table2[[#This Row],[Close Price]]/Table2[[#This Row],[Current Month Low]])-1</f>
        <v>3.62694300518136E-2</v>
      </c>
      <c r="AH148" s="2">
        <f>(Table2[[#This Row],[Current Month High]]/Table2[[#This Row],[Close Price]])-1</f>
        <v>7.0425531914893647E-2</v>
      </c>
      <c r="AI148">
        <v>7.7127659574468099</v>
      </c>
      <c r="AJ148">
        <v>110.762331838565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</v>
      </c>
      <c r="AM148" t="s">
        <v>10505</v>
      </c>
      <c r="AN148">
        <v>-2.63</v>
      </c>
      <c r="AO148" t="s">
        <v>10506</v>
      </c>
      <c r="AP148">
        <v>0.142137167550272</v>
      </c>
      <c r="AQ148">
        <f>(Table2[[#This Row],[Sharpe Ratio]]-AVERAGE(Table2[Sharpe Ratio]))/_xlfn.STDEV.P(Table2[Sharpe Ratio])</f>
        <v>1.071102822771371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0.16180524741959235</v>
      </c>
      <c r="AS148">
        <f>_xlfn.RANK.AVG(Table2[[#This Row],[1Y Return vs Nifty Z-Score]],Table2[1Y Return vs Nifty Z-Score])</f>
        <v>142</v>
      </c>
      <c r="AT148">
        <f>_xlfn.RANK.AVG(Table2[[#This Row],[6M Return vs Nifty Z-Score]],Table2[6M Return vs Nifty Z-Score])</f>
        <v>299</v>
      </c>
      <c r="AU148">
        <f>_xlfn.RANK.AVG(Table2[[#This Row],[Sharpe Ratio Z-Score]],Table2[Sharpe Ratio Z-Score])</f>
        <v>106</v>
      </c>
      <c r="AV148">
        <f>(Table2[[#This Row],[Rank 1Y]]+Table2[[#This Row],[Rank 6M]]+Table2[[#This Row],[Rank Sharpe]])/3</f>
        <v>182.33333333333334</v>
      </c>
    </row>
    <row r="149" spans="1:48" x14ac:dyDescent="0.3">
      <c r="A149" t="s">
        <v>218</v>
      </c>
      <c r="B149" t="s">
        <v>219</v>
      </c>
      <c r="C149" t="s">
        <v>10465</v>
      </c>
      <c r="D149" t="s">
        <v>114</v>
      </c>
      <c r="E149">
        <v>115260.884727539</v>
      </c>
      <c r="F149">
        <v>2426.1</v>
      </c>
      <c r="G149">
        <v>61.480470850718703</v>
      </c>
      <c r="H149">
        <f>(Table2[[#This Row],[1Y Return vs Nifty]]-AVERAGE(Table2[1Y Return vs Nifty]))/_xlfn.STDEV.P(Table2[1Y Return vs Nifty])</f>
        <v>0.30473299370632584</v>
      </c>
      <c r="I149">
        <v>-5.7224698301157604</v>
      </c>
      <c r="J149">
        <f>(Table2[[#This Row],[1M Return vs Nifty]]-AVERAGE(Table2[1M Return vs Nifty]))/_xlfn.STDEV.P(Table2[1M Return vs Nifty])</f>
        <v>-0.32331088319245765</v>
      </c>
      <c r="K149">
        <v>8.4600544827420201</v>
      </c>
      <c r="L149">
        <f>(Table2[[#This Row],[6M Return vs Nifty]]-AVERAGE(Table2[6M Return vs Nifty]))/_xlfn.STDEV.P(Table2[6M Return vs Nifty])</f>
        <v>2.5601721958946723E-3</v>
      </c>
      <c r="M149">
        <v>-1.43382266012133</v>
      </c>
      <c r="N149">
        <f>(Table2[[#This Row],[1W Return vs Nifty]]-AVERAGE(Table2[1W Return vs Nifty]))/_xlfn.STDEV.P(Table2[1W Return vs Nifty])</f>
        <v>0.29412051537837125</v>
      </c>
      <c r="O149">
        <v>2408.0700000000002</v>
      </c>
      <c r="P149">
        <v>2329.5766285971399</v>
      </c>
      <c r="Q149">
        <v>2026.4975375531001</v>
      </c>
      <c r="R149">
        <v>52.467586259681198</v>
      </c>
      <c r="S149" s="2">
        <f>(Table2[[#This Row],[Close Price]]-Table2[[#This Row],[20D EMA]])/Table2[[#This Row],[20D EMA]]</f>
        <v>7.4873238734753326E-3</v>
      </c>
      <c r="T149" s="2">
        <f>(Table2[[#This Row],[Close Price]]-Table2[[#This Row],[50D EMA]])/Table2[[#This Row],[50D EMA]]</f>
        <v>4.1433868376755612E-2</v>
      </c>
      <c r="U149" s="2">
        <f>(Table2[[#This Row],[Close Price]]-Table2[[#This Row],[200D EMA]])/Table2[[#This Row],[200D EMA]]</f>
        <v>0.19718872342149546</v>
      </c>
      <c r="V149">
        <v>0.82006801795018103</v>
      </c>
      <c r="W149">
        <v>2371</v>
      </c>
      <c r="X149">
        <v>2440.9499999999998</v>
      </c>
      <c r="Y149">
        <v>2371</v>
      </c>
      <c r="Z149">
        <v>2440.9499999999998</v>
      </c>
      <c r="AA149">
        <v>2301.1999999999998</v>
      </c>
      <c r="AB149">
        <v>2491.9</v>
      </c>
      <c r="AC149" s="2">
        <f>(Table2[[#This Row],[Close Price]]/Table2[[#This Row],[Day Low]])-1</f>
        <v>2.3239139603542736E-2</v>
      </c>
      <c r="AD149" s="2">
        <f>(Table2[[#This Row],[Day High]]/Table2[[#This Row],[Close Price]])-1</f>
        <v>6.1209348336836999E-3</v>
      </c>
      <c r="AE149" s="2">
        <f>(Table2[[#This Row],[Close Price]]/Table2[[#This Row],[Current Week Low]])-1</f>
        <v>2.3239139603542736E-2</v>
      </c>
      <c r="AF149" s="2">
        <f>(Table2[[#This Row],[Current Week High]]/Table2[[#This Row],[Close Price]])-1</f>
        <v>6.1209348336836999E-3</v>
      </c>
      <c r="AG149" s="2">
        <f>(Table2[[#This Row],[Close Price]]/Table2[[#This Row],[Current Month Low]])-1</f>
        <v>5.4276029897444955E-2</v>
      </c>
      <c r="AH149" s="2">
        <f>(Table2[[#This Row],[Current Month High]]/Table2[[#This Row],[Close Price]])-1</f>
        <v>2.7121717983595195E-2</v>
      </c>
      <c r="AI149">
        <v>3.8291908824862899</v>
      </c>
      <c r="AJ149">
        <v>87.343629343629303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0.05</v>
      </c>
      <c r="AM149" t="s">
        <v>10507</v>
      </c>
      <c r="AN149">
        <v>4.82</v>
      </c>
      <c r="AO149" t="s">
        <v>10507</v>
      </c>
      <c r="AP149">
        <v>0.20328035626706301</v>
      </c>
      <c r="AQ149">
        <f>(Table2[[#This Row],[Sharpe Ratio]]-AVERAGE(Table2[Sharpe Ratio]))/_xlfn.STDEV.P(Table2[Sharpe Ratio])</f>
        <v>1.7671508243359499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2.0452536224240845</v>
      </c>
      <c r="AS149">
        <f>_xlfn.RANK.AVG(Table2[[#This Row],[1Y Return vs Nifty Z-Score]],Table2[1Y Return vs Nifty Z-Score])</f>
        <v>203</v>
      </c>
      <c r="AT149">
        <f>_xlfn.RANK.AVG(Table2[[#This Row],[6M Return vs Nifty Z-Score]],Table2[6M Return vs Nifty Z-Score])</f>
        <v>323</v>
      </c>
      <c r="AU149">
        <f>_xlfn.RANK.AVG(Table2[[#This Row],[Sharpe Ratio Z-Score]],Table2[Sharpe Ratio Z-Score])</f>
        <v>27</v>
      </c>
      <c r="AV149">
        <f>(Table2[[#This Row],[Rank 1Y]]+Table2[[#This Row],[Rank 6M]]+Table2[[#This Row],[Rank Sharpe]])/3</f>
        <v>184.33333333333334</v>
      </c>
    </row>
    <row r="150" spans="1:48" x14ac:dyDescent="0.3">
      <c r="A150" t="s">
        <v>1444</v>
      </c>
      <c r="B150" t="s">
        <v>1445</v>
      </c>
      <c r="C150" t="s">
        <v>10473</v>
      </c>
      <c r="D150" t="s">
        <v>95</v>
      </c>
      <c r="E150">
        <v>6924.9053136250004</v>
      </c>
      <c r="F150">
        <v>2828.75</v>
      </c>
      <c r="G150">
        <v>65.586407907011306</v>
      </c>
      <c r="H150">
        <f>(Table2[[#This Row],[1Y Return vs Nifty]]-AVERAGE(Table2[1Y Return vs Nifty]))/_xlfn.STDEV.P(Table2[1Y Return vs Nifty])</f>
        <v>0.36073188610012347</v>
      </c>
      <c r="I150">
        <v>-2.7392591050304</v>
      </c>
      <c r="J150">
        <f>(Table2[[#This Row],[1M Return vs Nifty]]-AVERAGE(Table2[1M Return vs Nifty]))/_xlfn.STDEV.P(Table2[1M Return vs Nifty])</f>
        <v>-1.4372838772277719E-3</v>
      </c>
      <c r="K150">
        <v>8.8184255883123104</v>
      </c>
      <c r="L150">
        <f>(Table2[[#This Row],[6M Return vs Nifty]]-AVERAGE(Table2[6M Return vs Nifty]))/_xlfn.STDEV.P(Table2[6M Return vs Nifty])</f>
        <v>1.4393687329020901E-2</v>
      </c>
      <c r="M150">
        <v>-3.5322533204363298</v>
      </c>
      <c r="N150">
        <f>(Table2[[#This Row],[1W Return vs Nifty]]-AVERAGE(Table2[1W Return vs Nifty]))/_xlfn.STDEV.P(Table2[1W Return vs Nifty])</f>
        <v>-0.23455335173867004</v>
      </c>
      <c r="O150">
        <v>2805.68</v>
      </c>
      <c r="P150">
        <v>2676.9300478023601</v>
      </c>
      <c r="Q150">
        <v>2311.8855033862101</v>
      </c>
      <c r="R150">
        <v>48.879251170188397</v>
      </c>
      <c r="S150" s="2">
        <f>(Table2[[#This Row],[Close Price]]-Table2[[#This Row],[20D EMA]])/Table2[[#This Row],[20D EMA]]</f>
        <v>8.222605571554905E-3</v>
      </c>
      <c r="T150" s="2">
        <f>(Table2[[#This Row],[Close Price]]-Table2[[#This Row],[50D EMA]])/Table2[[#This Row],[50D EMA]]</f>
        <v>5.6714202271470351E-2</v>
      </c>
      <c r="U150" s="2">
        <f>(Table2[[#This Row],[Close Price]]-Table2[[#This Row],[200D EMA]])/Table2[[#This Row],[200D EMA]]</f>
        <v>0.22356837994647244</v>
      </c>
      <c r="V150">
        <v>1.0091931448888001</v>
      </c>
      <c r="W150">
        <v>2774.05</v>
      </c>
      <c r="X150">
        <v>2920</v>
      </c>
      <c r="Y150">
        <v>2774.05</v>
      </c>
      <c r="Z150">
        <v>2920</v>
      </c>
      <c r="AA150">
        <v>2664.55</v>
      </c>
      <c r="AB150">
        <v>3018.6</v>
      </c>
      <c r="AC150" s="2">
        <f>(Table2[[#This Row],[Close Price]]/Table2[[#This Row],[Day Low]])-1</f>
        <v>1.9718462176240514E-2</v>
      </c>
      <c r="AD150" s="2">
        <f>(Table2[[#This Row],[Day High]]/Table2[[#This Row],[Close Price]])-1</f>
        <v>3.2258064516129004E-2</v>
      </c>
      <c r="AE150" s="2">
        <f>(Table2[[#This Row],[Close Price]]/Table2[[#This Row],[Current Week Low]])-1</f>
        <v>1.9718462176240514E-2</v>
      </c>
      <c r="AF150" s="2">
        <f>(Table2[[#This Row],[Current Week High]]/Table2[[#This Row],[Close Price]])-1</f>
        <v>3.2258064516129004E-2</v>
      </c>
      <c r="AG150" s="2">
        <f>(Table2[[#This Row],[Close Price]]/Table2[[#This Row],[Current Month Low]])-1</f>
        <v>6.1623913981722955E-2</v>
      </c>
      <c r="AH150" s="2">
        <f>(Table2[[#This Row],[Current Month High]]/Table2[[#This Row],[Close Price]])-1</f>
        <v>6.7114449845337987E-2</v>
      </c>
      <c r="AI150">
        <v>7.6093680954485201</v>
      </c>
      <c r="AJ150">
        <v>104.227131615045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0.09</v>
      </c>
      <c r="AM150" t="s">
        <v>10507</v>
      </c>
      <c r="AN150">
        <v>-1.72</v>
      </c>
      <c r="AO150" t="s">
        <v>10506</v>
      </c>
      <c r="AP150">
        <v>0.18669253771297301</v>
      </c>
      <c r="AQ150">
        <f>(Table2[[#This Row],[Sharpe Ratio]]-AVERAGE(Table2[Sharpe Ratio]))/_xlfn.STDEV.P(Table2[Sharpe Ratio])</f>
        <v>1.5783167416326467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1.7174516794458932</v>
      </c>
      <c r="AS150">
        <f>_xlfn.RANK.AVG(Table2[[#This Row],[1Y Return vs Nifty Z-Score]],Table2[1Y Return vs Nifty Z-Score])</f>
        <v>191</v>
      </c>
      <c r="AT150">
        <f>_xlfn.RANK.AVG(Table2[[#This Row],[6M Return vs Nifty Z-Score]],Table2[6M Return vs Nifty Z-Score])</f>
        <v>317</v>
      </c>
      <c r="AU150">
        <f>_xlfn.RANK.AVG(Table2[[#This Row],[Sharpe Ratio Z-Score]],Table2[Sharpe Ratio Z-Score])</f>
        <v>45</v>
      </c>
      <c r="AV150">
        <f>(Table2[[#This Row],[Rank 1Y]]+Table2[[#This Row],[Rank 6M]]+Table2[[#This Row],[Rank Sharpe]])/3</f>
        <v>184.33333333333334</v>
      </c>
    </row>
    <row r="151" spans="1:48" x14ac:dyDescent="0.3">
      <c r="A151" t="s">
        <v>1563</v>
      </c>
      <c r="B151" t="s">
        <v>1564</v>
      </c>
      <c r="C151" t="s">
        <v>10465</v>
      </c>
      <c r="D151" t="s">
        <v>204</v>
      </c>
      <c r="E151">
        <v>5856.4059789000003</v>
      </c>
      <c r="F151">
        <v>480.5</v>
      </c>
      <c r="G151">
        <v>47.080798396191398</v>
      </c>
      <c r="H151">
        <f>(Table2[[#This Row],[1Y Return vs Nifty]]-AVERAGE(Table2[1Y Return vs Nifty]))/_xlfn.STDEV.P(Table2[1Y Return vs Nifty])</f>
        <v>0.10834281596329394</v>
      </c>
      <c r="I151">
        <v>-6.2571115495567504</v>
      </c>
      <c r="J151">
        <f>(Table2[[#This Row],[1M Return vs Nifty]]-AVERAGE(Table2[1M Return vs Nifty]))/_xlfn.STDEV.P(Table2[1M Return vs Nifty])</f>
        <v>-0.3809960655141425</v>
      </c>
      <c r="K151">
        <v>16.090029556253501</v>
      </c>
      <c r="L151">
        <f>(Table2[[#This Row],[6M Return vs Nifty]]-AVERAGE(Table2[6M Return vs Nifty]))/_xlfn.STDEV.P(Table2[6M Return vs Nifty])</f>
        <v>0.25450410432204323</v>
      </c>
      <c r="M151">
        <v>-3.21919263011692</v>
      </c>
      <c r="N151">
        <f>(Table2[[#This Row],[1W Return vs Nifty]]-AVERAGE(Table2[1W Return vs Nifty]))/_xlfn.STDEV.P(Table2[1W Return vs Nifty])</f>
        <v>-0.15568155057624886</v>
      </c>
      <c r="O151">
        <v>488.26</v>
      </c>
      <c r="P151">
        <v>469.12813316507601</v>
      </c>
      <c r="Q151">
        <v>399.935906730223</v>
      </c>
      <c r="R151">
        <v>31.800776359570399</v>
      </c>
      <c r="S151" s="2">
        <f>(Table2[[#This Row],[Close Price]]-Table2[[#This Row],[20D EMA]])/Table2[[#This Row],[20D EMA]]</f>
        <v>-1.5893171670831097E-2</v>
      </c>
      <c r="T151" s="2">
        <f>(Table2[[#This Row],[Close Price]]-Table2[[#This Row],[50D EMA]])/Table2[[#This Row],[50D EMA]]</f>
        <v>2.4240428213505753E-2</v>
      </c>
      <c r="U151" s="2">
        <f>(Table2[[#This Row],[Close Price]]-Table2[[#This Row],[200D EMA]])/Table2[[#This Row],[200D EMA]]</f>
        <v>0.20144251094743928</v>
      </c>
      <c r="V151">
        <v>0.77802907623737105</v>
      </c>
      <c r="W151">
        <v>466.25</v>
      </c>
      <c r="X151">
        <v>485</v>
      </c>
      <c r="Y151">
        <v>466.25</v>
      </c>
      <c r="Z151">
        <v>485</v>
      </c>
      <c r="AA151">
        <v>466.25</v>
      </c>
      <c r="AB151">
        <v>514.95000000000005</v>
      </c>
      <c r="AC151" s="2">
        <f>(Table2[[#This Row],[Close Price]]/Table2[[#This Row],[Day Low]])-1</f>
        <v>3.0563002680965123E-2</v>
      </c>
      <c r="AD151" s="2">
        <f>(Table2[[#This Row],[Day High]]/Table2[[#This Row],[Close Price]])-1</f>
        <v>9.3652445369407644E-3</v>
      </c>
      <c r="AE151" s="2">
        <f>(Table2[[#This Row],[Close Price]]/Table2[[#This Row],[Current Week Low]])-1</f>
        <v>3.0563002680965123E-2</v>
      </c>
      <c r="AF151" s="2">
        <f>(Table2[[#This Row],[Current Week High]]/Table2[[#This Row],[Close Price]])-1</f>
        <v>9.3652445369407644E-3</v>
      </c>
      <c r="AG151" s="2">
        <f>(Table2[[#This Row],[Close Price]]/Table2[[#This Row],[Current Month Low]])-1</f>
        <v>3.0563002680965123E-2</v>
      </c>
      <c r="AH151" s="2">
        <f>(Table2[[#This Row],[Current Month High]]/Table2[[#This Row],[Close Price]])-1</f>
        <v>7.1696149843912593E-2</v>
      </c>
      <c r="AI151">
        <v>7.1800208116545097</v>
      </c>
      <c r="AJ151">
        <v>82.111047943907494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0.01</v>
      </c>
      <c r="AM151" t="s">
        <v>10507</v>
      </c>
      <c r="AN151">
        <v>-1.1599999999999999</v>
      </c>
      <c r="AO151" t="s">
        <v>10506</v>
      </c>
      <c r="AP151">
        <v>0.17117397855382599</v>
      </c>
      <c r="AQ151">
        <f>(Table2[[#This Row],[Sharpe Ratio]]-AVERAGE(Table2[Sharpe Ratio]))/_xlfn.STDEV.P(Table2[Sharpe Ratio])</f>
        <v>1.4016550019265583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1.2278243061215044</v>
      </c>
      <c r="AS151">
        <f>_xlfn.RANK.AVG(Table2[[#This Row],[1Y Return vs Nifty Z-Score]],Table2[1Y Return vs Nifty Z-Score])</f>
        <v>255</v>
      </c>
      <c r="AT151">
        <f>_xlfn.RANK.AVG(Table2[[#This Row],[6M Return vs Nifty Z-Score]],Table2[6M Return vs Nifty Z-Score])</f>
        <v>245</v>
      </c>
      <c r="AU151">
        <f>_xlfn.RANK.AVG(Table2[[#This Row],[Sharpe Ratio Z-Score]],Table2[Sharpe Ratio Z-Score])</f>
        <v>60</v>
      </c>
      <c r="AV151">
        <f>(Table2[[#This Row],[Rank 1Y]]+Table2[[#This Row],[Rank 6M]]+Table2[[#This Row],[Rank Sharpe]])/3</f>
        <v>186.66666666666666</v>
      </c>
    </row>
    <row r="152" spans="1:48" x14ac:dyDescent="0.3">
      <c r="A152" t="s">
        <v>971</v>
      </c>
      <c r="B152" t="s">
        <v>972</v>
      </c>
      <c r="C152" t="s">
        <v>10469</v>
      </c>
      <c r="D152" t="s">
        <v>163</v>
      </c>
      <c r="E152">
        <v>14157.3915837</v>
      </c>
      <c r="F152">
        <v>630.9</v>
      </c>
      <c r="G152">
        <v>47.602988201646497</v>
      </c>
      <c r="H152">
        <f>(Table2[[#This Row],[1Y Return vs Nifty]]-AVERAGE(Table2[1Y Return vs Nifty]))/_xlfn.STDEV.P(Table2[1Y Return vs Nifty])</f>
        <v>0.11546471050865793</v>
      </c>
      <c r="I152">
        <v>-7.0949546216617803</v>
      </c>
      <c r="J152">
        <f>(Table2[[#This Row],[1M Return vs Nifty]]-AVERAGE(Table2[1M Return vs Nifty]))/_xlfn.STDEV.P(Table2[1M Return vs Nifty])</f>
        <v>-0.47139516572254603</v>
      </c>
      <c r="K152">
        <v>11.2456151160454</v>
      </c>
      <c r="L152">
        <f>(Table2[[#This Row],[6M Return vs Nifty]]-AVERAGE(Table2[6M Return vs Nifty]))/_xlfn.STDEV.P(Table2[6M Return vs Nifty])</f>
        <v>9.454017113018634E-2</v>
      </c>
      <c r="M152">
        <v>-1.42862134029123</v>
      </c>
      <c r="N152">
        <f>(Table2[[#This Row],[1W Return vs Nifty]]-AVERAGE(Table2[1W Return vs Nifty]))/_xlfn.STDEV.P(Table2[1W Return vs Nifty])</f>
        <v>0.29543092411414462</v>
      </c>
      <c r="O152">
        <v>644.35</v>
      </c>
      <c r="P152">
        <v>614.93502184066097</v>
      </c>
      <c r="Q152">
        <v>513.42668845544802</v>
      </c>
      <c r="R152">
        <v>37.730911064163301</v>
      </c>
      <c r="S152" s="2">
        <f>(Table2[[#This Row],[Close Price]]-Table2[[#This Row],[20D EMA]])/Table2[[#This Row],[20D EMA]]</f>
        <v>-2.0873748739039411E-2</v>
      </c>
      <c r="T152" s="2">
        <f>(Table2[[#This Row],[Close Price]]-Table2[[#This Row],[50D EMA]])/Table2[[#This Row],[50D EMA]]</f>
        <v>2.5962057115484601E-2</v>
      </c>
      <c r="U152" s="2">
        <f>(Table2[[#This Row],[Close Price]]-Table2[[#This Row],[200D EMA]])/Table2[[#This Row],[200D EMA]]</f>
        <v>0.22880250323166745</v>
      </c>
      <c r="V152">
        <v>1.4979948912202901</v>
      </c>
      <c r="W152">
        <v>616.6</v>
      </c>
      <c r="X152">
        <v>642.85</v>
      </c>
      <c r="Y152">
        <v>616.6</v>
      </c>
      <c r="Z152">
        <v>642.85</v>
      </c>
      <c r="AA152">
        <v>546.02</v>
      </c>
      <c r="AB152">
        <v>716.75</v>
      </c>
      <c r="AC152" s="2">
        <f>(Table2[[#This Row],[Close Price]]/Table2[[#This Row],[Day Low]])-1</f>
        <v>2.3191696399610606E-2</v>
      </c>
      <c r="AD152" s="2">
        <f>(Table2[[#This Row],[Day High]]/Table2[[#This Row],[Close Price]])-1</f>
        <v>1.8941195118085341E-2</v>
      </c>
      <c r="AE152" s="2">
        <f>(Table2[[#This Row],[Close Price]]/Table2[[#This Row],[Current Week Low]])-1</f>
        <v>2.3191696399610606E-2</v>
      </c>
      <c r="AF152" s="2">
        <f>(Table2[[#This Row],[Current Week High]]/Table2[[#This Row],[Close Price]])-1</f>
        <v>1.8941195118085341E-2</v>
      </c>
      <c r="AG152" s="2">
        <f>(Table2[[#This Row],[Close Price]]/Table2[[#This Row],[Current Month Low]])-1</f>
        <v>0.15545218123878235</v>
      </c>
      <c r="AH152" s="2">
        <f>(Table2[[#This Row],[Current Month High]]/Table2[[#This Row],[Close Price]])-1</f>
        <v>0.13607544777302261</v>
      </c>
      <c r="AI152">
        <v>13.6075447773022</v>
      </c>
      <c r="AJ152">
        <v>82.301524236075906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0.04</v>
      </c>
      <c r="AM152" t="s">
        <v>10507</v>
      </c>
      <c r="AN152">
        <v>-5.58</v>
      </c>
      <c r="AO152" t="s">
        <v>10506</v>
      </c>
      <c r="AP152">
        <v>0.21394423083989</v>
      </c>
      <c r="AQ152">
        <f>(Table2[[#This Row],[Sharpe Ratio]]-AVERAGE(Table2[Sharpe Ratio]))/_xlfn.STDEV.P(Table2[Sharpe Ratio])</f>
        <v>1.8885473157707056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1.9225879558011483</v>
      </c>
      <c r="AS152">
        <f>_xlfn.RANK.AVG(Table2[[#This Row],[1Y Return vs Nifty Z-Score]],Table2[1Y Return vs Nifty Z-Score])</f>
        <v>249</v>
      </c>
      <c r="AT152">
        <f>_xlfn.RANK.AVG(Table2[[#This Row],[6M Return vs Nifty Z-Score]],Table2[6M Return vs Nifty Z-Score])</f>
        <v>296</v>
      </c>
      <c r="AU152">
        <f>_xlfn.RANK.AVG(Table2[[#This Row],[Sharpe Ratio Z-Score]],Table2[Sharpe Ratio Z-Score])</f>
        <v>20</v>
      </c>
      <c r="AV152">
        <f>(Table2[[#This Row],[Rank 1Y]]+Table2[[#This Row],[Rank 6M]]+Table2[[#This Row],[Rank Sharpe]])/3</f>
        <v>188.33333333333334</v>
      </c>
    </row>
    <row r="153" spans="1:48" x14ac:dyDescent="0.3">
      <c r="A153" t="s">
        <v>465</v>
      </c>
      <c r="B153" t="s">
        <v>466</v>
      </c>
      <c r="C153" t="s">
        <v>10461</v>
      </c>
      <c r="D153" t="s">
        <v>32</v>
      </c>
      <c r="E153">
        <v>47140.704314823</v>
      </c>
      <c r="F153">
        <v>66.569999999999993</v>
      </c>
      <c r="G153">
        <v>73.408198597398695</v>
      </c>
      <c r="H153">
        <f>(Table2[[#This Row],[1Y Return vs Nifty]]-AVERAGE(Table2[1Y Return vs Nifty]))/_xlfn.STDEV.P(Table2[1Y Return vs Nifty])</f>
        <v>0.46740951149784626</v>
      </c>
      <c r="I153">
        <v>-3.2742583484496199</v>
      </c>
      <c r="J153">
        <f>(Table2[[#This Row],[1M Return vs Nifty]]-AVERAGE(Table2[1M Return vs Nifty]))/_xlfn.STDEV.P(Table2[1M Return vs Nifty])</f>
        <v>-5.916104125790754E-2</v>
      </c>
      <c r="K153">
        <v>16.656889188281902</v>
      </c>
      <c r="L153">
        <f>(Table2[[#This Row],[6M Return vs Nifty]]-AVERAGE(Table2[6M Return vs Nifty]))/_xlfn.STDEV.P(Table2[6M Return vs Nifty])</f>
        <v>0.2732219694894702</v>
      </c>
      <c r="M153">
        <v>-4.9235728610684003E-2</v>
      </c>
      <c r="N153">
        <f>(Table2[[#This Row],[1W Return vs Nifty]]-AVERAGE(Table2[1W Return vs Nifty]))/_xlfn.STDEV.P(Table2[1W Return vs Nifty])</f>
        <v>0.64295021048565193</v>
      </c>
      <c r="O153">
        <v>65.599999999999994</v>
      </c>
      <c r="P153">
        <v>65.268456877094707</v>
      </c>
      <c r="Q153">
        <v>56.951383844315302</v>
      </c>
      <c r="R153">
        <v>55.830936663679402</v>
      </c>
      <c r="S153" s="2">
        <f>(Table2[[#This Row],[Close Price]]-Table2[[#This Row],[20D EMA]])/Table2[[#This Row],[20D EMA]]</f>
        <v>1.4786585365853642E-2</v>
      </c>
      <c r="T153" s="2">
        <f>(Table2[[#This Row],[Close Price]]-Table2[[#This Row],[50D EMA]])/Table2[[#This Row],[50D EMA]]</f>
        <v>1.9941380341750498E-2</v>
      </c>
      <c r="U153" s="2">
        <f>(Table2[[#This Row],[Close Price]]-Table2[[#This Row],[200D EMA]])/Table2[[#This Row],[200D EMA]]</f>
        <v>0.16889170212226176</v>
      </c>
      <c r="V153">
        <v>1.2558575381381401</v>
      </c>
      <c r="W153">
        <v>64.98</v>
      </c>
      <c r="X153">
        <v>66.819999999999993</v>
      </c>
      <c r="Y153">
        <v>64.98</v>
      </c>
      <c r="Z153">
        <v>66.819999999999993</v>
      </c>
      <c r="AA153">
        <v>63.05</v>
      </c>
      <c r="AB153">
        <v>70.8</v>
      </c>
      <c r="AC153" s="2">
        <f>(Table2[[#This Row],[Close Price]]/Table2[[#This Row],[Day Low]])-1</f>
        <v>2.4469067405355371E-2</v>
      </c>
      <c r="AD153" s="2">
        <f>(Table2[[#This Row],[Day High]]/Table2[[#This Row],[Close Price]])-1</f>
        <v>3.7554453958239531E-3</v>
      </c>
      <c r="AE153" s="2">
        <f>(Table2[[#This Row],[Close Price]]/Table2[[#This Row],[Current Week Low]])-1</f>
        <v>2.4469067405355371E-2</v>
      </c>
      <c r="AF153" s="2">
        <f>(Table2[[#This Row],[Current Week High]]/Table2[[#This Row],[Close Price]])-1</f>
        <v>3.7554453958239531E-3</v>
      </c>
      <c r="AG153" s="2">
        <f>(Table2[[#This Row],[Close Price]]/Table2[[#This Row],[Current Month Low]])-1</f>
        <v>5.5828707375099151E-2</v>
      </c>
      <c r="AH153" s="2">
        <f>(Table2[[#This Row],[Current Month High]]/Table2[[#This Row],[Close Price]])-1</f>
        <v>6.3542136097341162E-2</v>
      </c>
      <c r="AI153">
        <v>10.410094637223899</v>
      </c>
      <c r="AJ153">
        <v>103.57798165137601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-0.1</v>
      </c>
      <c r="AM153" t="s">
        <v>10506</v>
      </c>
      <c r="AN153">
        <v>4.28</v>
      </c>
      <c r="AO153" t="s">
        <v>10507</v>
      </c>
      <c r="AP153">
        <v>0.113580903779884</v>
      </c>
      <c r="AQ153">
        <f>(Table2[[#This Row],[Sharpe Ratio]]-AVERAGE(Table2[Sharpe Ratio]))/_xlfn.STDEV.P(Table2[Sharpe Ratio])</f>
        <v>0.7460211457002649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2.0704417959153258</v>
      </c>
      <c r="AS153">
        <f>_xlfn.RANK.AVG(Table2[[#This Row],[1Y Return vs Nifty Z-Score]],Table2[1Y Return vs Nifty Z-Score])</f>
        <v>156</v>
      </c>
      <c r="AT153">
        <f>_xlfn.RANK.AVG(Table2[[#This Row],[6M Return vs Nifty Z-Score]],Table2[6M Return vs Nifty Z-Score])</f>
        <v>243</v>
      </c>
      <c r="AU153">
        <f>_xlfn.RANK.AVG(Table2[[#This Row],[Sharpe Ratio Z-Score]],Table2[Sharpe Ratio Z-Score])</f>
        <v>172</v>
      </c>
      <c r="AV153">
        <f>(Table2[[#This Row],[Rank 1Y]]+Table2[[#This Row],[Rank 6M]]+Table2[[#This Row],[Rank Sharpe]])/3</f>
        <v>190.33333333333334</v>
      </c>
    </row>
    <row r="154" spans="1:48" x14ac:dyDescent="0.3">
      <c r="A154" t="s">
        <v>65</v>
      </c>
      <c r="B154" t="s">
        <v>66</v>
      </c>
      <c r="C154" t="s">
        <v>10467</v>
      </c>
      <c r="D154" t="s">
        <v>67</v>
      </c>
      <c r="E154">
        <v>362170.48010490002</v>
      </c>
      <c r="F154">
        <v>373.5</v>
      </c>
      <c r="G154">
        <v>66.529605843571304</v>
      </c>
      <c r="H154">
        <f>(Table2[[#This Row],[1Y Return vs Nifty]]-AVERAGE(Table2[1Y Return vs Nifty]))/_xlfn.STDEV.P(Table2[1Y Return vs Nifty])</f>
        <v>0.37359570720389029</v>
      </c>
      <c r="I154">
        <v>-2.3183226908213701</v>
      </c>
      <c r="J154">
        <f>(Table2[[#This Row],[1M Return vs Nifty]]-AVERAGE(Table2[1M Return vs Nifty]))/_xlfn.STDEV.P(Table2[1M Return vs Nifty])</f>
        <v>4.3979661558442087E-2</v>
      </c>
      <c r="K154">
        <v>9.8131875703406308</v>
      </c>
      <c r="L154">
        <f>(Table2[[#This Row],[6M Return vs Nifty]]-AVERAGE(Table2[6M Return vs Nifty]))/_xlfn.STDEV.P(Table2[6M Return vs Nifty])</f>
        <v>4.724100896076424E-2</v>
      </c>
      <c r="M154">
        <v>-3.07616993200338</v>
      </c>
      <c r="N154">
        <f>(Table2[[#This Row],[1W Return vs Nifty]]-AVERAGE(Table2[1W Return vs Nifty]))/_xlfn.STDEV.P(Table2[1W Return vs Nifty])</f>
        <v>-0.1196487359938275</v>
      </c>
      <c r="O154">
        <v>373.63</v>
      </c>
      <c r="P154">
        <v>367.09255525481001</v>
      </c>
      <c r="Q154">
        <v>321.80304378105399</v>
      </c>
      <c r="R154">
        <v>48.268484728897903</v>
      </c>
      <c r="S154" s="2">
        <f>(Table2[[#This Row],[Close Price]]-Table2[[#This Row],[20D EMA]])/Table2[[#This Row],[20D EMA]]</f>
        <v>-3.4793779942722867E-4</v>
      </c>
      <c r="T154" s="2">
        <f>(Table2[[#This Row],[Close Price]]-Table2[[#This Row],[50D EMA]])/Table2[[#This Row],[50D EMA]]</f>
        <v>1.7454575565397645E-2</v>
      </c>
      <c r="U154" s="2">
        <f>(Table2[[#This Row],[Close Price]]-Table2[[#This Row],[200D EMA]])/Table2[[#This Row],[200D EMA]]</f>
        <v>0.16064781616583843</v>
      </c>
      <c r="V154">
        <v>0.86072359516711505</v>
      </c>
      <c r="W154">
        <v>362.35</v>
      </c>
      <c r="X154">
        <v>377.25</v>
      </c>
      <c r="Y154">
        <v>362.35</v>
      </c>
      <c r="Z154">
        <v>377.25</v>
      </c>
      <c r="AA154">
        <v>362.35</v>
      </c>
      <c r="AB154">
        <v>388.95</v>
      </c>
      <c r="AC154" s="2">
        <f>(Table2[[#This Row],[Close Price]]/Table2[[#This Row],[Day Low]])-1</f>
        <v>3.0771353663584966E-2</v>
      </c>
      <c r="AD154" s="2">
        <f>(Table2[[#This Row],[Day High]]/Table2[[#This Row],[Close Price]])-1</f>
        <v>1.0040160642570184E-2</v>
      </c>
      <c r="AE154" s="2">
        <f>(Table2[[#This Row],[Close Price]]/Table2[[#This Row],[Current Week Low]])-1</f>
        <v>3.0771353663584966E-2</v>
      </c>
      <c r="AF154" s="2">
        <f>(Table2[[#This Row],[Current Week High]]/Table2[[#This Row],[Close Price]])-1</f>
        <v>1.0040160642570184E-2</v>
      </c>
      <c r="AG154" s="2">
        <f>(Table2[[#This Row],[Close Price]]/Table2[[#This Row],[Current Month Low]])-1</f>
        <v>3.0771353663584966E-2</v>
      </c>
      <c r="AH154" s="2">
        <f>(Table2[[#This Row],[Current Month High]]/Table2[[#This Row],[Close Price]])-1</f>
        <v>4.136546184738954E-2</v>
      </c>
      <c r="AI154">
        <v>5.2744310575635698</v>
      </c>
      <c r="AJ154">
        <v>93.573464628142005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-0.02</v>
      </c>
      <c r="AM154" t="s">
        <v>10506</v>
      </c>
      <c r="AN154">
        <v>0.23</v>
      </c>
      <c r="AO154" t="s">
        <v>10507</v>
      </c>
      <c r="AP154">
        <v>0.155779568437661</v>
      </c>
      <c r="AQ154">
        <f>(Table2[[#This Row],[Sharpe Ratio]]-AVERAGE(Table2[Sharpe Ratio]))/_xlfn.STDEV.P(Table2[Sharpe Ratio])</f>
        <v>1.2264065626236278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1.5715742043528969</v>
      </c>
      <c r="AS154">
        <f>_xlfn.RANK.AVG(Table2[[#This Row],[1Y Return vs Nifty Z-Score]],Table2[1Y Return vs Nifty Z-Score])</f>
        <v>182</v>
      </c>
      <c r="AT154">
        <f>_xlfn.RANK.AVG(Table2[[#This Row],[6M Return vs Nifty Z-Score]],Table2[6M Return vs Nifty Z-Score])</f>
        <v>307</v>
      </c>
      <c r="AU154">
        <f>_xlfn.RANK.AVG(Table2[[#This Row],[Sharpe Ratio Z-Score]],Table2[Sharpe Ratio Z-Score])</f>
        <v>83</v>
      </c>
      <c r="AV154">
        <f>(Table2[[#This Row],[Rank 1Y]]+Table2[[#This Row],[Rank 6M]]+Table2[[#This Row],[Rank Sharpe]])/3</f>
        <v>190.66666666666666</v>
      </c>
    </row>
    <row r="155" spans="1:48" x14ac:dyDescent="0.3">
      <c r="A155" t="s">
        <v>112</v>
      </c>
      <c r="B155" t="s">
        <v>113</v>
      </c>
      <c r="C155" t="s">
        <v>10465</v>
      </c>
      <c r="D155" t="s">
        <v>114</v>
      </c>
      <c r="E155">
        <v>262699.77500332001</v>
      </c>
      <c r="F155">
        <v>9409.7000000000007</v>
      </c>
      <c r="G155">
        <v>68.584229337239094</v>
      </c>
      <c r="H155">
        <f>(Table2[[#This Row],[1Y Return vs Nifty]]-AVERAGE(Table2[1Y Return vs Nifty]))/_xlfn.STDEV.P(Table2[1Y Return vs Nifty])</f>
        <v>0.40161772467620876</v>
      </c>
      <c r="I155">
        <v>-6.3644165677884903</v>
      </c>
      <c r="J155">
        <f>(Table2[[#This Row],[1M Return vs Nifty]]-AVERAGE(Table2[1M Return vs Nifty]))/_xlfn.STDEV.P(Table2[1M Return vs Nifty])</f>
        <v>-0.3925737432666413</v>
      </c>
      <c r="K155">
        <v>18.9904786988753</v>
      </c>
      <c r="L155">
        <f>(Table2[[#This Row],[6M Return vs Nifty]]-AVERAGE(Table2[6M Return vs Nifty]))/_xlfn.STDEV.P(Table2[6M Return vs Nifty])</f>
        <v>0.35027775428598007</v>
      </c>
      <c r="M155">
        <v>-0.158973683244473</v>
      </c>
      <c r="N155">
        <f>(Table2[[#This Row],[1W Return vs Nifty]]-AVERAGE(Table2[1W Return vs Nifty]))/_xlfn.STDEV.P(Table2[1W Return vs Nifty])</f>
        <v>0.61530307877768753</v>
      </c>
      <c r="O155">
        <v>9525.01</v>
      </c>
      <c r="P155">
        <v>9371.7525884030802</v>
      </c>
      <c r="Q155">
        <v>7958.5064249561401</v>
      </c>
      <c r="R155">
        <v>40.466387797233097</v>
      </c>
      <c r="S155" s="2">
        <f>(Table2[[#This Row],[Close Price]]-Table2[[#This Row],[20D EMA]])/Table2[[#This Row],[20D EMA]]</f>
        <v>-1.210602403567025E-2</v>
      </c>
      <c r="T155" s="2">
        <f>(Table2[[#This Row],[Close Price]]-Table2[[#This Row],[50D EMA]])/Table2[[#This Row],[50D EMA]]</f>
        <v>4.0491264829033121E-3</v>
      </c>
      <c r="U155" s="2">
        <f>(Table2[[#This Row],[Close Price]]-Table2[[#This Row],[200D EMA]])/Table2[[#This Row],[200D EMA]]</f>
        <v>0.18234496494131539</v>
      </c>
      <c r="V155">
        <v>1.1192168478376301</v>
      </c>
      <c r="W155">
        <v>9263.2000000000007</v>
      </c>
      <c r="X155">
        <v>9435</v>
      </c>
      <c r="Y155">
        <v>9263.2000000000007</v>
      </c>
      <c r="Z155">
        <v>9435</v>
      </c>
      <c r="AA155">
        <v>9263.2000000000007</v>
      </c>
      <c r="AB155">
        <v>9909.9500000000007</v>
      </c>
      <c r="AC155" s="2">
        <f>(Table2[[#This Row],[Close Price]]/Table2[[#This Row],[Day Low]])-1</f>
        <v>1.5815269021504541E-2</v>
      </c>
      <c r="AD155" s="2">
        <f>(Table2[[#This Row],[Day High]]/Table2[[#This Row],[Close Price]])-1</f>
        <v>2.6887148368173186E-3</v>
      </c>
      <c r="AE155" s="2">
        <f>(Table2[[#This Row],[Close Price]]/Table2[[#This Row],[Current Week Low]])-1</f>
        <v>1.5815269021504541E-2</v>
      </c>
      <c r="AF155" s="2">
        <f>(Table2[[#This Row],[Current Week High]]/Table2[[#This Row],[Close Price]])-1</f>
        <v>2.6887148368173186E-3</v>
      </c>
      <c r="AG155" s="2">
        <f>(Table2[[#This Row],[Close Price]]/Table2[[#This Row],[Current Month Low]])-1</f>
        <v>1.5815269021504541E-2</v>
      </c>
      <c r="AH155" s="2">
        <f>(Table2[[#This Row],[Current Month High]]/Table2[[#This Row],[Close Price]])-1</f>
        <v>5.3163225182524476E-2</v>
      </c>
      <c r="AI155">
        <v>6.6856541653825099</v>
      </c>
      <c r="AJ155">
        <v>107.216472142699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-7.0000000000000007E-2</v>
      </c>
      <c r="AM155" t="s">
        <v>10506</v>
      </c>
      <c r="AN155">
        <v>-0.13</v>
      </c>
      <c r="AO155" t="s">
        <v>10506</v>
      </c>
      <c r="AP155">
        <v>0.11084048464316</v>
      </c>
      <c r="AQ155">
        <f>(Table2[[#This Row],[Sharpe Ratio]]-AVERAGE(Table2[Sharpe Ratio]))/_xlfn.STDEV.P(Table2[Sharpe Ratio])</f>
        <v>0.71482448580080771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1.6894493002740427</v>
      </c>
      <c r="AS155">
        <f>_xlfn.RANK.AVG(Table2[[#This Row],[1Y Return vs Nifty Z-Score]],Table2[1Y Return vs Nifty Z-Score])</f>
        <v>172</v>
      </c>
      <c r="AT155">
        <f>_xlfn.RANK.AVG(Table2[[#This Row],[6M Return vs Nifty Z-Score]],Table2[6M Return vs Nifty Z-Score])</f>
        <v>226</v>
      </c>
      <c r="AU155">
        <f>_xlfn.RANK.AVG(Table2[[#This Row],[Sharpe Ratio Z-Score]],Table2[Sharpe Ratio Z-Score])</f>
        <v>177</v>
      </c>
      <c r="AV155">
        <f>(Table2[[#This Row],[Rank 1Y]]+Table2[[#This Row],[Rank 6M]]+Table2[[#This Row],[Rank Sharpe]])/3</f>
        <v>191.66666666666666</v>
      </c>
    </row>
    <row r="156" spans="1:48" x14ac:dyDescent="0.3">
      <c r="A156" t="s">
        <v>298</v>
      </c>
      <c r="B156" t="s">
        <v>299</v>
      </c>
      <c r="C156" t="s">
        <v>10474</v>
      </c>
      <c r="D156" t="s">
        <v>135</v>
      </c>
      <c r="E156">
        <v>90148.848622649995</v>
      </c>
      <c r="F156">
        <v>3242.1</v>
      </c>
      <c r="G156">
        <v>72.5527372814351</v>
      </c>
      <c r="H156">
        <f>(Table2[[#This Row],[1Y Return vs Nifty]]-AVERAGE(Table2[1Y Return vs Nifty]))/_xlfn.STDEV.P(Table2[1Y Return vs Nifty])</f>
        <v>0.45574228778668763</v>
      </c>
      <c r="I156">
        <v>4.1204948921992504</v>
      </c>
      <c r="J156">
        <f>(Table2[[#This Row],[1M Return vs Nifty]]-AVERAGE(Table2[1M Return vs Nifty]))/_xlfn.STDEV.P(Table2[1M Return vs Nifty])</f>
        <v>0.73869605331509036</v>
      </c>
      <c r="K156">
        <v>29.272799571064098</v>
      </c>
      <c r="L156">
        <f>(Table2[[#This Row],[6M Return vs Nifty]]-AVERAGE(Table2[6M Return vs Nifty]))/_xlfn.STDEV.P(Table2[6M Return vs Nifty])</f>
        <v>0.6898028938785763</v>
      </c>
      <c r="M156">
        <v>-0.15264025332918199</v>
      </c>
      <c r="N156">
        <f>(Table2[[#This Row],[1W Return vs Nifty]]-AVERAGE(Table2[1W Return vs Nifty]))/_xlfn.STDEV.P(Table2[1W Return vs Nifty])</f>
        <v>0.61689870876382635</v>
      </c>
      <c r="O156">
        <v>3224.72</v>
      </c>
      <c r="P156">
        <v>3034.6937522363201</v>
      </c>
      <c r="Q156">
        <v>2463.1749076710598</v>
      </c>
      <c r="R156">
        <v>46.639903005835997</v>
      </c>
      <c r="S156" s="2">
        <f>(Table2[[#This Row],[Close Price]]-Table2[[#This Row],[20D EMA]])/Table2[[#This Row],[20D EMA]]</f>
        <v>5.3896152224069405E-3</v>
      </c>
      <c r="T156" s="2">
        <f>(Table2[[#This Row],[Close Price]]-Table2[[#This Row],[50D EMA]])/Table2[[#This Row],[50D EMA]]</f>
        <v>6.8345034028833546E-2</v>
      </c>
      <c r="U156" s="2">
        <f>(Table2[[#This Row],[Close Price]]-Table2[[#This Row],[200D EMA]])/Table2[[#This Row],[200D EMA]]</f>
        <v>0.31622808835179972</v>
      </c>
      <c r="V156">
        <v>0.59145284483104599</v>
      </c>
      <c r="W156">
        <v>3172</v>
      </c>
      <c r="X156">
        <v>3319.9</v>
      </c>
      <c r="Y156">
        <v>3172</v>
      </c>
      <c r="Z156">
        <v>3319.9</v>
      </c>
      <c r="AA156">
        <v>3154.05</v>
      </c>
      <c r="AB156">
        <v>3402.7</v>
      </c>
      <c r="AC156" s="2">
        <f>(Table2[[#This Row],[Close Price]]/Table2[[#This Row],[Day Low]])-1</f>
        <v>2.209962168978552E-2</v>
      </c>
      <c r="AD156" s="2">
        <f>(Table2[[#This Row],[Day High]]/Table2[[#This Row],[Close Price]])-1</f>
        <v>2.3996792202584771E-2</v>
      </c>
      <c r="AE156" s="2">
        <f>(Table2[[#This Row],[Close Price]]/Table2[[#This Row],[Current Week Low]])-1</f>
        <v>2.209962168978552E-2</v>
      </c>
      <c r="AF156" s="2">
        <f>(Table2[[#This Row],[Current Week High]]/Table2[[#This Row],[Close Price]])-1</f>
        <v>2.3996792202584771E-2</v>
      </c>
      <c r="AG156" s="2">
        <f>(Table2[[#This Row],[Close Price]]/Table2[[#This Row],[Current Month Low]])-1</f>
        <v>2.7916488324535083E-2</v>
      </c>
      <c r="AH156" s="2">
        <f>(Table2[[#This Row],[Current Month High]]/Table2[[#This Row],[Close Price]])-1</f>
        <v>4.9535794700965363E-2</v>
      </c>
      <c r="AI156">
        <v>4.9535794700965301</v>
      </c>
      <c r="AJ156">
        <v>116.81936735103299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0.14000000000000001</v>
      </c>
      <c r="AM156" t="s">
        <v>10507</v>
      </c>
      <c r="AN156">
        <v>-2.66</v>
      </c>
      <c r="AO156" t="s">
        <v>10506</v>
      </c>
      <c r="AP156">
        <v>6.3933832184479997E-2</v>
      </c>
      <c r="AQ156">
        <f>(Table2[[#This Row],[Sharpe Ratio]]-AVERAGE(Table2[Sharpe Ratio]))/_xlfn.STDEV.P(Table2[Sharpe Ratio])</f>
        <v>0.18084380227485367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2.6819837460190343</v>
      </c>
      <c r="AS156">
        <f>_xlfn.RANK.AVG(Table2[[#This Row],[1Y Return vs Nifty Z-Score]],Table2[1Y Return vs Nifty Z-Score])</f>
        <v>159</v>
      </c>
      <c r="AT156">
        <f>_xlfn.RANK.AVG(Table2[[#This Row],[6M Return vs Nifty Z-Score]],Table2[6M Return vs Nifty Z-Score])</f>
        <v>141</v>
      </c>
      <c r="AU156">
        <f>_xlfn.RANK.AVG(Table2[[#This Row],[Sharpe Ratio Z-Score]],Table2[Sharpe Ratio Z-Score])</f>
        <v>282</v>
      </c>
      <c r="AV156">
        <f>(Table2[[#This Row],[Rank 1Y]]+Table2[[#This Row],[Rank 6M]]+Table2[[#This Row],[Rank Sharpe]])/3</f>
        <v>194</v>
      </c>
    </row>
    <row r="157" spans="1:48" x14ac:dyDescent="0.3">
      <c r="A157" t="s">
        <v>216</v>
      </c>
      <c r="B157" t="s">
        <v>217</v>
      </c>
      <c r="C157" t="s">
        <v>10466</v>
      </c>
      <c r="D157" t="s">
        <v>62</v>
      </c>
      <c r="E157">
        <v>116174.74531545</v>
      </c>
      <c r="F157">
        <v>1154.55</v>
      </c>
      <c r="G157">
        <v>62.324348707671497</v>
      </c>
      <c r="H157">
        <f>(Table2[[#This Row],[1Y Return vs Nifty]]-AVERAGE(Table2[1Y Return vs Nifty]))/_xlfn.STDEV.P(Table2[1Y Return vs Nifty])</f>
        <v>0.31624223621470404</v>
      </c>
      <c r="I157">
        <v>1.78583338785931</v>
      </c>
      <c r="J157">
        <f>(Table2[[#This Row],[1M Return vs Nifty]]-AVERAGE(Table2[1M Return vs Nifty]))/_xlfn.STDEV.P(Table2[1M Return vs Nifty])</f>
        <v>0.48679768915809518</v>
      </c>
      <c r="K157">
        <v>44.724821543369799</v>
      </c>
      <c r="L157">
        <f>(Table2[[#This Row],[6M Return vs Nifty]]-AVERAGE(Table2[6M Return vs Nifty]))/_xlfn.STDEV.P(Table2[6M Return vs Nifty])</f>
        <v>1.2000330240552244</v>
      </c>
      <c r="M157">
        <v>-2.02734232244697</v>
      </c>
      <c r="N157">
        <f>(Table2[[#This Row],[1W Return vs Nifty]]-AVERAGE(Table2[1W Return vs Nifty]))/_xlfn.STDEV.P(Table2[1W Return vs Nifty])</f>
        <v>0.14459051611473359</v>
      </c>
      <c r="O157">
        <v>1138.21</v>
      </c>
      <c r="P157">
        <v>1085.2841424885401</v>
      </c>
      <c r="Q157">
        <v>893.18802228552397</v>
      </c>
      <c r="R157">
        <v>52.033641430136399</v>
      </c>
      <c r="S157" s="2">
        <f>(Table2[[#This Row],[Close Price]]-Table2[[#This Row],[20D EMA]])/Table2[[#This Row],[20D EMA]]</f>
        <v>1.4355874574990483E-2</v>
      </c>
      <c r="T157" s="2">
        <f>(Table2[[#This Row],[Close Price]]-Table2[[#This Row],[50D EMA]])/Table2[[#This Row],[50D EMA]]</f>
        <v>6.3822785941232252E-2</v>
      </c>
      <c r="U157" s="2">
        <f>(Table2[[#This Row],[Close Price]]-Table2[[#This Row],[200D EMA]])/Table2[[#This Row],[200D EMA]]</f>
        <v>0.2926169755900811</v>
      </c>
      <c r="V157">
        <v>0.89945721928008604</v>
      </c>
      <c r="W157">
        <v>1123.2</v>
      </c>
      <c r="X157">
        <v>1165.55</v>
      </c>
      <c r="Y157">
        <v>1123.2</v>
      </c>
      <c r="Z157">
        <v>1165.55</v>
      </c>
      <c r="AA157">
        <v>1059</v>
      </c>
      <c r="AB157">
        <v>1203</v>
      </c>
      <c r="AC157" s="2">
        <f>(Table2[[#This Row],[Close Price]]/Table2[[#This Row],[Day Low]])-1</f>
        <v>2.7911324786324743E-2</v>
      </c>
      <c r="AD157" s="2">
        <f>(Table2[[#This Row],[Day High]]/Table2[[#This Row],[Close Price]])-1</f>
        <v>9.5275215451908757E-3</v>
      </c>
      <c r="AE157" s="2">
        <f>(Table2[[#This Row],[Close Price]]/Table2[[#This Row],[Current Week Low]])-1</f>
        <v>2.7911324786324743E-2</v>
      </c>
      <c r="AF157" s="2">
        <f>(Table2[[#This Row],[Current Week High]]/Table2[[#This Row],[Close Price]])-1</f>
        <v>9.5275215451908757E-3</v>
      </c>
      <c r="AG157" s="2">
        <f>(Table2[[#This Row],[Close Price]]/Table2[[#This Row],[Current Month Low]])-1</f>
        <v>9.0226628895184069E-2</v>
      </c>
      <c r="AH157" s="2">
        <f>(Table2[[#This Row],[Current Month High]]/Table2[[#This Row],[Close Price]])-1</f>
        <v>4.1964401714953858E-2</v>
      </c>
      <c r="AI157">
        <v>4.1964401714953796</v>
      </c>
      <c r="AJ157">
        <v>103.35535006604999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0.08</v>
      </c>
      <c r="AM157" t="s">
        <v>10507</v>
      </c>
      <c r="AN157">
        <v>5.41</v>
      </c>
      <c r="AO157" t="s">
        <v>10507</v>
      </c>
      <c r="AP157">
        <v>5.8102828397171E-2</v>
      </c>
      <c r="AQ157">
        <f>(Table2[[#This Row],[Sharpe Ratio]]-AVERAGE(Table2[Sharpe Ratio]))/_xlfn.STDEV.P(Table2[Sharpe Ratio])</f>
        <v>0.1144642329646692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2.2621276985074266</v>
      </c>
      <c r="AS157">
        <f>_xlfn.RANK.AVG(Table2[[#This Row],[1Y Return vs Nifty Z-Score]],Table2[1Y Return vs Nifty Z-Score])</f>
        <v>202</v>
      </c>
      <c r="AT157">
        <f>_xlfn.RANK.AVG(Table2[[#This Row],[6M Return vs Nifty Z-Score]],Table2[6M Return vs Nifty Z-Score])</f>
        <v>79</v>
      </c>
      <c r="AU157">
        <f>_xlfn.RANK.AVG(Table2[[#This Row],[Sharpe Ratio Z-Score]],Table2[Sharpe Ratio Z-Score])</f>
        <v>303</v>
      </c>
      <c r="AV157">
        <f>(Table2[[#This Row],[Rank 1Y]]+Table2[[#This Row],[Rank 6M]]+Table2[[#This Row],[Rank Sharpe]])/3</f>
        <v>194.66666666666666</v>
      </c>
    </row>
    <row r="158" spans="1:48" x14ac:dyDescent="0.3">
      <c r="A158" t="s">
        <v>415</v>
      </c>
      <c r="B158" t="s">
        <v>416</v>
      </c>
      <c r="C158" t="s">
        <v>10465</v>
      </c>
      <c r="D158" t="s">
        <v>204</v>
      </c>
      <c r="E158">
        <v>56199.157148600003</v>
      </c>
      <c r="F158">
        <v>978.8</v>
      </c>
      <c r="G158">
        <v>47.922433731785297</v>
      </c>
      <c r="H158">
        <f>(Table2[[#This Row],[1Y Return vs Nifty]]-AVERAGE(Table2[1Y Return vs Nifty]))/_xlfn.STDEV.P(Table2[1Y Return vs Nifty])</f>
        <v>0.11982147380596833</v>
      </c>
      <c r="I158">
        <v>-15.0825135334258</v>
      </c>
      <c r="J158">
        <f>(Table2[[#This Row],[1M Return vs Nifty]]-AVERAGE(Table2[1M Return vs Nifty]))/_xlfn.STDEV.P(Table2[1M Return vs Nifty])</f>
        <v>-1.3332130437064624</v>
      </c>
      <c r="K158">
        <v>31.433301884890099</v>
      </c>
      <c r="L158">
        <f>(Table2[[#This Row],[6M Return vs Nifty]]-AVERAGE(Table2[6M Return vs Nifty]))/_xlfn.STDEV.P(Table2[6M Return vs Nifty])</f>
        <v>0.76114329054679952</v>
      </c>
      <c r="M158">
        <v>-6.06337067095932</v>
      </c>
      <c r="N158">
        <f>(Table2[[#This Row],[1W Return vs Nifty]]-AVERAGE(Table2[1W Return vs Nifty]))/_xlfn.STDEV.P(Table2[1W Return vs Nifty])</f>
        <v>-0.87223732344882343</v>
      </c>
      <c r="O158">
        <v>1036.31</v>
      </c>
      <c r="P158">
        <v>961.44826914987095</v>
      </c>
      <c r="Q158">
        <v>770.04781329099399</v>
      </c>
      <c r="R158">
        <v>30.666209863725701</v>
      </c>
      <c r="S158" s="2">
        <f>(Table2[[#This Row],[Close Price]]-Table2[[#This Row],[20D EMA]])/Table2[[#This Row],[20D EMA]]</f>
        <v>-5.5494977371635897E-2</v>
      </c>
      <c r="T158" s="2">
        <f>(Table2[[#This Row],[Close Price]]-Table2[[#This Row],[50D EMA]])/Table2[[#This Row],[50D EMA]]</f>
        <v>1.8047492940490392E-2</v>
      </c>
      <c r="U158" s="2">
        <f>(Table2[[#This Row],[Close Price]]-Table2[[#This Row],[200D EMA]])/Table2[[#This Row],[200D EMA]]</f>
        <v>0.27108990260858051</v>
      </c>
      <c r="V158">
        <v>1.3069470305372499</v>
      </c>
      <c r="W158">
        <v>948</v>
      </c>
      <c r="X158">
        <v>994</v>
      </c>
      <c r="Y158">
        <v>948</v>
      </c>
      <c r="Z158">
        <v>994</v>
      </c>
      <c r="AA158">
        <v>944</v>
      </c>
      <c r="AB158">
        <v>1207.3</v>
      </c>
      <c r="AC158" s="2">
        <f>(Table2[[#This Row],[Close Price]]/Table2[[#This Row],[Day Low]])-1</f>
        <v>3.2489451476793274E-2</v>
      </c>
      <c r="AD158" s="2">
        <f>(Table2[[#This Row],[Day High]]/Table2[[#This Row],[Close Price]])-1</f>
        <v>1.552921945239083E-2</v>
      </c>
      <c r="AE158" s="2">
        <f>(Table2[[#This Row],[Close Price]]/Table2[[#This Row],[Current Week Low]])-1</f>
        <v>3.2489451476793274E-2</v>
      </c>
      <c r="AF158" s="2">
        <f>(Table2[[#This Row],[Current Week High]]/Table2[[#This Row],[Close Price]])-1</f>
        <v>1.552921945239083E-2</v>
      </c>
      <c r="AG158" s="2">
        <f>(Table2[[#This Row],[Close Price]]/Table2[[#This Row],[Current Month Low]])-1</f>
        <v>3.6864406779661074E-2</v>
      </c>
      <c r="AH158" s="2">
        <f>(Table2[[#This Row],[Current Month High]]/Table2[[#This Row],[Close Price]])-1</f>
        <v>0.23344912137311002</v>
      </c>
      <c r="AI158">
        <v>23.344912137310999</v>
      </c>
      <c r="AJ158">
        <v>78.417790740065598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0.2</v>
      </c>
      <c r="AM158" t="s">
        <v>10507</v>
      </c>
      <c r="AN158">
        <v>-15.91</v>
      </c>
      <c r="AO158" t="s">
        <v>10506</v>
      </c>
      <c r="AP158">
        <v>9.2876759416328003E-2</v>
      </c>
      <c r="AQ158">
        <f>(Table2[[#This Row],[Sharpe Ratio]]-AVERAGE(Table2[Sharpe Ratio]))/_xlfn.STDEV.P(Table2[Sharpe Ratio])</f>
        <v>0.51032721787605007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-0.81415838492646797</v>
      </c>
      <c r="AS158">
        <f>_xlfn.RANK.AVG(Table2[[#This Row],[1Y Return vs Nifty Z-Score]],Table2[1Y Return vs Nifty Z-Score])</f>
        <v>248</v>
      </c>
      <c r="AT158">
        <f>_xlfn.RANK.AVG(Table2[[#This Row],[6M Return vs Nifty Z-Score]],Table2[6M Return vs Nifty Z-Score])</f>
        <v>129</v>
      </c>
      <c r="AU158">
        <f>_xlfn.RANK.AVG(Table2[[#This Row],[Sharpe Ratio Z-Score]],Table2[Sharpe Ratio Z-Score])</f>
        <v>213</v>
      </c>
      <c r="AV158">
        <f>(Table2[[#This Row],[Rank 1Y]]+Table2[[#This Row],[Rank 6M]]+Table2[[#This Row],[Rank Sharpe]])/3</f>
        <v>196.66666666666666</v>
      </c>
    </row>
    <row r="159" spans="1:48" x14ac:dyDescent="0.3">
      <c r="A159" t="s">
        <v>158</v>
      </c>
      <c r="B159" t="s">
        <v>159</v>
      </c>
      <c r="C159" t="s">
        <v>10472</v>
      </c>
      <c r="D159" t="s">
        <v>160</v>
      </c>
      <c r="E159">
        <v>167463.65758704499</v>
      </c>
      <c r="F159">
        <v>4336.55</v>
      </c>
      <c r="G159">
        <v>38.249179363092097</v>
      </c>
      <c r="H159">
        <f>(Table2[[#This Row],[1Y Return vs Nifty]]-AVERAGE(Table2[1Y Return vs Nifty]))/_xlfn.STDEV.P(Table2[1Y Return vs Nifty])</f>
        <v>-1.2107370466037009E-2</v>
      </c>
      <c r="I159">
        <v>-4.4239209367736203</v>
      </c>
      <c r="J159">
        <f>(Table2[[#This Row],[1M Return vs Nifty]]-AVERAGE(Table2[1M Return vs Nifty]))/_xlfn.STDEV.P(Table2[1M Return vs Nifty])</f>
        <v>-0.18320391633550401</v>
      </c>
      <c r="K159">
        <v>35.313131572835303</v>
      </c>
      <c r="L159">
        <f>(Table2[[#This Row],[6M Return vs Nifty]]-AVERAGE(Table2[6M Return vs Nifty]))/_xlfn.STDEV.P(Table2[6M Return vs Nifty])</f>
        <v>0.8892563627577702</v>
      </c>
      <c r="M159">
        <v>-0.85418470725761197</v>
      </c>
      <c r="N159">
        <f>(Table2[[#This Row],[1W Return vs Nifty]]-AVERAGE(Table2[1W Return vs Nifty]))/_xlfn.STDEV.P(Table2[1W Return vs Nifty])</f>
        <v>0.44015318820553379</v>
      </c>
      <c r="O159">
        <v>4312.13</v>
      </c>
      <c r="P159">
        <v>4198.04791678945</v>
      </c>
      <c r="Q159">
        <v>3505.98202773312</v>
      </c>
      <c r="R159">
        <v>51.690469692604097</v>
      </c>
      <c r="S159" s="2">
        <f>(Table2[[#This Row],[Close Price]]-Table2[[#This Row],[20D EMA]])/Table2[[#This Row],[20D EMA]]</f>
        <v>5.6630945727517657E-3</v>
      </c>
      <c r="T159" s="2">
        <f>(Table2[[#This Row],[Close Price]]-Table2[[#This Row],[50D EMA]])/Table2[[#This Row],[50D EMA]]</f>
        <v>3.2992020566662013E-2</v>
      </c>
      <c r="U159" s="2">
        <f>(Table2[[#This Row],[Close Price]]-Table2[[#This Row],[200D EMA]])/Table2[[#This Row],[200D EMA]]</f>
        <v>0.23690023670883006</v>
      </c>
      <c r="V159">
        <v>0.62737928088569295</v>
      </c>
      <c r="W159">
        <v>4250.55</v>
      </c>
      <c r="X159">
        <v>4355</v>
      </c>
      <c r="Y159">
        <v>4250.55</v>
      </c>
      <c r="Z159">
        <v>4355</v>
      </c>
      <c r="AA159">
        <v>4165.3999999999996</v>
      </c>
      <c r="AB159">
        <v>4452.3</v>
      </c>
      <c r="AC159" s="2">
        <f>(Table2[[#This Row],[Close Price]]/Table2[[#This Row],[Day Low]])-1</f>
        <v>2.0232675771370667E-2</v>
      </c>
      <c r="AD159" s="2">
        <f>(Table2[[#This Row],[Day High]]/Table2[[#This Row],[Close Price]])-1</f>
        <v>4.2545341342772325E-3</v>
      </c>
      <c r="AE159" s="2">
        <f>(Table2[[#This Row],[Close Price]]/Table2[[#This Row],[Current Week Low]])-1</f>
        <v>2.0232675771370667E-2</v>
      </c>
      <c r="AF159" s="2">
        <f>(Table2[[#This Row],[Current Week High]]/Table2[[#This Row],[Close Price]])-1</f>
        <v>4.2545341342772325E-3</v>
      </c>
      <c r="AG159" s="2">
        <f>(Table2[[#This Row],[Close Price]]/Table2[[#This Row],[Current Month Low]])-1</f>
        <v>4.108849090123412E-2</v>
      </c>
      <c r="AH159" s="2">
        <f>(Table2[[#This Row],[Current Month High]]/Table2[[#This Row],[Close Price]])-1</f>
        <v>2.6691724988758381E-2</v>
      </c>
      <c r="AI159">
        <v>6.3010918817954398</v>
      </c>
      <c r="AJ159">
        <v>85.8508153513189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-0.01</v>
      </c>
      <c r="AM159" t="s">
        <v>10506</v>
      </c>
      <c r="AN159">
        <v>1.34</v>
      </c>
      <c r="AO159" t="s">
        <v>10507</v>
      </c>
      <c r="AP159">
        <v>0.10645232354336601</v>
      </c>
      <c r="AQ159">
        <f>(Table2[[#This Row],[Sharpe Ratio]]-AVERAGE(Table2[Sharpe Ratio]))/_xlfn.STDEV.P(Table2[Sharpe Ratio])</f>
        <v>0.66487009467144464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1.7989683588332075</v>
      </c>
      <c r="AS159">
        <f>_xlfn.RANK.AVG(Table2[[#This Row],[1Y Return vs Nifty Z-Score]],Table2[1Y Return vs Nifty Z-Score])</f>
        <v>291</v>
      </c>
      <c r="AT159">
        <f>_xlfn.RANK.AVG(Table2[[#This Row],[6M Return vs Nifty Z-Score]],Table2[6M Return vs Nifty Z-Score])</f>
        <v>112</v>
      </c>
      <c r="AU159">
        <f>_xlfn.RANK.AVG(Table2[[#This Row],[Sharpe Ratio Z-Score]],Table2[Sharpe Ratio Z-Score])</f>
        <v>189</v>
      </c>
      <c r="AV159">
        <f>(Table2[[#This Row],[Rank 1Y]]+Table2[[#This Row],[Rank 6M]]+Table2[[#This Row],[Rank Sharpe]])/3</f>
        <v>197.33333333333334</v>
      </c>
    </row>
    <row r="160" spans="1:48" x14ac:dyDescent="0.3">
      <c r="A160" t="s">
        <v>189</v>
      </c>
      <c r="B160" t="s">
        <v>190</v>
      </c>
      <c r="C160" t="s">
        <v>10467</v>
      </c>
      <c r="D160" t="s">
        <v>89</v>
      </c>
      <c r="E160">
        <v>135498.37349053501</v>
      </c>
      <c r="F160">
        <v>424.05</v>
      </c>
      <c r="G160">
        <v>70.971175622380599</v>
      </c>
      <c r="H160">
        <f>(Table2[[#This Row],[1Y Return vs Nifty]]-AVERAGE(Table2[1Y Return vs Nifty]))/_xlfn.STDEV.P(Table2[1Y Return vs Nifty])</f>
        <v>0.43417213219362599</v>
      </c>
      <c r="I160">
        <v>-9.2903726611476802</v>
      </c>
      <c r="J160">
        <f>(Table2[[#This Row],[1M Return vs Nifty]]-AVERAGE(Table2[1M Return vs Nifty]))/_xlfn.STDEV.P(Table2[1M Return vs Nifty])</f>
        <v>-0.70826985259224151</v>
      </c>
      <c r="K160">
        <v>8.8699183186444905</v>
      </c>
      <c r="L160">
        <f>(Table2[[#This Row],[6M Return vs Nifty]]-AVERAGE(Table2[6M Return vs Nifty]))/_xlfn.STDEV.P(Table2[6M Return vs Nifty])</f>
        <v>1.6093991829469325E-2</v>
      </c>
      <c r="M160">
        <v>-4.7508948713775103</v>
      </c>
      <c r="N160">
        <f>(Table2[[#This Row],[1W Return vs Nifty]]-AVERAGE(Table2[1W Return vs Nifty]))/_xlfn.STDEV.P(Table2[1W Return vs Nifty])</f>
        <v>-0.54157514357089143</v>
      </c>
      <c r="O160">
        <v>433.69</v>
      </c>
      <c r="P160">
        <v>432.687344863715</v>
      </c>
      <c r="Q160">
        <v>376.15465843702901</v>
      </c>
      <c r="R160">
        <v>40.384830850233698</v>
      </c>
      <c r="S160" s="2">
        <f>(Table2[[#This Row],[Close Price]]-Table2[[#This Row],[20D EMA]])/Table2[[#This Row],[20D EMA]]</f>
        <v>-2.2227858608683589E-2</v>
      </c>
      <c r="T160" s="2">
        <f>(Table2[[#This Row],[Close Price]]-Table2[[#This Row],[50D EMA]])/Table2[[#This Row],[50D EMA]]</f>
        <v>-1.9962092643212203E-2</v>
      </c>
      <c r="U160" s="2">
        <f>(Table2[[#This Row],[Close Price]]-Table2[[#This Row],[200D EMA]])/Table2[[#This Row],[200D EMA]]</f>
        <v>0.12732885393997859</v>
      </c>
      <c r="V160">
        <v>0.72502233366812796</v>
      </c>
      <c r="W160">
        <v>409.6</v>
      </c>
      <c r="X160">
        <v>425</v>
      </c>
      <c r="Y160">
        <v>409.6</v>
      </c>
      <c r="Z160">
        <v>425</v>
      </c>
      <c r="AA160">
        <v>409.6</v>
      </c>
      <c r="AB160">
        <v>445.25</v>
      </c>
      <c r="AC160" s="2">
        <f>(Table2[[#This Row],[Close Price]]/Table2[[#This Row],[Day Low]])-1</f>
        <v>3.52783203125E-2</v>
      </c>
      <c r="AD160" s="2">
        <f>(Table2[[#This Row],[Day High]]/Table2[[#This Row],[Close Price]])-1</f>
        <v>2.2403018511967243E-3</v>
      </c>
      <c r="AE160" s="2">
        <f>(Table2[[#This Row],[Close Price]]/Table2[[#This Row],[Current Week Low]])-1</f>
        <v>3.52783203125E-2</v>
      </c>
      <c r="AF160" s="2">
        <f>(Table2[[#This Row],[Current Week High]]/Table2[[#This Row],[Close Price]])-1</f>
        <v>2.2403018511967243E-3</v>
      </c>
      <c r="AG160" s="2">
        <f>(Table2[[#This Row],[Close Price]]/Table2[[#This Row],[Current Month Low]])-1</f>
        <v>3.52783203125E-2</v>
      </c>
      <c r="AH160" s="2">
        <f>(Table2[[#This Row],[Current Month High]]/Table2[[#This Row],[Close Price]])-1</f>
        <v>4.9994104468812584E-2</v>
      </c>
      <c r="AI160">
        <v>9.4682230869001103</v>
      </c>
      <c r="AJ160">
        <v>95.595018450184497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-0.1</v>
      </c>
      <c r="AM160" t="s">
        <v>10506</v>
      </c>
      <c r="AN160">
        <v>-2.2599999999999998</v>
      </c>
      <c r="AO160" t="s">
        <v>10506</v>
      </c>
      <c r="AP160">
        <v>0.13890795662208999</v>
      </c>
      <c r="AQ160">
        <f>(Table2[[#This Row],[Sharpe Ratio]]-AVERAGE(Table2[Sharpe Ratio]))/_xlfn.STDEV.P(Table2[Sharpe Ratio])</f>
        <v>1.0343418055532041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0.23476293341316656</v>
      </c>
      <c r="AS160">
        <f>_xlfn.RANK.AVG(Table2[[#This Row],[1Y Return vs Nifty Z-Score]],Table2[1Y Return vs Nifty Z-Score])</f>
        <v>165</v>
      </c>
      <c r="AT160">
        <f>_xlfn.RANK.AVG(Table2[[#This Row],[6M Return vs Nifty Z-Score]],Table2[6M Return vs Nifty Z-Score])</f>
        <v>316</v>
      </c>
      <c r="AU160">
        <f>_xlfn.RANK.AVG(Table2[[#This Row],[Sharpe Ratio Z-Score]],Table2[Sharpe Ratio Z-Score])</f>
        <v>112</v>
      </c>
      <c r="AV160">
        <f>(Table2[[#This Row],[Rank 1Y]]+Table2[[#This Row],[Rank 6M]]+Table2[[#This Row],[Rank Sharpe]])/3</f>
        <v>197.66666666666666</v>
      </c>
    </row>
    <row r="161" spans="1:48" x14ac:dyDescent="0.3">
      <c r="A161" t="s">
        <v>302</v>
      </c>
      <c r="B161" t="s">
        <v>303</v>
      </c>
      <c r="C161" t="s">
        <v>10471</v>
      </c>
      <c r="D161" t="s">
        <v>304</v>
      </c>
      <c r="E161">
        <v>88302.618201944904</v>
      </c>
      <c r="F161">
        <v>620.35</v>
      </c>
      <c r="G161">
        <v>34.285304770657298</v>
      </c>
      <c r="H161">
        <f>(Table2[[#This Row],[1Y Return vs Nifty]]-AVERAGE(Table2[1Y Return vs Nifty]))/_xlfn.STDEV.P(Table2[1Y Return vs Nifty])</f>
        <v>-6.6168741529696581E-2</v>
      </c>
      <c r="I161">
        <v>-13.922324611365401</v>
      </c>
      <c r="J161">
        <f>(Table2[[#This Row],[1M Return vs Nifty]]-AVERAGE(Table2[1M Return vs Nifty]))/_xlfn.STDEV.P(Table2[1M Return vs Nifty])</f>
        <v>-1.2080344295746859</v>
      </c>
      <c r="K161">
        <v>18.008208331776</v>
      </c>
      <c r="L161">
        <f>(Table2[[#This Row],[6M Return vs Nifty]]-AVERAGE(Table2[6M Return vs Nifty]))/_xlfn.STDEV.P(Table2[6M Return vs Nifty])</f>
        <v>0.31784290930763359</v>
      </c>
      <c r="M161">
        <v>-2.0749931371042001</v>
      </c>
      <c r="N161">
        <f>(Table2[[#This Row],[1W Return vs Nifty]]-AVERAGE(Table2[1W Return vs Nifty]))/_xlfn.STDEV.P(Table2[1W Return vs Nifty])</f>
        <v>0.13258547781037824</v>
      </c>
      <c r="O161">
        <v>602.37</v>
      </c>
      <c r="P161">
        <v>595.758536150532</v>
      </c>
      <c r="Q161">
        <v>528.48541535232698</v>
      </c>
      <c r="R161">
        <v>63.867216976369903</v>
      </c>
      <c r="S161" s="2">
        <f>(Table2[[#This Row],[Close Price]]-Table2[[#This Row],[20D EMA]])/Table2[[#This Row],[20D EMA]]</f>
        <v>2.9848764048674432E-2</v>
      </c>
      <c r="T161" s="2">
        <f>(Table2[[#This Row],[Close Price]]-Table2[[#This Row],[50D EMA]])/Table2[[#This Row],[50D EMA]]</f>
        <v>4.1277568607517919E-2</v>
      </c>
      <c r="U161" s="2">
        <f>(Table2[[#This Row],[Close Price]]-Table2[[#This Row],[200D EMA]])/Table2[[#This Row],[200D EMA]]</f>
        <v>0.17382614917845821</v>
      </c>
      <c r="V161">
        <v>1.1750304723057701</v>
      </c>
      <c r="W161">
        <v>573.1</v>
      </c>
      <c r="X161">
        <v>631.45000000000005</v>
      </c>
      <c r="Y161">
        <v>573.1</v>
      </c>
      <c r="Z161">
        <v>631.45000000000005</v>
      </c>
      <c r="AA161">
        <v>571.04999999999995</v>
      </c>
      <c r="AB161">
        <v>631.45000000000005</v>
      </c>
      <c r="AC161" s="2">
        <f>(Table2[[#This Row],[Close Price]]/Table2[[#This Row],[Day Low]])-1</f>
        <v>8.2446344442505648E-2</v>
      </c>
      <c r="AD161" s="2">
        <f>(Table2[[#This Row],[Day High]]/Table2[[#This Row],[Close Price]])-1</f>
        <v>1.7893124848875619E-2</v>
      </c>
      <c r="AE161" s="2">
        <f>(Table2[[#This Row],[Close Price]]/Table2[[#This Row],[Current Week Low]])-1</f>
        <v>8.2446344442505648E-2</v>
      </c>
      <c r="AF161" s="2">
        <f>(Table2[[#This Row],[Current Week High]]/Table2[[#This Row],[Close Price]])-1</f>
        <v>1.7893124848875619E-2</v>
      </c>
      <c r="AG161" s="2">
        <f>(Table2[[#This Row],[Close Price]]/Table2[[#This Row],[Current Month Low]])-1</f>
        <v>8.633219507924017E-2</v>
      </c>
      <c r="AH161" s="2">
        <f>(Table2[[#This Row],[Current Month High]]/Table2[[#This Row],[Close Price]])-1</f>
        <v>1.7893124848875619E-2</v>
      </c>
      <c r="AI161">
        <v>6.8670911582171303</v>
      </c>
      <c r="AJ161">
        <v>66.940258342303494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-0.02</v>
      </c>
      <c r="AM161" t="s">
        <v>10506</v>
      </c>
      <c r="AN161">
        <v>3.43</v>
      </c>
      <c r="AO161" t="s">
        <v>10507</v>
      </c>
      <c r="AP161">
        <v>0.17968081583930801</v>
      </c>
      <c r="AQ161">
        <f>(Table2[[#This Row],[Sharpe Ratio]]-AVERAGE(Table2[Sharpe Ratio]))/_xlfn.STDEV.P(Table2[Sharpe Ratio])</f>
        <v>1.4984959946268417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0.67472121064047108</v>
      </c>
      <c r="AS161">
        <f>_xlfn.RANK.AVG(Table2[[#This Row],[1Y Return vs Nifty Z-Score]],Table2[1Y Return vs Nifty Z-Score])</f>
        <v>309</v>
      </c>
      <c r="AT161">
        <f>_xlfn.RANK.AVG(Table2[[#This Row],[6M Return vs Nifty Z-Score]],Table2[6M Return vs Nifty Z-Score])</f>
        <v>233</v>
      </c>
      <c r="AU161">
        <f>_xlfn.RANK.AVG(Table2[[#This Row],[Sharpe Ratio Z-Score]],Table2[Sharpe Ratio Z-Score])</f>
        <v>53</v>
      </c>
      <c r="AV161">
        <f>(Table2[[#This Row],[Rank 1Y]]+Table2[[#This Row],[Rank 6M]]+Table2[[#This Row],[Rank Sharpe]])/3</f>
        <v>198.33333333333334</v>
      </c>
    </row>
    <row r="162" spans="1:48" x14ac:dyDescent="0.3">
      <c r="A162" t="s">
        <v>985</v>
      </c>
      <c r="B162" t="s">
        <v>986</v>
      </c>
      <c r="C162" t="s">
        <v>10460</v>
      </c>
      <c r="D162" t="s">
        <v>21</v>
      </c>
      <c r="E162">
        <v>13753.782010020001</v>
      </c>
      <c r="F162">
        <v>2440.0500000000002</v>
      </c>
      <c r="G162">
        <v>143.89065845460999</v>
      </c>
      <c r="H162">
        <f>(Table2[[#This Row],[1Y Return vs Nifty]]-AVERAGE(Table2[1Y Return vs Nifty]))/_xlfn.STDEV.P(Table2[1Y Return vs Nifty])</f>
        <v>1.4286857393311987</v>
      </c>
      <c r="I162">
        <v>-10.033249219645</v>
      </c>
      <c r="J162">
        <f>(Table2[[#This Row],[1M Return vs Nifty]]-AVERAGE(Table2[1M Return vs Nifty]))/_xlfn.STDEV.P(Table2[1M Return vs Nifty])</f>
        <v>-0.78842253832770914</v>
      </c>
      <c r="K162">
        <v>65.679705475247502</v>
      </c>
      <c r="L162">
        <f>(Table2[[#This Row],[6M Return vs Nifty]]-AVERAGE(Table2[6M Return vs Nifty]))/_xlfn.STDEV.P(Table2[6M Return vs Nifty])</f>
        <v>1.8919692105013219</v>
      </c>
      <c r="M162">
        <v>-3.7444778231275602</v>
      </c>
      <c r="N162">
        <f>(Table2[[#This Row],[1W Return vs Nifty]]-AVERAGE(Table2[1W Return vs Nifty]))/_xlfn.STDEV.P(Table2[1W Return vs Nifty])</f>
        <v>-0.28802071220790826</v>
      </c>
      <c r="O162">
        <v>2503.77</v>
      </c>
      <c r="P162">
        <v>2365.4026335123099</v>
      </c>
      <c r="Q162">
        <v>1657.89097972779</v>
      </c>
      <c r="R162">
        <v>40.818732926931297</v>
      </c>
      <c r="S162" s="2">
        <f>(Table2[[#This Row],[Close Price]]-Table2[[#This Row],[20D EMA]])/Table2[[#This Row],[20D EMA]]</f>
        <v>-2.5449621970069055E-2</v>
      </c>
      <c r="T162" s="2">
        <f>(Table2[[#This Row],[Close Price]]-Table2[[#This Row],[50D EMA]])/Table2[[#This Row],[50D EMA]]</f>
        <v>3.1557995848194707E-2</v>
      </c>
      <c r="U162" s="2">
        <f>(Table2[[#This Row],[Close Price]]-Table2[[#This Row],[200D EMA]])/Table2[[#This Row],[200D EMA]]</f>
        <v>0.47177952581697102</v>
      </c>
      <c r="V162">
        <v>0.87127567000379502</v>
      </c>
      <c r="W162">
        <v>2291.15</v>
      </c>
      <c r="X162">
        <v>2489.8000000000002</v>
      </c>
      <c r="Y162">
        <v>2291.15</v>
      </c>
      <c r="Z162">
        <v>2489.8000000000002</v>
      </c>
      <c r="AA162">
        <v>2291.15</v>
      </c>
      <c r="AB162">
        <v>2771.95</v>
      </c>
      <c r="AC162" s="2">
        <f>(Table2[[#This Row],[Close Price]]/Table2[[#This Row],[Day Low]])-1</f>
        <v>6.4989197564541801E-2</v>
      </c>
      <c r="AD162" s="2">
        <f>(Table2[[#This Row],[Day High]]/Table2[[#This Row],[Close Price]])-1</f>
        <v>2.0388926456424983E-2</v>
      </c>
      <c r="AE162" s="2">
        <f>(Table2[[#This Row],[Close Price]]/Table2[[#This Row],[Current Week Low]])-1</f>
        <v>6.4989197564541801E-2</v>
      </c>
      <c r="AF162" s="2">
        <f>(Table2[[#This Row],[Current Week High]]/Table2[[#This Row],[Close Price]])-1</f>
        <v>2.0388926456424983E-2</v>
      </c>
      <c r="AG162" s="2">
        <f>(Table2[[#This Row],[Close Price]]/Table2[[#This Row],[Current Month Low]])-1</f>
        <v>6.4989197564541801E-2</v>
      </c>
      <c r="AH162" s="2">
        <f>(Table2[[#This Row],[Current Month High]]/Table2[[#This Row],[Close Price]])-1</f>
        <v>0.13602180283190912</v>
      </c>
      <c r="AI162">
        <v>13.602180283190901</v>
      </c>
      <c r="AJ162">
        <v>230.36149471973999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0.26</v>
      </c>
      <c r="AM162" t="s">
        <v>10507</v>
      </c>
      <c r="AN162">
        <v>-6.51</v>
      </c>
      <c r="AO162" t="s">
        <v>10506</v>
      </c>
      <c r="AQ162">
        <f>(Table2[[#This Row],[Sharpe Ratio]]-AVERAGE(Table2[Sharpe Ratio]))/_xlfn.STDEV.P(Table2[Sharpe Ratio])</f>
        <v>-0.54697260799606973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1.6972390913008337</v>
      </c>
      <c r="AS162">
        <f>_xlfn.RANK.AVG(Table2[[#This Row],[1Y Return vs Nifty Z-Score]],Table2[1Y Return vs Nifty Z-Score])</f>
        <v>59</v>
      </c>
      <c r="AT162">
        <f>_xlfn.RANK.AVG(Table2[[#This Row],[6M Return vs Nifty Z-Score]],Table2[6M Return vs Nifty Z-Score])</f>
        <v>33</v>
      </c>
      <c r="AU162">
        <f>_xlfn.RANK.AVG(Table2[[#This Row],[Sharpe Ratio Z-Score]],Table2[Sharpe Ratio Z-Score])</f>
        <v>504.5</v>
      </c>
      <c r="AV162">
        <f>(Table2[[#This Row],[Rank 1Y]]+Table2[[#This Row],[Rank 6M]]+Table2[[#This Row],[Rank Sharpe]])/3</f>
        <v>198.83333333333334</v>
      </c>
    </row>
    <row r="163" spans="1:48" x14ac:dyDescent="0.3">
      <c r="A163" t="s">
        <v>447</v>
      </c>
      <c r="B163" t="s">
        <v>448</v>
      </c>
      <c r="C163" t="s">
        <v>10460</v>
      </c>
      <c r="D163" t="s">
        <v>21</v>
      </c>
      <c r="E163">
        <v>49532.931596459901</v>
      </c>
      <c r="F163">
        <v>1825.4</v>
      </c>
      <c r="G163">
        <v>48.600099796247697</v>
      </c>
      <c r="H163">
        <f>(Table2[[#This Row],[1Y Return vs Nifty]]-AVERAGE(Table2[1Y Return vs Nifty]))/_xlfn.STDEV.P(Table2[1Y Return vs Nifty])</f>
        <v>0.12906383395481663</v>
      </c>
      <c r="I163">
        <v>10.3441934915645</v>
      </c>
      <c r="J163">
        <f>(Table2[[#This Row],[1M Return vs Nifty]]-AVERAGE(Table2[1M Return vs Nifty]))/_xlfn.STDEV.P(Table2[1M Return vs Nifty])</f>
        <v>1.4102021766961423</v>
      </c>
      <c r="K163">
        <v>7.9546781573038103</v>
      </c>
      <c r="L163">
        <f>(Table2[[#This Row],[6M Return vs Nifty]]-AVERAGE(Table2[6M Return vs Nifty]))/_xlfn.STDEV.P(Table2[6M Return vs Nifty])</f>
        <v>-1.412749682105904E-2</v>
      </c>
      <c r="M163">
        <v>-2.89243910109158</v>
      </c>
      <c r="N163">
        <f>(Table2[[#This Row],[1W Return vs Nifty]]-AVERAGE(Table2[1W Return vs Nifty]))/_xlfn.STDEV.P(Table2[1W Return vs Nifty])</f>
        <v>-7.3360006647780113E-2</v>
      </c>
      <c r="O163">
        <v>1729.79</v>
      </c>
      <c r="P163">
        <v>1626.7771445137701</v>
      </c>
      <c r="Q163">
        <v>1453.2667765338499</v>
      </c>
      <c r="R163">
        <v>64.376966023924894</v>
      </c>
      <c r="S163" s="2">
        <f>(Table2[[#This Row],[Close Price]]-Table2[[#This Row],[20D EMA]])/Table2[[#This Row],[20D EMA]]</f>
        <v>5.5272605345157579E-2</v>
      </c>
      <c r="T163" s="2">
        <f>(Table2[[#This Row],[Close Price]]-Table2[[#This Row],[50D EMA]])/Table2[[#This Row],[50D EMA]]</f>
        <v>0.12209592208501105</v>
      </c>
      <c r="U163" s="2">
        <f>(Table2[[#This Row],[Close Price]]-Table2[[#This Row],[200D EMA]])/Table2[[#This Row],[200D EMA]]</f>
        <v>0.25606669709584623</v>
      </c>
      <c r="V163">
        <v>1.34560753300939</v>
      </c>
      <c r="W163">
        <v>1770.95</v>
      </c>
      <c r="X163">
        <v>1853.9</v>
      </c>
      <c r="Y163">
        <v>1770.95</v>
      </c>
      <c r="Z163">
        <v>1853.9</v>
      </c>
      <c r="AA163">
        <v>1636</v>
      </c>
      <c r="AB163">
        <v>1928.7</v>
      </c>
      <c r="AC163" s="2">
        <f>(Table2[[#This Row],[Close Price]]/Table2[[#This Row],[Day Low]])-1</f>
        <v>3.0746209661481227E-2</v>
      </c>
      <c r="AD163" s="2">
        <f>(Table2[[#This Row],[Day High]]/Table2[[#This Row],[Close Price]])-1</f>
        <v>1.5613016325189077E-2</v>
      </c>
      <c r="AE163" s="2">
        <f>(Table2[[#This Row],[Close Price]]/Table2[[#This Row],[Current Week Low]])-1</f>
        <v>3.0746209661481227E-2</v>
      </c>
      <c r="AF163" s="2">
        <f>(Table2[[#This Row],[Current Week High]]/Table2[[#This Row],[Close Price]])-1</f>
        <v>1.5613016325189077E-2</v>
      </c>
      <c r="AG163" s="2">
        <f>(Table2[[#This Row],[Close Price]]/Table2[[#This Row],[Current Month Low]])-1</f>
        <v>0.11577017114914434</v>
      </c>
      <c r="AH163" s="2">
        <f>(Table2[[#This Row],[Current Month High]]/Table2[[#This Row],[Close Price]])-1</f>
        <v>5.6590336364632288E-2</v>
      </c>
      <c r="AI163">
        <v>5.6590336364632199</v>
      </c>
      <c r="AJ163">
        <v>89.947970863683594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0.01</v>
      </c>
      <c r="AM163" t="s">
        <v>10507</v>
      </c>
      <c r="AN163">
        <v>6.05</v>
      </c>
      <c r="AO163" t="s">
        <v>10507</v>
      </c>
      <c r="AP163">
        <v>0.198763291807631</v>
      </c>
      <c r="AQ163">
        <f>(Table2[[#This Row],[Sharpe Ratio]]-AVERAGE(Table2[Sharpe Ratio]))/_xlfn.STDEV.P(Table2[Sharpe Ratio])</f>
        <v>1.715729010133731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3.1675075173158507</v>
      </c>
      <c r="AS163">
        <f>_xlfn.RANK.AVG(Table2[[#This Row],[1Y Return vs Nifty Z-Score]],Table2[1Y Return vs Nifty Z-Score])</f>
        <v>245</v>
      </c>
      <c r="AT163">
        <f>_xlfn.RANK.AVG(Table2[[#This Row],[6M Return vs Nifty Z-Score]],Table2[6M Return vs Nifty Z-Score])</f>
        <v>326</v>
      </c>
      <c r="AU163">
        <f>_xlfn.RANK.AVG(Table2[[#This Row],[Sharpe Ratio Z-Score]],Table2[Sharpe Ratio Z-Score])</f>
        <v>31</v>
      </c>
      <c r="AV163">
        <f>(Table2[[#This Row],[Rank 1Y]]+Table2[[#This Row],[Rank 6M]]+Table2[[#This Row],[Rank Sharpe]])/3</f>
        <v>200.66666666666666</v>
      </c>
    </row>
    <row r="164" spans="1:48" x14ac:dyDescent="0.3">
      <c r="A164" t="s">
        <v>479</v>
      </c>
      <c r="B164" t="s">
        <v>480</v>
      </c>
      <c r="C164" t="s">
        <v>10461</v>
      </c>
      <c r="D164" t="s">
        <v>481</v>
      </c>
      <c r="E164">
        <v>43666.751255000003</v>
      </c>
      <c r="F164">
        <v>793.85</v>
      </c>
      <c r="G164">
        <v>79.213832019104203</v>
      </c>
      <c r="H164">
        <f>(Table2[[#This Row],[1Y Return vs Nifty]]-AVERAGE(Table2[1Y Return vs Nifty]))/_xlfn.STDEV.P(Table2[1Y Return vs Nifty])</f>
        <v>0.54658974168712104</v>
      </c>
      <c r="I164">
        <v>1.88881645894363</v>
      </c>
      <c r="J164">
        <f>(Table2[[#This Row],[1M Return vs Nifty]]-AVERAGE(Table2[1M Return vs Nifty]))/_xlfn.STDEV.P(Table2[1M Return vs Nifty])</f>
        <v>0.4979090503099286</v>
      </c>
      <c r="K164">
        <v>27.952243380013901</v>
      </c>
      <c r="L164">
        <f>(Table2[[#This Row],[6M Return vs Nifty]]-AVERAGE(Table2[6M Return vs Nifty]))/_xlfn.STDEV.P(Table2[6M Return vs Nifty])</f>
        <v>0.64619775543955937</v>
      </c>
      <c r="M164">
        <v>-1.2352315270306999</v>
      </c>
      <c r="N164">
        <f>(Table2[[#This Row],[1W Return vs Nifty]]-AVERAGE(Table2[1W Return vs Nifty]))/_xlfn.STDEV.P(Table2[1W Return vs Nifty])</f>
        <v>0.34415311559324713</v>
      </c>
      <c r="O164">
        <v>775.87</v>
      </c>
      <c r="P164">
        <v>732.003492185798</v>
      </c>
      <c r="Q164">
        <v>617.21440372362702</v>
      </c>
      <c r="R164">
        <v>54.936253759893297</v>
      </c>
      <c r="S164" s="2">
        <f>(Table2[[#This Row],[Close Price]]-Table2[[#This Row],[20D EMA]])/Table2[[#This Row],[20D EMA]]</f>
        <v>2.3173985332594401E-2</v>
      </c>
      <c r="T164" s="2">
        <f>(Table2[[#This Row],[Close Price]]-Table2[[#This Row],[50D EMA]])/Table2[[#This Row],[50D EMA]]</f>
        <v>8.4489361696247309E-2</v>
      </c>
      <c r="U164" s="2">
        <f>(Table2[[#This Row],[Close Price]]-Table2[[#This Row],[200D EMA]])/Table2[[#This Row],[200D EMA]]</f>
        <v>0.28618190892943896</v>
      </c>
      <c r="V164">
        <v>0.84436312248661505</v>
      </c>
      <c r="W164">
        <v>761.15</v>
      </c>
      <c r="X164">
        <v>799.25</v>
      </c>
      <c r="Y164">
        <v>761.15</v>
      </c>
      <c r="Z164">
        <v>799.25</v>
      </c>
      <c r="AA164">
        <v>751.7</v>
      </c>
      <c r="AB164">
        <v>826.75</v>
      </c>
      <c r="AC164" s="2">
        <f>(Table2[[#This Row],[Close Price]]/Table2[[#This Row],[Day Low]])-1</f>
        <v>4.2961308546278776E-2</v>
      </c>
      <c r="AD164" s="2">
        <f>(Table2[[#This Row],[Day High]]/Table2[[#This Row],[Close Price]])-1</f>
        <v>6.8022926245512316E-3</v>
      </c>
      <c r="AE164" s="2">
        <f>(Table2[[#This Row],[Close Price]]/Table2[[#This Row],[Current Week Low]])-1</f>
        <v>4.2961308546278776E-2</v>
      </c>
      <c r="AF164" s="2">
        <f>(Table2[[#This Row],[Current Week High]]/Table2[[#This Row],[Close Price]])-1</f>
        <v>6.8022926245512316E-3</v>
      </c>
      <c r="AG164" s="2">
        <f>(Table2[[#This Row],[Close Price]]/Table2[[#This Row],[Current Month Low]])-1</f>
        <v>5.6072901423440236E-2</v>
      </c>
      <c r="AH164" s="2">
        <f>(Table2[[#This Row],[Current Month High]]/Table2[[#This Row],[Close Price]])-1</f>
        <v>4.1443597656988018E-2</v>
      </c>
      <c r="AI164">
        <v>4.1443597656988</v>
      </c>
      <c r="AJ164">
        <v>106.194805194805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</v>
      </c>
      <c r="AM164" t="s">
        <v>10507</v>
      </c>
      <c r="AN164">
        <v>-0.71</v>
      </c>
      <c r="AO164" t="s">
        <v>10506</v>
      </c>
      <c r="AP164">
        <v>5.8068116447457997E-2</v>
      </c>
      <c r="AQ164">
        <f>(Table2[[#This Row],[Sharpe Ratio]]-AVERAGE(Table2[Sharpe Ratio]))/_xlfn.STDEV.P(Table2[Sharpe Ratio])</f>
        <v>0.11406907556880524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2.1489187385986614</v>
      </c>
      <c r="AS164">
        <f>_xlfn.RANK.AVG(Table2[[#This Row],[1Y Return vs Nifty Z-Score]],Table2[1Y Return vs Nifty Z-Score])</f>
        <v>139</v>
      </c>
      <c r="AT164">
        <f>_xlfn.RANK.AVG(Table2[[#This Row],[6M Return vs Nifty Z-Score]],Table2[6M Return vs Nifty Z-Score])</f>
        <v>160</v>
      </c>
      <c r="AU164">
        <f>_xlfn.RANK.AVG(Table2[[#This Row],[Sharpe Ratio Z-Score]],Table2[Sharpe Ratio Z-Score])</f>
        <v>304</v>
      </c>
      <c r="AV164">
        <f>(Table2[[#This Row],[Rank 1Y]]+Table2[[#This Row],[Rank 6M]]+Table2[[#This Row],[Rank Sharpe]])/3</f>
        <v>201</v>
      </c>
    </row>
    <row r="165" spans="1:48" x14ac:dyDescent="0.3">
      <c r="A165" t="s">
        <v>1199</v>
      </c>
      <c r="B165" t="s">
        <v>1200</v>
      </c>
      <c r="C165" t="s">
        <v>10464</v>
      </c>
      <c r="D165" t="s">
        <v>46</v>
      </c>
      <c r="E165">
        <v>9639.8074307999996</v>
      </c>
      <c r="F165">
        <v>6098</v>
      </c>
      <c r="G165">
        <v>31.7305315293959</v>
      </c>
      <c r="H165">
        <f>(Table2[[#This Row],[1Y Return vs Nifty]]-AVERAGE(Table2[1Y Return vs Nifty]))/_xlfn.STDEV.P(Table2[1Y Return vs Nifty])</f>
        <v>-0.10101205984328235</v>
      </c>
      <c r="I165">
        <v>17.437253939208102</v>
      </c>
      <c r="J165">
        <f>(Table2[[#This Row],[1M Return vs Nifty]]-AVERAGE(Table2[1M Return vs Nifty]))/_xlfn.STDEV.P(Table2[1M Return vs Nifty])</f>
        <v>2.1755081194663153</v>
      </c>
      <c r="K165">
        <v>13.9588072945528</v>
      </c>
      <c r="L165">
        <f>(Table2[[#This Row],[6M Return vs Nifty]]-AVERAGE(Table2[6M Return vs Nifty]))/_xlfn.STDEV.P(Table2[6M Return vs Nifty])</f>
        <v>0.1841305432455792</v>
      </c>
      <c r="M165">
        <v>3.6743486578792299</v>
      </c>
      <c r="N165">
        <f>(Table2[[#This Row],[1W Return vs Nifty]]-AVERAGE(Table2[1W Return vs Nifty]))/_xlfn.STDEV.P(Table2[1W Return vs Nifty])</f>
        <v>1.5810616260168915</v>
      </c>
      <c r="O165">
        <v>5465.99</v>
      </c>
      <c r="P165">
        <v>5202.7019236196102</v>
      </c>
      <c r="Q165">
        <v>4685.1985331693204</v>
      </c>
      <c r="R165">
        <v>88.669118223414799</v>
      </c>
      <c r="S165" s="2">
        <f>(Table2[[#This Row],[Close Price]]-Table2[[#This Row],[20D EMA]])/Table2[[#This Row],[20D EMA]]</f>
        <v>0.11562589759586099</v>
      </c>
      <c r="T165" s="2">
        <f>(Table2[[#This Row],[Close Price]]-Table2[[#This Row],[50D EMA]])/Table2[[#This Row],[50D EMA]]</f>
        <v>0.17208329239771541</v>
      </c>
      <c r="U165" s="2">
        <f>(Table2[[#This Row],[Close Price]]-Table2[[#This Row],[200D EMA]])/Table2[[#This Row],[200D EMA]]</f>
        <v>0.30154569904105744</v>
      </c>
      <c r="V165">
        <v>2.4845690746413598</v>
      </c>
      <c r="W165">
        <v>5922.1</v>
      </c>
      <c r="X165">
        <v>6189.95</v>
      </c>
      <c r="Y165">
        <v>5922.1</v>
      </c>
      <c r="Z165">
        <v>6189.95</v>
      </c>
      <c r="AA165">
        <v>4830</v>
      </c>
      <c r="AB165">
        <v>6189.95</v>
      </c>
      <c r="AC165" s="2">
        <f>(Table2[[#This Row],[Close Price]]/Table2[[#This Row],[Day Low]])-1</f>
        <v>2.9702301548437227E-2</v>
      </c>
      <c r="AD165" s="2">
        <f>(Table2[[#This Row],[Day High]]/Table2[[#This Row],[Close Price]])-1</f>
        <v>1.5078714332568133E-2</v>
      </c>
      <c r="AE165" s="2">
        <f>(Table2[[#This Row],[Close Price]]/Table2[[#This Row],[Current Week Low]])-1</f>
        <v>2.9702301548437227E-2</v>
      </c>
      <c r="AF165" s="2">
        <f>(Table2[[#This Row],[Current Week High]]/Table2[[#This Row],[Close Price]])-1</f>
        <v>1.5078714332568133E-2</v>
      </c>
      <c r="AG165" s="2">
        <f>(Table2[[#This Row],[Close Price]]/Table2[[#This Row],[Current Month Low]])-1</f>
        <v>0.26252587991718435</v>
      </c>
      <c r="AH165" s="2">
        <f>(Table2[[#This Row],[Current Month High]]/Table2[[#This Row],[Close Price]])-1</f>
        <v>1.5078714332568133E-2</v>
      </c>
      <c r="AI165">
        <v>1.5078714332568099</v>
      </c>
      <c r="AJ165">
        <v>81.221117698628504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0.13</v>
      </c>
      <c r="AM165" t="s">
        <v>10507</v>
      </c>
      <c r="AN165">
        <v>24.08</v>
      </c>
      <c r="AO165" t="s">
        <v>10507</v>
      </c>
      <c r="AP165">
        <v>0.21479866765164701</v>
      </c>
      <c r="AQ165">
        <f>(Table2[[#This Row],[Sharpe Ratio]]-AVERAGE(Table2[Sharpe Ratio]))/_xlfn.STDEV.P(Table2[Sharpe Ratio])</f>
        <v>1.8982741397680831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5.7379623686535863</v>
      </c>
      <c r="AS165">
        <f>_xlfn.RANK.AVG(Table2[[#This Row],[1Y Return vs Nifty Z-Score]],Table2[1Y Return vs Nifty Z-Score])</f>
        <v>321</v>
      </c>
      <c r="AT165">
        <f>_xlfn.RANK.AVG(Table2[[#This Row],[6M Return vs Nifty Z-Score]],Table2[6M Return vs Nifty Z-Score])</f>
        <v>265</v>
      </c>
      <c r="AU165">
        <f>_xlfn.RANK.AVG(Table2[[#This Row],[Sharpe Ratio Z-Score]],Table2[Sharpe Ratio Z-Score])</f>
        <v>19</v>
      </c>
      <c r="AV165">
        <f>(Table2[[#This Row],[Rank 1Y]]+Table2[[#This Row],[Rank 6M]]+Table2[[#This Row],[Rank Sharpe]])/3</f>
        <v>201.66666666666666</v>
      </c>
    </row>
    <row r="166" spans="1:48" x14ac:dyDescent="0.3">
      <c r="A166" t="s">
        <v>63</v>
      </c>
      <c r="B166" t="s">
        <v>171</v>
      </c>
      <c r="C166" t="s">
        <v>10465</v>
      </c>
      <c r="D166" t="s">
        <v>57</v>
      </c>
      <c r="E166">
        <v>151860.11489632499</v>
      </c>
      <c r="F166">
        <v>684.15</v>
      </c>
      <c r="G166">
        <v>67.027854304154999</v>
      </c>
      <c r="H166">
        <f>(Table2[[#This Row],[1Y Return vs Nifty]]-AVERAGE(Table2[1Y Return vs Nifty]))/_xlfn.STDEV.P(Table2[1Y Return vs Nifty])</f>
        <v>0.38039107730992766</v>
      </c>
      <c r="I166">
        <v>1.0876327057263</v>
      </c>
      <c r="J166">
        <f>(Table2[[#This Row],[1M Return vs Nifty]]-AVERAGE(Table2[1M Return vs Nifty]))/_xlfn.STDEV.P(Table2[1M Return vs Nifty])</f>
        <v>0.41146530827304378</v>
      </c>
      <c r="K166">
        <v>16.042728961169999</v>
      </c>
      <c r="L166">
        <f>(Table2[[#This Row],[6M Return vs Nifty]]-AVERAGE(Table2[6M Return vs Nifty]))/_xlfn.STDEV.P(Table2[6M Return vs Nifty])</f>
        <v>0.25294222531163646</v>
      </c>
      <c r="M166">
        <v>-2.0147672493034001</v>
      </c>
      <c r="N166">
        <f>(Table2[[#This Row],[1W Return vs Nifty]]-AVERAGE(Table2[1W Return vs Nifty]))/_xlfn.STDEV.P(Table2[1W Return vs Nifty])</f>
        <v>0.14775865155700393</v>
      </c>
      <c r="O166">
        <v>678.42</v>
      </c>
      <c r="P166">
        <v>664.45384371794796</v>
      </c>
      <c r="Q166">
        <v>579.52960083622702</v>
      </c>
      <c r="R166">
        <v>39.2687657472623</v>
      </c>
      <c r="S166" s="2">
        <f>(Table2[[#This Row],[Close Price]]-Table2[[#This Row],[20D EMA]])/Table2[[#This Row],[20D EMA]]</f>
        <v>8.4460953391704528E-3</v>
      </c>
      <c r="T166" s="2">
        <f>(Table2[[#This Row],[Close Price]]-Table2[[#This Row],[50D EMA]])/Table2[[#This Row],[50D EMA]]</f>
        <v>2.9642625245182234E-2</v>
      </c>
      <c r="U166" s="2">
        <f>(Table2[[#This Row],[Close Price]]-Table2[[#This Row],[200D EMA]])/Table2[[#This Row],[200D EMA]]</f>
        <v>0.18052641144268022</v>
      </c>
      <c r="V166">
        <v>0.828195561532305</v>
      </c>
      <c r="W166">
        <v>652</v>
      </c>
      <c r="X166">
        <v>688.3</v>
      </c>
      <c r="Y166">
        <v>652</v>
      </c>
      <c r="Z166">
        <v>688.3</v>
      </c>
      <c r="AA166">
        <v>652</v>
      </c>
      <c r="AB166">
        <v>704.2</v>
      </c>
      <c r="AC166" s="2">
        <f>(Table2[[#This Row],[Close Price]]/Table2[[#This Row],[Day Low]])-1</f>
        <v>4.9309815950920211E-2</v>
      </c>
      <c r="AD166" s="2">
        <f>(Table2[[#This Row],[Day High]]/Table2[[#This Row],[Close Price]])-1</f>
        <v>6.0659212161076059E-3</v>
      </c>
      <c r="AE166" s="2">
        <f>(Table2[[#This Row],[Close Price]]/Table2[[#This Row],[Current Week Low]])-1</f>
        <v>4.9309815950920211E-2</v>
      </c>
      <c r="AF166" s="2">
        <f>(Table2[[#This Row],[Current Week High]]/Table2[[#This Row],[Close Price]])-1</f>
        <v>6.0659212161076059E-3</v>
      </c>
      <c r="AG166" s="2">
        <f>(Table2[[#This Row],[Close Price]]/Table2[[#This Row],[Current Month Low]])-1</f>
        <v>4.9309815950920211E-2</v>
      </c>
      <c r="AH166" s="2">
        <f>(Table2[[#This Row],[Current Month High]]/Table2[[#This Row],[Close Price]])-1</f>
        <v>2.9306438646495847E-2</v>
      </c>
      <c r="AI166">
        <v>4.1584447855002704</v>
      </c>
      <c r="AJ166">
        <v>95.025655644241695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-0.11</v>
      </c>
      <c r="AM166" t="s">
        <v>10506</v>
      </c>
      <c r="AN166">
        <v>3.47</v>
      </c>
      <c r="AO166" t="s">
        <v>10507</v>
      </c>
      <c r="AP166">
        <v>0.108572439416318</v>
      </c>
      <c r="AQ166">
        <f>(Table2[[#This Row],[Sharpe Ratio]]-AVERAGE(Table2[Sharpe Ratio]))/_xlfn.STDEV.P(Table2[Sharpe Ratio])</f>
        <v>0.68900528368307568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1.8815625461346874</v>
      </c>
      <c r="AS166">
        <f>_xlfn.RANK.AVG(Table2[[#This Row],[1Y Return vs Nifty Z-Score]],Table2[1Y Return vs Nifty Z-Score])</f>
        <v>179</v>
      </c>
      <c r="AT166">
        <f>_xlfn.RANK.AVG(Table2[[#This Row],[6M Return vs Nifty Z-Score]],Table2[6M Return vs Nifty Z-Score])</f>
        <v>246</v>
      </c>
      <c r="AU166">
        <f>_xlfn.RANK.AVG(Table2[[#This Row],[Sharpe Ratio Z-Score]],Table2[Sharpe Ratio Z-Score])</f>
        <v>184</v>
      </c>
      <c r="AV166">
        <f>(Table2[[#This Row],[Rank 1Y]]+Table2[[#This Row],[Rank 6M]]+Table2[[#This Row],[Rank Sharpe]])/3</f>
        <v>203</v>
      </c>
    </row>
    <row r="167" spans="1:48" x14ac:dyDescent="0.3">
      <c r="A167" t="s">
        <v>1540</v>
      </c>
      <c r="B167" t="s">
        <v>1541</v>
      </c>
      <c r="C167" t="s">
        <v>10475</v>
      </c>
      <c r="D167" t="s">
        <v>271</v>
      </c>
      <c r="E167">
        <v>6104.5492133600001</v>
      </c>
      <c r="F167">
        <v>1469.2</v>
      </c>
      <c r="G167">
        <v>30.458648696810201</v>
      </c>
      <c r="H167">
        <f>(Table2[[#This Row],[1Y Return vs Nifty]]-AVERAGE(Table2[1Y Return vs Nifty]))/_xlfn.STDEV.P(Table2[1Y Return vs Nifty])</f>
        <v>-0.11835865549319124</v>
      </c>
      <c r="I167">
        <v>-1.40658221426835</v>
      </c>
      <c r="J167">
        <f>(Table2[[#This Row],[1M Return vs Nifty]]-AVERAGE(Table2[1M Return vs Nifty]))/_xlfn.STDEV.P(Table2[1M Return vs Nifty])</f>
        <v>0.14235192415518053</v>
      </c>
      <c r="K167">
        <v>37.240294139705902</v>
      </c>
      <c r="L167">
        <f>(Table2[[#This Row],[6M Return vs Nifty]]-AVERAGE(Table2[6M Return vs Nifty]))/_xlfn.STDEV.P(Table2[6M Return vs Nifty])</f>
        <v>0.95289181507127896</v>
      </c>
      <c r="M167">
        <v>-3.8506711627675498</v>
      </c>
      <c r="N167">
        <f>(Table2[[#This Row],[1W Return vs Nifty]]-AVERAGE(Table2[1W Return vs Nifty]))/_xlfn.STDEV.P(Table2[1W Return vs Nifty])</f>
        <v>-0.31477482164372789</v>
      </c>
      <c r="O167">
        <v>1439.58</v>
      </c>
      <c r="P167">
        <v>1374.21071348036</v>
      </c>
      <c r="Q167">
        <v>1197.9890103934099</v>
      </c>
      <c r="R167">
        <v>55.560680226471902</v>
      </c>
      <c r="S167" s="2">
        <f>(Table2[[#This Row],[Close Price]]-Table2[[#This Row],[20D EMA]])/Table2[[#This Row],[20D EMA]]</f>
        <v>2.0575445616082551E-2</v>
      </c>
      <c r="T167" s="2">
        <f>(Table2[[#This Row],[Close Price]]-Table2[[#This Row],[50D EMA]])/Table2[[#This Row],[50D EMA]]</f>
        <v>6.9122795789495636E-2</v>
      </c>
      <c r="U167" s="2">
        <f>(Table2[[#This Row],[Close Price]]-Table2[[#This Row],[200D EMA]])/Table2[[#This Row],[200D EMA]]</f>
        <v>0.22638854551556081</v>
      </c>
      <c r="V167">
        <v>0.68209836674855495</v>
      </c>
      <c r="W167">
        <v>1386.55</v>
      </c>
      <c r="X167">
        <v>1480</v>
      </c>
      <c r="Y167">
        <v>1386.55</v>
      </c>
      <c r="Z167">
        <v>1480</v>
      </c>
      <c r="AA167">
        <v>1341</v>
      </c>
      <c r="AB167">
        <v>1584</v>
      </c>
      <c r="AC167" s="2">
        <f>(Table2[[#This Row],[Close Price]]/Table2[[#This Row],[Day Low]])-1</f>
        <v>5.960838051278361E-2</v>
      </c>
      <c r="AD167" s="2">
        <f>(Table2[[#This Row],[Day High]]/Table2[[#This Row],[Close Price]])-1</f>
        <v>7.3509392866866197E-3</v>
      </c>
      <c r="AE167" s="2">
        <f>(Table2[[#This Row],[Close Price]]/Table2[[#This Row],[Current Week Low]])-1</f>
        <v>5.960838051278361E-2</v>
      </c>
      <c r="AF167" s="2">
        <f>(Table2[[#This Row],[Current Week High]]/Table2[[#This Row],[Close Price]])-1</f>
        <v>7.3509392866866197E-3</v>
      </c>
      <c r="AG167" s="2">
        <f>(Table2[[#This Row],[Close Price]]/Table2[[#This Row],[Current Month Low]])-1</f>
        <v>9.5600298284862051E-2</v>
      </c>
      <c r="AH167" s="2">
        <f>(Table2[[#This Row],[Current Month High]]/Table2[[#This Row],[Close Price]])-1</f>
        <v>7.8137762047372661E-2</v>
      </c>
      <c r="AI167">
        <v>7.8137762047372599</v>
      </c>
      <c r="AJ167">
        <v>70.4309494808886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0.08</v>
      </c>
      <c r="AM167" t="s">
        <v>10507</v>
      </c>
      <c r="AN167">
        <v>-5.84</v>
      </c>
      <c r="AO167" t="s">
        <v>10506</v>
      </c>
      <c r="AP167">
        <v>0.109650481304848</v>
      </c>
      <c r="AQ167">
        <f>(Table2[[#This Row],[Sharpe Ratio]]-AVERAGE(Table2[Sharpe Ratio]))/_xlfn.STDEV.P(Table2[Sharpe Ratio])</f>
        <v>0.70127760571701214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1.3633878678065525</v>
      </c>
      <c r="AS167">
        <f>_xlfn.RANK.AVG(Table2[[#This Row],[1Y Return vs Nifty Z-Score]],Table2[1Y Return vs Nifty Z-Score])</f>
        <v>331</v>
      </c>
      <c r="AT167">
        <f>_xlfn.RANK.AVG(Table2[[#This Row],[6M Return vs Nifty Z-Score]],Table2[6M Return vs Nifty Z-Score])</f>
        <v>98</v>
      </c>
      <c r="AU167">
        <f>_xlfn.RANK.AVG(Table2[[#This Row],[Sharpe Ratio Z-Score]],Table2[Sharpe Ratio Z-Score])</f>
        <v>181</v>
      </c>
      <c r="AV167">
        <f>(Table2[[#This Row],[Rank 1Y]]+Table2[[#This Row],[Rank 6M]]+Table2[[#This Row],[Rank Sharpe]])/3</f>
        <v>203.33333333333334</v>
      </c>
    </row>
    <row r="168" spans="1:48" x14ac:dyDescent="0.3">
      <c r="A168" t="s">
        <v>324</v>
      </c>
      <c r="B168" t="s">
        <v>325</v>
      </c>
      <c r="C168" t="s">
        <v>10461</v>
      </c>
      <c r="D168" t="s">
        <v>32</v>
      </c>
      <c r="E168">
        <v>76709.598717949993</v>
      </c>
      <c r="F168">
        <v>569.5</v>
      </c>
      <c r="G168">
        <v>45.415613903105601</v>
      </c>
      <c r="H168">
        <f>(Table2[[#This Row],[1Y Return vs Nifty]]-AVERAGE(Table2[1Y Return vs Nifty]))/_xlfn.STDEV.P(Table2[1Y Return vs Nifty])</f>
        <v>8.5632168925677321E-2</v>
      </c>
      <c r="I168">
        <v>-0.68968842824931598</v>
      </c>
      <c r="J168">
        <f>(Table2[[#This Row],[1M Return vs Nifty]]-AVERAGE(Table2[1M Return vs Nifty]))/_xlfn.STDEV.P(Table2[1M Return vs Nifty])</f>
        <v>0.21970119797359847</v>
      </c>
      <c r="K168">
        <v>14.331692141596999</v>
      </c>
      <c r="L168">
        <f>(Table2[[#This Row],[6M Return vs Nifty]]-AVERAGE(Table2[6M Return vs Nifty]))/_xlfn.STDEV.P(Table2[6M Return vs Nifty])</f>
        <v>0.19644330622179387</v>
      </c>
      <c r="M168">
        <v>-0.82135592894458898</v>
      </c>
      <c r="N168">
        <f>(Table2[[#This Row],[1W Return vs Nifty]]-AVERAGE(Table2[1W Return vs Nifty]))/_xlfn.STDEV.P(Table2[1W Return vs Nifty])</f>
        <v>0.4484239962487544</v>
      </c>
      <c r="O168">
        <v>554.76</v>
      </c>
      <c r="P168">
        <v>546.34069638438302</v>
      </c>
      <c r="Q168">
        <v>489.09969719321202</v>
      </c>
      <c r="R168">
        <v>59.380538227861798</v>
      </c>
      <c r="S168" s="2">
        <f>(Table2[[#This Row],[Close Price]]-Table2[[#This Row],[20D EMA]])/Table2[[#This Row],[20D EMA]]</f>
        <v>2.6570048309178761E-2</v>
      </c>
      <c r="T168" s="2">
        <f>(Table2[[#This Row],[Close Price]]-Table2[[#This Row],[50D EMA]])/Table2[[#This Row],[50D EMA]]</f>
        <v>4.2389856309226939E-2</v>
      </c>
      <c r="U168" s="2">
        <f>(Table2[[#This Row],[Close Price]]-Table2[[#This Row],[200D EMA]])/Table2[[#This Row],[200D EMA]]</f>
        <v>0.16438428252599582</v>
      </c>
      <c r="V168">
        <v>0.82169750651710505</v>
      </c>
      <c r="W168">
        <v>554</v>
      </c>
      <c r="X168">
        <v>576.5</v>
      </c>
      <c r="Y168">
        <v>554</v>
      </c>
      <c r="Z168">
        <v>576.5</v>
      </c>
      <c r="AA168">
        <v>524.79999999999995</v>
      </c>
      <c r="AB168">
        <v>597</v>
      </c>
      <c r="AC168" s="2">
        <f>(Table2[[#This Row],[Close Price]]/Table2[[#This Row],[Day Low]])-1</f>
        <v>2.7978339350180459E-2</v>
      </c>
      <c r="AD168" s="2">
        <f>(Table2[[#This Row],[Day High]]/Table2[[#This Row],[Close Price]])-1</f>
        <v>1.2291483757682187E-2</v>
      </c>
      <c r="AE168" s="2">
        <f>(Table2[[#This Row],[Close Price]]/Table2[[#This Row],[Current Week Low]])-1</f>
        <v>2.7978339350180459E-2</v>
      </c>
      <c r="AF168" s="2">
        <f>(Table2[[#This Row],[Current Week High]]/Table2[[#This Row],[Close Price]])-1</f>
        <v>1.2291483757682187E-2</v>
      </c>
      <c r="AG168" s="2">
        <f>(Table2[[#This Row],[Close Price]]/Table2[[#This Row],[Current Month Low]])-1</f>
        <v>8.5175304878048808E-2</v>
      </c>
      <c r="AH168" s="2">
        <f>(Table2[[#This Row],[Current Month High]]/Table2[[#This Row],[Close Price]])-1</f>
        <v>4.8287971905180083E-2</v>
      </c>
      <c r="AI168">
        <v>11.0974539069359</v>
      </c>
      <c r="AJ168">
        <v>75.176868655798202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-0.02</v>
      </c>
      <c r="AM168" t="s">
        <v>10506</v>
      </c>
      <c r="AN168">
        <v>6.23</v>
      </c>
      <c r="AO168" t="s">
        <v>10507</v>
      </c>
      <c r="AP168">
        <v>0.15277083598931701</v>
      </c>
      <c r="AQ168">
        <f>(Table2[[#This Row],[Sharpe Ratio]]-AVERAGE(Table2[Sharpe Ratio]))/_xlfn.STDEV.P(Table2[Sharpe Ratio])</f>
        <v>1.192155450572332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2.1423561199421561</v>
      </c>
      <c r="AS168">
        <f>_xlfn.RANK.AVG(Table2[[#This Row],[1Y Return vs Nifty Z-Score]],Table2[1Y Return vs Nifty Z-Score])</f>
        <v>261</v>
      </c>
      <c r="AT168">
        <f>_xlfn.RANK.AVG(Table2[[#This Row],[6M Return vs Nifty Z-Score]],Table2[6M Return vs Nifty Z-Score])</f>
        <v>262</v>
      </c>
      <c r="AU168">
        <f>_xlfn.RANK.AVG(Table2[[#This Row],[Sharpe Ratio Z-Score]],Table2[Sharpe Ratio Z-Score])</f>
        <v>91</v>
      </c>
      <c r="AV168">
        <f>(Table2[[#This Row],[Rank 1Y]]+Table2[[#This Row],[Rank 6M]]+Table2[[#This Row],[Rank Sharpe]])/3</f>
        <v>204.66666666666666</v>
      </c>
    </row>
    <row r="169" spans="1:48" x14ac:dyDescent="0.3">
      <c r="A169" t="s">
        <v>808</v>
      </c>
      <c r="B169" t="s">
        <v>809</v>
      </c>
      <c r="C169" t="s">
        <v>10461</v>
      </c>
      <c r="D169" t="s">
        <v>592</v>
      </c>
      <c r="E169">
        <v>19372.59447444</v>
      </c>
      <c r="F169">
        <v>3805.8</v>
      </c>
      <c r="G169">
        <v>105.641384630217</v>
      </c>
      <c r="H169">
        <f>(Table2[[#This Row],[1Y Return vs Nifty]]-AVERAGE(Table2[1Y Return vs Nifty]))/_xlfn.STDEV.P(Table2[1Y Return vs Nifty])</f>
        <v>0.90702236756799537</v>
      </c>
      <c r="I169">
        <v>-2.7052594213692802</v>
      </c>
      <c r="J169">
        <f>(Table2[[#This Row],[1M Return vs Nifty]]-AVERAGE(Table2[1M Return vs Nifty]))/_xlfn.STDEV.P(Table2[1M Return vs Nifty])</f>
        <v>2.2311128818616201E-3</v>
      </c>
      <c r="K169">
        <v>11.8936759226681</v>
      </c>
      <c r="L169">
        <f>(Table2[[#This Row],[6M Return vs Nifty]]-AVERAGE(Table2[6M Return vs Nifty]))/_xlfn.STDEV.P(Table2[6M Return vs Nifty])</f>
        <v>0.11593932201918446</v>
      </c>
      <c r="M169">
        <v>1.4468786000896601</v>
      </c>
      <c r="N169">
        <f>(Table2[[#This Row],[1W Return vs Nifty]]-AVERAGE(Table2[1W Return vs Nifty]))/_xlfn.STDEV.P(Table2[1W Return vs Nifty])</f>
        <v>1.0198778654049216</v>
      </c>
      <c r="O169">
        <v>3863.88</v>
      </c>
      <c r="P169">
        <v>3819.2890629039698</v>
      </c>
      <c r="Q169">
        <v>3315.7861824623401</v>
      </c>
      <c r="R169">
        <v>43.957830080075297</v>
      </c>
      <c r="S169" s="2">
        <f>(Table2[[#This Row],[Close Price]]-Table2[[#This Row],[20D EMA]])/Table2[[#This Row],[20D EMA]]</f>
        <v>-1.5031522718096817E-2</v>
      </c>
      <c r="T169" s="2">
        <f>(Table2[[#This Row],[Close Price]]-Table2[[#This Row],[50D EMA]])/Table2[[#This Row],[50D EMA]]</f>
        <v>-3.5318256046619604E-3</v>
      </c>
      <c r="U169" s="2">
        <f>(Table2[[#This Row],[Close Price]]-Table2[[#This Row],[200D EMA]])/Table2[[#This Row],[200D EMA]]</f>
        <v>0.14778209165880846</v>
      </c>
      <c r="V169">
        <v>0.94433946386907397</v>
      </c>
      <c r="W169">
        <v>3763.05</v>
      </c>
      <c r="X169">
        <v>3870</v>
      </c>
      <c r="Y169">
        <v>3763.05</v>
      </c>
      <c r="Z169">
        <v>3870</v>
      </c>
      <c r="AA169">
        <v>3680</v>
      </c>
      <c r="AB169">
        <v>4093.05</v>
      </c>
      <c r="AC169" s="2">
        <f>(Table2[[#This Row],[Close Price]]/Table2[[#This Row],[Day Low]])-1</f>
        <v>1.136046557978232E-2</v>
      </c>
      <c r="AD169" s="2">
        <f>(Table2[[#This Row],[Day High]]/Table2[[#This Row],[Close Price]])-1</f>
        <v>1.6868989437174742E-2</v>
      </c>
      <c r="AE169" s="2">
        <f>(Table2[[#This Row],[Close Price]]/Table2[[#This Row],[Current Week Low]])-1</f>
        <v>1.136046557978232E-2</v>
      </c>
      <c r="AF169" s="2">
        <f>(Table2[[#This Row],[Current Week High]]/Table2[[#This Row],[Close Price]])-1</f>
        <v>1.6868989437174742E-2</v>
      </c>
      <c r="AG169" s="2">
        <f>(Table2[[#This Row],[Close Price]]/Table2[[#This Row],[Current Month Low]])-1</f>
        <v>3.4184782608695619E-2</v>
      </c>
      <c r="AH169" s="2">
        <f>(Table2[[#This Row],[Current Month High]]/Table2[[#This Row],[Close Price]])-1</f>
        <v>7.5476903673340701E-2</v>
      </c>
      <c r="AI169">
        <v>12.1971727363497</v>
      </c>
      <c r="AJ169">
        <v>147.45123537061099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-0.14000000000000001</v>
      </c>
      <c r="AM169" t="s">
        <v>10506</v>
      </c>
      <c r="AN169">
        <v>-3.26</v>
      </c>
      <c r="AO169" t="s">
        <v>10506</v>
      </c>
      <c r="AP169">
        <v>8.2971090954653007E-2</v>
      </c>
      <c r="AQ169">
        <f>(Table2[[#This Row],[Sharpe Ratio]]-AVERAGE(Table2[Sharpe Ratio]))/_xlfn.STDEV.P(Table2[Sharpe Ratio])</f>
        <v>0.39756206967865626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2.4426327375526196</v>
      </c>
      <c r="AS169">
        <f>_xlfn.RANK.AVG(Table2[[#This Row],[1Y Return vs Nifty Z-Score]],Table2[1Y Return vs Nifty Z-Score])</f>
        <v>98</v>
      </c>
      <c r="AT169">
        <f>_xlfn.RANK.AVG(Table2[[#This Row],[6M Return vs Nifty Z-Score]],Table2[6M Return vs Nifty Z-Score])</f>
        <v>284</v>
      </c>
      <c r="AU169">
        <f>_xlfn.RANK.AVG(Table2[[#This Row],[Sharpe Ratio Z-Score]],Table2[Sharpe Ratio Z-Score])</f>
        <v>234</v>
      </c>
      <c r="AV169">
        <f>(Table2[[#This Row],[Rank 1Y]]+Table2[[#This Row],[Rank 6M]]+Table2[[#This Row],[Rank Sharpe]])/3</f>
        <v>205.33333333333334</v>
      </c>
    </row>
    <row r="170" spans="1:48" x14ac:dyDescent="0.3">
      <c r="A170" t="s">
        <v>1454</v>
      </c>
      <c r="B170" t="s">
        <v>1455</v>
      </c>
      <c r="C170" t="s">
        <v>10470</v>
      </c>
      <c r="D170" t="s">
        <v>80</v>
      </c>
      <c r="E170">
        <v>6853.8843657999996</v>
      </c>
      <c r="F170">
        <v>334.55</v>
      </c>
      <c r="G170">
        <v>109.25094616280801</v>
      </c>
      <c r="H170">
        <f>(Table2[[#This Row],[1Y Return vs Nifty]]-AVERAGE(Table2[1Y Return vs Nifty]))/_xlfn.STDEV.P(Table2[1Y Return vs Nifty])</f>
        <v>0.95625143393728484</v>
      </c>
      <c r="I170">
        <v>37.877981051524202</v>
      </c>
      <c r="J170">
        <f>(Table2[[#This Row],[1M Return vs Nifty]]-AVERAGE(Table2[1M Return vs Nifty]))/_xlfn.STDEV.P(Table2[1M Return vs Nifty])</f>
        <v>4.3809609066050204</v>
      </c>
      <c r="K170">
        <v>17.630464643604199</v>
      </c>
      <c r="L170">
        <f>(Table2[[#This Row],[6M Return vs Nifty]]-AVERAGE(Table2[6M Return vs Nifty]))/_xlfn.STDEV.P(Table2[6M Return vs Nifty])</f>
        <v>0.30536970602493424</v>
      </c>
      <c r="M170">
        <v>5.6880454157861102</v>
      </c>
      <c r="N170">
        <f>(Table2[[#This Row],[1W Return vs Nifty]]-AVERAGE(Table2[1W Return vs Nifty]))/_xlfn.STDEV.P(Table2[1W Return vs Nifty])</f>
        <v>2.0883878257035997</v>
      </c>
      <c r="O170">
        <v>296.61</v>
      </c>
      <c r="P170">
        <v>265.29727540955503</v>
      </c>
      <c r="Q170">
        <v>229.21090502264099</v>
      </c>
      <c r="R170">
        <v>78.541511570523596</v>
      </c>
      <c r="S170" s="2">
        <f>(Table2[[#This Row],[Close Price]]-Table2[[#This Row],[20D EMA]])/Table2[[#This Row],[20D EMA]]</f>
        <v>0.12791207309261318</v>
      </c>
      <c r="T170" s="2">
        <f>(Table2[[#This Row],[Close Price]]-Table2[[#This Row],[50D EMA]])/Table2[[#This Row],[50D EMA]]</f>
        <v>0.26103820509854642</v>
      </c>
      <c r="U170" s="2">
        <f>(Table2[[#This Row],[Close Price]]-Table2[[#This Row],[200D EMA]])/Table2[[#This Row],[200D EMA]]</f>
        <v>0.4595727893790823</v>
      </c>
      <c r="V170">
        <v>1.60060397276176</v>
      </c>
      <c r="W170">
        <v>316.75</v>
      </c>
      <c r="X170">
        <v>339</v>
      </c>
      <c r="Y170">
        <v>316.75</v>
      </c>
      <c r="Z170">
        <v>339</v>
      </c>
      <c r="AA170">
        <v>267.39999999999998</v>
      </c>
      <c r="AB170">
        <v>339</v>
      </c>
      <c r="AC170" s="2">
        <f>(Table2[[#This Row],[Close Price]]/Table2[[#This Row],[Day Low]])-1</f>
        <v>5.6195737963693704E-2</v>
      </c>
      <c r="AD170" s="2">
        <f>(Table2[[#This Row],[Day High]]/Table2[[#This Row],[Close Price]])-1</f>
        <v>1.3301449708563728E-2</v>
      </c>
      <c r="AE170" s="2">
        <f>(Table2[[#This Row],[Close Price]]/Table2[[#This Row],[Current Week Low]])-1</f>
        <v>5.6195737963693704E-2</v>
      </c>
      <c r="AF170" s="2">
        <f>(Table2[[#This Row],[Current Week High]]/Table2[[#This Row],[Close Price]])-1</f>
        <v>1.3301449708563728E-2</v>
      </c>
      <c r="AG170" s="2">
        <f>(Table2[[#This Row],[Close Price]]/Table2[[#This Row],[Current Month Low]])-1</f>
        <v>0.25112191473448031</v>
      </c>
      <c r="AH170" s="2">
        <f>(Table2[[#This Row],[Current Month High]]/Table2[[#This Row],[Close Price]])-1</f>
        <v>1.3301449708563728E-2</v>
      </c>
      <c r="AI170">
        <v>1.33014497085637</v>
      </c>
      <c r="AJ170">
        <v>141.37806637806599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0.41</v>
      </c>
      <c r="AM170" t="s">
        <v>10507</v>
      </c>
      <c r="AN170">
        <v>9.24</v>
      </c>
      <c r="AO170" t="s">
        <v>10507</v>
      </c>
      <c r="AP170">
        <v>6.2859818933139994E-2</v>
      </c>
      <c r="AQ170">
        <f>(Table2[[#This Row],[Sharpe Ratio]]-AVERAGE(Table2[Sharpe Ratio]))/_xlfn.STDEV.P(Table2[Sharpe Ratio])</f>
        <v>0.16861734184748328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7.8995872141183225</v>
      </c>
      <c r="AS170">
        <f>_xlfn.RANK.AVG(Table2[[#This Row],[1Y Return vs Nifty Z-Score]],Table2[1Y Return vs Nifty Z-Score])</f>
        <v>96</v>
      </c>
      <c r="AT170">
        <f>_xlfn.RANK.AVG(Table2[[#This Row],[6M Return vs Nifty Z-Score]],Table2[6M Return vs Nifty Z-Score])</f>
        <v>238</v>
      </c>
      <c r="AU170">
        <f>_xlfn.RANK.AVG(Table2[[#This Row],[Sharpe Ratio Z-Score]],Table2[Sharpe Ratio Z-Score])</f>
        <v>285</v>
      </c>
      <c r="AV170">
        <f>(Table2[[#This Row],[Rank 1Y]]+Table2[[#This Row],[Rank 6M]]+Table2[[#This Row],[Rank Sharpe]])/3</f>
        <v>206.33333333333334</v>
      </c>
    </row>
    <row r="171" spans="1:48" x14ac:dyDescent="0.3">
      <c r="A171" t="s">
        <v>996</v>
      </c>
      <c r="B171" t="s">
        <v>997</v>
      </c>
      <c r="C171" t="s">
        <v>10469</v>
      </c>
      <c r="D171" t="s">
        <v>268</v>
      </c>
      <c r="E171">
        <v>13145.546560000001</v>
      </c>
      <c r="F171">
        <v>4164.2</v>
      </c>
      <c r="G171">
        <v>21.594790819794401</v>
      </c>
      <c r="H171">
        <f>(Table2[[#This Row],[1Y Return vs Nifty]]-AVERAGE(Table2[1Y Return vs Nifty]))/_xlfn.STDEV.P(Table2[1Y Return vs Nifty])</f>
        <v>-0.23924853194373519</v>
      </c>
      <c r="I171">
        <v>-18.2942187006343</v>
      </c>
      <c r="J171">
        <f>(Table2[[#This Row],[1M Return vs Nifty]]-AVERAGE(Table2[1M Return vs Nifty]))/_xlfn.STDEV.P(Table2[1M Return vs Nifty])</f>
        <v>-1.67974005683898</v>
      </c>
      <c r="K171">
        <v>23.7744504533702</v>
      </c>
      <c r="L171">
        <f>(Table2[[#This Row],[6M Return vs Nifty]]-AVERAGE(Table2[6M Return vs Nifty]))/_xlfn.STDEV.P(Table2[6M Return vs Nifty])</f>
        <v>0.50824585292266056</v>
      </c>
      <c r="M171">
        <v>-6.1063063589616098</v>
      </c>
      <c r="N171">
        <f>(Table2[[#This Row],[1W Return vs Nifty]]-AVERAGE(Table2[1W Return vs Nifty]))/_xlfn.STDEV.P(Table2[1W Return vs Nifty])</f>
        <v>-0.88305444342461237</v>
      </c>
      <c r="O171">
        <v>4406.5</v>
      </c>
      <c r="P171">
        <v>4388.8782477423501</v>
      </c>
      <c r="Q171">
        <v>3760.45126534569</v>
      </c>
      <c r="R171">
        <v>22.127590677353101</v>
      </c>
      <c r="S171" s="2">
        <f>(Table2[[#This Row],[Close Price]]-Table2[[#This Row],[20D EMA]])/Table2[[#This Row],[20D EMA]]</f>
        <v>-5.4986951094973376E-2</v>
      </c>
      <c r="T171" s="2">
        <f>(Table2[[#This Row],[Close Price]]-Table2[[#This Row],[50D EMA]])/Table2[[#This Row],[50D EMA]]</f>
        <v>-5.1192636263702546E-2</v>
      </c>
      <c r="U171" s="2">
        <f>(Table2[[#This Row],[Close Price]]-Table2[[#This Row],[200D EMA]])/Table2[[#This Row],[200D EMA]]</f>
        <v>0.10736709670327135</v>
      </c>
      <c r="V171">
        <v>0.89550132999771603</v>
      </c>
      <c r="W171">
        <v>4050</v>
      </c>
      <c r="X171">
        <v>4179</v>
      </c>
      <c r="Y171">
        <v>4050</v>
      </c>
      <c r="Z171">
        <v>4179</v>
      </c>
      <c r="AA171">
        <v>4050</v>
      </c>
      <c r="AB171">
        <v>4683.3</v>
      </c>
      <c r="AC171" s="2">
        <f>(Table2[[#This Row],[Close Price]]/Table2[[#This Row],[Day Low]])-1</f>
        <v>2.8197530864197518E-2</v>
      </c>
      <c r="AD171" s="2">
        <f>(Table2[[#This Row],[Day High]]/Table2[[#This Row],[Close Price]])-1</f>
        <v>3.5541040295854476E-3</v>
      </c>
      <c r="AE171" s="2">
        <f>(Table2[[#This Row],[Close Price]]/Table2[[#This Row],[Current Week Low]])-1</f>
        <v>2.8197530864197518E-2</v>
      </c>
      <c r="AF171" s="2">
        <f>(Table2[[#This Row],[Current Week High]]/Table2[[#This Row],[Close Price]])-1</f>
        <v>3.5541040295854476E-3</v>
      </c>
      <c r="AG171" s="2">
        <f>(Table2[[#This Row],[Close Price]]/Table2[[#This Row],[Current Month Low]])-1</f>
        <v>2.8197530864197518E-2</v>
      </c>
      <c r="AH171" s="2">
        <f>(Table2[[#This Row],[Current Month High]]/Table2[[#This Row],[Close Price]])-1</f>
        <v>0.1246577974160703</v>
      </c>
      <c r="AI171">
        <v>20.071082080591701</v>
      </c>
      <c r="AJ171">
        <v>50.876811594202898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-0.03</v>
      </c>
      <c r="AM171" t="s">
        <v>10506</v>
      </c>
      <c r="AN171">
        <v>-8.44</v>
      </c>
      <c r="AO171" t="s">
        <v>10506</v>
      </c>
      <c r="AP171">
        <v>0.169742888349148</v>
      </c>
      <c r="AQ171">
        <f>(Table2[[#This Row],[Sharpe Ratio]]-AVERAGE(Table2[Sharpe Ratio]))/_xlfn.STDEV.P(Table2[Sharpe Ratio])</f>
        <v>1.3853636128457791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-0.90843356643888784</v>
      </c>
      <c r="AS171">
        <f>_xlfn.RANK.AVG(Table2[[#This Row],[1Y Return vs Nifty Z-Score]],Table2[1Y Return vs Nifty Z-Score])</f>
        <v>371</v>
      </c>
      <c r="AT171">
        <f>_xlfn.RANK.AVG(Table2[[#This Row],[6M Return vs Nifty Z-Score]],Table2[6M Return vs Nifty Z-Score])</f>
        <v>189</v>
      </c>
      <c r="AU171">
        <f>_xlfn.RANK.AVG(Table2[[#This Row],[Sharpe Ratio Z-Score]],Table2[Sharpe Ratio Z-Score])</f>
        <v>63</v>
      </c>
      <c r="AV171">
        <f>(Table2[[#This Row],[Rank 1Y]]+Table2[[#This Row],[Rank 6M]]+Table2[[#This Row],[Rank Sharpe]])/3</f>
        <v>207.66666666666666</v>
      </c>
    </row>
    <row r="172" spans="1:48" x14ac:dyDescent="0.3">
      <c r="A172" t="s">
        <v>202</v>
      </c>
      <c r="B172" t="s">
        <v>203</v>
      </c>
      <c r="C172" t="s">
        <v>10465</v>
      </c>
      <c r="D172" t="s">
        <v>204</v>
      </c>
      <c r="E172">
        <v>128914.64006678401</v>
      </c>
      <c r="F172">
        <v>190.24</v>
      </c>
      <c r="G172">
        <v>71.893775336728197</v>
      </c>
      <c r="H172">
        <f>(Table2[[#This Row],[1Y Return vs Nifty]]-AVERAGE(Table2[1Y Return vs Nifty]))/_xlfn.STDEV.P(Table2[1Y Return vs Nifty])</f>
        <v>0.44675502409332535</v>
      </c>
      <c r="I172">
        <v>-0.34734070756740398</v>
      </c>
      <c r="J172">
        <f>(Table2[[#This Row],[1M Return vs Nifty]]-AVERAGE(Table2[1M Return vs Nifty]))/_xlfn.STDEV.P(Table2[1M Return vs Nifty])</f>
        <v>0.25663881426287316</v>
      </c>
      <c r="K172">
        <v>65.263969712011402</v>
      </c>
      <c r="L172">
        <f>(Table2[[#This Row],[6M Return vs Nifty]]-AVERAGE(Table2[6M Return vs Nifty]))/_xlfn.STDEV.P(Table2[6M Return vs Nifty])</f>
        <v>1.8782414981685784</v>
      </c>
      <c r="M172">
        <v>-2.4768191183952299</v>
      </c>
      <c r="N172">
        <f>(Table2[[#This Row],[1W Return vs Nifty]]-AVERAGE(Table2[1W Return vs Nifty]))/_xlfn.STDEV.P(Table2[1W Return vs Nifty])</f>
        <v>3.1350350314986244E-2</v>
      </c>
      <c r="O172">
        <v>193.79</v>
      </c>
      <c r="P172">
        <v>174.947940435329</v>
      </c>
      <c r="Q172">
        <v>132.855293046696</v>
      </c>
      <c r="R172">
        <v>36.871001927872697</v>
      </c>
      <c r="S172" s="2">
        <f>(Table2[[#This Row],[Close Price]]-Table2[[#This Row],[20D EMA]])/Table2[[#This Row],[20D EMA]]</f>
        <v>-1.8318798699623218E-2</v>
      </c>
      <c r="T172" s="2">
        <f>(Table2[[#This Row],[Close Price]]-Table2[[#This Row],[50D EMA]])/Table2[[#This Row],[50D EMA]]</f>
        <v>8.7409200283348559E-2</v>
      </c>
      <c r="U172" s="2">
        <f>(Table2[[#This Row],[Close Price]]-Table2[[#This Row],[200D EMA]])/Table2[[#This Row],[200D EMA]]</f>
        <v>0.43193391574646872</v>
      </c>
      <c r="V172">
        <v>0.71497349354781703</v>
      </c>
      <c r="W172">
        <v>188.2</v>
      </c>
      <c r="X172">
        <v>193.36</v>
      </c>
      <c r="Y172">
        <v>188.2</v>
      </c>
      <c r="Z172">
        <v>193.36</v>
      </c>
      <c r="AA172">
        <v>188.2</v>
      </c>
      <c r="AB172">
        <v>208.88</v>
      </c>
      <c r="AC172" s="2">
        <f>(Table2[[#This Row],[Close Price]]/Table2[[#This Row],[Day Low]])-1</f>
        <v>1.083953241232738E-2</v>
      </c>
      <c r="AD172" s="2">
        <f>(Table2[[#This Row],[Day High]]/Table2[[#This Row],[Close Price]])-1</f>
        <v>1.6400336417157213E-2</v>
      </c>
      <c r="AE172" s="2">
        <f>(Table2[[#This Row],[Close Price]]/Table2[[#This Row],[Current Week Low]])-1</f>
        <v>1.083953241232738E-2</v>
      </c>
      <c r="AF172" s="2">
        <f>(Table2[[#This Row],[Current Week High]]/Table2[[#This Row],[Close Price]])-1</f>
        <v>1.6400336417157213E-2</v>
      </c>
      <c r="AG172" s="2">
        <f>(Table2[[#This Row],[Close Price]]/Table2[[#This Row],[Current Month Low]])-1</f>
        <v>1.083953241232738E-2</v>
      </c>
      <c r="AH172" s="2">
        <f>(Table2[[#This Row],[Current Month High]]/Table2[[#This Row],[Close Price]])-1</f>
        <v>9.7981497056349731E-2</v>
      </c>
      <c r="AI172">
        <v>9.7981497056349696</v>
      </c>
      <c r="AJ172">
        <v>119.17050691244199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0.32</v>
      </c>
      <c r="AM172" t="s">
        <v>10507</v>
      </c>
      <c r="AN172">
        <v>-7.46</v>
      </c>
      <c r="AO172" t="s">
        <v>10506</v>
      </c>
      <c r="AP172">
        <v>1.7714514091329001E-2</v>
      </c>
      <c r="AQ172">
        <f>(Table2[[#This Row],[Sharpe Ratio]]-AVERAGE(Table2[Sharpe Ratio]))/_xlfn.STDEV.P(Table2[Sharpe Ratio])</f>
        <v>-0.34531233494310343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2.2676733518966596</v>
      </c>
      <c r="AS172">
        <f>_xlfn.RANK.AVG(Table2[[#This Row],[1Y Return vs Nifty Z-Score]],Table2[1Y Return vs Nifty Z-Score])</f>
        <v>162</v>
      </c>
      <c r="AT172">
        <f>_xlfn.RANK.AVG(Table2[[#This Row],[6M Return vs Nifty Z-Score]],Table2[6M Return vs Nifty Z-Score])</f>
        <v>37</v>
      </c>
      <c r="AU172">
        <f>_xlfn.RANK.AVG(Table2[[#This Row],[Sharpe Ratio Z-Score]],Table2[Sharpe Ratio Z-Score])</f>
        <v>433</v>
      </c>
      <c r="AV172">
        <f>(Table2[[#This Row],[Rank 1Y]]+Table2[[#This Row],[Rank 6M]]+Table2[[#This Row],[Rank Sharpe]])/3</f>
        <v>210.66666666666666</v>
      </c>
    </row>
    <row r="173" spans="1:48" x14ac:dyDescent="0.3">
      <c r="A173" t="s">
        <v>256</v>
      </c>
      <c r="B173" t="s">
        <v>257</v>
      </c>
      <c r="C173" t="s">
        <v>10461</v>
      </c>
      <c r="D173" t="s">
        <v>32</v>
      </c>
      <c r="E173">
        <v>104094.79385976</v>
      </c>
      <c r="F173">
        <v>114.76</v>
      </c>
      <c r="G173">
        <v>44.784854033465997</v>
      </c>
      <c r="H173">
        <f>(Table2[[#This Row],[1Y Return vs Nifty]]-AVERAGE(Table2[1Y Return vs Nifty]))/_xlfn.STDEV.P(Table2[1Y Return vs Nifty])</f>
        <v>7.7029539712903342E-2</v>
      </c>
      <c r="I173">
        <v>-8.2785728018410101</v>
      </c>
      <c r="J173">
        <f>(Table2[[#This Row],[1M Return vs Nifty]]-AVERAGE(Table2[1M Return vs Nifty]))/_xlfn.STDEV.P(Table2[1M Return vs Nifty])</f>
        <v>-0.59910168027268051</v>
      </c>
      <c r="K173">
        <v>12.243851000984201</v>
      </c>
      <c r="L173">
        <f>(Table2[[#This Row],[6M Return vs Nifty]]-AVERAGE(Table2[6M Return vs Nifty]))/_xlfn.STDEV.P(Table2[6M Return vs Nifty])</f>
        <v>0.12750220201728876</v>
      </c>
      <c r="M173">
        <v>-0.161056825773227</v>
      </c>
      <c r="N173">
        <f>(Table2[[#This Row],[1W Return vs Nifty]]-AVERAGE(Table2[1W Return vs Nifty]))/_xlfn.STDEV.P(Table2[1W Return vs Nifty])</f>
        <v>0.61477825656780472</v>
      </c>
      <c r="O173">
        <v>116.17</v>
      </c>
      <c r="P173">
        <v>116.758249229057</v>
      </c>
      <c r="Q173">
        <v>103.708670066764</v>
      </c>
      <c r="R173">
        <v>45.755191227499601</v>
      </c>
      <c r="S173" s="2">
        <f>(Table2[[#This Row],[Close Price]]-Table2[[#This Row],[20D EMA]])/Table2[[#This Row],[20D EMA]]</f>
        <v>-1.2137384867005222E-2</v>
      </c>
      <c r="T173" s="2">
        <f>(Table2[[#This Row],[Close Price]]-Table2[[#This Row],[50D EMA]])/Table2[[#This Row],[50D EMA]]</f>
        <v>-1.7114415831440043E-2</v>
      </c>
      <c r="U173" s="2">
        <f>(Table2[[#This Row],[Close Price]]-Table2[[#This Row],[200D EMA]])/Table2[[#This Row],[200D EMA]]</f>
        <v>0.10656129257198599</v>
      </c>
      <c r="V173">
        <v>0.79411399480640099</v>
      </c>
      <c r="W173">
        <v>111.03</v>
      </c>
      <c r="X173">
        <v>115.49</v>
      </c>
      <c r="Y173">
        <v>111.03</v>
      </c>
      <c r="Z173">
        <v>115.49</v>
      </c>
      <c r="AA173">
        <v>111.03</v>
      </c>
      <c r="AB173">
        <v>120.19</v>
      </c>
      <c r="AC173" s="2">
        <f>(Table2[[#This Row],[Close Price]]/Table2[[#This Row],[Day Low]])-1</f>
        <v>3.3594524002521942E-2</v>
      </c>
      <c r="AD173" s="2">
        <f>(Table2[[#This Row],[Day High]]/Table2[[#This Row],[Close Price]])-1</f>
        <v>6.3611014290692047E-3</v>
      </c>
      <c r="AE173" s="2">
        <f>(Table2[[#This Row],[Close Price]]/Table2[[#This Row],[Current Week Low]])-1</f>
        <v>3.3594524002521942E-2</v>
      </c>
      <c r="AF173" s="2">
        <f>(Table2[[#This Row],[Current Week High]]/Table2[[#This Row],[Close Price]])-1</f>
        <v>6.3611014290692047E-3</v>
      </c>
      <c r="AG173" s="2">
        <f>(Table2[[#This Row],[Close Price]]/Table2[[#This Row],[Current Month Low]])-1</f>
        <v>3.3594524002521942E-2</v>
      </c>
      <c r="AH173" s="2">
        <f>(Table2[[#This Row],[Current Month High]]/Table2[[#This Row],[Close Price]])-1</f>
        <v>4.7316138027187149E-2</v>
      </c>
      <c r="AI173">
        <v>12.3213663297316</v>
      </c>
      <c r="AJ173">
        <v>79.733750978856705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-0.14000000000000001</v>
      </c>
      <c r="AM173" t="s">
        <v>10506</v>
      </c>
      <c r="AN173">
        <v>-1.96</v>
      </c>
      <c r="AO173" t="s">
        <v>10506</v>
      </c>
      <c r="AP173">
        <v>0.15317847056386499</v>
      </c>
      <c r="AQ173">
        <f>(Table2[[#This Row],[Sharpe Ratio]]-AVERAGE(Table2[Sharpe Ratio]))/_xlfn.STDEV.P(Table2[Sharpe Ratio])</f>
        <v>1.1967959221757509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265</v>
      </c>
      <c r="AT173">
        <f>_xlfn.RANK.AVG(Table2[[#This Row],[6M Return vs Nifty Z-Score]],Table2[6M Return vs Nifty Z-Score])</f>
        <v>280</v>
      </c>
      <c r="AU173">
        <f>_xlfn.RANK.AVG(Table2[[#This Row],[Sharpe Ratio Z-Score]],Table2[Sharpe Ratio Z-Score])</f>
        <v>87</v>
      </c>
      <c r="AV173">
        <f>(Table2[[#This Row],[Rank 1Y]]+Table2[[#This Row],[Rank 6M]]+Table2[[#This Row],[Rank Sharpe]])/3</f>
        <v>210.66666666666666</v>
      </c>
    </row>
    <row r="174" spans="1:48" x14ac:dyDescent="0.3">
      <c r="A174" t="s">
        <v>1728</v>
      </c>
      <c r="B174" t="s">
        <v>1729</v>
      </c>
      <c r="C174" t="s">
        <v>628</v>
      </c>
      <c r="D174" t="s">
        <v>628</v>
      </c>
      <c r="E174">
        <v>4332.6891322000001</v>
      </c>
      <c r="F174">
        <v>209.78</v>
      </c>
      <c r="G174">
        <v>61.107309699775897</v>
      </c>
      <c r="H174">
        <f>(Table2[[#This Row],[1Y Return vs Nifty]]-AVERAGE(Table2[1Y Return vs Nifty]))/_xlfn.STDEV.P(Table2[1Y Return vs Nifty])</f>
        <v>0.29964362900085223</v>
      </c>
      <c r="I174">
        <v>10.397230507600399</v>
      </c>
      <c r="J174">
        <f>(Table2[[#This Row],[1M Return vs Nifty]]-AVERAGE(Table2[1M Return vs Nifty]))/_xlfn.STDEV.P(Table2[1M Return vs Nifty])</f>
        <v>1.4159246069304081</v>
      </c>
      <c r="K174">
        <v>31.9118794714249</v>
      </c>
      <c r="L174">
        <f>(Table2[[#This Row],[6M Return vs Nifty]]-AVERAGE(Table2[6M Return vs Nifty]))/_xlfn.STDEV.P(Table2[6M Return vs Nifty])</f>
        <v>0.77694605763546432</v>
      </c>
      <c r="M174">
        <v>-4.6413413156305099</v>
      </c>
      <c r="N174">
        <f>(Table2[[#This Row],[1W Return vs Nifty]]-AVERAGE(Table2[1W Return vs Nifty]))/_xlfn.STDEV.P(Table2[1W Return vs Nifty])</f>
        <v>-0.51397446890075726</v>
      </c>
      <c r="O174">
        <v>208.17</v>
      </c>
      <c r="P174">
        <v>194.18719634349901</v>
      </c>
      <c r="Q174">
        <v>167.128613973759</v>
      </c>
      <c r="R174">
        <v>47.378295623096101</v>
      </c>
      <c r="S174" s="2">
        <f>(Table2[[#This Row],[Close Price]]-Table2[[#This Row],[20D EMA]])/Table2[[#This Row],[20D EMA]]</f>
        <v>7.7340635057886039E-3</v>
      </c>
      <c r="T174" s="2">
        <f>(Table2[[#This Row],[Close Price]]-Table2[[#This Row],[50D EMA]])/Table2[[#This Row],[50D EMA]]</f>
        <v>8.0297794860371627E-2</v>
      </c>
      <c r="U174" s="2">
        <f>(Table2[[#This Row],[Close Price]]-Table2[[#This Row],[200D EMA]])/Table2[[#This Row],[200D EMA]]</f>
        <v>0.25520097972533734</v>
      </c>
      <c r="V174">
        <v>1.1047070921403701</v>
      </c>
      <c r="W174">
        <v>200.64</v>
      </c>
      <c r="X174">
        <v>212.65</v>
      </c>
      <c r="Y174">
        <v>200.64</v>
      </c>
      <c r="Z174">
        <v>212.65</v>
      </c>
      <c r="AA174">
        <v>200.64</v>
      </c>
      <c r="AB174">
        <v>231.54</v>
      </c>
      <c r="AC174" s="2">
        <f>(Table2[[#This Row],[Close Price]]/Table2[[#This Row],[Day Low]])-1</f>
        <v>4.5554226475279291E-2</v>
      </c>
      <c r="AD174" s="2">
        <f>(Table2[[#This Row],[Day High]]/Table2[[#This Row],[Close Price]])-1</f>
        <v>1.3680999141958194E-2</v>
      </c>
      <c r="AE174" s="2">
        <f>(Table2[[#This Row],[Close Price]]/Table2[[#This Row],[Current Week Low]])-1</f>
        <v>4.5554226475279291E-2</v>
      </c>
      <c r="AF174" s="2">
        <f>(Table2[[#This Row],[Current Week High]]/Table2[[#This Row],[Close Price]])-1</f>
        <v>1.3680999141958194E-2</v>
      </c>
      <c r="AG174" s="2">
        <f>(Table2[[#This Row],[Close Price]]/Table2[[#This Row],[Current Month Low]])-1</f>
        <v>4.5554226475279291E-2</v>
      </c>
      <c r="AH174" s="2">
        <f>(Table2[[#This Row],[Current Month High]]/Table2[[#This Row],[Close Price]])-1</f>
        <v>0.10372771474878451</v>
      </c>
      <c r="AI174">
        <v>10.3727714748784</v>
      </c>
      <c r="AJ174">
        <v>93.702677746999001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0.11</v>
      </c>
      <c r="AM174" t="s">
        <v>10507</v>
      </c>
      <c r="AN174">
        <v>-4.13</v>
      </c>
      <c r="AO174" t="s">
        <v>10506</v>
      </c>
      <c r="AP174">
        <v>5.8282351952750999E-2</v>
      </c>
      <c r="AQ174">
        <f>(Table2[[#This Row],[Sharpe Ratio]]-AVERAGE(Table2[Sharpe Ratio]))/_xlfn.STDEV.P(Table2[Sharpe Ratio])</f>
        <v>0.11650791133208334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2.0950477359980502</v>
      </c>
      <c r="AS174">
        <f>_xlfn.RANK.AVG(Table2[[#This Row],[1Y Return vs Nifty Z-Score]],Table2[1Y Return vs Nifty Z-Score])</f>
        <v>205</v>
      </c>
      <c r="AT174">
        <f>_xlfn.RANK.AVG(Table2[[#This Row],[6M Return vs Nifty Z-Score]],Table2[6M Return vs Nifty Z-Score])</f>
        <v>126</v>
      </c>
      <c r="AU174">
        <f>_xlfn.RANK.AVG(Table2[[#This Row],[Sharpe Ratio Z-Score]],Table2[Sharpe Ratio Z-Score])</f>
        <v>302</v>
      </c>
      <c r="AV174">
        <f>(Table2[[#This Row],[Rank 1Y]]+Table2[[#This Row],[Rank 6M]]+Table2[[#This Row],[Rank Sharpe]])/3</f>
        <v>211</v>
      </c>
    </row>
    <row r="175" spans="1:48" x14ac:dyDescent="0.3">
      <c r="A175" t="s">
        <v>326</v>
      </c>
      <c r="B175" t="s">
        <v>327</v>
      </c>
      <c r="C175" t="s">
        <v>10465</v>
      </c>
      <c r="D175" t="s">
        <v>132</v>
      </c>
      <c r="E175">
        <v>75679.104188440004</v>
      </c>
      <c r="F175">
        <v>1625.45</v>
      </c>
      <c r="G175">
        <v>66.606849392652293</v>
      </c>
      <c r="H175">
        <f>(Table2[[#This Row],[1Y Return vs Nifty]]-AVERAGE(Table2[1Y Return vs Nifty]))/_xlfn.STDEV.P(Table2[1Y Return vs Nifty])</f>
        <v>0.37464919466212404</v>
      </c>
      <c r="I175">
        <v>-13.8393797065724</v>
      </c>
      <c r="J175">
        <f>(Table2[[#This Row],[1M Return vs Nifty]]-AVERAGE(Table2[1M Return vs Nifty]))/_xlfn.STDEV.P(Table2[1M Return vs Nifty])</f>
        <v>-1.1990850868996663</v>
      </c>
      <c r="K175">
        <v>22.580495034576501</v>
      </c>
      <c r="L175">
        <f>(Table2[[#This Row],[6M Return vs Nifty]]-AVERAGE(Table2[6M Return vs Nifty]))/_xlfn.STDEV.P(Table2[6M Return vs Nifty])</f>
        <v>0.46882110774380537</v>
      </c>
      <c r="M175">
        <v>-2.5986878913023501</v>
      </c>
      <c r="N175">
        <f>(Table2[[#This Row],[1W Return vs Nifty]]-AVERAGE(Table2[1W Return vs Nifty]))/_xlfn.STDEV.P(Table2[1W Return vs Nifty])</f>
        <v>6.4700773041679531E-4</v>
      </c>
      <c r="O175">
        <v>1639.65</v>
      </c>
      <c r="P175">
        <v>1573.84946333523</v>
      </c>
      <c r="Q175">
        <v>1309.92392075525</v>
      </c>
      <c r="R175">
        <v>45.814205455005897</v>
      </c>
      <c r="S175" s="2">
        <f>(Table2[[#This Row],[Close Price]]-Table2[[#This Row],[20D EMA]])/Table2[[#This Row],[20D EMA]]</f>
        <v>-8.6603848382276975E-3</v>
      </c>
      <c r="T175" s="2">
        <f>(Table2[[#This Row],[Close Price]]-Table2[[#This Row],[50D EMA]])/Table2[[#This Row],[50D EMA]]</f>
        <v>3.2786195800086598E-2</v>
      </c>
      <c r="U175" s="2">
        <f>(Table2[[#This Row],[Close Price]]-Table2[[#This Row],[200D EMA]])/Table2[[#This Row],[200D EMA]]</f>
        <v>0.24087359139363623</v>
      </c>
      <c r="V175">
        <v>0.62571092320608801</v>
      </c>
      <c r="W175">
        <v>1549.45</v>
      </c>
      <c r="X175">
        <v>1646.3</v>
      </c>
      <c r="Y175">
        <v>1549.45</v>
      </c>
      <c r="Z175">
        <v>1646.3</v>
      </c>
      <c r="AA175">
        <v>1549.45</v>
      </c>
      <c r="AB175">
        <v>1696.8</v>
      </c>
      <c r="AC175" s="2">
        <f>(Table2[[#This Row],[Close Price]]/Table2[[#This Row],[Day Low]])-1</f>
        <v>4.9049662783568371E-2</v>
      </c>
      <c r="AD175" s="2">
        <f>(Table2[[#This Row],[Day High]]/Table2[[#This Row],[Close Price]])-1</f>
        <v>1.2827217078347442E-2</v>
      </c>
      <c r="AE175" s="2">
        <f>(Table2[[#This Row],[Close Price]]/Table2[[#This Row],[Current Week Low]])-1</f>
        <v>4.9049662783568371E-2</v>
      </c>
      <c r="AF175" s="2">
        <f>(Table2[[#This Row],[Current Week High]]/Table2[[#This Row],[Close Price]])-1</f>
        <v>1.2827217078347442E-2</v>
      </c>
      <c r="AG175" s="2">
        <f>(Table2[[#This Row],[Close Price]]/Table2[[#This Row],[Current Month Low]])-1</f>
        <v>4.9049662783568371E-2</v>
      </c>
      <c r="AH175" s="2">
        <f>(Table2[[#This Row],[Current Month High]]/Table2[[#This Row],[Close Price]])-1</f>
        <v>4.3895536620628173E-2</v>
      </c>
      <c r="AI175">
        <v>11.015411116921401</v>
      </c>
      <c r="AJ175">
        <v>93.436867785314703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0.15</v>
      </c>
      <c r="AM175" t="s">
        <v>10507</v>
      </c>
      <c r="AN175">
        <v>-1.94</v>
      </c>
      <c r="AO175" t="s">
        <v>10506</v>
      </c>
      <c r="AP175">
        <v>7.1617172550590996E-2</v>
      </c>
      <c r="AQ175">
        <f>(Table2[[#This Row],[Sharpe Ratio]]-AVERAGE(Table2[Sharpe Ratio]))/_xlfn.STDEV.P(Table2[Sharpe Ratio])</f>
        <v>0.26831018764679243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-8.665758911652767E-2</v>
      </c>
      <c r="AS175">
        <f>_xlfn.RANK.AVG(Table2[[#This Row],[1Y Return vs Nifty Z-Score]],Table2[1Y Return vs Nifty Z-Score])</f>
        <v>181</v>
      </c>
      <c r="AT175">
        <f>_xlfn.RANK.AVG(Table2[[#This Row],[6M Return vs Nifty Z-Score]],Table2[6M Return vs Nifty Z-Score])</f>
        <v>198</v>
      </c>
      <c r="AU175">
        <f>_xlfn.RANK.AVG(Table2[[#This Row],[Sharpe Ratio Z-Score]],Table2[Sharpe Ratio Z-Score])</f>
        <v>255</v>
      </c>
      <c r="AV175">
        <f>(Table2[[#This Row],[Rank 1Y]]+Table2[[#This Row],[Rank 6M]]+Table2[[#This Row],[Rank Sharpe]])/3</f>
        <v>211.33333333333334</v>
      </c>
    </row>
    <row r="176" spans="1:48" x14ac:dyDescent="0.3">
      <c r="A176" t="s">
        <v>611</v>
      </c>
      <c r="B176" t="s">
        <v>612</v>
      </c>
      <c r="C176" t="s">
        <v>10461</v>
      </c>
      <c r="D176" t="s">
        <v>592</v>
      </c>
      <c r="E176">
        <v>29895.838239764998</v>
      </c>
      <c r="F176">
        <v>2208.35</v>
      </c>
      <c r="G176">
        <v>179.007688627113</v>
      </c>
      <c r="H176">
        <f>(Table2[[#This Row],[1Y Return vs Nifty]]-AVERAGE(Table2[1Y Return vs Nifty]))/_xlfn.STDEV.P(Table2[1Y Return vs Nifty])</f>
        <v>1.9076299527613421</v>
      </c>
      <c r="I176">
        <v>-15.8773188241223</v>
      </c>
      <c r="J176">
        <f>(Table2[[#This Row],[1M Return vs Nifty]]-AVERAGE(Table2[1M Return vs Nifty]))/_xlfn.STDEV.P(Table2[1M Return vs Nifty])</f>
        <v>-1.4189685813626063</v>
      </c>
      <c r="K176">
        <v>-9.0179123072937699</v>
      </c>
      <c r="L176">
        <f>(Table2[[#This Row],[6M Return vs Nifty]]-AVERAGE(Table2[6M Return vs Nifty]))/_xlfn.STDEV.P(Table2[6M Return vs Nifty])</f>
        <v>-0.57456722812014371</v>
      </c>
      <c r="M176">
        <v>-5.2062974427235398</v>
      </c>
      <c r="N176">
        <f>(Table2[[#This Row],[1W Return vs Nifty]]-AVERAGE(Table2[1W Return vs Nifty]))/_xlfn.STDEV.P(Table2[1W Return vs Nifty])</f>
        <v>-0.65630823580106723</v>
      </c>
      <c r="O176">
        <v>2402.59</v>
      </c>
      <c r="P176">
        <v>2517.4487966256102</v>
      </c>
      <c r="Q176">
        <v>2242.8091274292801</v>
      </c>
      <c r="R176">
        <v>21.882778548230501</v>
      </c>
      <c r="S176" s="2">
        <f>(Table2[[#This Row],[Close Price]]-Table2[[#This Row],[20D EMA]])/Table2[[#This Row],[20D EMA]]</f>
        <v>-8.0846086931186861E-2</v>
      </c>
      <c r="T176" s="2">
        <f>(Table2[[#This Row],[Close Price]]-Table2[[#This Row],[50D EMA]])/Table2[[#This Row],[50D EMA]]</f>
        <v>-0.12278255551410876</v>
      </c>
      <c r="U176" s="2">
        <f>(Table2[[#This Row],[Close Price]]-Table2[[#This Row],[200D EMA]])/Table2[[#This Row],[200D EMA]]</f>
        <v>-1.536427108658036E-2</v>
      </c>
      <c r="V176">
        <v>0.88856297525521499</v>
      </c>
      <c r="W176">
        <v>2180</v>
      </c>
      <c r="X176">
        <v>2298</v>
      </c>
      <c r="Y176">
        <v>2180</v>
      </c>
      <c r="Z176">
        <v>2298</v>
      </c>
      <c r="AA176">
        <v>2180</v>
      </c>
      <c r="AB176">
        <v>2619.75</v>
      </c>
      <c r="AC176" s="2">
        <f>(Table2[[#This Row],[Close Price]]/Table2[[#This Row],[Day Low]])-1</f>
        <v>1.3004587155963199E-2</v>
      </c>
      <c r="AD176" s="2">
        <f>(Table2[[#This Row],[Day High]]/Table2[[#This Row],[Close Price]])-1</f>
        <v>4.0595920030792154E-2</v>
      </c>
      <c r="AE176" s="2">
        <f>(Table2[[#This Row],[Close Price]]/Table2[[#This Row],[Current Week Low]])-1</f>
        <v>1.3004587155963199E-2</v>
      </c>
      <c r="AF176" s="2">
        <f>(Table2[[#This Row],[Current Week High]]/Table2[[#This Row],[Close Price]])-1</f>
        <v>4.0595920030792154E-2</v>
      </c>
      <c r="AG176" s="2">
        <f>(Table2[[#This Row],[Close Price]]/Table2[[#This Row],[Current Month Low]])-1</f>
        <v>1.3004587155963199E-2</v>
      </c>
      <c r="AH176" s="2">
        <f>(Table2[[#This Row],[Current Month High]]/Table2[[#This Row],[Close Price]])-1</f>
        <v>0.18629293363823685</v>
      </c>
      <c r="AI176">
        <v>47.834355967124701</v>
      </c>
      <c r="AJ176">
        <v>204.32715496451399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-0.28000000000000003</v>
      </c>
      <c r="AM176" t="s">
        <v>10506</v>
      </c>
      <c r="AN176">
        <v>-10.15</v>
      </c>
      <c r="AO176" t="s">
        <v>10506</v>
      </c>
      <c r="AP176">
        <v>0.15209516858771199</v>
      </c>
      <c r="AQ176">
        <f>(Table2[[#This Row],[Sharpe Ratio]]-AVERAGE(Table2[Sharpe Ratio]))/_xlfn.STDEV.P(Table2[Sharpe Ratio])</f>
        <v>1.1844637198255457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30</v>
      </c>
      <c r="AT176">
        <f>_xlfn.RANK.AVG(Table2[[#This Row],[6M Return vs Nifty Z-Score]],Table2[6M Return vs Nifty Z-Score])</f>
        <v>515</v>
      </c>
      <c r="AU176">
        <f>_xlfn.RANK.AVG(Table2[[#This Row],[Sharpe Ratio Z-Score]],Table2[Sharpe Ratio Z-Score])</f>
        <v>93</v>
      </c>
      <c r="AV176">
        <f>(Table2[[#This Row],[Rank 1Y]]+Table2[[#This Row],[Rank 6M]]+Table2[[#This Row],[Rank Sharpe]])/3</f>
        <v>212.66666666666666</v>
      </c>
    </row>
    <row r="177" spans="1:48" x14ac:dyDescent="0.3">
      <c r="A177" t="s">
        <v>1368</v>
      </c>
      <c r="B177" t="s">
        <v>1369</v>
      </c>
      <c r="C177" t="s">
        <v>10475</v>
      </c>
      <c r="D177" t="s">
        <v>352</v>
      </c>
      <c r="E177">
        <v>7580.8147392999999</v>
      </c>
      <c r="F177">
        <v>1663.25</v>
      </c>
      <c r="G177">
        <v>90.886296319047702</v>
      </c>
      <c r="H177">
        <f>(Table2[[#This Row],[1Y Return vs Nifty]]-AVERAGE(Table2[1Y Return vs Nifty]))/_xlfn.STDEV.P(Table2[1Y Return vs Nifty])</f>
        <v>0.70578484461770008</v>
      </c>
      <c r="I177">
        <v>0.52752824045090696</v>
      </c>
      <c r="J177">
        <f>(Table2[[#This Row],[1M Return vs Nifty]]-AVERAGE(Table2[1M Return vs Nifty]))/_xlfn.STDEV.P(Table2[1M Return vs Nifty])</f>
        <v>0.35103282232267086</v>
      </c>
      <c r="K177">
        <v>27.930084791150499</v>
      </c>
      <c r="L177">
        <f>(Table2[[#This Row],[6M Return vs Nifty]]-AVERAGE(Table2[6M Return vs Nifty]))/_xlfn.STDEV.P(Table2[6M Return vs Nifty])</f>
        <v>0.6454660725762702</v>
      </c>
      <c r="M177">
        <v>0.79530364131123898</v>
      </c>
      <c r="N177">
        <f>(Table2[[#This Row],[1W Return vs Nifty]]-AVERAGE(Table2[1W Return vs Nifty]))/_xlfn.STDEV.P(Table2[1W Return vs Nifty])</f>
        <v>0.85572154626197416</v>
      </c>
      <c r="O177">
        <v>1669.04</v>
      </c>
      <c r="P177">
        <v>1546.5103081002601</v>
      </c>
      <c r="Q177">
        <v>1223.1026418064901</v>
      </c>
      <c r="R177">
        <v>42.694646027586501</v>
      </c>
      <c r="S177" s="2">
        <f>(Table2[[#This Row],[Close Price]]-Table2[[#This Row],[20D EMA]])/Table2[[#This Row],[20D EMA]]</f>
        <v>-3.4690600584767074E-3</v>
      </c>
      <c r="T177" s="2">
        <f>(Table2[[#This Row],[Close Price]]-Table2[[#This Row],[50D EMA]])/Table2[[#This Row],[50D EMA]]</f>
        <v>7.5485880235187985E-2</v>
      </c>
      <c r="U177" s="2">
        <f>(Table2[[#This Row],[Close Price]]-Table2[[#This Row],[200D EMA]])/Table2[[#This Row],[200D EMA]]</f>
        <v>0.35986134208934745</v>
      </c>
      <c r="V177">
        <v>0.81831646104903599</v>
      </c>
      <c r="W177">
        <v>1631.7</v>
      </c>
      <c r="X177">
        <v>1689.95</v>
      </c>
      <c r="Y177">
        <v>1631.7</v>
      </c>
      <c r="Z177">
        <v>1689.95</v>
      </c>
      <c r="AA177">
        <v>1603.7</v>
      </c>
      <c r="AB177">
        <v>1803.95</v>
      </c>
      <c r="AC177" s="2">
        <f>(Table2[[#This Row],[Close Price]]/Table2[[#This Row],[Day Low]])-1</f>
        <v>1.9335662192804914E-2</v>
      </c>
      <c r="AD177" s="2">
        <f>(Table2[[#This Row],[Day High]]/Table2[[#This Row],[Close Price]])-1</f>
        <v>1.6052908462347748E-2</v>
      </c>
      <c r="AE177" s="2">
        <f>(Table2[[#This Row],[Close Price]]/Table2[[#This Row],[Current Week Low]])-1</f>
        <v>1.9335662192804914E-2</v>
      </c>
      <c r="AF177" s="2">
        <f>(Table2[[#This Row],[Current Week High]]/Table2[[#This Row],[Close Price]])-1</f>
        <v>1.6052908462347748E-2</v>
      </c>
      <c r="AG177" s="2">
        <f>(Table2[[#This Row],[Close Price]]/Table2[[#This Row],[Current Month Low]])-1</f>
        <v>3.7132880214503894E-2</v>
      </c>
      <c r="AH177" s="2">
        <f>(Table2[[#This Row],[Current Month High]]/Table2[[#This Row],[Close Price]])-1</f>
        <v>8.4593416503832897E-2</v>
      </c>
      <c r="AI177">
        <v>8.4593416503832906</v>
      </c>
      <c r="AJ177">
        <v>136.47543897064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10507</v>
      </c>
      <c r="AN177">
        <v>1.19</v>
      </c>
      <c r="AO177" t="s">
        <v>10507</v>
      </c>
      <c r="AP177">
        <v>3.9333332234337E-2</v>
      </c>
      <c r="AQ177">
        <f>(Table2[[#This Row],[Sharpe Ratio]]-AVERAGE(Table2[Sharpe Ratio]))/_xlfn.STDEV.P(Table2[Sharpe Ratio])</f>
        <v>-9.9205851450259286E-2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2.4587994343283559</v>
      </c>
      <c r="AS177">
        <f>_xlfn.RANK.AVG(Table2[[#This Row],[1Y Return vs Nifty Z-Score]],Table2[1Y Return vs Nifty Z-Score])</f>
        <v>114</v>
      </c>
      <c r="AT177">
        <f>_xlfn.RANK.AVG(Table2[[#This Row],[6M Return vs Nifty Z-Score]],Table2[6M Return vs Nifty Z-Score])</f>
        <v>162</v>
      </c>
      <c r="AU177">
        <f>_xlfn.RANK.AVG(Table2[[#This Row],[Sharpe Ratio Z-Score]],Table2[Sharpe Ratio Z-Score])</f>
        <v>362</v>
      </c>
      <c r="AV177">
        <f>(Table2[[#This Row],[Rank 1Y]]+Table2[[#This Row],[Rank 6M]]+Table2[[#This Row],[Rank Sharpe]])/3</f>
        <v>212.66666666666666</v>
      </c>
    </row>
    <row r="178" spans="1:48" x14ac:dyDescent="0.3">
      <c r="A178" t="s">
        <v>25</v>
      </c>
      <c r="B178" t="s">
        <v>26</v>
      </c>
      <c r="C178" t="s">
        <v>10462</v>
      </c>
      <c r="D178" t="s">
        <v>27</v>
      </c>
      <c r="E178">
        <v>875365.28919150005</v>
      </c>
      <c r="F178">
        <v>1465.4</v>
      </c>
      <c r="G178">
        <v>40.865758413580501</v>
      </c>
      <c r="H178">
        <f>(Table2[[#This Row],[1Y Return vs Nifty]]-AVERAGE(Table2[1Y Return vs Nifty]))/_xlfn.STDEV.P(Table2[1Y Return vs Nifty])</f>
        <v>2.3578887428152024E-2</v>
      </c>
      <c r="I178">
        <v>-0.39854120515286701</v>
      </c>
      <c r="J178">
        <f>(Table2[[#This Row],[1M Return vs Nifty]]-AVERAGE(Table2[1M Return vs Nifty]))/_xlfn.STDEV.P(Table2[1M Return vs Nifty])</f>
        <v>0.25111453523491672</v>
      </c>
      <c r="K178">
        <v>12.928685152036101</v>
      </c>
      <c r="L178">
        <f>(Table2[[#This Row],[6M Return vs Nifty]]-AVERAGE(Table2[6M Return vs Nifty]))/_xlfn.STDEV.P(Table2[6M Return vs Nifty])</f>
        <v>0.15011561912651164</v>
      </c>
      <c r="M178">
        <v>2.3106117963141299</v>
      </c>
      <c r="N178">
        <f>(Table2[[#This Row],[1W Return vs Nifty]]-AVERAGE(Table2[1W Return vs Nifty]))/_xlfn.STDEV.P(Table2[1W Return vs Nifty])</f>
        <v>1.2374848503013425</v>
      </c>
      <c r="O178">
        <v>1440.77</v>
      </c>
      <c r="P178">
        <v>1396.9279821319201</v>
      </c>
      <c r="Q178">
        <v>1202.68908402016</v>
      </c>
      <c r="R178">
        <v>60.434330814949199</v>
      </c>
      <c r="S178" s="2">
        <f>(Table2[[#This Row],[Close Price]]-Table2[[#This Row],[20D EMA]])/Table2[[#This Row],[20D EMA]]</f>
        <v>1.7095025576601478E-2</v>
      </c>
      <c r="T178" s="2">
        <f>(Table2[[#This Row],[Close Price]]-Table2[[#This Row],[50D EMA]])/Table2[[#This Row],[50D EMA]]</f>
        <v>4.9016140233357992E-2</v>
      </c>
      <c r="U178" s="2">
        <f>(Table2[[#This Row],[Close Price]]-Table2[[#This Row],[200D EMA]])/Table2[[#This Row],[200D EMA]]</f>
        <v>0.21843626875010072</v>
      </c>
      <c r="V178">
        <v>0.55804301924681499</v>
      </c>
      <c r="W178">
        <v>1449.05</v>
      </c>
      <c r="X178">
        <v>1472</v>
      </c>
      <c r="Y178">
        <v>1449.05</v>
      </c>
      <c r="Z178">
        <v>1472</v>
      </c>
      <c r="AA178">
        <v>1408.45</v>
      </c>
      <c r="AB178">
        <v>1485.95</v>
      </c>
      <c r="AC178" s="2">
        <f>(Table2[[#This Row],[Close Price]]/Table2[[#This Row],[Day Low]])-1</f>
        <v>1.1283254546081922E-2</v>
      </c>
      <c r="AD178" s="2">
        <f>(Table2[[#This Row],[Day High]]/Table2[[#This Row],[Close Price]])-1</f>
        <v>4.5038897229425778E-3</v>
      </c>
      <c r="AE178" s="2">
        <f>(Table2[[#This Row],[Close Price]]/Table2[[#This Row],[Current Week Low]])-1</f>
        <v>1.1283254546081922E-2</v>
      </c>
      <c r="AF178" s="2">
        <f>(Table2[[#This Row],[Current Week High]]/Table2[[#This Row],[Close Price]])-1</f>
        <v>4.5038897229425778E-3</v>
      </c>
      <c r="AG178" s="2">
        <f>(Table2[[#This Row],[Close Price]]/Table2[[#This Row],[Current Month Low]])-1</f>
        <v>4.0434520217260239E-2</v>
      </c>
      <c r="AH178" s="2">
        <f>(Table2[[#This Row],[Current Month High]]/Table2[[#This Row],[Close Price]])-1</f>
        <v>1.4023474819161885E-2</v>
      </c>
      <c r="AI178">
        <v>4.8348573768254299</v>
      </c>
      <c r="AJ178">
        <v>73.000413198748603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0.03</v>
      </c>
      <c r="AM178" t="s">
        <v>10507</v>
      </c>
      <c r="AN178">
        <v>3.21</v>
      </c>
      <c r="AO178" t="s">
        <v>10507</v>
      </c>
      <c r="AP178">
        <v>0.15342842363317999</v>
      </c>
      <c r="AQ178">
        <f>(Table2[[#This Row],[Sharpe Ratio]]-AVERAGE(Table2[Sharpe Ratio]))/_xlfn.STDEV.P(Table2[Sharpe Ratio])</f>
        <v>1.1996413631485383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2.861935255239461</v>
      </c>
      <c r="AS178">
        <f>_xlfn.RANK.AVG(Table2[[#This Row],[1Y Return vs Nifty Z-Score]],Table2[1Y Return vs Nifty Z-Score])</f>
        <v>281</v>
      </c>
      <c r="AT178">
        <f>_xlfn.RANK.AVG(Table2[[#This Row],[6M Return vs Nifty Z-Score]],Table2[6M Return vs Nifty Z-Score])</f>
        <v>274</v>
      </c>
      <c r="AU178">
        <f>_xlfn.RANK.AVG(Table2[[#This Row],[Sharpe Ratio Z-Score]],Table2[Sharpe Ratio Z-Score])</f>
        <v>86</v>
      </c>
      <c r="AV178">
        <f>(Table2[[#This Row],[Rank 1Y]]+Table2[[#This Row],[Rank 6M]]+Table2[[#This Row],[Rank Sharpe]])/3</f>
        <v>213.66666666666666</v>
      </c>
    </row>
    <row r="179" spans="1:48" x14ac:dyDescent="0.3">
      <c r="A179" t="s">
        <v>913</v>
      </c>
      <c r="B179" t="s">
        <v>914</v>
      </c>
      <c r="C179" t="s">
        <v>10465</v>
      </c>
      <c r="D179" t="s">
        <v>654</v>
      </c>
      <c r="E179">
        <v>16062.849989320001</v>
      </c>
      <c r="F179">
        <v>889.3</v>
      </c>
      <c r="G179">
        <v>46.644030277054902</v>
      </c>
      <c r="H179">
        <f>(Table2[[#This Row],[1Y Return vs Nifty]]-AVERAGE(Table2[1Y Return vs Nifty]))/_xlfn.STDEV.P(Table2[1Y Return vs Nifty])</f>
        <v>0.10238594654000803</v>
      </c>
      <c r="I179">
        <v>-7.5988697496006701</v>
      </c>
      <c r="J179">
        <f>(Table2[[#This Row],[1M Return vs Nifty]]-AVERAGE(Table2[1M Return vs Nifty]))/_xlfn.STDEV.P(Table2[1M Return vs Nifty])</f>
        <v>-0.5257651016493633</v>
      </c>
      <c r="K179">
        <v>7.0559608897691</v>
      </c>
      <c r="L179">
        <f>(Table2[[#This Row],[6M Return vs Nifty]]-AVERAGE(Table2[6M Return vs Nifty]))/_xlfn.STDEV.P(Table2[6M Return vs Nifty])</f>
        <v>-4.380339485097965E-2</v>
      </c>
      <c r="M179">
        <v>-6.3894763552497604</v>
      </c>
      <c r="N179">
        <f>(Table2[[#This Row],[1W Return vs Nifty]]-AVERAGE(Table2[1W Return vs Nifty]))/_xlfn.STDEV.P(Table2[1W Return vs Nifty])</f>
        <v>-0.95439565084230338</v>
      </c>
      <c r="O179">
        <v>889.38</v>
      </c>
      <c r="P179">
        <v>832.56473464352302</v>
      </c>
      <c r="Q179">
        <v>720.38058168387295</v>
      </c>
      <c r="R179">
        <v>46.222255897564899</v>
      </c>
      <c r="S179" s="2">
        <f>(Table2[[#This Row],[Close Price]]-Table2[[#This Row],[20D EMA]])/Table2[[#This Row],[20D EMA]]</f>
        <v>-8.9950302457938026E-5</v>
      </c>
      <c r="T179" s="2">
        <f>(Table2[[#This Row],[Close Price]]-Table2[[#This Row],[50D EMA]])/Table2[[#This Row],[50D EMA]]</f>
        <v>6.8145169973802835E-2</v>
      </c>
      <c r="U179" s="2">
        <f>(Table2[[#This Row],[Close Price]]-Table2[[#This Row],[200D EMA]])/Table2[[#This Row],[200D EMA]]</f>
        <v>0.23448635708819604</v>
      </c>
      <c r="V179">
        <v>0.87121042129952697</v>
      </c>
      <c r="W179">
        <v>845</v>
      </c>
      <c r="X179">
        <v>894</v>
      </c>
      <c r="Y179">
        <v>845</v>
      </c>
      <c r="Z179">
        <v>894</v>
      </c>
      <c r="AA179">
        <v>845</v>
      </c>
      <c r="AB179">
        <v>998.45</v>
      </c>
      <c r="AC179" s="2">
        <f>(Table2[[#This Row],[Close Price]]/Table2[[#This Row],[Day Low]])-1</f>
        <v>5.2426035502958435E-2</v>
      </c>
      <c r="AD179" s="2">
        <f>(Table2[[#This Row],[Day High]]/Table2[[#This Row],[Close Price]])-1</f>
        <v>5.2850556617565214E-3</v>
      </c>
      <c r="AE179" s="2">
        <f>(Table2[[#This Row],[Close Price]]/Table2[[#This Row],[Current Week Low]])-1</f>
        <v>5.2426035502958435E-2</v>
      </c>
      <c r="AF179" s="2">
        <f>(Table2[[#This Row],[Current Week High]]/Table2[[#This Row],[Close Price]])-1</f>
        <v>5.2850556617565214E-3</v>
      </c>
      <c r="AG179" s="2">
        <f>(Table2[[#This Row],[Close Price]]/Table2[[#This Row],[Current Month Low]])-1</f>
        <v>5.2426035502958435E-2</v>
      </c>
      <c r="AH179" s="2">
        <f>(Table2[[#This Row],[Current Month High]]/Table2[[#This Row],[Close Price]])-1</f>
        <v>0.12273698414483314</v>
      </c>
      <c r="AI179">
        <v>12.273698414483301</v>
      </c>
      <c r="AJ179">
        <v>74.372549019607803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0.06</v>
      </c>
      <c r="AM179" t="s">
        <v>10507</v>
      </c>
      <c r="AN179">
        <v>-7.26</v>
      </c>
      <c r="AO179" t="s">
        <v>10506</v>
      </c>
      <c r="AP179">
        <v>0.179885765637888</v>
      </c>
      <c r="AQ179">
        <f>(Table2[[#This Row],[Sharpe Ratio]]-AVERAGE(Table2[Sharpe Ratio]))/_xlfn.STDEV.P(Table2[Sharpe Ratio])</f>
        <v>1.5008291228250361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7.9250922022397918E-2</v>
      </c>
      <c r="AS179">
        <f>_xlfn.RANK.AVG(Table2[[#This Row],[1Y Return vs Nifty Z-Score]],Table2[1Y Return vs Nifty Z-Score])</f>
        <v>256</v>
      </c>
      <c r="AT179">
        <f>_xlfn.RANK.AVG(Table2[[#This Row],[6M Return vs Nifty Z-Score]],Table2[6M Return vs Nifty Z-Score])</f>
        <v>334</v>
      </c>
      <c r="AU179">
        <f>_xlfn.RANK.AVG(Table2[[#This Row],[Sharpe Ratio Z-Score]],Table2[Sharpe Ratio Z-Score])</f>
        <v>52</v>
      </c>
      <c r="AV179">
        <f>(Table2[[#This Row],[Rank 1Y]]+Table2[[#This Row],[Rank 6M]]+Table2[[#This Row],[Rank Sharpe]])/3</f>
        <v>214</v>
      </c>
    </row>
    <row r="180" spans="1:48" x14ac:dyDescent="0.3">
      <c r="A180" t="s">
        <v>795</v>
      </c>
      <c r="B180" t="s">
        <v>796</v>
      </c>
      <c r="C180" t="s">
        <v>10466</v>
      </c>
      <c r="D180" t="s">
        <v>797</v>
      </c>
      <c r="E180">
        <v>19626.634633584999</v>
      </c>
      <c r="F180">
        <v>2045.05</v>
      </c>
      <c r="G180">
        <v>54.446901230294998</v>
      </c>
      <c r="H180">
        <f>(Table2[[#This Row],[1Y Return vs Nifty]]-AVERAGE(Table2[1Y Return vs Nifty]))/_xlfn.STDEV.P(Table2[1Y Return vs Nifty])</f>
        <v>0.20880553478077868</v>
      </c>
      <c r="I180">
        <v>-3.6150255413336199</v>
      </c>
      <c r="J180">
        <f>(Table2[[#This Row],[1M Return vs Nifty]]-AVERAGE(Table2[1M Return vs Nifty]))/_xlfn.STDEV.P(Table2[1M Return vs Nifty])</f>
        <v>-9.5928126459031496E-2</v>
      </c>
      <c r="K180">
        <v>30.2586728821511</v>
      </c>
      <c r="L180">
        <f>(Table2[[#This Row],[6M Return vs Nifty]]-AVERAGE(Table2[6M Return vs Nifty]))/_xlfn.STDEV.P(Table2[6M Return vs Nifty])</f>
        <v>0.7223567090851013</v>
      </c>
      <c r="M180">
        <v>-0.93023038781904399</v>
      </c>
      <c r="N180">
        <f>(Table2[[#This Row],[1W Return vs Nifty]]-AVERAGE(Table2[1W Return vs Nifty]))/_xlfn.STDEV.P(Table2[1W Return vs Nifty])</f>
        <v>0.42099441170637403</v>
      </c>
      <c r="O180">
        <v>2049.04</v>
      </c>
      <c r="P180">
        <v>1926.11250267992</v>
      </c>
      <c r="Q180">
        <v>1630.0982515385399</v>
      </c>
      <c r="R180">
        <v>41.8680592170777</v>
      </c>
      <c r="S180" s="2">
        <f>(Table2[[#This Row],[Close Price]]-Table2[[#This Row],[20D EMA]])/Table2[[#This Row],[20D EMA]]</f>
        <v>-1.9472533479092692E-3</v>
      </c>
      <c r="T180" s="2">
        <f>(Table2[[#This Row],[Close Price]]-Table2[[#This Row],[50D EMA]])/Table2[[#This Row],[50D EMA]]</f>
        <v>6.1750026104183856E-2</v>
      </c>
      <c r="U180" s="2">
        <f>(Table2[[#This Row],[Close Price]]-Table2[[#This Row],[200D EMA]])/Table2[[#This Row],[200D EMA]]</f>
        <v>0.25455628092957899</v>
      </c>
      <c r="V180">
        <v>1.00236091261625</v>
      </c>
      <c r="W180">
        <v>2014</v>
      </c>
      <c r="X180">
        <v>2175.75</v>
      </c>
      <c r="Y180">
        <v>2014</v>
      </c>
      <c r="Z180">
        <v>2175.75</v>
      </c>
      <c r="AA180">
        <v>1935.05</v>
      </c>
      <c r="AB180">
        <v>2236.6</v>
      </c>
      <c r="AC180" s="2">
        <f>(Table2[[#This Row],[Close Price]]/Table2[[#This Row],[Day Low]])-1</f>
        <v>1.5417080436941344E-2</v>
      </c>
      <c r="AD180" s="2">
        <f>(Table2[[#This Row],[Day High]]/Table2[[#This Row],[Close Price]])-1</f>
        <v>6.3910417838194622E-2</v>
      </c>
      <c r="AE180" s="2">
        <f>(Table2[[#This Row],[Close Price]]/Table2[[#This Row],[Current Week Low]])-1</f>
        <v>1.5417080436941344E-2</v>
      </c>
      <c r="AF180" s="2">
        <f>(Table2[[#This Row],[Current Week High]]/Table2[[#This Row],[Close Price]])-1</f>
        <v>6.3910417838194622E-2</v>
      </c>
      <c r="AG180" s="2">
        <f>(Table2[[#This Row],[Close Price]]/Table2[[#This Row],[Current Month Low]])-1</f>
        <v>5.6846076328777029E-2</v>
      </c>
      <c r="AH180" s="2">
        <f>(Table2[[#This Row],[Current Month High]]/Table2[[#This Row],[Close Price]])-1</f>
        <v>9.3665191560108552E-2</v>
      </c>
      <c r="AI180">
        <v>9.3665191560108507</v>
      </c>
      <c r="AJ180">
        <v>80.929841634964106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0.15</v>
      </c>
      <c r="AM180" t="s">
        <v>10507</v>
      </c>
      <c r="AN180">
        <v>4.49</v>
      </c>
      <c r="AO180" t="s">
        <v>10507</v>
      </c>
      <c r="AP180">
        <v>6.2325115240121E-2</v>
      </c>
      <c r="AQ180">
        <f>(Table2[[#This Row],[Sharpe Ratio]]-AVERAGE(Table2[Sharpe Ratio]))/_xlfn.STDEV.P(Table2[Sharpe Ratio])</f>
        <v>0.16253032799089548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1.4187588571041181</v>
      </c>
      <c r="AS180">
        <f>_xlfn.RANK.AVG(Table2[[#This Row],[1Y Return vs Nifty Z-Score]],Table2[1Y Return vs Nifty Z-Score])</f>
        <v>222</v>
      </c>
      <c r="AT180">
        <f>_xlfn.RANK.AVG(Table2[[#This Row],[6M Return vs Nifty Z-Score]],Table2[6M Return vs Nifty Z-Score])</f>
        <v>135</v>
      </c>
      <c r="AU180">
        <f>_xlfn.RANK.AVG(Table2[[#This Row],[Sharpe Ratio Z-Score]],Table2[Sharpe Ratio Z-Score])</f>
        <v>286</v>
      </c>
      <c r="AV180">
        <f>(Table2[[#This Row],[Rank 1Y]]+Table2[[#This Row],[Rank 6M]]+Table2[[#This Row],[Rank Sharpe]])/3</f>
        <v>214.33333333333334</v>
      </c>
    </row>
    <row r="181" spans="1:48" x14ac:dyDescent="0.3">
      <c r="A181" t="s">
        <v>282</v>
      </c>
      <c r="B181" t="s">
        <v>283</v>
      </c>
      <c r="C181" t="s">
        <v>10469</v>
      </c>
      <c r="D181" t="s">
        <v>238</v>
      </c>
      <c r="E181">
        <v>94562.243581500006</v>
      </c>
      <c r="F181">
        <v>6289</v>
      </c>
      <c r="G181">
        <v>9.7237601439444994</v>
      </c>
      <c r="H181">
        <f>(Table2[[#This Row],[1Y Return vs Nifty]]-AVERAGE(Table2[1Y Return vs Nifty]))/_xlfn.STDEV.P(Table2[1Y Return vs Nifty])</f>
        <v>-0.40115178577019017</v>
      </c>
      <c r="I181">
        <v>-13.839316668215099</v>
      </c>
      <c r="J181">
        <f>(Table2[[#This Row],[1M Return vs Nifty]]-AVERAGE(Table2[1M Return vs Nifty]))/_xlfn.STDEV.P(Table2[1M Return vs Nifty])</f>
        <v>-1.1990782853744544</v>
      </c>
      <c r="K181">
        <v>37.200072666550398</v>
      </c>
      <c r="L181">
        <f>(Table2[[#This Row],[6M Return vs Nifty]]-AVERAGE(Table2[6M Return vs Nifty]))/_xlfn.STDEV.P(Table2[6M Return vs Nifty])</f>
        <v>0.9515636906665369</v>
      </c>
      <c r="M181">
        <v>-3.31233242022082</v>
      </c>
      <c r="N181">
        <f>(Table2[[#This Row],[1W Return vs Nifty]]-AVERAGE(Table2[1W Return vs Nifty]))/_xlfn.STDEV.P(Table2[1W Return vs Nifty])</f>
        <v>-0.17914697831132909</v>
      </c>
      <c r="O181">
        <v>6613.59</v>
      </c>
      <c r="P181">
        <v>6511.7399416218004</v>
      </c>
      <c r="Q181">
        <v>5557.7653190350602</v>
      </c>
      <c r="R181">
        <v>28.4419234804787</v>
      </c>
      <c r="S181" s="2">
        <f>(Table2[[#This Row],[Close Price]]-Table2[[#This Row],[20D EMA]])/Table2[[#This Row],[20D EMA]]</f>
        <v>-4.9079244404325054E-2</v>
      </c>
      <c r="T181" s="2">
        <f>(Table2[[#This Row],[Close Price]]-Table2[[#This Row],[50D EMA]])/Table2[[#This Row],[50D EMA]]</f>
        <v>-3.4205902511261113E-2</v>
      </c>
      <c r="U181" s="2">
        <f>(Table2[[#This Row],[Close Price]]-Table2[[#This Row],[200D EMA]])/Table2[[#This Row],[200D EMA]]</f>
        <v>0.13156990966504084</v>
      </c>
      <c r="V181">
        <v>0.97974699854509295</v>
      </c>
      <c r="W181">
        <v>6238.95</v>
      </c>
      <c r="X181">
        <v>6423.45</v>
      </c>
      <c r="Y181">
        <v>6238.95</v>
      </c>
      <c r="Z181">
        <v>6423.45</v>
      </c>
      <c r="AA181">
        <v>6238.95</v>
      </c>
      <c r="AB181">
        <v>6786</v>
      </c>
      <c r="AC181" s="2">
        <f>(Table2[[#This Row],[Close Price]]/Table2[[#This Row],[Day Low]])-1</f>
        <v>8.0221832199329768E-3</v>
      </c>
      <c r="AD181" s="2">
        <f>(Table2[[#This Row],[Day High]]/Table2[[#This Row],[Close Price]])-1</f>
        <v>2.137859755127991E-2</v>
      </c>
      <c r="AE181" s="2">
        <f>(Table2[[#This Row],[Close Price]]/Table2[[#This Row],[Current Week Low]])-1</f>
        <v>8.0221832199329768E-3</v>
      </c>
      <c r="AF181" s="2">
        <f>(Table2[[#This Row],[Current Week High]]/Table2[[#This Row],[Close Price]])-1</f>
        <v>2.137859755127991E-2</v>
      </c>
      <c r="AG181" s="2">
        <f>(Table2[[#This Row],[Close Price]]/Table2[[#This Row],[Current Month Low]])-1</f>
        <v>8.0221832199329768E-3</v>
      </c>
      <c r="AH181" s="2">
        <f>(Table2[[#This Row],[Current Month High]]/Table2[[#This Row],[Close Price]])-1</f>
        <v>7.9026872316743546E-2</v>
      </c>
      <c r="AI181">
        <v>16.575767212593401</v>
      </c>
      <c r="AJ181">
        <v>65.456458826624498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-0.01</v>
      </c>
      <c r="AM181" t="s">
        <v>10506</v>
      </c>
      <c r="AN181">
        <v>-6.3</v>
      </c>
      <c r="AO181" t="s">
        <v>10506</v>
      </c>
      <c r="AP181">
        <v>0.14275061030235001</v>
      </c>
      <c r="AQ181">
        <f>(Table2[[#This Row],[Sharpe Ratio]]-AVERAGE(Table2[Sharpe Ratio]))/_xlfn.STDEV.P(Table2[Sharpe Ratio])</f>
        <v>1.0780861942738933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0.25027283548445656</v>
      </c>
      <c r="AS181">
        <f>_xlfn.RANK.AVG(Table2[[#This Row],[1Y Return vs Nifty Z-Score]],Table2[1Y Return vs Nifty Z-Score])</f>
        <v>441</v>
      </c>
      <c r="AT181">
        <f>_xlfn.RANK.AVG(Table2[[#This Row],[6M Return vs Nifty Z-Score]],Table2[6M Return vs Nifty Z-Score])</f>
        <v>99</v>
      </c>
      <c r="AU181">
        <f>_xlfn.RANK.AVG(Table2[[#This Row],[Sharpe Ratio Z-Score]],Table2[Sharpe Ratio Z-Score])</f>
        <v>104</v>
      </c>
      <c r="AV181">
        <f>(Table2[[#This Row],[Rank 1Y]]+Table2[[#This Row],[Rank 6M]]+Table2[[#This Row],[Rank Sharpe]])/3</f>
        <v>214.66666666666666</v>
      </c>
    </row>
    <row r="182" spans="1:48" x14ac:dyDescent="0.3">
      <c r="A182" t="s">
        <v>595</v>
      </c>
      <c r="B182" t="s">
        <v>596</v>
      </c>
      <c r="C182" t="s">
        <v>10468</v>
      </c>
      <c r="D182" t="s">
        <v>597</v>
      </c>
      <c r="E182">
        <v>31172.0192847</v>
      </c>
      <c r="F182">
        <v>322.35000000000002</v>
      </c>
      <c r="G182">
        <v>148.70225345649601</v>
      </c>
      <c r="H182">
        <f>(Table2[[#This Row],[1Y Return vs Nifty]]-AVERAGE(Table2[1Y Return vs Nifty]))/_xlfn.STDEV.P(Table2[1Y Return vs Nifty])</f>
        <v>1.4943087596208571</v>
      </c>
      <c r="I182">
        <v>-9.2897992008884707</v>
      </c>
      <c r="J182">
        <f>(Table2[[#This Row],[1M Return vs Nifty]]-AVERAGE(Table2[1M Return vs Nifty]))/_xlfn.STDEV.P(Table2[1M Return vs Nifty])</f>
        <v>-0.70820797908255484</v>
      </c>
      <c r="K182">
        <v>10.986704757169599</v>
      </c>
      <c r="L182">
        <f>(Table2[[#This Row],[6M Return vs Nifty]]-AVERAGE(Table2[6M Return vs Nifty]))/_xlfn.STDEV.P(Table2[6M Return vs Nifty])</f>
        <v>8.599087794706449E-2</v>
      </c>
      <c r="M182">
        <v>-6.7221411901949599</v>
      </c>
      <c r="N182">
        <f>(Table2[[#This Row],[1W Return vs Nifty]]-AVERAGE(Table2[1W Return vs Nifty]))/_xlfn.STDEV.P(Table2[1W Return vs Nifty])</f>
        <v>-1.0382064757937128</v>
      </c>
      <c r="O182">
        <v>328.65</v>
      </c>
      <c r="P182">
        <v>334.22397439648802</v>
      </c>
      <c r="Q182">
        <v>280.045051481862</v>
      </c>
      <c r="R182">
        <v>45.5055411943843</v>
      </c>
      <c r="S182" s="2">
        <f>(Table2[[#This Row],[Close Price]]-Table2[[#This Row],[20D EMA]])/Table2[[#This Row],[20D EMA]]</f>
        <v>-1.9169329073482292E-2</v>
      </c>
      <c r="T182" s="2">
        <f>(Table2[[#This Row],[Close Price]]-Table2[[#This Row],[50D EMA]])/Table2[[#This Row],[50D EMA]]</f>
        <v>-3.5526997780242917E-2</v>
      </c>
      <c r="U182" s="2">
        <f>(Table2[[#This Row],[Close Price]]-Table2[[#This Row],[200D EMA]])/Table2[[#This Row],[200D EMA]]</f>
        <v>0.15106479580439233</v>
      </c>
      <c r="V182">
        <v>0.71244117570139598</v>
      </c>
      <c r="W182">
        <v>301.60000000000002</v>
      </c>
      <c r="X182">
        <v>324.7</v>
      </c>
      <c r="Y182">
        <v>301.60000000000002</v>
      </c>
      <c r="Z182">
        <v>324.7</v>
      </c>
      <c r="AA182">
        <v>301.60000000000002</v>
      </c>
      <c r="AB182">
        <v>348.8</v>
      </c>
      <c r="AC182" s="2">
        <f>(Table2[[#This Row],[Close Price]]/Table2[[#This Row],[Day Low]])-1</f>
        <v>6.879973474801071E-2</v>
      </c>
      <c r="AD182" s="2">
        <f>(Table2[[#This Row],[Day High]]/Table2[[#This Row],[Close Price]])-1</f>
        <v>7.2902125019387309E-3</v>
      </c>
      <c r="AE182" s="2">
        <f>(Table2[[#This Row],[Close Price]]/Table2[[#This Row],[Current Week Low]])-1</f>
        <v>6.879973474801071E-2</v>
      </c>
      <c r="AF182" s="2">
        <f>(Table2[[#This Row],[Current Week High]]/Table2[[#This Row],[Close Price]])-1</f>
        <v>7.2902125019387309E-3</v>
      </c>
      <c r="AG182" s="2">
        <f>(Table2[[#This Row],[Close Price]]/Table2[[#This Row],[Current Month Low]])-1</f>
        <v>6.879973474801071E-2</v>
      </c>
      <c r="AH182" s="2">
        <f>(Table2[[#This Row],[Current Month High]]/Table2[[#This Row],[Close Price]])-1</f>
        <v>8.2053668372886523E-2</v>
      </c>
      <c r="AI182">
        <v>28.990228013029299</v>
      </c>
      <c r="AJ182">
        <v>173.293768545994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-0.18</v>
      </c>
      <c r="AM182" t="s">
        <v>10506</v>
      </c>
      <c r="AN182">
        <v>-0.91</v>
      </c>
      <c r="AO182" t="s">
        <v>10506</v>
      </c>
      <c r="AP182">
        <v>5.9325390275435E-2</v>
      </c>
      <c r="AQ182">
        <f>(Table2[[#This Row],[Sharpe Ratio]]-AVERAGE(Table2[Sharpe Ratio]))/_xlfn.STDEV.P(Table2[Sharpe Ratio])</f>
        <v>0.1283817562409946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54</v>
      </c>
      <c r="AT182">
        <f>_xlfn.RANK.AVG(Table2[[#This Row],[6M Return vs Nifty Z-Score]],Table2[6M Return vs Nifty Z-Score])</f>
        <v>298</v>
      </c>
      <c r="AU182">
        <f>_xlfn.RANK.AVG(Table2[[#This Row],[Sharpe Ratio Z-Score]],Table2[Sharpe Ratio Z-Score])</f>
        <v>296</v>
      </c>
      <c r="AV182">
        <f>(Table2[[#This Row],[Rank 1Y]]+Table2[[#This Row],[Rank 6M]]+Table2[[#This Row],[Rank Sharpe]])/3</f>
        <v>216</v>
      </c>
    </row>
    <row r="183" spans="1:48" x14ac:dyDescent="0.3">
      <c r="A183" t="s">
        <v>1035</v>
      </c>
      <c r="B183" t="s">
        <v>1036</v>
      </c>
      <c r="C183" t="s">
        <v>10467</v>
      </c>
      <c r="D183" t="s">
        <v>101</v>
      </c>
      <c r="E183">
        <v>12206.010170886901</v>
      </c>
      <c r="F183">
        <v>17.809999999999999</v>
      </c>
      <c r="G183">
        <v>172.704439942601</v>
      </c>
      <c r="H183">
        <f>(Table2[[#This Row],[1Y Return vs Nifty]]-AVERAGE(Table2[1Y Return vs Nifty]))/_xlfn.STDEV.P(Table2[1Y Return vs Nifty])</f>
        <v>1.8216629883446864</v>
      </c>
      <c r="I183">
        <v>-11.1505060615953</v>
      </c>
      <c r="J183">
        <f>(Table2[[#This Row],[1M Return vs Nifty]]-AVERAGE(Table2[1M Return vs Nifty]))/_xlfn.STDEV.P(Table2[1M Return vs Nifty])</f>
        <v>-0.90896899455158853</v>
      </c>
      <c r="K183">
        <v>-1.60450479810557</v>
      </c>
      <c r="L183">
        <f>(Table2[[#This Row],[6M Return vs Nifty]]-AVERAGE(Table2[6M Return vs Nifty]))/_xlfn.STDEV.P(Table2[6M Return vs Nifty])</f>
        <v>-0.32977441814064712</v>
      </c>
      <c r="M183">
        <v>-4.1116589592475998</v>
      </c>
      <c r="N183">
        <f>(Table2[[#This Row],[1W Return vs Nifty]]-AVERAGE(Table2[1W Return vs Nifty]))/_xlfn.STDEV.P(Table2[1W Return vs Nifty])</f>
        <v>-0.38052749588970525</v>
      </c>
      <c r="O183">
        <v>18.75</v>
      </c>
      <c r="P183">
        <v>18.8247388462805</v>
      </c>
      <c r="Q183">
        <v>16.275494094786399</v>
      </c>
      <c r="R183">
        <v>27.043625614800099</v>
      </c>
      <c r="S183" s="2">
        <f>(Table2[[#This Row],[Close Price]]-Table2[[#This Row],[20D EMA]])/Table2[[#This Row],[20D EMA]]</f>
        <v>-5.0133333333333405E-2</v>
      </c>
      <c r="T183" s="2">
        <f>(Table2[[#This Row],[Close Price]]-Table2[[#This Row],[50D EMA]])/Table2[[#This Row],[50D EMA]]</f>
        <v>-5.3904537776947654E-2</v>
      </c>
      <c r="U183" s="2">
        <f>(Table2[[#This Row],[Close Price]]-Table2[[#This Row],[200D EMA]])/Table2[[#This Row],[200D EMA]]</f>
        <v>9.428321476920043E-2</v>
      </c>
      <c r="V183">
        <v>0.67693728720667001</v>
      </c>
      <c r="W183">
        <v>17.41</v>
      </c>
      <c r="X183">
        <v>18.079999999999998</v>
      </c>
      <c r="Y183">
        <v>17.41</v>
      </c>
      <c r="Z183">
        <v>18.079999999999998</v>
      </c>
      <c r="AA183">
        <v>17.41</v>
      </c>
      <c r="AB183">
        <v>20.29</v>
      </c>
      <c r="AC183" s="2">
        <f>(Table2[[#This Row],[Close Price]]/Table2[[#This Row],[Day Low]])-1</f>
        <v>2.2975301550832716E-2</v>
      </c>
      <c r="AD183" s="2">
        <f>(Table2[[#This Row],[Day High]]/Table2[[#This Row],[Close Price]])-1</f>
        <v>1.5160022459292488E-2</v>
      </c>
      <c r="AE183" s="2">
        <f>(Table2[[#This Row],[Close Price]]/Table2[[#This Row],[Current Week Low]])-1</f>
        <v>2.2975301550832716E-2</v>
      </c>
      <c r="AF183" s="2">
        <f>(Table2[[#This Row],[Current Week High]]/Table2[[#This Row],[Close Price]])-1</f>
        <v>1.5160022459292488E-2</v>
      </c>
      <c r="AG183" s="2">
        <f>(Table2[[#This Row],[Close Price]]/Table2[[#This Row],[Current Month Low]])-1</f>
        <v>2.2975301550832716E-2</v>
      </c>
      <c r="AH183" s="2">
        <f>(Table2[[#This Row],[Current Month High]]/Table2[[#This Row],[Close Price]])-1</f>
        <v>0.13924761370016858</v>
      </c>
      <c r="AI183">
        <v>34.755755193711401</v>
      </c>
      <c r="AJ183">
        <v>199.32773109243601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-0.14000000000000001</v>
      </c>
      <c r="AM183" t="s">
        <v>10506</v>
      </c>
      <c r="AN183">
        <v>-9.4600000000000009</v>
      </c>
      <c r="AO183" t="s">
        <v>10506</v>
      </c>
      <c r="AP183">
        <v>0.109475389224543</v>
      </c>
      <c r="AQ183">
        <f>(Table2[[#This Row],[Sharpe Ratio]]-AVERAGE(Table2[Sharpe Ratio]))/_xlfn.STDEV.P(Table2[Sharpe Ratio])</f>
        <v>0.69928437482500583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34</v>
      </c>
      <c r="AT183">
        <f>_xlfn.RANK.AVG(Table2[[#This Row],[6M Return vs Nifty Z-Score]],Table2[6M Return vs Nifty Z-Score])</f>
        <v>434</v>
      </c>
      <c r="AU183">
        <f>_xlfn.RANK.AVG(Table2[[#This Row],[Sharpe Ratio Z-Score]],Table2[Sharpe Ratio Z-Score])</f>
        <v>182</v>
      </c>
      <c r="AV183">
        <f>(Table2[[#This Row],[Rank 1Y]]+Table2[[#This Row],[Rank 6M]]+Table2[[#This Row],[Rank Sharpe]])/3</f>
        <v>216.66666666666666</v>
      </c>
    </row>
    <row r="184" spans="1:48" x14ac:dyDescent="0.3">
      <c r="A184" t="s">
        <v>638</v>
      </c>
      <c r="B184" t="s">
        <v>639</v>
      </c>
      <c r="C184" t="s">
        <v>10461</v>
      </c>
      <c r="D184" t="s">
        <v>414</v>
      </c>
      <c r="E184">
        <v>28321.53570615</v>
      </c>
      <c r="F184">
        <v>1508.25</v>
      </c>
      <c r="G184">
        <v>39.615542609702402</v>
      </c>
      <c r="H184">
        <f>(Table2[[#This Row],[1Y Return vs Nifty]]-AVERAGE(Table2[1Y Return vs Nifty]))/_xlfn.STDEV.P(Table2[1Y Return vs Nifty])</f>
        <v>6.5277979178783429E-3</v>
      </c>
      <c r="I184">
        <v>11.272562680242</v>
      </c>
      <c r="J184">
        <f>(Table2[[#This Row],[1M Return vs Nifty]]-AVERAGE(Table2[1M Return vs Nifty]))/_xlfn.STDEV.P(Table2[1M Return vs Nifty])</f>
        <v>1.5103685946230678</v>
      </c>
      <c r="K184">
        <v>31.532565320023998</v>
      </c>
      <c r="L184">
        <f>(Table2[[#This Row],[6M Return vs Nifty]]-AVERAGE(Table2[6M Return vs Nifty]))/_xlfn.STDEV.P(Table2[6M Return vs Nifty])</f>
        <v>0.76442099721333967</v>
      </c>
      <c r="M184">
        <v>1.73385765638128</v>
      </c>
      <c r="N184">
        <f>(Table2[[#This Row],[1W Return vs Nifty]]-AVERAGE(Table2[1W Return vs Nifty]))/_xlfn.STDEV.P(Table2[1W Return vs Nifty])</f>
        <v>1.0921787187714629</v>
      </c>
      <c r="O184">
        <v>1434.97</v>
      </c>
      <c r="P184">
        <v>1322.13498730621</v>
      </c>
      <c r="Q184">
        <v>1132.3965265039301</v>
      </c>
      <c r="R184">
        <v>68.760089090198093</v>
      </c>
      <c r="S184" s="2">
        <f>(Table2[[#This Row],[Close Price]]-Table2[[#This Row],[20D EMA]])/Table2[[#This Row],[20D EMA]]</f>
        <v>5.1067269699018078E-2</v>
      </c>
      <c r="T184" s="2">
        <f>(Table2[[#This Row],[Close Price]]-Table2[[#This Row],[50D EMA]])/Table2[[#This Row],[50D EMA]]</f>
        <v>0.14076854064121769</v>
      </c>
      <c r="U184" s="2">
        <f>(Table2[[#This Row],[Close Price]]-Table2[[#This Row],[200D EMA]])/Table2[[#This Row],[200D EMA]]</f>
        <v>0.33190977250385045</v>
      </c>
      <c r="V184">
        <v>1.47692280590494</v>
      </c>
      <c r="W184">
        <v>1473.85</v>
      </c>
      <c r="X184">
        <v>1540</v>
      </c>
      <c r="Y184">
        <v>1473.85</v>
      </c>
      <c r="Z184">
        <v>1540</v>
      </c>
      <c r="AA184">
        <v>1430</v>
      </c>
      <c r="AB184">
        <v>1649.8</v>
      </c>
      <c r="AC184" s="2">
        <f>(Table2[[#This Row],[Close Price]]/Table2[[#This Row],[Day Low]])-1</f>
        <v>2.3340231366828501E-2</v>
      </c>
      <c r="AD184" s="2">
        <f>(Table2[[#This Row],[Day High]]/Table2[[#This Row],[Close Price]])-1</f>
        <v>2.1050886789325318E-2</v>
      </c>
      <c r="AE184" s="2">
        <f>(Table2[[#This Row],[Close Price]]/Table2[[#This Row],[Current Week Low]])-1</f>
        <v>2.3340231366828501E-2</v>
      </c>
      <c r="AF184" s="2">
        <f>(Table2[[#This Row],[Current Week High]]/Table2[[#This Row],[Close Price]])-1</f>
        <v>2.1050886789325318E-2</v>
      </c>
      <c r="AG184" s="2">
        <f>(Table2[[#This Row],[Close Price]]/Table2[[#This Row],[Current Month Low]])-1</f>
        <v>5.4720279720279708E-2</v>
      </c>
      <c r="AH184" s="2">
        <f>(Table2[[#This Row],[Current Month High]]/Table2[[#This Row],[Close Price]])-1</f>
        <v>9.3850488977291535E-2</v>
      </c>
      <c r="AI184">
        <v>9.3850488977291509</v>
      </c>
      <c r="AJ184">
        <v>70.404474070726394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0.22</v>
      </c>
      <c r="AM184" t="s">
        <v>10507</v>
      </c>
      <c r="AN184">
        <v>2.8</v>
      </c>
      <c r="AO184" t="s">
        <v>10507</v>
      </c>
      <c r="AP184">
        <v>8.0543556622458004E-2</v>
      </c>
      <c r="AQ184">
        <f>(Table2[[#This Row],[Sharpe Ratio]]-AVERAGE(Table2[Sharpe Ratio]))/_xlfn.STDEV.P(Table2[Sharpe Ratio])</f>
        <v>0.36992725938964494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3.7434233679153937</v>
      </c>
      <c r="AS184">
        <f>_xlfn.RANK.AVG(Table2[[#This Row],[1Y Return vs Nifty Z-Score]],Table2[1Y Return vs Nifty Z-Score])</f>
        <v>286</v>
      </c>
      <c r="AT184">
        <f>_xlfn.RANK.AVG(Table2[[#This Row],[6M Return vs Nifty Z-Score]],Table2[6M Return vs Nifty Z-Score])</f>
        <v>128</v>
      </c>
      <c r="AU184">
        <f>_xlfn.RANK.AVG(Table2[[#This Row],[Sharpe Ratio Z-Score]],Table2[Sharpe Ratio Z-Score])</f>
        <v>238</v>
      </c>
      <c r="AV184">
        <f>(Table2[[#This Row],[Rank 1Y]]+Table2[[#This Row],[Rank 6M]]+Table2[[#This Row],[Rank Sharpe]])/3</f>
        <v>217.33333333333334</v>
      </c>
    </row>
    <row r="185" spans="1:48" x14ac:dyDescent="0.3">
      <c r="A185" t="s">
        <v>716</v>
      </c>
      <c r="B185" t="s">
        <v>717</v>
      </c>
      <c r="C185" t="s">
        <v>10467</v>
      </c>
      <c r="D185" t="s">
        <v>67</v>
      </c>
      <c r="E185">
        <v>22200.65356164</v>
      </c>
      <c r="F185">
        <v>167.48</v>
      </c>
      <c r="G185">
        <v>99.774849924776106</v>
      </c>
      <c r="H185">
        <f>(Table2[[#This Row],[1Y Return vs Nifty]]-AVERAGE(Table2[1Y Return vs Nifty]))/_xlfn.STDEV.P(Table2[1Y Return vs Nifty])</f>
        <v>0.82701153418442275</v>
      </c>
      <c r="I185">
        <v>6.9460811977826102</v>
      </c>
      <c r="J185">
        <f>(Table2[[#This Row],[1M Return vs Nifty]]-AVERAGE(Table2[1M Return vs Nifty]))/_xlfn.STDEV.P(Table2[1M Return vs Nifty])</f>
        <v>1.0435627617598702</v>
      </c>
      <c r="K185">
        <v>14.6218139821731</v>
      </c>
      <c r="L185">
        <f>(Table2[[#This Row],[6M Return vs Nifty]]-AVERAGE(Table2[6M Return vs Nifty]))/_xlfn.STDEV.P(Table2[6M Return vs Nifty])</f>
        <v>0.20602321134680218</v>
      </c>
      <c r="M185">
        <v>-10.122612664932699</v>
      </c>
      <c r="N185">
        <f>(Table2[[#This Row],[1W Return vs Nifty]]-AVERAGE(Table2[1W Return vs Nifty]))/_xlfn.STDEV.P(Table2[1W Return vs Nifty])</f>
        <v>-1.8949135562654242</v>
      </c>
      <c r="O185">
        <v>169.86</v>
      </c>
      <c r="P185">
        <v>158.82146699526501</v>
      </c>
      <c r="Q185">
        <v>131.805593551247</v>
      </c>
      <c r="R185">
        <v>40.386585353732798</v>
      </c>
      <c r="S185" s="2">
        <f>(Table2[[#This Row],[Close Price]]-Table2[[#This Row],[20D EMA]])/Table2[[#This Row],[20D EMA]]</f>
        <v>-1.4011538914400233E-2</v>
      </c>
      <c r="T185" s="2">
        <f>(Table2[[#This Row],[Close Price]]-Table2[[#This Row],[50D EMA]])/Table2[[#This Row],[50D EMA]]</f>
        <v>5.4517397229387865E-2</v>
      </c>
      <c r="U185" s="2">
        <f>(Table2[[#This Row],[Close Price]]-Table2[[#This Row],[200D EMA]])/Table2[[#This Row],[200D EMA]]</f>
        <v>0.27065927543418339</v>
      </c>
      <c r="V185">
        <v>1.59701818875926</v>
      </c>
      <c r="W185">
        <v>164.05</v>
      </c>
      <c r="X185">
        <v>173.66</v>
      </c>
      <c r="Y185">
        <v>164.05</v>
      </c>
      <c r="Z185">
        <v>173.66</v>
      </c>
      <c r="AA185">
        <v>156.87</v>
      </c>
      <c r="AB185">
        <v>192.7</v>
      </c>
      <c r="AC185" s="2">
        <f>(Table2[[#This Row],[Close Price]]/Table2[[#This Row],[Day Low]])-1</f>
        <v>2.0908259676927665E-2</v>
      </c>
      <c r="AD185" s="2">
        <f>(Table2[[#This Row],[Day High]]/Table2[[#This Row],[Close Price]])-1</f>
        <v>3.6899928349653832E-2</v>
      </c>
      <c r="AE185" s="2">
        <f>(Table2[[#This Row],[Close Price]]/Table2[[#This Row],[Current Week Low]])-1</f>
        <v>2.0908259676927665E-2</v>
      </c>
      <c r="AF185" s="2">
        <f>(Table2[[#This Row],[Current Week High]]/Table2[[#This Row],[Close Price]])-1</f>
        <v>3.6899928349653832E-2</v>
      </c>
      <c r="AG185" s="2">
        <f>(Table2[[#This Row],[Close Price]]/Table2[[#This Row],[Current Month Low]])-1</f>
        <v>6.7635621852489169E-2</v>
      </c>
      <c r="AH185" s="2">
        <f>(Table2[[#This Row],[Current Month High]]/Table2[[#This Row],[Close Price]])-1</f>
        <v>0.15058514449486515</v>
      </c>
      <c r="AI185">
        <v>15.0585144494865</v>
      </c>
      <c r="AJ185">
        <v>124.20348058902201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7.0000000000000007E-2</v>
      </c>
      <c r="AM185" t="s">
        <v>10507</v>
      </c>
      <c r="AN185">
        <v>5.29</v>
      </c>
      <c r="AO185" t="s">
        <v>10507</v>
      </c>
      <c r="AP185">
        <v>6.0823608081231002E-2</v>
      </c>
      <c r="AQ185">
        <f>(Table2[[#This Row],[Sharpe Ratio]]-AVERAGE(Table2[Sharpe Ratio]))/_xlfn.STDEV.P(Table2[Sharpe Ratio])</f>
        <v>0.14543731928110795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0.32712127030677918</v>
      </c>
      <c r="AS185">
        <f>_xlfn.RANK.AVG(Table2[[#This Row],[1Y Return vs Nifty Z-Score]],Table2[1Y Return vs Nifty Z-Score])</f>
        <v>106</v>
      </c>
      <c r="AT185">
        <f>_xlfn.RANK.AVG(Table2[[#This Row],[6M Return vs Nifty Z-Score]],Table2[6M Return vs Nifty Z-Score])</f>
        <v>257</v>
      </c>
      <c r="AU185">
        <f>_xlfn.RANK.AVG(Table2[[#This Row],[Sharpe Ratio Z-Score]],Table2[Sharpe Ratio Z-Score])</f>
        <v>289</v>
      </c>
      <c r="AV185">
        <f>(Table2[[#This Row],[Rank 1Y]]+Table2[[#This Row],[Rank 6M]]+Table2[[#This Row],[Rank Sharpe]])/3</f>
        <v>217.33333333333334</v>
      </c>
    </row>
    <row r="186" spans="1:48" x14ac:dyDescent="0.3">
      <c r="A186" t="s">
        <v>1477</v>
      </c>
      <c r="B186" t="s">
        <v>1478</v>
      </c>
      <c r="C186" t="s">
        <v>10473</v>
      </c>
      <c r="D186" t="s">
        <v>204</v>
      </c>
      <c r="E186">
        <v>6578.8343125399997</v>
      </c>
      <c r="F186">
        <v>1623.65</v>
      </c>
      <c r="G186">
        <v>68.486326966347406</v>
      </c>
      <c r="H186">
        <f>(Table2[[#This Row],[1Y Return vs Nifty]]-AVERAGE(Table2[1Y Return vs Nifty]))/_xlfn.STDEV.P(Table2[1Y Return vs Nifty])</f>
        <v>0.40028248152525514</v>
      </c>
      <c r="I186">
        <v>-8.4110909770807307</v>
      </c>
      <c r="J186">
        <f>(Table2[[#This Row],[1M Return vs Nifty]]-AVERAGE(Table2[1M Return vs Nifty]))/_xlfn.STDEV.P(Table2[1M Return vs Nifty])</f>
        <v>-0.61339973226090372</v>
      </c>
      <c r="K186">
        <v>47.387428460201299</v>
      </c>
      <c r="L186">
        <f>(Table2[[#This Row],[6M Return vs Nifty]]-AVERAGE(Table2[6M Return vs Nifty]))/_xlfn.STDEV.P(Table2[6M Return vs Nifty])</f>
        <v>1.2879530565415271</v>
      </c>
      <c r="M186">
        <v>-6.0564627729623099</v>
      </c>
      <c r="N186">
        <f>(Table2[[#This Row],[1W Return vs Nifty]]-AVERAGE(Table2[1W Return vs Nifty]))/_xlfn.STDEV.P(Table2[1W Return vs Nifty])</f>
        <v>-0.87049696327548265</v>
      </c>
      <c r="O186">
        <v>1605.7</v>
      </c>
      <c r="P186">
        <v>1545.14354662341</v>
      </c>
      <c r="Q186">
        <v>1311.7272565953299</v>
      </c>
      <c r="R186">
        <v>52.005940411001298</v>
      </c>
      <c r="S186" s="2">
        <f>(Table2[[#This Row],[Close Price]]-Table2[[#This Row],[20D EMA]])/Table2[[#This Row],[20D EMA]]</f>
        <v>1.1178925079404649E-2</v>
      </c>
      <c r="T186" s="2">
        <f>(Table2[[#This Row],[Close Price]]-Table2[[#This Row],[50D EMA]])/Table2[[#This Row],[50D EMA]]</f>
        <v>5.0808517789916442E-2</v>
      </c>
      <c r="U186" s="2">
        <f>(Table2[[#This Row],[Close Price]]-Table2[[#This Row],[200D EMA]])/Table2[[#This Row],[200D EMA]]</f>
        <v>0.23779542724017583</v>
      </c>
      <c r="V186">
        <v>0.41780563386769898</v>
      </c>
      <c r="W186">
        <v>1517.5</v>
      </c>
      <c r="X186">
        <v>1634.8</v>
      </c>
      <c r="Y186">
        <v>1517.5</v>
      </c>
      <c r="Z186">
        <v>1634.8</v>
      </c>
      <c r="AA186">
        <v>1489.9</v>
      </c>
      <c r="AB186">
        <v>1755</v>
      </c>
      <c r="AC186" s="2">
        <f>(Table2[[#This Row],[Close Price]]/Table2[[#This Row],[Day Low]])-1</f>
        <v>6.9950576606260251E-2</v>
      </c>
      <c r="AD186" s="2">
        <f>(Table2[[#This Row],[Day High]]/Table2[[#This Row],[Close Price]])-1</f>
        <v>6.8672435561849543E-3</v>
      </c>
      <c r="AE186" s="2">
        <f>(Table2[[#This Row],[Close Price]]/Table2[[#This Row],[Current Week Low]])-1</f>
        <v>6.9950576606260251E-2</v>
      </c>
      <c r="AF186" s="2">
        <f>(Table2[[#This Row],[Current Week High]]/Table2[[#This Row],[Close Price]])-1</f>
        <v>6.8672435561849543E-3</v>
      </c>
      <c r="AG186" s="2">
        <f>(Table2[[#This Row],[Close Price]]/Table2[[#This Row],[Current Month Low]])-1</f>
        <v>8.9771125578897992E-2</v>
      </c>
      <c r="AH186" s="2">
        <f>(Table2[[#This Row],[Current Month High]]/Table2[[#This Row],[Close Price]])-1</f>
        <v>8.089797678071009E-2</v>
      </c>
      <c r="AI186">
        <v>8.0897976780709993</v>
      </c>
      <c r="AJ186">
        <v>98.490220048899701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-0.02</v>
      </c>
      <c r="AM186" t="s">
        <v>10506</v>
      </c>
      <c r="AN186">
        <v>-1.76</v>
      </c>
      <c r="AO186" t="s">
        <v>10506</v>
      </c>
      <c r="AP186">
        <v>2.4803080544836001E-2</v>
      </c>
      <c r="AQ186">
        <f>(Table2[[#This Row],[Sharpe Ratio]]-AVERAGE(Table2[Sharpe Ratio]))/_xlfn.STDEV.P(Table2[Sharpe Ratio])</f>
        <v>-0.26461679685504319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-6.027795432464722E-2</v>
      </c>
      <c r="AS186">
        <f>_xlfn.RANK.AVG(Table2[[#This Row],[1Y Return vs Nifty Z-Score]],Table2[1Y Return vs Nifty Z-Score])</f>
        <v>174</v>
      </c>
      <c r="AT186">
        <f>_xlfn.RANK.AVG(Table2[[#This Row],[6M Return vs Nifty Z-Score]],Table2[6M Return vs Nifty Z-Score])</f>
        <v>69</v>
      </c>
      <c r="AU186">
        <f>_xlfn.RANK.AVG(Table2[[#This Row],[Sharpe Ratio Z-Score]],Table2[Sharpe Ratio Z-Score])</f>
        <v>409</v>
      </c>
      <c r="AV186">
        <f>(Table2[[#This Row],[Rank 1Y]]+Table2[[#This Row],[Rank 6M]]+Table2[[#This Row],[Rank Sharpe]])/3</f>
        <v>217.33333333333334</v>
      </c>
    </row>
    <row r="187" spans="1:48" x14ac:dyDescent="0.3">
      <c r="A187" t="s">
        <v>84</v>
      </c>
      <c r="B187" t="s">
        <v>85</v>
      </c>
      <c r="C187" t="s">
        <v>10472</v>
      </c>
      <c r="D187" t="s">
        <v>86</v>
      </c>
      <c r="E187">
        <v>316967.988094575</v>
      </c>
      <c r="F187">
        <v>1467.35</v>
      </c>
      <c r="G187">
        <v>75.429110145239804</v>
      </c>
      <c r="H187">
        <f>(Table2[[#This Row],[1Y Return vs Nifty]]-AVERAGE(Table2[1Y Return vs Nifty]))/_xlfn.STDEV.P(Table2[1Y Return vs Nifty])</f>
        <v>0.49497174802348876</v>
      </c>
      <c r="I187">
        <v>-4.1296028751786702</v>
      </c>
      <c r="J187">
        <f>(Table2[[#This Row],[1M Return vs Nifty]]-AVERAGE(Table2[1M Return vs Nifty]))/_xlfn.STDEV.P(Table2[1M Return vs Nifty])</f>
        <v>-0.15144846137134374</v>
      </c>
      <c r="K187">
        <v>15.426096604889601</v>
      </c>
      <c r="L187">
        <f>(Table2[[#This Row],[6M Return vs Nifty]]-AVERAGE(Table2[6M Return vs Nifty]))/_xlfn.STDEV.P(Table2[6M Return vs Nifty])</f>
        <v>0.23258085073036969</v>
      </c>
      <c r="M187">
        <v>-1.05770583512164</v>
      </c>
      <c r="N187">
        <f>(Table2[[#This Row],[1W Return vs Nifty]]-AVERAGE(Table2[1W Return vs Nifty]))/_xlfn.STDEV.P(Table2[1W Return vs Nifty])</f>
        <v>0.38887853627505448</v>
      </c>
      <c r="O187">
        <v>1474.09</v>
      </c>
      <c r="P187">
        <v>1432.5355093370699</v>
      </c>
      <c r="Q187">
        <v>1225.85778144715</v>
      </c>
      <c r="R187">
        <v>40.2816159756985</v>
      </c>
      <c r="S187" s="2">
        <f>(Table2[[#This Row],[Close Price]]-Table2[[#This Row],[20D EMA]])/Table2[[#This Row],[20D EMA]]</f>
        <v>-4.5723124096900521E-3</v>
      </c>
      <c r="T187" s="2">
        <f>(Table2[[#This Row],[Close Price]]-Table2[[#This Row],[50D EMA]])/Table2[[#This Row],[50D EMA]]</f>
        <v>2.4302706938860441E-2</v>
      </c>
      <c r="U187" s="2">
        <f>(Table2[[#This Row],[Close Price]]-Table2[[#This Row],[200D EMA]])/Table2[[#This Row],[200D EMA]]</f>
        <v>0.19699856068765448</v>
      </c>
      <c r="V187">
        <v>0.37269784629733699</v>
      </c>
      <c r="W187">
        <v>1442.55</v>
      </c>
      <c r="X187">
        <v>1475</v>
      </c>
      <c r="Y187">
        <v>1442.55</v>
      </c>
      <c r="Z187">
        <v>1475</v>
      </c>
      <c r="AA187">
        <v>1442.55</v>
      </c>
      <c r="AB187">
        <v>1520</v>
      </c>
      <c r="AC187" s="2">
        <f>(Table2[[#This Row],[Close Price]]/Table2[[#This Row],[Day Low]])-1</f>
        <v>1.719177844788744E-2</v>
      </c>
      <c r="AD187" s="2">
        <f>(Table2[[#This Row],[Day High]]/Table2[[#This Row],[Close Price]])-1</f>
        <v>5.2134800831431516E-3</v>
      </c>
      <c r="AE187" s="2">
        <f>(Table2[[#This Row],[Close Price]]/Table2[[#This Row],[Current Week Low]])-1</f>
        <v>1.719177844788744E-2</v>
      </c>
      <c r="AF187" s="2">
        <f>(Table2[[#This Row],[Current Week High]]/Table2[[#This Row],[Close Price]])-1</f>
        <v>5.2134800831431516E-3</v>
      </c>
      <c r="AG187" s="2">
        <f>(Table2[[#This Row],[Close Price]]/Table2[[#This Row],[Current Month Low]])-1</f>
        <v>1.719177844788744E-2</v>
      </c>
      <c r="AH187" s="2">
        <f>(Table2[[#This Row],[Current Month High]]/Table2[[#This Row],[Close Price]])-1</f>
        <v>3.5881009983984802E-2</v>
      </c>
      <c r="AI187">
        <v>10.498517736054801</v>
      </c>
      <c r="AJ187">
        <v>101.434552817626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0.03</v>
      </c>
      <c r="AM187" t="s">
        <v>10507</v>
      </c>
      <c r="AN187">
        <v>-2.87</v>
      </c>
      <c r="AO187" t="s">
        <v>10506</v>
      </c>
      <c r="AP187">
        <v>7.3593121181178001E-2</v>
      </c>
      <c r="AQ187">
        <f>(Table2[[#This Row],[Sharpe Ratio]]-AVERAGE(Table2[Sharpe Ratio]))/_xlfn.STDEV.P(Table2[Sharpe Ratio])</f>
        <v>0.29080419105712907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1.2557868647146984</v>
      </c>
      <c r="AS187">
        <f>_xlfn.RANK.AVG(Table2[[#This Row],[1Y Return vs Nifty Z-Score]],Table2[1Y Return vs Nifty Z-Score])</f>
        <v>151</v>
      </c>
      <c r="AT187">
        <f>_xlfn.RANK.AVG(Table2[[#This Row],[6M Return vs Nifty Z-Score]],Table2[6M Return vs Nifty Z-Score])</f>
        <v>250</v>
      </c>
      <c r="AU187">
        <f>_xlfn.RANK.AVG(Table2[[#This Row],[Sharpe Ratio Z-Score]],Table2[Sharpe Ratio Z-Score])</f>
        <v>252</v>
      </c>
      <c r="AV187">
        <f>(Table2[[#This Row],[Rank 1Y]]+Table2[[#This Row],[Rank 6M]]+Table2[[#This Row],[Rank Sharpe]])/3</f>
        <v>217.66666666666666</v>
      </c>
    </row>
    <row r="188" spans="1:48" x14ac:dyDescent="0.3">
      <c r="A188" t="s">
        <v>1155</v>
      </c>
      <c r="B188" t="s">
        <v>1156</v>
      </c>
      <c r="C188" t="s">
        <v>10464</v>
      </c>
      <c r="D188" t="s">
        <v>896</v>
      </c>
      <c r="E188">
        <v>10187.88125805</v>
      </c>
      <c r="F188">
        <v>1385.55</v>
      </c>
      <c r="G188">
        <v>70.443498127313305</v>
      </c>
      <c r="H188">
        <f>(Table2[[#This Row],[1Y Return vs Nifty]]-AVERAGE(Table2[1Y Return vs Nifty]))/_xlfn.STDEV.P(Table2[1Y Return vs Nifty])</f>
        <v>0.42697539370012771</v>
      </c>
      <c r="I188">
        <v>7.2503623292276602</v>
      </c>
      <c r="J188">
        <f>(Table2[[#This Row],[1M Return vs Nifty]]-AVERAGE(Table2[1M Return vs Nifty]))/_xlfn.STDEV.P(Table2[1M Return vs Nifty])</f>
        <v>1.0763931824064461</v>
      </c>
      <c r="K188">
        <v>29.918604972572101</v>
      </c>
      <c r="L188">
        <f>(Table2[[#This Row],[6M Return vs Nifty]]-AVERAGE(Table2[6M Return vs Nifty]))/_xlfn.STDEV.P(Table2[6M Return vs Nifty])</f>
        <v>0.71112757065361465</v>
      </c>
      <c r="M188">
        <v>-7.8286057935736597</v>
      </c>
      <c r="N188">
        <f>(Table2[[#This Row],[1W Return vs Nifty]]-AVERAGE(Table2[1W Return vs Nifty]))/_xlfn.STDEV.P(Table2[1W Return vs Nifty])</f>
        <v>-1.316966661564412</v>
      </c>
      <c r="O188">
        <v>1357.9</v>
      </c>
      <c r="P188">
        <v>1245.54208437741</v>
      </c>
      <c r="Q188">
        <v>1008.97017639659</v>
      </c>
      <c r="R188">
        <v>49.807735503826201</v>
      </c>
      <c r="S188" s="2">
        <f>(Table2[[#This Row],[Close Price]]-Table2[[#This Row],[20D EMA]])/Table2[[#This Row],[20D EMA]]</f>
        <v>2.0362324177037972E-2</v>
      </c>
      <c r="T188" s="2">
        <f>(Table2[[#This Row],[Close Price]]-Table2[[#This Row],[50D EMA]])/Table2[[#This Row],[50D EMA]]</f>
        <v>0.1124072139983721</v>
      </c>
      <c r="U188" s="2">
        <f>(Table2[[#This Row],[Close Price]]-Table2[[#This Row],[200D EMA]])/Table2[[#This Row],[200D EMA]]</f>
        <v>0.37323186791141583</v>
      </c>
      <c r="V188">
        <v>0.83156384767939495</v>
      </c>
      <c r="W188">
        <v>1352</v>
      </c>
      <c r="X188">
        <v>1403.4</v>
      </c>
      <c r="Y188">
        <v>1352</v>
      </c>
      <c r="Z188">
        <v>1403.4</v>
      </c>
      <c r="AA188">
        <v>1215</v>
      </c>
      <c r="AB188">
        <v>1523.05</v>
      </c>
      <c r="AC188" s="2">
        <f>(Table2[[#This Row],[Close Price]]/Table2[[#This Row],[Day Low]])-1</f>
        <v>2.4815088757396353E-2</v>
      </c>
      <c r="AD188" s="2">
        <f>(Table2[[#This Row],[Day High]]/Table2[[#This Row],[Close Price]])-1</f>
        <v>1.2882970661470372E-2</v>
      </c>
      <c r="AE188" s="2">
        <f>(Table2[[#This Row],[Close Price]]/Table2[[#This Row],[Current Week Low]])-1</f>
        <v>2.4815088757396353E-2</v>
      </c>
      <c r="AF188" s="2">
        <f>(Table2[[#This Row],[Current Week High]]/Table2[[#This Row],[Close Price]])-1</f>
        <v>1.2882970661470372E-2</v>
      </c>
      <c r="AG188" s="2">
        <f>(Table2[[#This Row],[Close Price]]/Table2[[#This Row],[Current Month Low]])-1</f>
        <v>0.14037037037037026</v>
      </c>
      <c r="AH188" s="2">
        <f>(Table2[[#This Row],[Current Month High]]/Table2[[#This Row],[Close Price]])-1</f>
        <v>9.9238569521128861E-2</v>
      </c>
      <c r="AI188">
        <v>9.9238569521128799</v>
      </c>
      <c r="AJ188">
        <v>111.211890243902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0.2</v>
      </c>
      <c r="AM188" t="s">
        <v>10507</v>
      </c>
      <c r="AN188">
        <v>7.89</v>
      </c>
      <c r="AO188" t="s">
        <v>10507</v>
      </c>
      <c r="AP188">
        <v>4.3287940244727999E-2</v>
      </c>
      <c r="AQ188">
        <f>(Table2[[#This Row],[Sharpe Ratio]]-AVERAGE(Table2[Sharpe Ratio]))/_xlfn.STDEV.P(Table2[Sharpe Ratio])</f>
        <v>-5.4186985729112853E-2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0.8433424994666634</v>
      </c>
      <c r="AS188">
        <f>_xlfn.RANK.AVG(Table2[[#This Row],[1Y Return vs Nifty Z-Score]],Table2[1Y Return vs Nifty Z-Score])</f>
        <v>167</v>
      </c>
      <c r="AT188">
        <f>_xlfn.RANK.AVG(Table2[[#This Row],[6M Return vs Nifty Z-Score]],Table2[6M Return vs Nifty Z-Score])</f>
        <v>138</v>
      </c>
      <c r="AU188">
        <f>_xlfn.RANK.AVG(Table2[[#This Row],[Sharpe Ratio Z-Score]],Table2[Sharpe Ratio Z-Score])</f>
        <v>350</v>
      </c>
      <c r="AV188">
        <f>(Table2[[#This Row],[Rank 1Y]]+Table2[[#This Row],[Rank 6M]]+Table2[[#This Row],[Rank Sharpe]])/3</f>
        <v>218.33333333333334</v>
      </c>
    </row>
    <row r="189" spans="1:48" x14ac:dyDescent="0.3">
      <c r="A189" t="s">
        <v>1201</v>
      </c>
      <c r="B189" t="s">
        <v>1202</v>
      </c>
      <c r="C189" t="s">
        <v>10478</v>
      </c>
      <c r="D189" t="s">
        <v>694</v>
      </c>
      <c r="E189">
        <v>9624.5941743599997</v>
      </c>
      <c r="F189">
        <v>568.15</v>
      </c>
      <c r="G189">
        <v>57.214866583733503</v>
      </c>
      <c r="H189">
        <f>(Table2[[#This Row],[1Y Return vs Nifty]]-AVERAGE(Table2[1Y Return vs Nifty]))/_xlfn.STDEV.P(Table2[1Y Return vs Nifty])</f>
        <v>0.24655647734318623</v>
      </c>
      <c r="I189">
        <v>-1.1428478100483599</v>
      </c>
      <c r="J189">
        <f>(Table2[[#This Row],[1M Return vs Nifty]]-AVERAGE(Table2[1M Return vs Nifty]))/_xlfn.STDEV.P(Table2[1M Return vs Nifty])</f>
        <v>0.17080755460586447</v>
      </c>
      <c r="K189">
        <v>26.166407789872402</v>
      </c>
      <c r="L189">
        <f>(Table2[[#This Row],[6M Return vs Nifty]]-AVERAGE(Table2[6M Return vs Nifty]))/_xlfn.STDEV.P(Table2[6M Return vs Nifty])</f>
        <v>0.58722895981753087</v>
      </c>
      <c r="M189">
        <v>-2.3109869875411602</v>
      </c>
      <c r="N189">
        <f>(Table2[[#This Row],[1W Return vs Nifty]]-AVERAGE(Table2[1W Return vs Nifty]))/_xlfn.STDEV.P(Table2[1W Return vs Nifty])</f>
        <v>7.3129721713286244E-2</v>
      </c>
      <c r="O189">
        <v>549.46</v>
      </c>
      <c r="P189">
        <v>492.89773409862198</v>
      </c>
      <c r="Q189">
        <v>414.87332998569502</v>
      </c>
      <c r="R189">
        <v>53.442952807119198</v>
      </c>
      <c r="S189" s="2">
        <f>(Table2[[#This Row],[Close Price]]-Table2[[#This Row],[20D EMA]])/Table2[[#This Row],[20D EMA]]</f>
        <v>3.4015214938302951E-2</v>
      </c>
      <c r="T189" s="2">
        <f>(Table2[[#This Row],[Close Price]]-Table2[[#This Row],[50D EMA]])/Table2[[#This Row],[50D EMA]]</f>
        <v>0.15267318288446638</v>
      </c>
      <c r="U189" s="2">
        <f>(Table2[[#This Row],[Close Price]]-Table2[[#This Row],[200D EMA]])/Table2[[#This Row],[200D EMA]]</f>
        <v>0.36945414162821694</v>
      </c>
      <c r="V189">
        <v>0.47698853358169202</v>
      </c>
      <c r="W189">
        <v>536.75</v>
      </c>
      <c r="X189">
        <v>573.65</v>
      </c>
      <c r="Y189">
        <v>536.75</v>
      </c>
      <c r="Z189">
        <v>573.65</v>
      </c>
      <c r="AA189">
        <v>531.29999999999995</v>
      </c>
      <c r="AB189">
        <v>638.75</v>
      </c>
      <c r="AC189" s="2">
        <f>(Table2[[#This Row],[Close Price]]/Table2[[#This Row],[Day Low]])-1</f>
        <v>5.8500232883092584E-2</v>
      </c>
      <c r="AD189" s="2">
        <f>(Table2[[#This Row],[Day High]]/Table2[[#This Row],[Close Price]])-1</f>
        <v>9.6805421103580702E-3</v>
      </c>
      <c r="AE189" s="2">
        <f>(Table2[[#This Row],[Close Price]]/Table2[[#This Row],[Current Week Low]])-1</f>
        <v>5.8500232883092584E-2</v>
      </c>
      <c r="AF189" s="2">
        <f>(Table2[[#This Row],[Current Week High]]/Table2[[#This Row],[Close Price]])-1</f>
        <v>9.6805421103580702E-3</v>
      </c>
      <c r="AG189" s="2">
        <f>(Table2[[#This Row],[Close Price]]/Table2[[#This Row],[Current Month Low]])-1</f>
        <v>6.9358178053830377E-2</v>
      </c>
      <c r="AH189" s="2">
        <f>(Table2[[#This Row],[Current Month High]]/Table2[[#This Row],[Close Price]])-1</f>
        <v>0.12426295872568871</v>
      </c>
      <c r="AI189">
        <v>12.426295872568801</v>
      </c>
      <c r="AJ189">
        <v>82.070181060727407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0.35</v>
      </c>
      <c r="AM189" t="s">
        <v>10507</v>
      </c>
      <c r="AN189">
        <v>-5.44</v>
      </c>
      <c r="AO189" t="s">
        <v>10506</v>
      </c>
      <c r="AP189">
        <v>6.8844065430533993E-2</v>
      </c>
      <c r="AQ189">
        <f>(Table2[[#This Row],[Sharpe Ratio]]-AVERAGE(Table2[Sharpe Ratio]))/_xlfn.STDEV.P(Table2[Sharpe Ratio])</f>
        <v>0.23674141098418261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1.3144641244640505</v>
      </c>
      <c r="AS189">
        <f>_xlfn.RANK.AVG(Table2[[#This Row],[1Y Return vs Nifty Z-Score]],Table2[1Y Return vs Nifty Z-Score])</f>
        <v>216</v>
      </c>
      <c r="AT189">
        <f>_xlfn.RANK.AVG(Table2[[#This Row],[6M Return vs Nifty Z-Score]],Table2[6M Return vs Nifty Z-Score])</f>
        <v>173</v>
      </c>
      <c r="AU189">
        <f>_xlfn.RANK.AVG(Table2[[#This Row],[Sharpe Ratio Z-Score]],Table2[Sharpe Ratio Z-Score])</f>
        <v>267</v>
      </c>
      <c r="AV189">
        <f>(Table2[[#This Row],[Rank 1Y]]+Table2[[#This Row],[Rank 6M]]+Table2[[#This Row],[Rank Sharpe]])/3</f>
        <v>218.66666666666666</v>
      </c>
    </row>
    <row r="190" spans="1:48" x14ac:dyDescent="0.3">
      <c r="A190" t="s">
        <v>945</v>
      </c>
      <c r="B190" t="s">
        <v>946</v>
      </c>
      <c r="C190" t="s">
        <v>10464</v>
      </c>
      <c r="D190" t="s">
        <v>46</v>
      </c>
      <c r="E190">
        <v>15102.07856251</v>
      </c>
      <c r="F190">
        <v>268.7</v>
      </c>
      <c r="G190">
        <v>65.832223611742506</v>
      </c>
      <c r="H190">
        <f>(Table2[[#This Row],[1Y Return vs Nifty]]-AVERAGE(Table2[1Y Return vs Nifty]))/_xlfn.STDEV.P(Table2[1Y Return vs Nifty])</f>
        <v>0.36408444777099747</v>
      </c>
      <c r="I190">
        <v>-1.6075514458984601</v>
      </c>
      <c r="J190">
        <f>(Table2[[#This Row],[1M Return vs Nifty]]-AVERAGE(Table2[1M Return vs Nifty]))/_xlfn.STDEV.P(Table2[1M Return vs Nifty])</f>
        <v>0.12066834364494057</v>
      </c>
      <c r="K190">
        <v>7.33722673634123</v>
      </c>
      <c r="L190">
        <f>(Table2[[#This Row],[6M Return vs Nifty]]-AVERAGE(Table2[6M Return vs Nifty]))/_xlfn.STDEV.P(Table2[6M Return vs Nifty])</f>
        <v>-3.4515917149488339E-2</v>
      </c>
      <c r="M190">
        <v>-9.6093128980160891</v>
      </c>
      <c r="N190">
        <f>(Table2[[#This Row],[1W Return vs Nifty]]-AVERAGE(Table2[1W Return vs Nifty]))/_xlfn.STDEV.P(Table2[1W Return vs Nifty])</f>
        <v>-1.7655939757340644</v>
      </c>
      <c r="O190">
        <v>267.16000000000003</v>
      </c>
      <c r="P190">
        <v>255.973844556617</v>
      </c>
      <c r="Q190">
        <v>211.66021097729899</v>
      </c>
      <c r="R190">
        <v>49.007682144470998</v>
      </c>
      <c r="S190" s="2">
        <f>(Table2[[#This Row],[Close Price]]-Table2[[#This Row],[20D EMA]])/Table2[[#This Row],[20D EMA]]</f>
        <v>5.7643359784397491E-3</v>
      </c>
      <c r="T190" s="2">
        <f>(Table2[[#This Row],[Close Price]]-Table2[[#This Row],[50D EMA]])/Table2[[#This Row],[50D EMA]]</f>
        <v>4.9716624233333291E-2</v>
      </c>
      <c r="U190" s="2">
        <f>(Table2[[#This Row],[Close Price]]-Table2[[#This Row],[200D EMA]])/Table2[[#This Row],[200D EMA]]</f>
        <v>0.26948753740408321</v>
      </c>
      <c r="V190">
        <v>1.4617771155165</v>
      </c>
      <c r="W190">
        <v>256.3</v>
      </c>
      <c r="X190">
        <v>273.39999999999998</v>
      </c>
      <c r="Y190">
        <v>256.3</v>
      </c>
      <c r="Z190">
        <v>273.39999999999998</v>
      </c>
      <c r="AA190">
        <v>248.4</v>
      </c>
      <c r="AB190">
        <v>303.89999999999998</v>
      </c>
      <c r="AC190" s="2">
        <f>(Table2[[#This Row],[Close Price]]/Table2[[#This Row],[Day Low]])-1</f>
        <v>4.8380803745610601E-2</v>
      </c>
      <c r="AD190" s="2">
        <f>(Table2[[#This Row],[Day High]]/Table2[[#This Row],[Close Price]])-1</f>
        <v>1.7491626349088074E-2</v>
      </c>
      <c r="AE190" s="2">
        <f>(Table2[[#This Row],[Close Price]]/Table2[[#This Row],[Current Week Low]])-1</f>
        <v>4.8380803745610601E-2</v>
      </c>
      <c r="AF190" s="2">
        <f>(Table2[[#This Row],[Current Week High]]/Table2[[#This Row],[Close Price]])-1</f>
        <v>1.7491626349088074E-2</v>
      </c>
      <c r="AG190" s="2">
        <f>(Table2[[#This Row],[Close Price]]/Table2[[#This Row],[Current Month Low]])-1</f>
        <v>8.1723027375201207E-2</v>
      </c>
      <c r="AH190" s="2">
        <f>(Table2[[#This Row],[Current Month High]]/Table2[[#This Row],[Close Price]])-1</f>
        <v>0.13100111648678814</v>
      </c>
      <c r="AI190">
        <v>13.1001116486788</v>
      </c>
      <c r="AJ190">
        <v>130.74280807213299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0.03</v>
      </c>
      <c r="AM190" t="s">
        <v>10507</v>
      </c>
      <c r="AN190">
        <v>2.15</v>
      </c>
      <c r="AO190" t="s">
        <v>10507</v>
      </c>
      <c r="AP190">
        <v>0.123665334001635</v>
      </c>
      <c r="AQ190">
        <f>(Table2[[#This Row],[Sharpe Ratio]]-AVERAGE(Table2[Sharpe Ratio]))/_xlfn.STDEV.P(Table2[Sharpe Ratio])</f>
        <v>0.86082130006054325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-0.4545358014070715</v>
      </c>
      <c r="AS190">
        <f>_xlfn.RANK.AVG(Table2[[#This Row],[1Y Return vs Nifty Z-Score]],Table2[1Y Return vs Nifty Z-Score])</f>
        <v>189</v>
      </c>
      <c r="AT190">
        <f>_xlfn.RANK.AVG(Table2[[#This Row],[6M Return vs Nifty Z-Score]],Table2[6M Return vs Nifty Z-Score])</f>
        <v>333</v>
      </c>
      <c r="AU190">
        <f>_xlfn.RANK.AVG(Table2[[#This Row],[Sharpe Ratio Z-Score]],Table2[Sharpe Ratio Z-Score])</f>
        <v>151</v>
      </c>
      <c r="AV190">
        <f>(Table2[[#This Row],[Rank 1Y]]+Table2[[#This Row],[Rank 6M]]+Table2[[#This Row],[Rank Sharpe]])/3</f>
        <v>224.33333333333334</v>
      </c>
    </row>
    <row r="191" spans="1:48" x14ac:dyDescent="0.3">
      <c r="A191" t="s">
        <v>1862</v>
      </c>
      <c r="B191" t="s">
        <v>1863</v>
      </c>
      <c r="C191" t="s">
        <v>10460</v>
      </c>
      <c r="D191" t="s">
        <v>286</v>
      </c>
      <c r="E191">
        <v>3668.1757866599901</v>
      </c>
      <c r="F191">
        <v>1343.65</v>
      </c>
      <c r="G191">
        <v>44.427839971872402</v>
      </c>
      <c r="H191">
        <f>(Table2[[#This Row],[1Y Return vs Nifty]]-AVERAGE(Table2[1Y Return vs Nifty]))/_xlfn.STDEV.P(Table2[1Y Return vs Nifty])</f>
        <v>7.2160397360218509E-2</v>
      </c>
      <c r="I191">
        <v>-4.5239912383591898</v>
      </c>
      <c r="J191">
        <f>(Table2[[#This Row],[1M Return vs Nifty]]-AVERAGE(Table2[1M Return vs Nifty]))/_xlfn.STDEV.P(Table2[1M Return vs Nifty])</f>
        <v>-0.19400100414598248</v>
      </c>
      <c r="K191">
        <v>27.042429801977701</v>
      </c>
      <c r="L191">
        <f>(Table2[[#This Row],[6M Return vs Nifty]]-AVERAGE(Table2[6M Return vs Nifty]))/_xlfn.STDEV.P(Table2[6M Return vs Nifty])</f>
        <v>0.61615545410256334</v>
      </c>
      <c r="M191">
        <v>-1.0158746455221099</v>
      </c>
      <c r="N191">
        <f>(Table2[[#This Row],[1W Return vs Nifty]]-AVERAGE(Table2[1W Return vs Nifty]))/_xlfn.STDEV.P(Table2[1W Return vs Nifty])</f>
        <v>0.39941739142520272</v>
      </c>
      <c r="O191">
        <v>1353.77</v>
      </c>
      <c r="P191">
        <v>1332.8172214098099</v>
      </c>
      <c r="Q191">
        <v>1167.51275372946</v>
      </c>
      <c r="R191">
        <v>36.148221393935501</v>
      </c>
      <c r="S191" s="2">
        <f>(Table2[[#This Row],[Close Price]]-Table2[[#This Row],[20D EMA]])/Table2[[#This Row],[20D EMA]]</f>
        <v>-7.4754204924026169E-3</v>
      </c>
      <c r="T191" s="2">
        <f>(Table2[[#This Row],[Close Price]]-Table2[[#This Row],[50D EMA]])/Table2[[#This Row],[50D EMA]]</f>
        <v>8.1277300564376112E-3</v>
      </c>
      <c r="U191" s="2">
        <f>(Table2[[#This Row],[Close Price]]-Table2[[#This Row],[200D EMA]])/Table2[[#This Row],[200D EMA]]</f>
        <v>0.15086537231211714</v>
      </c>
      <c r="V191">
        <v>0.58585258893141101</v>
      </c>
      <c r="W191">
        <v>1332</v>
      </c>
      <c r="X191">
        <v>1352</v>
      </c>
      <c r="Y191">
        <v>1332</v>
      </c>
      <c r="Z191">
        <v>1352</v>
      </c>
      <c r="AA191">
        <v>1332</v>
      </c>
      <c r="AB191">
        <v>1415</v>
      </c>
      <c r="AC191" s="2">
        <f>(Table2[[#This Row],[Close Price]]/Table2[[#This Row],[Day Low]])-1</f>
        <v>8.7462462462464252E-3</v>
      </c>
      <c r="AD191" s="2">
        <f>(Table2[[#This Row],[Day High]]/Table2[[#This Row],[Close Price]])-1</f>
        <v>6.2144159565362678E-3</v>
      </c>
      <c r="AE191" s="2">
        <f>(Table2[[#This Row],[Close Price]]/Table2[[#This Row],[Current Week Low]])-1</f>
        <v>8.7462462462464252E-3</v>
      </c>
      <c r="AF191" s="2">
        <f>(Table2[[#This Row],[Current Week High]]/Table2[[#This Row],[Close Price]])-1</f>
        <v>6.2144159565362678E-3</v>
      </c>
      <c r="AG191" s="2">
        <f>(Table2[[#This Row],[Close Price]]/Table2[[#This Row],[Current Month Low]])-1</f>
        <v>8.7462462462464252E-3</v>
      </c>
      <c r="AH191" s="2">
        <f>(Table2[[#This Row],[Current Month High]]/Table2[[#This Row],[Close Price]])-1</f>
        <v>5.3101626167528782E-2</v>
      </c>
      <c r="AI191">
        <v>5.3101626167528702</v>
      </c>
      <c r="AJ191">
        <v>77.250840973550496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-0.18</v>
      </c>
      <c r="AM191" t="s">
        <v>10506</v>
      </c>
      <c r="AN191">
        <v>-3.17</v>
      </c>
      <c r="AO191" t="s">
        <v>10506</v>
      </c>
      <c r="AP191">
        <v>7.9773704970468998E-2</v>
      </c>
      <c r="AQ191">
        <f>(Table2[[#This Row],[Sharpe Ratio]]-AVERAGE(Table2[Sharpe Ratio]))/_xlfn.STDEV.P(Table2[Sharpe Ratio])</f>
        <v>0.36116334446937215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1.2548955832113742</v>
      </c>
      <c r="AS191">
        <f>_xlfn.RANK.AVG(Table2[[#This Row],[1Y Return vs Nifty Z-Score]],Table2[1Y Return vs Nifty Z-Score])</f>
        <v>267</v>
      </c>
      <c r="AT191">
        <f>_xlfn.RANK.AVG(Table2[[#This Row],[6M Return vs Nifty Z-Score]],Table2[6M Return vs Nifty Z-Score])</f>
        <v>169</v>
      </c>
      <c r="AU191">
        <f>_xlfn.RANK.AVG(Table2[[#This Row],[Sharpe Ratio Z-Score]],Table2[Sharpe Ratio Z-Score])</f>
        <v>239</v>
      </c>
      <c r="AV191">
        <f>(Table2[[#This Row],[Rank 1Y]]+Table2[[#This Row],[Rank 6M]]+Table2[[#This Row],[Rank Sharpe]])/3</f>
        <v>225</v>
      </c>
    </row>
    <row r="192" spans="1:48" x14ac:dyDescent="0.3">
      <c r="A192" t="s">
        <v>699</v>
      </c>
      <c r="B192" t="s">
        <v>700</v>
      </c>
      <c r="C192" t="s">
        <v>10469</v>
      </c>
      <c r="D192" t="s">
        <v>536</v>
      </c>
      <c r="E192">
        <v>23561.835490699999</v>
      </c>
      <c r="F192">
        <v>1540.6</v>
      </c>
      <c r="G192">
        <v>26.092938796874801</v>
      </c>
      <c r="H192">
        <f>(Table2[[#This Row],[1Y Return vs Nifty]]-AVERAGE(Table2[1Y Return vs Nifty]))/_xlfn.STDEV.P(Table2[1Y Return vs Nifty])</f>
        <v>-0.17790046423435213</v>
      </c>
      <c r="I192">
        <v>-5.7481325342218001</v>
      </c>
      <c r="J192">
        <f>(Table2[[#This Row],[1M Return vs Nifty]]-AVERAGE(Table2[1M Return vs Nifty]))/_xlfn.STDEV.P(Table2[1M Return vs Nifty])</f>
        <v>-0.32607976132410099</v>
      </c>
      <c r="K192">
        <v>29.0244609584879</v>
      </c>
      <c r="L192">
        <f>(Table2[[#This Row],[6M Return vs Nifty]]-AVERAGE(Table2[6M Return vs Nifty]))/_xlfn.STDEV.P(Table2[6M Return vs Nifty])</f>
        <v>0.68160268274441271</v>
      </c>
      <c r="M192">
        <v>-2.92957940234932</v>
      </c>
      <c r="N192">
        <f>(Table2[[#This Row],[1W Return vs Nifty]]-AVERAGE(Table2[1W Return vs Nifty]))/_xlfn.STDEV.P(Table2[1W Return vs Nifty])</f>
        <v>-8.2717050015071486E-2</v>
      </c>
      <c r="O192">
        <v>1581</v>
      </c>
      <c r="P192">
        <v>1464.08333052079</v>
      </c>
      <c r="Q192">
        <v>1168.0330449847399</v>
      </c>
      <c r="R192">
        <v>38.3749341644195</v>
      </c>
      <c r="S192" s="2">
        <f>(Table2[[#This Row],[Close Price]]-Table2[[#This Row],[20D EMA]])/Table2[[#This Row],[20D EMA]]</f>
        <v>-2.55534471853258E-2</v>
      </c>
      <c r="T192" s="2">
        <f>(Table2[[#This Row],[Close Price]]-Table2[[#This Row],[50D EMA]])/Table2[[#This Row],[50D EMA]]</f>
        <v>5.2262509847709353E-2</v>
      </c>
      <c r="U192" s="2">
        <f>(Table2[[#This Row],[Close Price]]-Table2[[#This Row],[200D EMA]])/Table2[[#This Row],[200D EMA]]</f>
        <v>0.31896953310950843</v>
      </c>
      <c r="V192">
        <v>0.35168262185607002</v>
      </c>
      <c r="W192">
        <v>1514</v>
      </c>
      <c r="X192">
        <v>1565.4</v>
      </c>
      <c r="Y192">
        <v>1514</v>
      </c>
      <c r="Z192">
        <v>1565.4</v>
      </c>
      <c r="AA192">
        <v>1514</v>
      </c>
      <c r="AB192">
        <v>1697.95</v>
      </c>
      <c r="AC192" s="2">
        <f>(Table2[[#This Row],[Close Price]]/Table2[[#This Row],[Day Low]])-1</f>
        <v>1.7569352708058039E-2</v>
      </c>
      <c r="AD192" s="2">
        <f>(Table2[[#This Row],[Day High]]/Table2[[#This Row],[Close Price]])-1</f>
        <v>1.6097624302219948E-2</v>
      </c>
      <c r="AE192" s="2">
        <f>(Table2[[#This Row],[Close Price]]/Table2[[#This Row],[Current Week Low]])-1</f>
        <v>1.7569352708058039E-2</v>
      </c>
      <c r="AF192" s="2">
        <f>(Table2[[#This Row],[Current Week High]]/Table2[[#This Row],[Close Price]])-1</f>
        <v>1.6097624302219948E-2</v>
      </c>
      <c r="AG192" s="2">
        <f>(Table2[[#This Row],[Close Price]]/Table2[[#This Row],[Current Month Low]])-1</f>
        <v>1.7569352708058039E-2</v>
      </c>
      <c r="AH192" s="2">
        <f>(Table2[[#This Row],[Current Month High]]/Table2[[#This Row],[Close Price]])-1</f>
        <v>0.10213553161106081</v>
      </c>
      <c r="AI192">
        <v>10.346618200701</v>
      </c>
      <c r="AJ192">
        <v>85.335338345864599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0.32</v>
      </c>
      <c r="AM192" t="s">
        <v>10507</v>
      </c>
      <c r="AN192">
        <v>-7.25</v>
      </c>
      <c r="AO192" t="s">
        <v>10506</v>
      </c>
      <c r="AP192">
        <v>0.10988063591680799</v>
      </c>
      <c r="AQ192">
        <f>(Table2[[#This Row],[Sharpe Ratio]]-AVERAGE(Table2[Sharpe Ratio]))/_xlfn.STDEV.P(Table2[Sharpe Ratio])</f>
        <v>0.70389766301313472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0.79880307018402286</v>
      </c>
      <c r="AS192">
        <f>_xlfn.RANK.AVG(Table2[[#This Row],[1Y Return vs Nifty Z-Score]],Table2[1Y Return vs Nifty Z-Score])</f>
        <v>350</v>
      </c>
      <c r="AT192">
        <f>_xlfn.RANK.AVG(Table2[[#This Row],[6M Return vs Nifty Z-Score]],Table2[6M Return vs Nifty Z-Score])</f>
        <v>146</v>
      </c>
      <c r="AU192">
        <f>_xlfn.RANK.AVG(Table2[[#This Row],[Sharpe Ratio Z-Score]],Table2[Sharpe Ratio Z-Score])</f>
        <v>180</v>
      </c>
      <c r="AV192">
        <f>(Table2[[#This Row],[Rank 1Y]]+Table2[[#This Row],[Rank 6M]]+Table2[[#This Row],[Rank Sharpe]])/3</f>
        <v>225.33333333333334</v>
      </c>
    </row>
    <row r="193" spans="1:48" x14ac:dyDescent="0.3">
      <c r="A193" t="s">
        <v>63</v>
      </c>
      <c r="B193" t="s">
        <v>64</v>
      </c>
      <c r="C193" t="s">
        <v>10465</v>
      </c>
      <c r="D193" t="s">
        <v>57</v>
      </c>
      <c r="E193">
        <v>368302.34586616</v>
      </c>
      <c r="F193">
        <v>1003.15</v>
      </c>
      <c r="G193">
        <v>35.291050987496199</v>
      </c>
      <c r="H193">
        <f>(Table2[[#This Row],[1Y Return vs Nifty]]-AVERAGE(Table2[1Y Return vs Nifty]))/_xlfn.STDEV.P(Table2[1Y Return vs Nifty])</f>
        <v>-5.2451854641253987E-2</v>
      </c>
      <c r="I193">
        <v>-1.26138833607423</v>
      </c>
      <c r="J193">
        <f>(Table2[[#This Row],[1M Return vs Nifty]]-AVERAGE(Table2[1M Return vs Nifty]))/_xlfn.STDEV.P(Table2[1M Return vs Nifty])</f>
        <v>0.15801762144565309</v>
      </c>
      <c r="K193">
        <v>11.7061722542285</v>
      </c>
      <c r="L193">
        <f>(Table2[[#This Row],[6M Return vs Nifty]]-AVERAGE(Table2[6M Return vs Nifty]))/_xlfn.STDEV.P(Table2[6M Return vs Nifty])</f>
        <v>0.109747897924137</v>
      </c>
      <c r="M193">
        <v>-2.7497137260480899</v>
      </c>
      <c r="N193">
        <f>(Table2[[#This Row],[1W Return vs Nifty]]-AVERAGE(Table2[1W Return vs Nifty]))/_xlfn.STDEV.P(Table2[1W Return vs Nifty])</f>
        <v>-3.7402098966119957E-2</v>
      </c>
      <c r="O193">
        <v>998.91</v>
      </c>
      <c r="P193">
        <v>984.27297691977003</v>
      </c>
      <c r="Q193">
        <v>873.993989761433</v>
      </c>
      <c r="R193">
        <v>49.588116949855802</v>
      </c>
      <c r="S193" s="2">
        <f>(Table2[[#This Row],[Close Price]]-Table2[[#This Row],[20D EMA]])/Table2[[#This Row],[20D EMA]]</f>
        <v>4.2446266430409239E-3</v>
      </c>
      <c r="T193" s="2">
        <f>(Table2[[#This Row],[Close Price]]-Table2[[#This Row],[50D EMA]])/Table2[[#This Row],[50D EMA]]</f>
        <v>1.9178646089933898E-2</v>
      </c>
      <c r="U193" s="2">
        <f>(Table2[[#This Row],[Close Price]]-Table2[[#This Row],[200D EMA]])/Table2[[#This Row],[200D EMA]]</f>
        <v>0.14777677163869471</v>
      </c>
      <c r="V193">
        <v>0.76013142509806497</v>
      </c>
      <c r="W193">
        <v>976.55</v>
      </c>
      <c r="X193">
        <v>1008</v>
      </c>
      <c r="Y193">
        <v>976.55</v>
      </c>
      <c r="Z193">
        <v>1008</v>
      </c>
      <c r="AA193">
        <v>973.5</v>
      </c>
      <c r="AB193">
        <v>1029.8</v>
      </c>
      <c r="AC193" s="2">
        <f>(Table2[[#This Row],[Close Price]]/Table2[[#This Row],[Day Low]])-1</f>
        <v>2.7238748655982858E-2</v>
      </c>
      <c r="AD193" s="2">
        <f>(Table2[[#This Row],[Day High]]/Table2[[#This Row],[Close Price]])-1</f>
        <v>4.8347704730100638E-3</v>
      </c>
      <c r="AE193" s="2">
        <f>(Table2[[#This Row],[Close Price]]/Table2[[#This Row],[Current Week Low]])-1</f>
        <v>2.7238748655982858E-2</v>
      </c>
      <c r="AF193" s="2">
        <f>(Table2[[#This Row],[Current Week High]]/Table2[[#This Row],[Close Price]])-1</f>
        <v>4.8347704730100638E-3</v>
      </c>
      <c r="AG193" s="2">
        <f>(Table2[[#This Row],[Close Price]]/Table2[[#This Row],[Current Month Low]])-1</f>
        <v>3.0457113507960987E-2</v>
      </c>
      <c r="AH193" s="2">
        <f>(Table2[[#This Row],[Current Month High]]/Table2[[#This Row],[Close Price]])-1</f>
        <v>2.6566316104271515E-2</v>
      </c>
      <c r="AI193">
        <v>6.22539002143247</v>
      </c>
      <c r="AJ193">
        <v>69.079723579976402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-0.12</v>
      </c>
      <c r="AM193" t="s">
        <v>10506</v>
      </c>
      <c r="AN193">
        <v>2.82</v>
      </c>
      <c r="AO193" t="s">
        <v>10507</v>
      </c>
      <c r="AP193">
        <v>0.153174355669596</v>
      </c>
      <c r="AQ193">
        <f>(Table2[[#This Row],[Sharpe Ratio]]-AVERAGE(Table2[Sharpe Ratio]))/_xlfn.STDEV.P(Table2[Sharpe Ratio])</f>
        <v>1.1967490786271449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1.374660644389561</v>
      </c>
      <c r="AS193">
        <f>_xlfn.RANK.AVG(Table2[[#This Row],[1Y Return vs Nifty Z-Score]],Table2[1Y Return vs Nifty Z-Score])</f>
        <v>300</v>
      </c>
      <c r="AT193">
        <f>_xlfn.RANK.AVG(Table2[[#This Row],[6M Return vs Nifty Z-Score]],Table2[6M Return vs Nifty Z-Score])</f>
        <v>289</v>
      </c>
      <c r="AU193">
        <f>_xlfn.RANK.AVG(Table2[[#This Row],[Sharpe Ratio Z-Score]],Table2[Sharpe Ratio Z-Score])</f>
        <v>88</v>
      </c>
      <c r="AV193">
        <f>(Table2[[#This Row],[Rank 1Y]]+Table2[[#This Row],[Rank 6M]]+Table2[[#This Row],[Rank Sharpe]])/3</f>
        <v>225.66666666666666</v>
      </c>
    </row>
    <row r="194" spans="1:48" x14ac:dyDescent="0.3">
      <c r="A194" t="s">
        <v>868</v>
      </c>
      <c r="B194" t="s">
        <v>869</v>
      </c>
      <c r="C194" t="s">
        <v>10469</v>
      </c>
      <c r="D194" t="s">
        <v>132</v>
      </c>
      <c r="E194">
        <v>17163.49720455</v>
      </c>
      <c r="F194">
        <v>654.75</v>
      </c>
      <c r="G194">
        <v>80.864844868504207</v>
      </c>
      <c r="H194">
        <f>(Table2[[#This Row],[1Y Return vs Nifty]]-AVERAGE(Table2[1Y Return vs Nifty]))/_xlfn.STDEV.P(Table2[1Y Return vs Nifty])</f>
        <v>0.56910710852123625</v>
      </c>
      <c r="I194">
        <v>17.437622170660902</v>
      </c>
      <c r="J194">
        <f>(Table2[[#This Row],[1M Return vs Nifty]]-AVERAGE(Table2[1M Return vs Nifty]))/_xlfn.STDEV.P(Table2[1M Return vs Nifty])</f>
        <v>2.1755478498085585</v>
      </c>
      <c r="K194">
        <v>-2.44465791144393</v>
      </c>
      <c r="L194">
        <f>(Table2[[#This Row],[6M Return vs Nifty]]-AVERAGE(Table2[6M Return vs Nifty]))/_xlfn.STDEV.P(Table2[6M Return vs Nifty])</f>
        <v>-0.35751651125669665</v>
      </c>
      <c r="M194">
        <v>-3.3390726823495198</v>
      </c>
      <c r="N194">
        <f>(Table2[[#This Row],[1W Return vs Nifty]]-AVERAGE(Table2[1W Return vs Nifty]))/_xlfn.STDEV.P(Table2[1W Return vs Nifty])</f>
        <v>-0.18588385937900323</v>
      </c>
      <c r="O194">
        <v>615.87</v>
      </c>
      <c r="P194">
        <v>589.33501729872103</v>
      </c>
      <c r="Q194">
        <v>520.70676581093005</v>
      </c>
      <c r="R194">
        <v>63.9904926312797</v>
      </c>
      <c r="S194" s="2">
        <f>(Table2[[#This Row],[Close Price]]-Table2[[#This Row],[20D EMA]])/Table2[[#This Row],[20D EMA]]</f>
        <v>6.3130206049978072E-2</v>
      </c>
      <c r="T194" s="2">
        <f>(Table2[[#This Row],[Close Price]]-Table2[[#This Row],[50D EMA]])/Table2[[#This Row],[50D EMA]]</f>
        <v>0.11099795664801222</v>
      </c>
      <c r="U194" s="2">
        <f>(Table2[[#This Row],[Close Price]]-Table2[[#This Row],[200D EMA]])/Table2[[#This Row],[200D EMA]]</f>
        <v>0.25742556653804144</v>
      </c>
      <c r="V194">
        <v>1.0560098610570401</v>
      </c>
      <c r="W194">
        <v>621</v>
      </c>
      <c r="X194">
        <v>661</v>
      </c>
      <c r="Y194">
        <v>621</v>
      </c>
      <c r="Z194">
        <v>661</v>
      </c>
      <c r="AA194">
        <v>544.85</v>
      </c>
      <c r="AB194">
        <v>670.95</v>
      </c>
      <c r="AC194" s="2">
        <f>(Table2[[#This Row],[Close Price]]/Table2[[#This Row],[Day Low]])-1</f>
        <v>5.4347826086956541E-2</v>
      </c>
      <c r="AD194" s="2">
        <f>(Table2[[#This Row],[Day High]]/Table2[[#This Row],[Close Price]])-1</f>
        <v>9.5456281023291734E-3</v>
      </c>
      <c r="AE194" s="2">
        <f>(Table2[[#This Row],[Close Price]]/Table2[[#This Row],[Current Week Low]])-1</f>
        <v>5.4347826086956541E-2</v>
      </c>
      <c r="AF194" s="2">
        <f>(Table2[[#This Row],[Current Week High]]/Table2[[#This Row],[Close Price]])-1</f>
        <v>9.5456281023291734E-3</v>
      </c>
      <c r="AG194" s="2">
        <f>(Table2[[#This Row],[Close Price]]/Table2[[#This Row],[Current Month Low]])-1</f>
        <v>0.20170689180508394</v>
      </c>
      <c r="AH194" s="2">
        <f>(Table2[[#This Row],[Current Month High]]/Table2[[#This Row],[Close Price]])-1</f>
        <v>2.4742268041237248E-2</v>
      </c>
      <c r="AI194">
        <v>2.4742268041237199</v>
      </c>
      <c r="AJ194">
        <v>111.20967741935399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7.0000000000000007E-2</v>
      </c>
      <c r="AM194" t="s">
        <v>10507</v>
      </c>
      <c r="AN194">
        <v>10.53</v>
      </c>
      <c r="AO194" t="s">
        <v>10507</v>
      </c>
      <c r="AP194">
        <v>0.138528183409273</v>
      </c>
      <c r="AQ194">
        <f>(Table2[[#This Row],[Sharpe Ratio]]-AVERAGE(Table2[Sharpe Ratio]))/_xlfn.STDEV.P(Table2[Sharpe Ratio])</f>
        <v>1.030018504930899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3.2312730926249942</v>
      </c>
      <c r="AS194">
        <f>_xlfn.RANK.AVG(Table2[[#This Row],[1Y Return vs Nifty Z-Score]],Table2[1Y Return vs Nifty Z-Score])</f>
        <v>132</v>
      </c>
      <c r="AT194">
        <f>_xlfn.RANK.AVG(Table2[[#This Row],[6M Return vs Nifty Z-Score]],Table2[6M Return vs Nifty Z-Score])</f>
        <v>436</v>
      </c>
      <c r="AU194">
        <f>_xlfn.RANK.AVG(Table2[[#This Row],[Sharpe Ratio Z-Score]],Table2[Sharpe Ratio Z-Score])</f>
        <v>113</v>
      </c>
      <c r="AV194">
        <f>(Table2[[#This Row],[Rank 1Y]]+Table2[[#This Row],[Rank 6M]]+Table2[[#This Row],[Rank Sharpe]])/3</f>
        <v>227</v>
      </c>
    </row>
    <row r="195" spans="1:48" x14ac:dyDescent="0.3">
      <c r="A195" t="s">
        <v>372</v>
      </c>
      <c r="B195" t="s">
        <v>373</v>
      </c>
      <c r="C195" t="s">
        <v>10461</v>
      </c>
      <c r="D195" t="s">
        <v>143</v>
      </c>
      <c r="E195">
        <v>66458.338024679993</v>
      </c>
      <c r="F195">
        <v>1465.8</v>
      </c>
      <c r="G195">
        <v>72.662406871065798</v>
      </c>
      <c r="H195">
        <f>(Table2[[#This Row],[1Y Return vs Nifty]]-AVERAGE(Table2[1Y Return vs Nifty]))/_xlfn.STDEV.P(Table2[1Y Return vs Nifty])</f>
        <v>0.45723801835060102</v>
      </c>
      <c r="I195">
        <v>1.0869859141419</v>
      </c>
      <c r="J195">
        <f>(Table2[[#This Row],[1M Return vs Nifty]]-AVERAGE(Table2[1M Return vs Nifty]))/_xlfn.STDEV.P(Table2[1M Return vs Nifty])</f>
        <v>0.41139552267810514</v>
      </c>
      <c r="K195">
        <v>56.785148624602897</v>
      </c>
      <c r="L195">
        <f>(Table2[[#This Row],[6M Return vs Nifty]]-AVERAGE(Table2[6M Return vs Nifty]))/_xlfn.STDEV.P(Table2[6M Return vs Nifty])</f>
        <v>1.5982684308944957</v>
      </c>
      <c r="M195">
        <v>-3.17836751454516</v>
      </c>
      <c r="N195">
        <f>(Table2[[#This Row],[1W Return vs Nifty]]-AVERAGE(Table2[1W Return vs Nifty]))/_xlfn.STDEV.P(Table2[1W Return vs Nifty])</f>
        <v>-0.1453961634376609</v>
      </c>
      <c r="O195">
        <v>1416.02</v>
      </c>
      <c r="P195">
        <v>1350.7625646891699</v>
      </c>
      <c r="Q195">
        <v>1099.70950001747</v>
      </c>
      <c r="R195">
        <v>58.598463877457597</v>
      </c>
      <c r="S195" s="2">
        <f>(Table2[[#This Row],[Close Price]]-Table2[[#This Row],[20D EMA]])/Table2[[#This Row],[20D EMA]]</f>
        <v>3.5154870693916734E-2</v>
      </c>
      <c r="T195" s="2">
        <f>(Table2[[#This Row],[Close Price]]-Table2[[#This Row],[50D EMA]])/Table2[[#This Row],[50D EMA]]</f>
        <v>8.5164808618531554E-2</v>
      </c>
      <c r="U195" s="2">
        <f>(Table2[[#This Row],[Close Price]]-Table2[[#This Row],[200D EMA]])/Table2[[#This Row],[200D EMA]]</f>
        <v>0.33289746062638748</v>
      </c>
      <c r="V195">
        <v>0.35842176297196199</v>
      </c>
      <c r="W195">
        <v>1394.15</v>
      </c>
      <c r="X195">
        <v>1475</v>
      </c>
      <c r="Y195">
        <v>1394.15</v>
      </c>
      <c r="Z195">
        <v>1475</v>
      </c>
      <c r="AA195">
        <v>1362.55</v>
      </c>
      <c r="AB195">
        <v>1543</v>
      </c>
      <c r="AC195" s="2">
        <f>(Table2[[#This Row],[Close Price]]/Table2[[#This Row],[Day Low]])-1</f>
        <v>5.139332209590064E-2</v>
      </c>
      <c r="AD195" s="2">
        <f>(Table2[[#This Row],[Day High]]/Table2[[#This Row],[Close Price]])-1</f>
        <v>6.2764360758631454E-3</v>
      </c>
      <c r="AE195" s="2">
        <f>(Table2[[#This Row],[Close Price]]/Table2[[#This Row],[Current Week Low]])-1</f>
        <v>5.139332209590064E-2</v>
      </c>
      <c r="AF195" s="2">
        <f>(Table2[[#This Row],[Current Week High]]/Table2[[#This Row],[Close Price]])-1</f>
        <v>6.2764360758631454E-3</v>
      </c>
      <c r="AG195" s="2">
        <f>(Table2[[#This Row],[Close Price]]/Table2[[#This Row],[Current Month Low]])-1</f>
        <v>7.5777035705111739E-2</v>
      </c>
      <c r="AH195" s="2">
        <f>(Table2[[#This Row],[Current Month High]]/Table2[[#This Row],[Close Price]])-1</f>
        <v>5.2667485332241748E-2</v>
      </c>
      <c r="AI195">
        <v>5.2667485332241704</v>
      </c>
      <c r="AJ195">
        <v>121.654317253893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-0.05</v>
      </c>
      <c r="AM195" t="s">
        <v>10506</v>
      </c>
      <c r="AN195">
        <v>0.21</v>
      </c>
      <c r="AO195" t="s">
        <v>10507</v>
      </c>
      <c r="AP195">
        <v>4.4450204490309999E-3</v>
      </c>
      <c r="AQ195">
        <f>(Table2[[#This Row],[Sharpe Ratio]]-AVERAGE(Table2[Sharpe Ratio]))/_xlfn.STDEV.P(Table2[Sharpe Ratio])</f>
        <v>-0.49637093566928669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1.8251348728162544</v>
      </c>
      <c r="AS195">
        <f>_xlfn.RANK.AVG(Table2[[#This Row],[1Y Return vs Nifty Z-Score]],Table2[1Y Return vs Nifty Z-Score])</f>
        <v>158</v>
      </c>
      <c r="AT195">
        <f>_xlfn.RANK.AVG(Table2[[#This Row],[6M Return vs Nifty Z-Score]],Table2[6M Return vs Nifty Z-Score])</f>
        <v>52</v>
      </c>
      <c r="AU195">
        <f>_xlfn.RANK.AVG(Table2[[#This Row],[Sharpe Ratio Z-Score]],Table2[Sharpe Ratio Z-Score])</f>
        <v>473</v>
      </c>
      <c r="AV195">
        <f>(Table2[[#This Row],[Rank 1Y]]+Table2[[#This Row],[Rank 6M]]+Table2[[#This Row],[Rank Sharpe]])/3</f>
        <v>227.66666666666666</v>
      </c>
    </row>
    <row r="196" spans="1:48" x14ac:dyDescent="0.3">
      <c r="A196" t="s">
        <v>994</v>
      </c>
      <c r="B196" t="s">
        <v>995</v>
      </c>
      <c r="C196" t="s">
        <v>10472</v>
      </c>
      <c r="D196" t="s">
        <v>72</v>
      </c>
      <c r="E196">
        <v>13161</v>
      </c>
      <c r="F196">
        <v>87.74</v>
      </c>
      <c r="G196">
        <v>136.22718969532099</v>
      </c>
      <c r="H196">
        <f>(Table2[[#This Row],[1Y Return vs Nifty]]-AVERAGE(Table2[1Y Return vs Nifty]))/_xlfn.STDEV.P(Table2[1Y Return vs Nifty])</f>
        <v>1.324167390284186</v>
      </c>
      <c r="I196">
        <v>2.39008678250475</v>
      </c>
      <c r="J196">
        <f>(Table2[[#This Row],[1M Return vs Nifty]]-AVERAGE(Table2[1M Return vs Nifty]))/_xlfn.STDEV.P(Table2[1M Return vs Nifty])</f>
        <v>0.55199362499913729</v>
      </c>
      <c r="K196">
        <v>13.634548202655999</v>
      </c>
      <c r="L196">
        <f>(Table2[[#This Row],[6M Return vs Nifty]]-AVERAGE(Table2[6M Return vs Nifty]))/_xlfn.STDEV.P(Table2[6M Return vs Nifty])</f>
        <v>0.1734234164393921</v>
      </c>
      <c r="M196">
        <v>-3.4632171975663999</v>
      </c>
      <c r="N196">
        <f>(Table2[[#This Row],[1W Return vs Nifty]]-AVERAGE(Table2[1W Return vs Nifty]))/_xlfn.STDEV.P(Table2[1W Return vs Nifty])</f>
        <v>-0.21716054732599799</v>
      </c>
      <c r="O196">
        <v>85.1</v>
      </c>
      <c r="P196">
        <v>80.427071233543302</v>
      </c>
      <c r="Q196">
        <v>69.420598790346105</v>
      </c>
      <c r="R196">
        <v>53.631567165707999</v>
      </c>
      <c r="S196" s="2">
        <f>(Table2[[#This Row],[Close Price]]-Table2[[#This Row],[20D EMA]])/Table2[[#This Row],[20D EMA]]</f>
        <v>3.1022326674500597E-2</v>
      </c>
      <c r="T196" s="2">
        <f>(Table2[[#This Row],[Close Price]]-Table2[[#This Row],[50D EMA]])/Table2[[#This Row],[50D EMA]]</f>
        <v>9.0926209972528843E-2</v>
      </c>
      <c r="U196" s="2">
        <f>(Table2[[#This Row],[Close Price]]-Table2[[#This Row],[200D EMA]])/Table2[[#This Row],[200D EMA]]</f>
        <v>0.26388999128312701</v>
      </c>
      <c r="V196">
        <v>2.2280317170224002</v>
      </c>
      <c r="W196">
        <v>84.1</v>
      </c>
      <c r="X196">
        <v>90.71</v>
      </c>
      <c r="Y196">
        <v>84.1</v>
      </c>
      <c r="Z196">
        <v>90.71</v>
      </c>
      <c r="AA196">
        <v>76.959999999999994</v>
      </c>
      <c r="AB196">
        <v>98.5</v>
      </c>
      <c r="AC196" s="2">
        <f>(Table2[[#This Row],[Close Price]]/Table2[[#This Row],[Day Low]])-1</f>
        <v>4.3281807372175907E-2</v>
      </c>
      <c r="AD196" s="2">
        <f>(Table2[[#This Row],[Day High]]/Table2[[#This Row],[Close Price]])-1</f>
        <v>3.3850011397310142E-2</v>
      </c>
      <c r="AE196" s="2">
        <f>(Table2[[#This Row],[Close Price]]/Table2[[#This Row],[Current Week Low]])-1</f>
        <v>4.3281807372175907E-2</v>
      </c>
      <c r="AF196" s="2">
        <f>(Table2[[#This Row],[Current Week High]]/Table2[[#This Row],[Close Price]])-1</f>
        <v>3.3850011397310142E-2</v>
      </c>
      <c r="AG196" s="2">
        <f>(Table2[[#This Row],[Close Price]]/Table2[[#This Row],[Current Month Low]])-1</f>
        <v>0.14007276507276512</v>
      </c>
      <c r="AH196" s="2">
        <f>(Table2[[#This Row],[Current Month High]]/Table2[[#This Row],[Close Price]])-1</f>
        <v>0.12263505812628228</v>
      </c>
      <c r="AI196">
        <v>16.138591292454901</v>
      </c>
      <c r="AJ196">
        <v>165.476550680786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7.0000000000000007E-2</v>
      </c>
      <c r="AM196" t="s">
        <v>10507</v>
      </c>
      <c r="AN196">
        <v>2.4300000000000002</v>
      </c>
      <c r="AO196" t="s">
        <v>10507</v>
      </c>
      <c r="AP196">
        <v>4.4816414860410998E-2</v>
      </c>
      <c r="AQ196">
        <f>(Table2[[#This Row],[Sharpe Ratio]]-AVERAGE(Table2[Sharpe Ratio]))/_xlfn.STDEV.P(Table2[Sharpe Ratio])</f>
        <v>-3.6786982163447064E-2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1.7956369022332703</v>
      </c>
      <c r="AS196">
        <f>_xlfn.RANK.AVG(Table2[[#This Row],[1Y Return vs Nifty Z-Score]],Table2[1Y Return vs Nifty Z-Score])</f>
        <v>66</v>
      </c>
      <c r="AT196">
        <f>_xlfn.RANK.AVG(Table2[[#This Row],[6M Return vs Nifty Z-Score]],Table2[6M Return vs Nifty Z-Score])</f>
        <v>270</v>
      </c>
      <c r="AU196">
        <f>_xlfn.RANK.AVG(Table2[[#This Row],[Sharpe Ratio Z-Score]],Table2[Sharpe Ratio Z-Score])</f>
        <v>347</v>
      </c>
      <c r="AV196">
        <f>(Table2[[#This Row],[Rank 1Y]]+Table2[[#This Row],[Rank 6M]]+Table2[[#This Row],[Rank Sharpe]])/3</f>
        <v>227.66666666666666</v>
      </c>
    </row>
    <row r="197" spans="1:48" x14ac:dyDescent="0.3">
      <c r="A197" t="s">
        <v>1252</v>
      </c>
      <c r="B197" t="s">
        <v>1253</v>
      </c>
      <c r="C197" t="s">
        <v>10472</v>
      </c>
      <c r="D197" t="s">
        <v>286</v>
      </c>
      <c r="E197">
        <v>8756.6112558000004</v>
      </c>
      <c r="F197">
        <v>538</v>
      </c>
      <c r="G197">
        <v>18.011133029347398</v>
      </c>
      <c r="H197">
        <f>(Table2[[#This Row],[1Y Return vs Nifty]]-AVERAGE(Table2[1Y Return vs Nifty]))/_xlfn.STDEV.P(Table2[1Y Return vs Nifty])</f>
        <v>-0.28812430968511099</v>
      </c>
      <c r="I197">
        <v>5.2710329066971502</v>
      </c>
      <c r="J197">
        <f>(Table2[[#This Row],[1M Return vs Nifty]]-AVERAGE(Table2[1M Return vs Nifty]))/_xlfn.STDEV.P(Table2[1M Return vs Nifty])</f>
        <v>0.86283338252264763</v>
      </c>
      <c r="K197">
        <v>31.709766936703701</v>
      </c>
      <c r="L197">
        <f>(Table2[[#This Row],[6M Return vs Nifty]]-AVERAGE(Table2[6M Return vs Nifty]))/_xlfn.STDEV.P(Table2[6M Return vs Nifty])</f>
        <v>0.7702722446493091</v>
      </c>
      <c r="M197">
        <v>-1.8613525177216601</v>
      </c>
      <c r="N197">
        <f>(Table2[[#This Row],[1W Return vs Nifty]]-AVERAGE(Table2[1W Return vs Nifty]))/_xlfn.STDEV.P(Table2[1W Return vs Nifty])</f>
        <v>0.18640961151098512</v>
      </c>
      <c r="O197">
        <v>510.69</v>
      </c>
      <c r="P197">
        <v>478.41234273906502</v>
      </c>
      <c r="Q197">
        <v>414.520696109185</v>
      </c>
      <c r="R197">
        <v>69.772700890889894</v>
      </c>
      <c r="S197" s="2">
        <f>(Table2[[#This Row],[Close Price]]-Table2[[#This Row],[20D EMA]])/Table2[[#This Row],[20D EMA]]</f>
        <v>5.3476668820615247E-2</v>
      </c>
      <c r="T197" s="2">
        <f>(Table2[[#This Row],[Close Price]]-Table2[[#This Row],[50D EMA]])/Table2[[#This Row],[50D EMA]]</f>
        <v>0.12455292628901757</v>
      </c>
      <c r="U197" s="2">
        <f>(Table2[[#This Row],[Close Price]]-Table2[[#This Row],[200D EMA]])/Table2[[#This Row],[200D EMA]]</f>
        <v>0.29788453278648958</v>
      </c>
      <c r="V197">
        <v>0.70861248627354201</v>
      </c>
      <c r="W197">
        <v>518.29999999999995</v>
      </c>
      <c r="X197">
        <v>547.70000000000005</v>
      </c>
      <c r="Y197">
        <v>518.29999999999995</v>
      </c>
      <c r="Z197">
        <v>547.70000000000005</v>
      </c>
      <c r="AA197">
        <v>496</v>
      </c>
      <c r="AB197">
        <v>547.70000000000005</v>
      </c>
      <c r="AC197" s="2">
        <f>(Table2[[#This Row],[Close Price]]/Table2[[#This Row],[Day Low]])-1</f>
        <v>3.8008875168821232E-2</v>
      </c>
      <c r="AD197" s="2">
        <f>(Table2[[#This Row],[Day High]]/Table2[[#This Row],[Close Price]])-1</f>
        <v>1.802973977695177E-2</v>
      </c>
      <c r="AE197" s="2">
        <f>(Table2[[#This Row],[Close Price]]/Table2[[#This Row],[Current Week Low]])-1</f>
        <v>3.8008875168821232E-2</v>
      </c>
      <c r="AF197" s="2">
        <f>(Table2[[#This Row],[Current Week High]]/Table2[[#This Row],[Close Price]])-1</f>
        <v>1.802973977695177E-2</v>
      </c>
      <c r="AG197" s="2">
        <f>(Table2[[#This Row],[Close Price]]/Table2[[#This Row],[Current Month Low]])-1</f>
        <v>8.4677419354838745E-2</v>
      </c>
      <c r="AH197" s="2">
        <f>(Table2[[#This Row],[Current Month High]]/Table2[[#This Row],[Close Price]])-1</f>
        <v>1.802973977695177E-2</v>
      </c>
      <c r="AI197">
        <v>1.8029739776951701</v>
      </c>
      <c r="AJ197">
        <v>57.632581306768202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0.05</v>
      </c>
      <c r="AM197" t="s">
        <v>10507</v>
      </c>
      <c r="AN197">
        <v>5.04</v>
      </c>
      <c r="AO197" t="s">
        <v>10507</v>
      </c>
      <c r="AP197">
        <v>0.115828612492753</v>
      </c>
      <c r="AQ197">
        <f>(Table2[[#This Row],[Sharpe Ratio]]-AVERAGE(Table2[Sharpe Ratio]))/_xlfn.STDEV.P(Table2[Sharpe Ratio])</f>
        <v>0.77160883895810961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2.3029997679559404</v>
      </c>
      <c r="AS197">
        <f>_xlfn.RANK.AVG(Table2[[#This Row],[1Y Return vs Nifty Z-Score]],Table2[1Y Return vs Nifty Z-Score])</f>
        <v>391</v>
      </c>
      <c r="AT197">
        <f>_xlfn.RANK.AVG(Table2[[#This Row],[6M Return vs Nifty Z-Score]],Table2[6M Return vs Nifty Z-Score])</f>
        <v>127</v>
      </c>
      <c r="AU197">
        <f>_xlfn.RANK.AVG(Table2[[#This Row],[Sharpe Ratio Z-Score]],Table2[Sharpe Ratio Z-Score])</f>
        <v>168</v>
      </c>
      <c r="AV197">
        <f>(Table2[[#This Row],[Rank 1Y]]+Table2[[#This Row],[Rank 6M]]+Table2[[#This Row],[Rank Sharpe]])/3</f>
        <v>228.66666666666666</v>
      </c>
    </row>
    <row r="198" spans="1:48" x14ac:dyDescent="0.3">
      <c r="A198" t="s">
        <v>688</v>
      </c>
      <c r="B198" t="s">
        <v>689</v>
      </c>
      <c r="C198" t="s">
        <v>10459</v>
      </c>
      <c r="D198" t="s">
        <v>271</v>
      </c>
      <c r="E198">
        <v>24749.820292447999</v>
      </c>
      <c r="F198">
        <v>250.22</v>
      </c>
      <c r="G198">
        <v>61.219254757416302</v>
      </c>
      <c r="H198">
        <f>(Table2[[#This Row],[1Y Return vs Nifty]]-AVERAGE(Table2[1Y Return vs Nifty]))/_xlfn.STDEV.P(Table2[1Y Return vs Nifty])</f>
        <v>0.301170393573927</v>
      </c>
      <c r="I198">
        <v>13.829401028710601</v>
      </c>
      <c r="J198">
        <f>(Table2[[#This Row],[1M Return vs Nifty]]-AVERAGE(Table2[1M Return vs Nifty]))/_xlfn.STDEV.P(Table2[1M Return vs Nifty])</f>
        <v>1.7862387351962747</v>
      </c>
      <c r="K198">
        <v>31.986640763604498</v>
      </c>
      <c r="L198">
        <f>(Table2[[#This Row],[6M Return vs Nifty]]-AVERAGE(Table2[6M Return vs Nifty]))/_xlfn.STDEV.P(Table2[6M Return vs Nifty])</f>
        <v>0.77941469662066232</v>
      </c>
      <c r="M198">
        <v>-2.2343214164957002</v>
      </c>
      <c r="N198">
        <f>(Table2[[#This Row],[1W Return vs Nifty]]-AVERAGE(Table2[1W Return vs Nifty]))/_xlfn.STDEV.P(Table2[1W Return vs Nifty])</f>
        <v>9.2444672016793253E-2</v>
      </c>
      <c r="O198">
        <v>240.96</v>
      </c>
      <c r="P198">
        <v>222.391503067722</v>
      </c>
      <c r="Q198">
        <v>189.887779715997</v>
      </c>
      <c r="R198">
        <v>53.4027272552906</v>
      </c>
      <c r="S198" s="2">
        <f>(Table2[[#This Row],[Close Price]]-Table2[[#This Row],[20D EMA]])/Table2[[#This Row],[20D EMA]]</f>
        <v>3.842961487383794E-2</v>
      </c>
      <c r="T198" s="2">
        <f>(Table2[[#This Row],[Close Price]]-Table2[[#This Row],[50D EMA]])/Table2[[#This Row],[50D EMA]]</f>
        <v>0.12513291447022484</v>
      </c>
      <c r="U198" s="2">
        <f>(Table2[[#This Row],[Close Price]]-Table2[[#This Row],[200D EMA]])/Table2[[#This Row],[200D EMA]]</f>
        <v>0.31772566077837155</v>
      </c>
      <c r="V198">
        <v>1.47328677679945</v>
      </c>
      <c r="W198">
        <v>241.42</v>
      </c>
      <c r="X198">
        <v>254.24</v>
      </c>
      <c r="Y198">
        <v>241.42</v>
      </c>
      <c r="Z198">
        <v>254.24</v>
      </c>
      <c r="AA198">
        <v>202.01</v>
      </c>
      <c r="AB198">
        <v>277.69</v>
      </c>
      <c r="AC198" s="2">
        <f>(Table2[[#This Row],[Close Price]]/Table2[[#This Row],[Day Low]])-1</f>
        <v>3.645099826029341E-2</v>
      </c>
      <c r="AD198" s="2">
        <f>(Table2[[#This Row],[Day High]]/Table2[[#This Row],[Close Price]])-1</f>
        <v>1.6065862041403589E-2</v>
      </c>
      <c r="AE198" s="2">
        <f>(Table2[[#This Row],[Close Price]]/Table2[[#This Row],[Current Week Low]])-1</f>
        <v>3.645099826029341E-2</v>
      </c>
      <c r="AF198" s="2">
        <f>(Table2[[#This Row],[Current Week High]]/Table2[[#This Row],[Close Price]])-1</f>
        <v>1.6065862041403589E-2</v>
      </c>
      <c r="AG198" s="2">
        <f>(Table2[[#This Row],[Close Price]]/Table2[[#This Row],[Current Month Low]])-1</f>
        <v>0.23865155190337117</v>
      </c>
      <c r="AH198" s="2">
        <f>(Table2[[#This Row],[Current Month High]]/Table2[[#This Row],[Close Price]])-1</f>
        <v>0.10978339061625775</v>
      </c>
      <c r="AI198">
        <v>10.9783390616257</v>
      </c>
      <c r="AJ198">
        <v>88.987915407854899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0.11</v>
      </c>
      <c r="AM198" t="s">
        <v>10507</v>
      </c>
      <c r="AN198">
        <v>2.9</v>
      </c>
      <c r="AO198" t="s">
        <v>10507</v>
      </c>
      <c r="AP198">
        <v>3.9977800506185997E-2</v>
      </c>
      <c r="AQ198">
        <f>(Table2[[#This Row],[Sharpe Ratio]]-AVERAGE(Table2[Sharpe Ratio]))/_xlfn.STDEV.P(Table2[Sharpe Ratio])</f>
        <v>-9.1869288505038157E-2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2.867399208902619</v>
      </c>
      <c r="AS198">
        <f>_xlfn.RANK.AVG(Table2[[#This Row],[1Y Return vs Nifty Z-Score]],Table2[1Y Return vs Nifty Z-Score])</f>
        <v>204</v>
      </c>
      <c r="AT198">
        <f>_xlfn.RANK.AVG(Table2[[#This Row],[6M Return vs Nifty Z-Score]],Table2[6M Return vs Nifty Z-Score])</f>
        <v>125</v>
      </c>
      <c r="AU198">
        <f>_xlfn.RANK.AVG(Table2[[#This Row],[Sharpe Ratio Z-Score]],Table2[Sharpe Ratio Z-Score])</f>
        <v>360</v>
      </c>
      <c r="AV198">
        <f>(Table2[[#This Row],[Rank 1Y]]+Table2[[#This Row],[Rank 6M]]+Table2[[#This Row],[Rank Sharpe]])/3</f>
        <v>229.66666666666666</v>
      </c>
    </row>
    <row r="199" spans="1:48" x14ac:dyDescent="0.3">
      <c r="A199" t="s">
        <v>200</v>
      </c>
      <c r="B199" t="s">
        <v>201</v>
      </c>
      <c r="C199" t="s">
        <v>10461</v>
      </c>
      <c r="D199" t="s">
        <v>32</v>
      </c>
      <c r="E199">
        <v>130106.159833328</v>
      </c>
      <c r="F199">
        <v>118.16</v>
      </c>
      <c r="G199">
        <v>66.144858622150593</v>
      </c>
      <c r="H199">
        <f>(Table2[[#This Row],[1Y Return vs Nifty]]-AVERAGE(Table2[1Y Return vs Nifty]))/_xlfn.STDEV.P(Table2[1Y Return vs Nifty])</f>
        <v>0.36834832567909775</v>
      </c>
      <c r="I199">
        <v>-10.330121781533601</v>
      </c>
      <c r="J199">
        <f>(Table2[[#This Row],[1M Return vs Nifty]]-AVERAGE(Table2[1M Return vs Nifty]))/_xlfn.STDEV.P(Table2[1M Return vs Nifty])</f>
        <v>-0.82045361116795679</v>
      </c>
      <c r="K199">
        <v>6.0386127880738698</v>
      </c>
      <c r="L199">
        <f>(Table2[[#This Row],[6M Return vs Nifty]]-AVERAGE(Table2[6M Return vs Nifty]))/_xlfn.STDEV.P(Table2[6M Return vs Nifty])</f>
        <v>-7.7396516533906404E-2</v>
      </c>
      <c r="M199">
        <v>-1.1314480530275599</v>
      </c>
      <c r="N199">
        <f>(Table2[[#This Row],[1W Return vs Nifty]]-AVERAGE(Table2[1W Return vs Nifty]))/_xlfn.STDEV.P(Table2[1W Return vs Nifty])</f>
        <v>0.37030008893943561</v>
      </c>
      <c r="O199">
        <v>120.92</v>
      </c>
      <c r="P199">
        <v>123.27747648208801</v>
      </c>
      <c r="Q199">
        <v>109.349070251898</v>
      </c>
      <c r="R199">
        <v>41.417658717464697</v>
      </c>
      <c r="S199" s="2">
        <f>(Table2[[#This Row],[Close Price]]-Table2[[#This Row],[20D EMA]])/Table2[[#This Row],[20D EMA]]</f>
        <v>-2.2825008269930575E-2</v>
      </c>
      <c r="T199" s="2">
        <f>(Table2[[#This Row],[Close Price]]-Table2[[#This Row],[50D EMA]])/Table2[[#This Row],[50D EMA]]</f>
        <v>-4.1511853001237969E-2</v>
      </c>
      <c r="U199" s="2">
        <f>(Table2[[#This Row],[Close Price]]-Table2[[#This Row],[200D EMA]])/Table2[[#This Row],[200D EMA]]</f>
        <v>8.0576174336050785E-2</v>
      </c>
      <c r="V199">
        <v>0.62231785046420995</v>
      </c>
      <c r="W199">
        <v>114.76</v>
      </c>
      <c r="X199">
        <v>118.69</v>
      </c>
      <c r="Y199">
        <v>114.76</v>
      </c>
      <c r="Z199">
        <v>118.69</v>
      </c>
      <c r="AA199">
        <v>114.76</v>
      </c>
      <c r="AB199">
        <v>124.14</v>
      </c>
      <c r="AC199" s="2">
        <f>(Table2[[#This Row],[Close Price]]/Table2[[#This Row],[Day Low]])-1</f>
        <v>2.9627047751829894E-2</v>
      </c>
      <c r="AD199" s="2">
        <f>(Table2[[#This Row],[Day High]]/Table2[[#This Row],[Close Price]])-1</f>
        <v>4.4854434664860499E-3</v>
      </c>
      <c r="AE199" s="2">
        <f>(Table2[[#This Row],[Close Price]]/Table2[[#This Row],[Current Week Low]])-1</f>
        <v>2.9627047751829894E-2</v>
      </c>
      <c r="AF199" s="2">
        <f>(Table2[[#This Row],[Current Week High]]/Table2[[#This Row],[Close Price]])-1</f>
        <v>4.4854434664860499E-3</v>
      </c>
      <c r="AG199" s="2">
        <f>(Table2[[#This Row],[Close Price]]/Table2[[#This Row],[Current Month Low]])-1</f>
        <v>2.9627047751829894E-2</v>
      </c>
      <c r="AH199" s="2">
        <f>(Table2[[#This Row],[Current Month High]]/Table2[[#This Row],[Close Price]])-1</f>
        <v>5.0609343263371631E-2</v>
      </c>
      <c r="AI199">
        <v>20.937711577521998</v>
      </c>
      <c r="AJ199">
        <v>101.810418445772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-0.19</v>
      </c>
      <c r="AM199" t="s">
        <v>10506</v>
      </c>
      <c r="AN199">
        <v>-2.86</v>
      </c>
      <c r="AO199" t="s">
        <v>10506</v>
      </c>
      <c r="AP199">
        <v>0.116314378795042</v>
      </c>
      <c r="AQ199">
        <f>(Table2[[#This Row],[Sharpe Ratio]]-AVERAGE(Table2[Sharpe Ratio]))/_xlfn.STDEV.P(Table2[Sharpe Ratio])</f>
        <v>0.77713875440792035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184</v>
      </c>
      <c r="AT199">
        <f>_xlfn.RANK.AVG(Table2[[#This Row],[6M Return vs Nifty Z-Score]],Table2[6M Return vs Nifty Z-Score])</f>
        <v>345</v>
      </c>
      <c r="AU199">
        <f>_xlfn.RANK.AVG(Table2[[#This Row],[Sharpe Ratio Z-Score]],Table2[Sharpe Ratio Z-Score])</f>
        <v>164</v>
      </c>
      <c r="AV199">
        <f>(Table2[[#This Row],[Rank 1Y]]+Table2[[#This Row],[Rank 6M]]+Table2[[#This Row],[Rank Sharpe]])/3</f>
        <v>231</v>
      </c>
    </row>
    <row r="200" spans="1:48" x14ac:dyDescent="0.3">
      <c r="A200" t="s">
        <v>341</v>
      </c>
      <c r="B200" t="s">
        <v>342</v>
      </c>
      <c r="C200" t="s">
        <v>10469</v>
      </c>
      <c r="D200" t="s">
        <v>343</v>
      </c>
      <c r="E200">
        <v>72332.910584099998</v>
      </c>
      <c r="F200">
        <v>5694.3</v>
      </c>
      <c r="G200">
        <v>32.389619019592203</v>
      </c>
      <c r="H200">
        <f>(Table2[[#This Row],[1Y Return vs Nifty]]-AVERAGE(Table2[1Y Return vs Nifty]))/_xlfn.STDEV.P(Table2[1Y Return vs Nifty])</f>
        <v>-9.2023083895627036E-2</v>
      </c>
      <c r="I200">
        <v>-5.67428342936247</v>
      </c>
      <c r="J200">
        <f>(Table2[[#This Row],[1M Return vs Nifty]]-AVERAGE(Table2[1M Return vs Nifty]))/_xlfn.STDEV.P(Table2[1M Return vs Nifty])</f>
        <v>-0.31811181022114954</v>
      </c>
      <c r="K200">
        <v>23.177987033453999</v>
      </c>
      <c r="L200">
        <f>(Table2[[#This Row],[6M Return vs Nifty]]-AVERAGE(Table2[6M Return vs Nifty]))/_xlfn.STDEV.P(Table2[6M Return vs Nifty])</f>
        <v>0.4885504623171526</v>
      </c>
      <c r="M200">
        <v>-0.30869291628157203</v>
      </c>
      <c r="N200">
        <f>(Table2[[#This Row],[1W Return vs Nifty]]-AVERAGE(Table2[1W Return vs Nifty]))/_xlfn.STDEV.P(Table2[1W Return vs Nifty])</f>
        <v>0.57758315435586316</v>
      </c>
      <c r="O200">
        <v>5845.76</v>
      </c>
      <c r="P200">
        <v>5638.5005995220599</v>
      </c>
      <c r="Q200">
        <v>4723.4079225743799</v>
      </c>
      <c r="R200">
        <v>36.147333069633</v>
      </c>
      <c r="S200" s="2">
        <f>(Table2[[#This Row],[Close Price]]-Table2[[#This Row],[20D EMA]])/Table2[[#This Row],[20D EMA]]</f>
        <v>-2.5909377052769876E-2</v>
      </c>
      <c r="T200" s="2">
        <f>(Table2[[#This Row],[Close Price]]-Table2[[#This Row],[50D EMA]])/Table2[[#This Row],[50D EMA]]</f>
        <v>9.8961416236561222E-3</v>
      </c>
      <c r="U200" s="2">
        <f>(Table2[[#This Row],[Close Price]]-Table2[[#This Row],[200D EMA]])/Table2[[#This Row],[200D EMA]]</f>
        <v>0.20554906401064318</v>
      </c>
      <c r="V200">
        <v>0.69241244656487999</v>
      </c>
      <c r="W200">
        <v>5611.55</v>
      </c>
      <c r="X200">
        <v>5863.9</v>
      </c>
      <c r="Y200">
        <v>5611.55</v>
      </c>
      <c r="Z200">
        <v>5863.9</v>
      </c>
      <c r="AA200">
        <v>5610</v>
      </c>
      <c r="AB200">
        <v>6320.35</v>
      </c>
      <c r="AC200" s="2">
        <f>(Table2[[#This Row],[Close Price]]/Table2[[#This Row],[Day Low]])-1</f>
        <v>1.474637132343104E-2</v>
      </c>
      <c r="AD200" s="2">
        <f>(Table2[[#This Row],[Day High]]/Table2[[#This Row],[Close Price]])-1</f>
        <v>2.9784170135047194E-2</v>
      </c>
      <c r="AE200" s="2">
        <f>(Table2[[#This Row],[Close Price]]/Table2[[#This Row],[Current Week Low]])-1</f>
        <v>1.474637132343104E-2</v>
      </c>
      <c r="AF200" s="2">
        <f>(Table2[[#This Row],[Current Week High]]/Table2[[#This Row],[Close Price]])-1</f>
        <v>2.9784170135047194E-2</v>
      </c>
      <c r="AG200" s="2">
        <f>(Table2[[#This Row],[Close Price]]/Table2[[#This Row],[Current Month Low]])-1</f>
        <v>1.5026737967914539E-2</v>
      </c>
      <c r="AH200" s="2">
        <f>(Table2[[#This Row],[Current Month High]]/Table2[[#This Row],[Close Price]])-1</f>
        <v>0.1099432766099433</v>
      </c>
      <c r="AI200">
        <v>13.4467801134467</v>
      </c>
      <c r="AJ200">
        <v>78.939429648833297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0.08</v>
      </c>
      <c r="AM200" t="s">
        <v>10507</v>
      </c>
      <c r="AN200">
        <v>-6.48</v>
      </c>
      <c r="AO200" t="s">
        <v>10506</v>
      </c>
      <c r="AP200">
        <v>0.106139085664083</v>
      </c>
      <c r="AQ200">
        <f>(Table2[[#This Row],[Sharpe Ratio]]-AVERAGE(Table2[Sharpe Ratio]))/_xlfn.STDEV.P(Table2[Sharpe Ratio])</f>
        <v>0.66130422569298575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1.3173029482492249</v>
      </c>
      <c r="AS200">
        <f>_xlfn.RANK.AVG(Table2[[#This Row],[1Y Return vs Nifty Z-Score]],Table2[1Y Return vs Nifty Z-Score])</f>
        <v>316</v>
      </c>
      <c r="AT200">
        <f>_xlfn.RANK.AVG(Table2[[#This Row],[6M Return vs Nifty Z-Score]],Table2[6M Return vs Nifty Z-Score])</f>
        <v>192</v>
      </c>
      <c r="AU200">
        <f>_xlfn.RANK.AVG(Table2[[#This Row],[Sharpe Ratio Z-Score]],Table2[Sharpe Ratio Z-Score])</f>
        <v>190</v>
      </c>
      <c r="AV200">
        <f>(Table2[[#This Row],[Rank 1Y]]+Table2[[#This Row],[Rank 6M]]+Table2[[#This Row],[Rank Sharpe]])/3</f>
        <v>232.66666666666666</v>
      </c>
    </row>
    <row r="201" spans="1:48" x14ac:dyDescent="0.3">
      <c r="A201" t="s">
        <v>1103</v>
      </c>
      <c r="B201" t="s">
        <v>1104</v>
      </c>
      <c r="C201" t="s">
        <v>10470</v>
      </c>
      <c r="D201" t="s">
        <v>80</v>
      </c>
      <c r="E201">
        <v>10888.238157135</v>
      </c>
      <c r="F201">
        <v>351.35</v>
      </c>
      <c r="G201">
        <v>44.911279811096399</v>
      </c>
      <c r="H201">
        <f>(Table2[[#This Row],[1Y Return vs Nifty]]-AVERAGE(Table2[1Y Return vs Nifty]))/_xlfn.STDEV.P(Table2[1Y Return vs Nifty])</f>
        <v>7.8753799831912469E-2</v>
      </c>
      <c r="I201">
        <v>47.260419139722799</v>
      </c>
      <c r="J201">
        <f>(Table2[[#This Row],[1M Return vs Nifty]]-AVERAGE(Table2[1M Return vs Nifty]))/_xlfn.STDEV.P(Table2[1M Return vs Nifty])</f>
        <v>5.3932793098630993</v>
      </c>
      <c r="K201">
        <v>35.671210615710002</v>
      </c>
      <c r="L201">
        <f>(Table2[[#This Row],[6M Return vs Nifty]]-AVERAGE(Table2[6M Return vs Nifty]))/_xlfn.STDEV.P(Table2[6M Return vs Nifty])</f>
        <v>0.90108023389819059</v>
      </c>
      <c r="M201">
        <v>16.931271148279201</v>
      </c>
      <c r="N201">
        <f>(Table2[[#This Row],[1W Return vs Nifty]]-AVERAGE(Table2[1W Return vs Nifty]))/_xlfn.STDEV.P(Table2[1W Return vs Nifty])</f>
        <v>4.9209806481772693</v>
      </c>
      <c r="O201">
        <v>296.52</v>
      </c>
      <c r="P201">
        <v>262.51828225822902</v>
      </c>
      <c r="Q201">
        <v>236.88535396958699</v>
      </c>
      <c r="R201">
        <v>86.789602681918893</v>
      </c>
      <c r="S201" s="2">
        <f>(Table2[[#This Row],[Close Price]]-Table2[[#This Row],[20D EMA]])/Table2[[#This Row],[20D EMA]]</f>
        <v>0.18491164171050872</v>
      </c>
      <c r="T201" s="2">
        <f>(Table2[[#This Row],[Close Price]]-Table2[[#This Row],[50D EMA]])/Table2[[#This Row],[50D EMA]]</f>
        <v>0.33838297652119592</v>
      </c>
      <c r="U201" s="2">
        <f>(Table2[[#This Row],[Close Price]]-Table2[[#This Row],[200D EMA]])/Table2[[#This Row],[200D EMA]]</f>
        <v>0.48320693581211788</v>
      </c>
      <c r="V201">
        <v>1.54097144205391</v>
      </c>
      <c r="W201">
        <v>335.85</v>
      </c>
      <c r="X201">
        <v>358.7</v>
      </c>
      <c r="Y201">
        <v>335.85</v>
      </c>
      <c r="Z201">
        <v>358.7</v>
      </c>
      <c r="AA201">
        <v>272.5</v>
      </c>
      <c r="AB201">
        <v>358.7</v>
      </c>
      <c r="AC201" s="2">
        <f>(Table2[[#This Row],[Close Price]]/Table2[[#This Row],[Day Low]])-1</f>
        <v>4.6151555754056828E-2</v>
      </c>
      <c r="AD201" s="2">
        <f>(Table2[[#This Row],[Day High]]/Table2[[#This Row],[Close Price]])-1</f>
        <v>2.0919311228120074E-2</v>
      </c>
      <c r="AE201" s="2">
        <f>(Table2[[#This Row],[Close Price]]/Table2[[#This Row],[Current Week Low]])-1</f>
        <v>4.6151555754056828E-2</v>
      </c>
      <c r="AF201" s="2">
        <f>(Table2[[#This Row],[Current Week High]]/Table2[[#This Row],[Close Price]])-1</f>
        <v>2.0919311228120074E-2</v>
      </c>
      <c r="AG201" s="2">
        <f>(Table2[[#This Row],[Close Price]]/Table2[[#This Row],[Current Month Low]])-1</f>
        <v>0.28935779816513763</v>
      </c>
      <c r="AH201" s="2">
        <f>(Table2[[#This Row],[Current Month High]]/Table2[[#This Row],[Close Price]])-1</f>
        <v>2.0919311228120074E-2</v>
      </c>
      <c r="AI201">
        <v>2.0919311228119999</v>
      </c>
      <c r="AJ201">
        <v>103.62213851057599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0.48</v>
      </c>
      <c r="AM201" t="s">
        <v>10507</v>
      </c>
      <c r="AN201">
        <v>22.14</v>
      </c>
      <c r="AO201" t="s">
        <v>10507</v>
      </c>
      <c r="AP201">
        <v>4.9696019110641997E-2</v>
      </c>
      <c r="AQ201">
        <f>(Table2[[#This Row],[Sharpe Ratio]]-AVERAGE(Table2[Sharpe Ratio]))/_xlfn.STDEV.P(Table2[Sharpe Ratio])</f>
        <v>1.8761949092514552E-2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11.312855940862987</v>
      </c>
      <c r="AS201">
        <f>_xlfn.RANK.AVG(Table2[[#This Row],[1Y Return vs Nifty Z-Score]],Table2[1Y Return vs Nifty Z-Score])</f>
        <v>263</v>
      </c>
      <c r="AT201">
        <f>_xlfn.RANK.AVG(Table2[[#This Row],[6M Return vs Nifty Z-Score]],Table2[6M Return vs Nifty Z-Score])</f>
        <v>110</v>
      </c>
      <c r="AU201">
        <f>_xlfn.RANK.AVG(Table2[[#This Row],[Sharpe Ratio Z-Score]],Table2[Sharpe Ratio Z-Score])</f>
        <v>330</v>
      </c>
      <c r="AV201">
        <f>(Table2[[#This Row],[Rank 1Y]]+Table2[[#This Row],[Rank 6M]]+Table2[[#This Row],[Rank Sharpe]])/3</f>
        <v>234.33333333333334</v>
      </c>
    </row>
    <row r="202" spans="1:48" x14ac:dyDescent="0.3">
      <c r="A202" t="s">
        <v>1933</v>
      </c>
      <c r="B202" t="s">
        <v>1934</v>
      </c>
      <c r="C202" t="s">
        <v>10462</v>
      </c>
      <c r="D202" t="s">
        <v>922</v>
      </c>
      <c r="E202">
        <v>3339.4154439449999</v>
      </c>
      <c r="F202">
        <v>388.95</v>
      </c>
      <c r="G202">
        <v>57.199777937939501</v>
      </c>
      <c r="H202">
        <f>(Table2[[#This Row],[1Y Return vs Nifty]]-AVERAGE(Table2[1Y Return vs Nifty]))/_xlfn.STDEV.P(Table2[1Y Return vs Nifty])</f>
        <v>0.24635069059083173</v>
      </c>
      <c r="I202">
        <v>15.653756772770899</v>
      </c>
      <c r="J202">
        <f>(Table2[[#This Row],[1M Return vs Nifty]]-AVERAGE(Table2[1M Return vs Nifty]))/_xlfn.STDEV.P(Table2[1M Return vs Nifty])</f>
        <v>1.9830776459826724</v>
      </c>
      <c r="K202">
        <v>15.2596561481664</v>
      </c>
      <c r="L202">
        <f>(Table2[[#This Row],[6M Return vs Nifty]]-AVERAGE(Table2[6M Return vs Nifty]))/_xlfn.STDEV.P(Table2[6M Return vs Nifty])</f>
        <v>0.22708493983581199</v>
      </c>
      <c r="M202">
        <v>-4.5594016434886804</v>
      </c>
      <c r="N202">
        <f>(Table2[[#This Row],[1W Return vs Nifty]]-AVERAGE(Table2[1W Return vs Nifty]))/_xlfn.STDEV.P(Table2[1W Return vs Nifty])</f>
        <v>-0.49333077351411975</v>
      </c>
      <c r="O202">
        <v>364.63</v>
      </c>
      <c r="P202">
        <v>326.91620981660299</v>
      </c>
      <c r="Q202">
        <v>296.41851224619899</v>
      </c>
      <c r="R202">
        <v>60.077528550874803</v>
      </c>
      <c r="S202" s="2">
        <f>(Table2[[#This Row],[Close Price]]-Table2[[#This Row],[20D EMA]])/Table2[[#This Row],[20D EMA]]</f>
        <v>6.6697748402490181E-2</v>
      </c>
      <c r="T202" s="2">
        <f>(Table2[[#This Row],[Close Price]]-Table2[[#This Row],[50D EMA]])/Table2[[#This Row],[50D EMA]]</f>
        <v>0.18975440287343778</v>
      </c>
      <c r="U202" s="2">
        <f>(Table2[[#This Row],[Close Price]]-Table2[[#This Row],[200D EMA]])/Table2[[#This Row],[200D EMA]]</f>
        <v>0.31216500971081823</v>
      </c>
      <c r="V202">
        <v>2.2913977644684098</v>
      </c>
      <c r="W202">
        <v>369.7</v>
      </c>
      <c r="X202">
        <v>395.05</v>
      </c>
      <c r="Y202">
        <v>369.7</v>
      </c>
      <c r="Z202">
        <v>395.05</v>
      </c>
      <c r="AA202">
        <v>314.05</v>
      </c>
      <c r="AB202">
        <v>431.5</v>
      </c>
      <c r="AC202" s="2">
        <f>(Table2[[#This Row],[Close Price]]/Table2[[#This Row],[Day Low]])-1</f>
        <v>5.2069245334054548E-2</v>
      </c>
      <c r="AD202" s="2">
        <f>(Table2[[#This Row],[Day High]]/Table2[[#This Row],[Close Price]])-1</f>
        <v>1.5683249775035435E-2</v>
      </c>
      <c r="AE202" s="2">
        <f>(Table2[[#This Row],[Close Price]]/Table2[[#This Row],[Current Week Low]])-1</f>
        <v>5.2069245334054548E-2</v>
      </c>
      <c r="AF202" s="2">
        <f>(Table2[[#This Row],[Current Week High]]/Table2[[#This Row],[Close Price]])-1</f>
        <v>1.5683249775035435E-2</v>
      </c>
      <c r="AG202" s="2">
        <f>(Table2[[#This Row],[Close Price]]/Table2[[#This Row],[Current Month Low]])-1</f>
        <v>0.2384970546091385</v>
      </c>
      <c r="AH202" s="2">
        <f>(Table2[[#This Row],[Current Month High]]/Table2[[#This Row],[Close Price]])-1</f>
        <v>0.1093970947422549</v>
      </c>
      <c r="AI202">
        <v>10.939709474225401</v>
      </c>
      <c r="AJ202">
        <v>92.597177519187895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0.28000000000000003</v>
      </c>
      <c r="AM202" t="s">
        <v>10507</v>
      </c>
      <c r="AN202">
        <v>19.95</v>
      </c>
      <c r="AO202" t="s">
        <v>10507</v>
      </c>
      <c r="AP202">
        <v>7.9627724437805997E-2</v>
      </c>
      <c r="AQ202">
        <f>(Table2[[#This Row],[Sharpe Ratio]]-AVERAGE(Table2[Sharpe Ratio]))/_xlfn.STDEV.P(Table2[Sharpe Ratio])</f>
        <v>0.35950151655100732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2.322684019446204</v>
      </c>
      <c r="AS202">
        <f>_xlfn.RANK.AVG(Table2[[#This Row],[1Y Return vs Nifty Z-Score]],Table2[1Y Return vs Nifty Z-Score])</f>
        <v>217</v>
      </c>
      <c r="AT202">
        <f>_xlfn.RANK.AVG(Table2[[#This Row],[6M Return vs Nifty Z-Score]],Table2[6M Return vs Nifty Z-Score])</f>
        <v>251</v>
      </c>
      <c r="AU202">
        <f>_xlfn.RANK.AVG(Table2[[#This Row],[Sharpe Ratio Z-Score]],Table2[Sharpe Ratio Z-Score])</f>
        <v>241</v>
      </c>
      <c r="AV202">
        <f>(Table2[[#This Row],[Rank 1Y]]+Table2[[#This Row],[Rank 6M]]+Table2[[#This Row],[Rank Sharpe]])/3</f>
        <v>236.33333333333334</v>
      </c>
    </row>
    <row r="203" spans="1:48" x14ac:dyDescent="0.3">
      <c r="A203" t="s">
        <v>333</v>
      </c>
      <c r="B203" t="s">
        <v>334</v>
      </c>
      <c r="C203" t="s">
        <v>10460</v>
      </c>
      <c r="D203" t="s">
        <v>286</v>
      </c>
      <c r="E203">
        <v>72810.135374899997</v>
      </c>
      <c r="F203">
        <v>4759</v>
      </c>
      <c r="G203">
        <v>75.246879038518898</v>
      </c>
      <c r="H203">
        <f>(Table2[[#This Row],[1Y Return vs Nifty]]-AVERAGE(Table2[1Y Return vs Nifty]))/_xlfn.STDEV.P(Table2[1Y Return vs Nifty])</f>
        <v>0.49248638597430022</v>
      </c>
      <c r="I203">
        <v>13.190881059014799</v>
      </c>
      <c r="J203">
        <f>(Table2[[#This Row],[1M Return vs Nifty]]-AVERAGE(Table2[1M Return vs Nifty]))/_xlfn.STDEV.P(Table2[1M Return vs Nifty])</f>
        <v>1.7173456063427108</v>
      </c>
      <c r="K203">
        <v>1.6911158489653799</v>
      </c>
      <c r="L203">
        <f>(Table2[[#This Row],[6M Return vs Nifty]]-AVERAGE(Table2[6M Return vs Nifty]))/_xlfn.STDEV.P(Table2[6M Return vs Nifty])</f>
        <v>-0.22095209347778955</v>
      </c>
      <c r="M203">
        <v>-4.4444728120614601</v>
      </c>
      <c r="N203">
        <f>(Table2[[#This Row],[1W Return vs Nifty]]-AVERAGE(Table2[1W Return vs Nifty]))/_xlfn.STDEV.P(Table2[1W Return vs Nifty])</f>
        <v>-0.46437586406538423</v>
      </c>
      <c r="O203">
        <v>4515.7299999999996</v>
      </c>
      <c r="P203">
        <v>4179.8794548834103</v>
      </c>
      <c r="Q203">
        <v>3689.3474328479401</v>
      </c>
      <c r="R203">
        <v>58.874381244151799</v>
      </c>
      <c r="S203" s="2">
        <f>(Table2[[#This Row],[Close Price]]-Table2[[#This Row],[20D EMA]])/Table2[[#This Row],[20D EMA]]</f>
        <v>5.3871688519907181E-2</v>
      </c>
      <c r="T203" s="2">
        <f>(Table2[[#This Row],[Close Price]]-Table2[[#This Row],[50D EMA]])/Table2[[#This Row],[50D EMA]]</f>
        <v>0.13854958052438457</v>
      </c>
      <c r="U203" s="2">
        <f>(Table2[[#This Row],[Close Price]]-Table2[[#This Row],[200D EMA]])/Table2[[#This Row],[200D EMA]]</f>
        <v>0.28993001787482958</v>
      </c>
      <c r="V203">
        <v>1.14484425729825</v>
      </c>
      <c r="W203">
        <v>4492</v>
      </c>
      <c r="X203">
        <v>4804.1000000000004</v>
      </c>
      <c r="Y203">
        <v>4492</v>
      </c>
      <c r="Z203">
        <v>4804.1000000000004</v>
      </c>
      <c r="AA203">
        <v>4227.2</v>
      </c>
      <c r="AB203">
        <v>4928.95</v>
      </c>
      <c r="AC203" s="2">
        <f>(Table2[[#This Row],[Close Price]]/Table2[[#This Row],[Day Low]])-1</f>
        <v>5.9439002671415775E-2</v>
      </c>
      <c r="AD203" s="2">
        <f>(Table2[[#This Row],[Day High]]/Table2[[#This Row],[Close Price]])-1</f>
        <v>9.4767808363103168E-3</v>
      </c>
      <c r="AE203" s="2">
        <f>(Table2[[#This Row],[Close Price]]/Table2[[#This Row],[Current Week Low]])-1</f>
        <v>5.9439002671415775E-2</v>
      </c>
      <c r="AF203" s="2">
        <f>(Table2[[#This Row],[Current Week High]]/Table2[[#This Row],[Close Price]])-1</f>
        <v>9.4767808363103168E-3</v>
      </c>
      <c r="AG203" s="2">
        <f>(Table2[[#This Row],[Close Price]]/Table2[[#This Row],[Current Month Low]])-1</f>
        <v>0.12580431491294486</v>
      </c>
      <c r="AH203" s="2">
        <f>(Table2[[#This Row],[Current Month High]]/Table2[[#This Row],[Close Price]])-1</f>
        <v>3.5711283883168798E-2</v>
      </c>
      <c r="AI203">
        <v>3.5711283883168798</v>
      </c>
      <c r="AJ203">
        <v>105.37939516868499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0.17</v>
      </c>
      <c r="AM203" t="s">
        <v>10507</v>
      </c>
      <c r="AN203">
        <v>3.61</v>
      </c>
      <c r="AO203" t="s">
        <v>10507</v>
      </c>
      <c r="AP203">
        <v>0.11962988887617799</v>
      </c>
      <c r="AQ203">
        <f>(Table2[[#This Row],[Sharpe Ratio]]-AVERAGE(Table2[Sharpe Ratio]))/_xlfn.STDEV.P(Table2[Sharpe Ratio])</f>
        <v>0.81488219263177897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2.3393862274056163</v>
      </c>
      <c r="AS203">
        <f>_xlfn.RANK.AVG(Table2[[#This Row],[1Y Return vs Nifty Z-Score]],Table2[1Y Return vs Nifty Z-Score])</f>
        <v>152</v>
      </c>
      <c r="AT203">
        <f>_xlfn.RANK.AVG(Table2[[#This Row],[6M Return vs Nifty Z-Score]],Table2[6M Return vs Nifty Z-Score])</f>
        <v>404</v>
      </c>
      <c r="AU203">
        <f>_xlfn.RANK.AVG(Table2[[#This Row],[Sharpe Ratio Z-Score]],Table2[Sharpe Ratio Z-Score])</f>
        <v>154</v>
      </c>
      <c r="AV203">
        <f>(Table2[[#This Row],[Rank 1Y]]+Table2[[#This Row],[Rank 6M]]+Table2[[#This Row],[Rank Sharpe]])/3</f>
        <v>236.66666666666666</v>
      </c>
    </row>
    <row r="204" spans="1:48" x14ac:dyDescent="0.3">
      <c r="A204" t="s">
        <v>578</v>
      </c>
      <c r="B204" t="s">
        <v>579</v>
      </c>
      <c r="C204" t="s">
        <v>10469</v>
      </c>
      <c r="D204" t="s">
        <v>268</v>
      </c>
      <c r="E204">
        <v>32088.051770159898</v>
      </c>
      <c r="F204">
        <v>1686.45</v>
      </c>
      <c r="G204">
        <v>17.655124432631901</v>
      </c>
      <c r="H204">
        <f>(Table2[[#This Row],[1Y Return vs Nifty]]-AVERAGE(Table2[1Y Return vs Nifty]))/_xlfn.STDEV.P(Table2[1Y Return vs Nifty])</f>
        <v>-0.29297973898795054</v>
      </c>
      <c r="I204">
        <v>-3.8021510083988299</v>
      </c>
      <c r="J204">
        <f>(Table2[[#This Row],[1M Return vs Nifty]]-AVERAGE(Table2[1M Return vs Nifty]))/_xlfn.STDEV.P(Table2[1M Return vs Nifty])</f>
        <v>-0.11611803362896474</v>
      </c>
      <c r="K204">
        <v>36.222987665062398</v>
      </c>
      <c r="L204">
        <f>(Table2[[#This Row],[6M Return vs Nifty]]-AVERAGE(Table2[6M Return vs Nifty]))/_xlfn.STDEV.P(Table2[6M Return vs Nifty])</f>
        <v>0.91930006792535834</v>
      </c>
      <c r="M204">
        <v>0.99080198510907702</v>
      </c>
      <c r="N204">
        <f>(Table2[[#This Row],[1W Return vs Nifty]]-AVERAGE(Table2[1W Return vs Nifty]))/_xlfn.STDEV.P(Table2[1W Return vs Nifty])</f>
        <v>0.90497495614832479</v>
      </c>
      <c r="O204">
        <v>1698.23</v>
      </c>
      <c r="P204">
        <v>1632.31078786494</v>
      </c>
      <c r="Q204">
        <v>1367.1649941844701</v>
      </c>
      <c r="R204">
        <v>42.5039405976854</v>
      </c>
      <c r="S204" s="2">
        <f>(Table2[[#This Row],[Close Price]]-Table2[[#This Row],[20D EMA]])/Table2[[#This Row],[20D EMA]]</f>
        <v>-6.9366340248376091E-3</v>
      </c>
      <c r="T204" s="2">
        <f>(Table2[[#This Row],[Close Price]]-Table2[[#This Row],[50D EMA]])/Table2[[#This Row],[50D EMA]]</f>
        <v>3.3167220689556312E-2</v>
      </c>
      <c r="U204" s="2">
        <f>(Table2[[#This Row],[Close Price]]-Table2[[#This Row],[200D EMA]])/Table2[[#This Row],[200D EMA]]</f>
        <v>0.23353802004416244</v>
      </c>
      <c r="V204">
        <v>1.2678929516820201</v>
      </c>
      <c r="W204">
        <v>1649.95</v>
      </c>
      <c r="X204">
        <v>1721</v>
      </c>
      <c r="Y204">
        <v>1649.95</v>
      </c>
      <c r="Z204">
        <v>1721</v>
      </c>
      <c r="AA204">
        <v>1649.95</v>
      </c>
      <c r="AB204">
        <v>1790</v>
      </c>
      <c r="AC204" s="2">
        <f>(Table2[[#This Row],[Close Price]]/Table2[[#This Row],[Day Low]])-1</f>
        <v>2.2121882481287214E-2</v>
      </c>
      <c r="AD204" s="2">
        <f>(Table2[[#This Row],[Day High]]/Table2[[#This Row],[Close Price]])-1</f>
        <v>2.048682142963032E-2</v>
      </c>
      <c r="AE204" s="2">
        <f>(Table2[[#This Row],[Close Price]]/Table2[[#This Row],[Current Week Low]])-1</f>
        <v>2.2121882481287214E-2</v>
      </c>
      <c r="AF204" s="2">
        <f>(Table2[[#This Row],[Current Week High]]/Table2[[#This Row],[Close Price]])-1</f>
        <v>2.048682142963032E-2</v>
      </c>
      <c r="AG204" s="2">
        <f>(Table2[[#This Row],[Close Price]]/Table2[[#This Row],[Current Month Low]])-1</f>
        <v>2.2121882481287214E-2</v>
      </c>
      <c r="AH204" s="2">
        <f>(Table2[[#This Row],[Current Month High]]/Table2[[#This Row],[Close Price]])-1</f>
        <v>6.1401168134246564E-2</v>
      </c>
      <c r="AI204">
        <v>9.1731151234842407</v>
      </c>
      <c r="AJ204">
        <v>64.435452418096702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0.05</v>
      </c>
      <c r="AM204" t="s">
        <v>10507</v>
      </c>
      <c r="AN204">
        <v>-0.79</v>
      </c>
      <c r="AO204" t="s">
        <v>10506</v>
      </c>
      <c r="AP204">
        <v>9.5534918846617994E-2</v>
      </c>
      <c r="AQ204">
        <f>(Table2[[#This Row],[Sharpe Ratio]]-AVERAGE(Table2[Sharpe Ratio]))/_xlfn.STDEV.P(Table2[Sharpe Ratio])</f>
        <v>0.54058744142872339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1.955764692885491</v>
      </c>
      <c r="AS204">
        <f>_xlfn.RANK.AVG(Table2[[#This Row],[1Y Return vs Nifty Z-Score]],Table2[1Y Return vs Nifty Z-Score])</f>
        <v>396</v>
      </c>
      <c r="AT204">
        <f>_xlfn.RANK.AVG(Table2[[#This Row],[6M Return vs Nifty Z-Score]],Table2[6M Return vs Nifty Z-Score])</f>
        <v>107</v>
      </c>
      <c r="AU204">
        <f>_xlfn.RANK.AVG(Table2[[#This Row],[Sharpe Ratio Z-Score]],Table2[Sharpe Ratio Z-Score])</f>
        <v>207</v>
      </c>
      <c r="AV204">
        <f>(Table2[[#This Row],[Rank 1Y]]+Table2[[#This Row],[Rank 6M]]+Table2[[#This Row],[Rank Sharpe]])/3</f>
        <v>236.66666666666666</v>
      </c>
    </row>
    <row r="205" spans="1:48" x14ac:dyDescent="0.3">
      <c r="A205" t="s">
        <v>759</v>
      </c>
      <c r="B205" t="s">
        <v>760</v>
      </c>
      <c r="C205" t="s">
        <v>10475</v>
      </c>
      <c r="D205" t="s">
        <v>352</v>
      </c>
      <c r="E205">
        <v>20425.25410106</v>
      </c>
      <c r="F205">
        <v>509.8</v>
      </c>
      <c r="G205">
        <v>64.860911984615697</v>
      </c>
      <c r="H205">
        <f>(Table2[[#This Row],[1Y Return vs Nifty]]-AVERAGE(Table2[1Y Return vs Nifty]))/_xlfn.STDEV.P(Table2[1Y Return vs Nifty])</f>
        <v>0.35083719762015581</v>
      </c>
      <c r="I205">
        <v>-8.7113029017065493</v>
      </c>
      <c r="J205">
        <f>(Table2[[#This Row],[1M Return vs Nifty]]-AVERAGE(Table2[1M Return vs Nifty]))/_xlfn.STDEV.P(Table2[1M Return vs Nifty])</f>
        <v>-0.64579110573114351</v>
      </c>
      <c r="K205">
        <v>31.212462040087601</v>
      </c>
      <c r="L205">
        <f>(Table2[[#This Row],[6M Return vs Nifty]]-AVERAGE(Table2[6M Return vs Nifty]))/_xlfn.STDEV.P(Table2[6M Return vs Nifty])</f>
        <v>0.75385109649195536</v>
      </c>
      <c r="M205">
        <v>-2.7182893976100901</v>
      </c>
      <c r="N205">
        <f>(Table2[[#This Row],[1W Return vs Nifty]]-AVERAGE(Table2[1W Return vs Nifty]))/_xlfn.STDEV.P(Table2[1W Return vs Nifty])</f>
        <v>-2.9485124843000955E-2</v>
      </c>
      <c r="O205">
        <v>498.9</v>
      </c>
      <c r="P205">
        <v>465.34935463930498</v>
      </c>
      <c r="Q205">
        <v>388.86422528237802</v>
      </c>
      <c r="R205">
        <v>53.571418732043703</v>
      </c>
      <c r="S205" s="2">
        <f>(Table2[[#This Row],[Close Price]]-Table2[[#This Row],[20D EMA]])/Table2[[#This Row],[20D EMA]]</f>
        <v>2.1848065744638274E-2</v>
      </c>
      <c r="T205" s="2">
        <f>(Table2[[#This Row],[Close Price]]-Table2[[#This Row],[50D EMA]])/Table2[[#This Row],[50D EMA]]</f>
        <v>9.5521020750418767E-2</v>
      </c>
      <c r="U205" s="2">
        <f>(Table2[[#This Row],[Close Price]]-Table2[[#This Row],[200D EMA]])/Table2[[#This Row],[200D EMA]]</f>
        <v>0.31099743009222092</v>
      </c>
      <c r="V205">
        <v>1.05280489106565</v>
      </c>
      <c r="W205">
        <v>478.85</v>
      </c>
      <c r="X205">
        <v>519.29999999999995</v>
      </c>
      <c r="Y205">
        <v>478.85</v>
      </c>
      <c r="Z205">
        <v>519.29999999999995</v>
      </c>
      <c r="AA205">
        <v>478.85</v>
      </c>
      <c r="AB205">
        <v>542.70000000000005</v>
      </c>
      <c r="AC205" s="2">
        <f>(Table2[[#This Row],[Close Price]]/Table2[[#This Row],[Day Low]])-1</f>
        <v>6.4634019003863452E-2</v>
      </c>
      <c r="AD205" s="2">
        <f>(Table2[[#This Row],[Day High]]/Table2[[#This Row],[Close Price]])-1</f>
        <v>1.8634758728913292E-2</v>
      </c>
      <c r="AE205" s="2">
        <f>(Table2[[#This Row],[Close Price]]/Table2[[#This Row],[Current Week Low]])-1</f>
        <v>6.4634019003863452E-2</v>
      </c>
      <c r="AF205" s="2">
        <f>(Table2[[#This Row],[Current Week High]]/Table2[[#This Row],[Close Price]])-1</f>
        <v>1.8634758728913292E-2</v>
      </c>
      <c r="AG205" s="2">
        <f>(Table2[[#This Row],[Close Price]]/Table2[[#This Row],[Current Month Low]])-1</f>
        <v>6.4634019003863452E-2</v>
      </c>
      <c r="AH205" s="2">
        <f>(Table2[[#This Row],[Current Month High]]/Table2[[#This Row],[Close Price]])-1</f>
        <v>6.4535111808552426E-2</v>
      </c>
      <c r="AI205">
        <v>12.661828167908901</v>
      </c>
      <c r="AJ205">
        <v>103.879224155168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0.18</v>
      </c>
      <c r="AM205" t="s">
        <v>10507</v>
      </c>
      <c r="AN205">
        <v>-1.08</v>
      </c>
      <c r="AO205" t="s">
        <v>10506</v>
      </c>
      <c r="AP205">
        <v>3.1206341566364999E-2</v>
      </c>
      <c r="AQ205">
        <f>(Table2[[#This Row],[Sharpe Ratio]]-AVERAGE(Table2[Sharpe Ratio]))/_xlfn.STDEV.P(Table2[Sharpe Ratio])</f>
        <v>-0.19172270789648585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0.23768935564148083</v>
      </c>
      <c r="AS205">
        <f>_xlfn.RANK.AVG(Table2[[#This Row],[1Y Return vs Nifty Z-Score]],Table2[1Y Return vs Nifty Z-Score])</f>
        <v>195</v>
      </c>
      <c r="AT205">
        <f>_xlfn.RANK.AVG(Table2[[#This Row],[6M Return vs Nifty Z-Score]],Table2[6M Return vs Nifty Z-Score])</f>
        <v>131</v>
      </c>
      <c r="AU205">
        <f>_xlfn.RANK.AVG(Table2[[#This Row],[Sharpe Ratio Z-Score]],Table2[Sharpe Ratio Z-Score])</f>
        <v>385</v>
      </c>
      <c r="AV205">
        <f>(Table2[[#This Row],[Rank 1Y]]+Table2[[#This Row],[Rank 6M]]+Table2[[#This Row],[Rank Sharpe]])/3</f>
        <v>237</v>
      </c>
    </row>
    <row r="206" spans="1:48" x14ac:dyDescent="0.3">
      <c r="A206" t="s">
        <v>429</v>
      </c>
      <c r="B206" t="s">
        <v>430</v>
      </c>
      <c r="C206" t="s">
        <v>10461</v>
      </c>
      <c r="D206" t="s">
        <v>32</v>
      </c>
      <c r="E206">
        <v>54681.237482167999</v>
      </c>
      <c r="F206">
        <v>62.99</v>
      </c>
      <c r="G206">
        <v>79.722239295352296</v>
      </c>
      <c r="H206">
        <f>(Table2[[#This Row],[1Y Return vs Nifty]]-AVERAGE(Table2[1Y Return vs Nifty]))/_xlfn.STDEV.P(Table2[1Y Return vs Nifty])</f>
        <v>0.55352366297342237</v>
      </c>
      <c r="I206">
        <v>-7.1615781515249202</v>
      </c>
      <c r="J206">
        <f>(Table2[[#This Row],[1M Return vs Nifty]]-AVERAGE(Table2[1M Return vs Nifty]))/_xlfn.STDEV.P(Table2[1M Return vs Nifty])</f>
        <v>-0.47858351322204123</v>
      </c>
      <c r="K206">
        <v>5.3442008159482697</v>
      </c>
      <c r="L206">
        <f>(Table2[[#This Row],[6M Return vs Nifty]]-AVERAGE(Table2[6M Return vs Nifty]))/_xlfn.STDEV.P(Table2[6M Return vs Nifty])</f>
        <v>-0.10032619600037941</v>
      </c>
      <c r="M206">
        <v>-1.9040890264456101</v>
      </c>
      <c r="N206">
        <f>(Table2[[#This Row],[1W Return vs Nifty]]-AVERAGE(Table2[1W Return vs Nifty]))/_xlfn.STDEV.P(Table2[1W Return vs Nifty])</f>
        <v>0.17564267231139288</v>
      </c>
      <c r="O206">
        <v>63.61</v>
      </c>
      <c r="P206">
        <v>63.5468936065066</v>
      </c>
      <c r="Q206">
        <v>56.574497156846803</v>
      </c>
      <c r="R206">
        <v>44.732231231806701</v>
      </c>
      <c r="S206" s="2">
        <f>(Table2[[#This Row],[Close Price]]-Table2[[#This Row],[20D EMA]])/Table2[[#This Row],[20D EMA]]</f>
        <v>-9.7468951422731865E-3</v>
      </c>
      <c r="T206" s="2">
        <f>(Table2[[#This Row],[Close Price]]-Table2[[#This Row],[50D EMA]])/Table2[[#This Row],[50D EMA]]</f>
        <v>-8.7635063635837229E-3</v>
      </c>
      <c r="U206" s="2">
        <f>(Table2[[#This Row],[Close Price]]-Table2[[#This Row],[200D EMA]])/Table2[[#This Row],[200D EMA]]</f>
        <v>0.11339920221238373</v>
      </c>
      <c r="V206">
        <v>1.06924905912182</v>
      </c>
      <c r="W206">
        <v>61.02</v>
      </c>
      <c r="X206">
        <v>63.8</v>
      </c>
      <c r="Y206">
        <v>61.02</v>
      </c>
      <c r="Z206">
        <v>63.8</v>
      </c>
      <c r="AA206">
        <v>61.02</v>
      </c>
      <c r="AB206">
        <v>67.64</v>
      </c>
      <c r="AC206" s="2">
        <f>(Table2[[#This Row],[Close Price]]/Table2[[#This Row],[Day Low]])-1</f>
        <v>3.2284496886266778E-2</v>
      </c>
      <c r="AD206" s="2">
        <f>(Table2[[#This Row],[Day High]]/Table2[[#This Row],[Close Price]])-1</f>
        <v>1.2859183997459889E-2</v>
      </c>
      <c r="AE206" s="2">
        <f>(Table2[[#This Row],[Close Price]]/Table2[[#This Row],[Current Week Low]])-1</f>
        <v>3.2284496886266778E-2</v>
      </c>
      <c r="AF206" s="2">
        <f>(Table2[[#This Row],[Current Week High]]/Table2[[#This Row],[Close Price]])-1</f>
        <v>1.2859183997459889E-2</v>
      </c>
      <c r="AG206" s="2">
        <f>(Table2[[#This Row],[Close Price]]/Table2[[#This Row],[Current Month Low]])-1</f>
        <v>3.2284496886266778E-2</v>
      </c>
      <c r="AH206" s="2">
        <f>(Table2[[#This Row],[Current Month High]]/Table2[[#This Row],[Close Price]])-1</f>
        <v>7.3821241466899501E-2</v>
      </c>
      <c r="AI206">
        <v>22.0828702968725</v>
      </c>
      <c r="AJ206">
        <v>112.80405405405401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</v>
      </c>
      <c r="AM206" t="s">
        <v>10506</v>
      </c>
      <c r="AN206">
        <v>0.75</v>
      </c>
      <c r="AO206" t="s">
        <v>10507</v>
      </c>
      <c r="AP206">
        <v>8.5977490270967002E-2</v>
      </c>
      <c r="AQ206">
        <f>(Table2[[#This Row],[Sharpe Ratio]]-AVERAGE(Table2[Sharpe Ratio]))/_xlfn.STDEV.P(Table2[Sharpe Ratio])</f>
        <v>0.43178662158611686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0.58204324764851134</v>
      </c>
      <c r="AS206">
        <f>_xlfn.RANK.AVG(Table2[[#This Row],[1Y Return vs Nifty Z-Score]],Table2[1Y Return vs Nifty Z-Score])</f>
        <v>137</v>
      </c>
      <c r="AT206">
        <f>_xlfn.RANK.AVG(Table2[[#This Row],[6M Return vs Nifty Z-Score]],Table2[6M Return vs Nifty Z-Score])</f>
        <v>353</v>
      </c>
      <c r="AU206">
        <f>_xlfn.RANK.AVG(Table2[[#This Row],[Sharpe Ratio Z-Score]],Table2[Sharpe Ratio Z-Score])</f>
        <v>223</v>
      </c>
      <c r="AV206">
        <f>(Table2[[#This Row],[Rank 1Y]]+Table2[[#This Row],[Rank 6M]]+Table2[[#This Row],[Rank Sharpe]])/3</f>
        <v>237.66666666666666</v>
      </c>
    </row>
    <row r="207" spans="1:48" x14ac:dyDescent="0.3">
      <c r="A207" t="s">
        <v>1299</v>
      </c>
      <c r="B207" t="s">
        <v>1300</v>
      </c>
      <c r="C207" t="s">
        <v>10463</v>
      </c>
      <c r="D207" t="s">
        <v>122</v>
      </c>
      <c r="E207">
        <v>8345.0232111200003</v>
      </c>
      <c r="F207">
        <v>1418.8</v>
      </c>
      <c r="G207">
        <v>49.201996597662202</v>
      </c>
      <c r="H207">
        <f>(Table2[[#This Row],[1Y Return vs Nifty]]-AVERAGE(Table2[1Y Return vs Nifty]))/_xlfn.STDEV.P(Table2[1Y Return vs Nifty])</f>
        <v>0.13727281372057459</v>
      </c>
      <c r="I207">
        <v>-5.4270269921086598</v>
      </c>
      <c r="J207">
        <f>(Table2[[#This Row],[1M Return vs Nifty]]-AVERAGE(Table2[1M Return vs Nifty]))/_xlfn.STDEV.P(Table2[1M Return vs Nifty])</f>
        <v>-0.29143407044784975</v>
      </c>
      <c r="K207">
        <v>8.3987404589512398</v>
      </c>
      <c r="L207">
        <f>(Table2[[#This Row],[6M Return vs Nifty]]-AVERAGE(Table2[6M Return vs Nifty]))/_xlfn.STDEV.P(Table2[6M Return vs Nifty])</f>
        <v>5.3556581127432951E-4</v>
      </c>
      <c r="M207">
        <v>1.01920826373749</v>
      </c>
      <c r="N207">
        <f>(Table2[[#This Row],[1W Return vs Nifty]]-AVERAGE(Table2[1W Return vs Nifty]))/_xlfn.STDEV.P(Table2[1W Return vs Nifty])</f>
        <v>0.91213156963901443</v>
      </c>
      <c r="O207">
        <v>1414.24</v>
      </c>
      <c r="P207">
        <v>1358.9372891476301</v>
      </c>
      <c r="Q207">
        <v>1176.74033559336</v>
      </c>
      <c r="R207">
        <v>48.895968552101699</v>
      </c>
      <c r="S207" s="2">
        <f>(Table2[[#This Row],[Close Price]]-Table2[[#This Row],[20D EMA]])/Table2[[#This Row],[20D EMA]]</f>
        <v>3.2243466455481001E-3</v>
      </c>
      <c r="T207" s="2">
        <f>(Table2[[#This Row],[Close Price]]-Table2[[#This Row],[50D EMA]])/Table2[[#This Row],[50D EMA]]</f>
        <v>4.4051120923996247E-2</v>
      </c>
      <c r="U207" s="2">
        <f>(Table2[[#This Row],[Close Price]]-Table2[[#This Row],[200D EMA]])/Table2[[#This Row],[200D EMA]]</f>
        <v>0.20570354995487064</v>
      </c>
      <c r="V207">
        <v>0.89643593567565005</v>
      </c>
      <c r="W207">
        <v>1405.15</v>
      </c>
      <c r="X207">
        <v>1440</v>
      </c>
      <c r="Y207">
        <v>1405.15</v>
      </c>
      <c r="Z207">
        <v>1440</v>
      </c>
      <c r="AA207">
        <v>1371.9</v>
      </c>
      <c r="AB207">
        <v>1490.6</v>
      </c>
      <c r="AC207" s="2">
        <f>(Table2[[#This Row],[Close Price]]/Table2[[#This Row],[Day Low]])-1</f>
        <v>9.7142653809201285E-3</v>
      </c>
      <c r="AD207" s="2">
        <f>(Table2[[#This Row],[Day High]]/Table2[[#This Row],[Close Price]])-1</f>
        <v>1.4942204680011395E-2</v>
      </c>
      <c r="AE207" s="2">
        <f>(Table2[[#This Row],[Close Price]]/Table2[[#This Row],[Current Week Low]])-1</f>
        <v>9.7142653809201285E-3</v>
      </c>
      <c r="AF207" s="2">
        <f>(Table2[[#This Row],[Current Week High]]/Table2[[#This Row],[Close Price]])-1</f>
        <v>1.4942204680011395E-2</v>
      </c>
      <c r="AG207" s="2">
        <f>(Table2[[#This Row],[Close Price]]/Table2[[#This Row],[Current Month Low]])-1</f>
        <v>3.4186165172388483E-2</v>
      </c>
      <c r="AH207" s="2">
        <f>(Table2[[#This Row],[Current Month High]]/Table2[[#This Row],[Close Price]])-1</f>
        <v>5.0606146038906008E-2</v>
      </c>
      <c r="AI207">
        <v>10.371440654073799</v>
      </c>
      <c r="AJ207">
        <v>77.338916317730096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</v>
      </c>
      <c r="AM207" t="s">
        <v>10505</v>
      </c>
      <c r="AN207">
        <v>1.4</v>
      </c>
      <c r="AO207" t="s">
        <v>10507</v>
      </c>
      <c r="AP207">
        <v>0.12273857670173299</v>
      </c>
      <c r="AQ207">
        <f>(Table2[[#This Row],[Sharpe Ratio]]-AVERAGE(Table2[Sharpe Ratio]))/_xlfn.STDEV.P(Table2[Sharpe Ratio])</f>
        <v>0.85027118679248859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1.6087770655155023</v>
      </c>
      <c r="AS207">
        <f>_xlfn.RANK.AVG(Table2[[#This Row],[1Y Return vs Nifty Z-Score]],Table2[1Y Return vs Nifty Z-Score])</f>
        <v>238</v>
      </c>
      <c r="AT207">
        <f>_xlfn.RANK.AVG(Table2[[#This Row],[6M Return vs Nifty Z-Score]],Table2[6M Return vs Nifty Z-Score])</f>
        <v>324</v>
      </c>
      <c r="AU207">
        <f>_xlfn.RANK.AVG(Table2[[#This Row],[Sharpe Ratio Z-Score]],Table2[Sharpe Ratio Z-Score])</f>
        <v>152</v>
      </c>
      <c r="AV207">
        <f>(Table2[[#This Row],[Rank 1Y]]+Table2[[#This Row],[Rank 6M]]+Table2[[#This Row],[Rank Sharpe]])/3</f>
        <v>238</v>
      </c>
    </row>
    <row r="208" spans="1:48" x14ac:dyDescent="0.3">
      <c r="A208" t="s">
        <v>554</v>
      </c>
      <c r="B208" t="s">
        <v>555</v>
      </c>
      <c r="C208" t="s">
        <v>10463</v>
      </c>
      <c r="D208" t="s">
        <v>177</v>
      </c>
      <c r="E208">
        <v>34939.642500000002</v>
      </c>
      <c r="F208">
        <v>800.45</v>
      </c>
      <c r="G208">
        <v>66.114719205821899</v>
      </c>
      <c r="H208">
        <f>(Table2[[#This Row],[1Y Return vs Nifty]]-AVERAGE(Table2[1Y Return vs Nifty]))/_xlfn.STDEV.P(Table2[1Y Return vs Nifty])</f>
        <v>0.36793726873675719</v>
      </c>
      <c r="I208">
        <v>9.2536420256873306</v>
      </c>
      <c r="J208">
        <f>(Table2[[#This Row],[1M Return vs Nifty]]-AVERAGE(Table2[1M Return vs Nifty]))/_xlfn.STDEV.P(Table2[1M Return vs Nifty])</f>
        <v>1.2925370977231039</v>
      </c>
      <c r="K208">
        <v>46.825891129539002</v>
      </c>
      <c r="L208">
        <f>(Table2[[#This Row],[6M Return vs Nifty]]-AVERAGE(Table2[6M Return vs Nifty]))/_xlfn.STDEV.P(Table2[6M Return vs Nifty])</f>
        <v>1.2694109352685712</v>
      </c>
      <c r="M208">
        <v>4.1716497019652001</v>
      </c>
      <c r="N208">
        <f>(Table2[[#This Row],[1W Return vs Nifty]]-AVERAGE(Table2[1W Return vs Nifty]))/_xlfn.STDEV.P(Table2[1W Return vs Nifty])</f>
        <v>1.7063505245591986</v>
      </c>
      <c r="O208">
        <v>749.82</v>
      </c>
      <c r="P208">
        <v>679.83214966598803</v>
      </c>
      <c r="Q208">
        <v>555.41252607051501</v>
      </c>
      <c r="R208">
        <v>79.209182630912494</v>
      </c>
      <c r="S208" s="2">
        <f>(Table2[[#This Row],[Close Price]]-Table2[[#This Row],[20D EMA]])/Table2[[#This Row],[20D EMA]]</f>
        <v>6.7522872155984098E-2</v>
      </c>
      <c r="T208" s="2">
        <f>(Table2[[#This Row],[Close Price]]-Table2[[#This Row],[50D EMA]])/Table2[[#This Row],[50D EMA]]</f>
        <v>0.17742298653170996</v>
      </c>
      <c r="U208" s="2">
        <f>(Table2[[#This Row],[Close Price]]-Table2[[#This Row],[200D EMA]])/Table2[[#This Row],[200D EMA]]</f>
        <v>0.4411810364866981</v>
      </c>
      <c r="V208">
        <v>0.911736653723492</v>
      </c>
      <c r="W208">
        <v>787.15</v>
      </c>
      <c r="X208">
        <v>844.65</v>
      </c>
      <c r="Y208">
        <v>787.15</v>
      </c>
      <c r="Z208">
        <v>844.65</v>
      </c>
      <c r="AA208">
        <v>690.1</v>
      </c>
      <c r="AB208">
        <v>844.65</v>
      </c>
      <c r="AC208" s="2">
        <f>(Table2[[#This Row],[Close Price]]/Table2[[#This Row],[Day Low]])-1</f>
        <v>1.6896398399288692E-2</v>
      </c>
      <c r="AD208" s="2">
        <f>(Table2[[#This Row],[Day High]]/Table2[[#This Row],[Close Price]])-1</f>
        <v>5.5218939346617368E-2</v>
      </c>
      <c r="AE208" s="2">
        <f>(Table2[[#This Row],[Close Price]]/Table2[[#This Row],[Current Week Low]])-1</f>
        <v>1.6896398399288692E-2</v>
      </c>
      <c r="AF208" s="2">
        <f>(Table2[[#This Row],[Current Week High]]/Table2[[#This Row],[Close Price]])-1</f>
        <v>5.5218939346617368E-2</v>
      </c>
      <c r="AG208" s="2">
        <f>(Table2[[#This Row],[Close Price]]/Table2[[#This Row],[Current Month Low]])-1</f>
        <v>0.15990436168671218</v>
      </c>
      <c r="AH208" s="2">
        <f>(Table2[[#This Row],[Current Month High]]/Table2[[#This Row],[Close Price]])-1</f>
        <v>5.5218939346617368E-2</v>
      </c>
      <c r="AI208">
        <v>5.5218939346617297</v>
      </c>
      <c r="AJ208">
        <v>91.908415248141907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0.48</v>
      </c>
      <c r="AM208" t="s">
        <v>10507</v>
      </c>
      <c r="AN208">
        <v>8.6999999999999993</v>
      </c>
      <c r="AO208" t="s">
        <v>10507</v>
      </c>
      <c r="AP208">
        <v>5.6341717588029999E-3</v>
      </c>
      <c r="AQ208">
        <f>(Table2[[#This Row],[Sharpe Ratio]]-AVERAGE(Table2[Sharpe Ratio]))/_xlfn.STDEV.P(Table2[Sharpe Ratio])</f>
        <v>-0.48283375499396153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4.1534020712936695</v>
      </c>
      <c r="AS208">
        <f>_xlfn.RANK.AVG(Table2[[#This Row],[1Y Return vs Nifty Z-Score]],Table2[1Y Return vs Nifty Z-Score])</f>
        <v>185</v>
      </c>
      <c r="AT208">
        <f>_xlfn.RANK.AVG(Table2[[#This Row],[6M Return vs Nifty Z-Score]],Table2[6M Return vs Nifty Z-Score])</f>
        <v>71</v>
      </c>
      <c r="AU208">
        <f>_xlfn.RANK.AVG(Table2[[#This Row],[Sharpe Ratio Z-Score]],Table2[Sharpe Ratio Z-Score])</f>
        <v>465</v>
      </c>
      <c r="AV208">
        <f>(Table2[[#This Row],[Rank 1Y]]+Table2[[#This Row],[Rank 6M]]+Table2[[#This Row],[Rank Sharpe]])/3</f>
        <v>240.33333333333334</v>
      </c>
    </row>
    <row r="209" spans="1:48" x14ac:dyDescent="0.3">
      <c r="A209" t="s">
        <v>787</v>
      </c>
      <c r="B209" t="s">
        <v>788</v>
      </c>
      <c r="C209" t="s">
        <v>10473</v>
      </c>
      <c r="D209" t="s">
        <v>238</v>
      </c>
      <c r="E209">
        <v>19721.7155571</v>
      </c>
      <c r="F209">
        <v>453.55</v>
      </c>
      <c r="G209">
        <v>35.375238840673099</v>
      </c>
      <c r="H209">
        <f>(Table2[[#This Row],[1Y Return vs Nifty]]-AVERAGE(Table2[1Y Return vs Nifty]))/_xlfn.STDEV.P(Table2[1Y Return vs Nifty])</f>
        <v>-5.1303657173469408E-2</v>
      </c>
      <c r="I209">
        <v>2.0708333221230801</v>
      </c>
      <c r="J209">
        <f>(Table2[[#This Row],[1M Return vs Nifty]]-AVERAGE(Table2[1M Return vs Nifty]))/_xlfn.STDEV.P(Table2[1M Return vs Nifty])</f>
        <v>0.51754776452981033</v>
      </c>
      <c r="K209">
        <v>43.402130710520503</v>
      </c>
      <c r="L209">
        <f>(Table2[[#This Row],[6M Return vs Nifty]]-AVERAGE(Table2[6M Return vs Nifty]))/_xlfn.STDEV.P(Table2[6M Return vs Nifty])</f>
        <v>1.1563573991410403</v>
      </c>
      <c r="M209">
        <v>-3.2892703674472599</v>
      </c>
      <c r="N209">
        <f>(Table2[[#This Row],[1W Return vs Nifty]]-AVERAGE(Table2[1W Return vs Nifty]))/_xlfn.STDEV.P(Table2[1W Return vs Nifty])</f>
        <v>-0.17333677697657299</v>
      </c>
      <c r="O209">
        <v>448.91</v>
      </c>
      <c r="P209">
        <v>416.51083206881498</v>
      </c>
      <c r="Q209">
        <v>349.02731855691599</v>
      </c>
      <c r="R209">
        <v>47.965499532437299</v>
      </c>
      <c r="S209" s="2">
        <f>(Table2[[#This Row],[Close Price]]-Table2[[#This Row],[20D EMA]])/Table2[[#This Row],[20D EMA]]</f>
        <v>1.0336147557416823E-2</v>
      </c>
      <c r="T209" s="2">
        <f>(Table2[[#This Row],[Close Price]]-Table2[[#This Row],[50D EMA]])/Table2[[#This Row],[50D EMA]]</f>
        <v>8.8927262100750137E-2</v>
      </c>
      <c r="U209" s="2">
        <f>(Table2[[#This Row],[Close Price]]-Table2[[#This Row],[200D EMA]])/Table2[[#This Row],[200D EMA]]</f>
        <v>0.29946848251088826</v>
      </c>
      <c r="V209">
        <v>0.65292796109218199</v>
      </c>
      <c r="W209">
        <v>439.35</v>
      </c>
      <c r="X209">
        <v>455.8</v>
      </c>
      <c r="Y209">
        <v>439.35</v>
      </c>
      <c r="Z209">
        <v>455.8</v>
      </c>
      <c r="AA209">
        <v>431</v>
      </c>
      <c r="AB209">
        <v>527.54999999999995</v>
      </c>
      <c r="AC209" s="2">
        <f>(Table2[[#This Row],[Close Price]]/Table2[[#This Row],[Day Low]])-1</f>
        <v>3.2320473426652896E-2</v>
      </c>
      <c r="AD209" s="2">
        <f>(Table2[[#This Row],[Day High]]/Table2[[#This Row],[Close Price]])-1</f>
        <v>4.9608642928011815E-3</v>
      </c>
      <c r="AE209" s="2">
        <f>(Table2[[#This Row],[Close Price]]/Table2[[#This Row],[Current Week Low]])-1</f>
        <v>3.2320473426652896E-2</v>
      </c>
      <c r="AF209" s="2">
        <f>(Table2[[#This Row],[Current Week High]]/Table2[[#This Row],[Close Price]])-1</f>
        <v>4.9608642928011815E-3</v>
      </c>
      <c r="AG209" s="2">
        <f>(Table2[[#This Row],[Close Price]]/Table2[[#This Row],[Current Month Low]])-1</f>
        <v>5.2320185614849191E-2</v>
      </c>
      <c r="AH209" s="2">
        <f>(Table2[[#This Row],[Current Month High]]/Table2[[#This Row],[Close Price]])-1</f>
        <v>0.16315731451879611</v>
      </c>
      <c r="AI209">
        <v>16.3157314518796</v>
      </c>
      <c r="AJ209">
        <v>64.180995475113093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0.23</v>
      </c>
      <c r="AM209" t="s">
        <v>10507</v>
      </c>
      <c r="AN209">
        <v>-1.56</v>
      </c>
      <c r="AO209" t="s">
        <v>10506</v>
      </c>
      <c r="AP209">
        <v>4.6560406109669002E-2</v>
      </c>
      <c r="AQ209">
        <f>(Table2[[#This Row],[Sharpe Ratio]]-AVERAGE(Table2[Sharpe Ratio]))/_xlfn.STDEV.P(Table2[Sharpe Ratio])</f>
        <v>-1.6933558597090156E-2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1.4323311709237181</v>
      </c>
      <c r="AS209">
        <f>_xlfn.RANK.AVG(Table2[[#This Row],[1Y Return vs Nifty Z-Score]],Table2[1Y Return vs Nifty Z-Score])</f>
        <v>299</v>
      </c>
      <c r="AT209">
        <f>_xlfn.RANK.AVG(Table2[[#This Row],[6M Return vs Nifty Z-Score]],Table2[6M Return vs Nifty Z-Score])</f>
        <v>81</v>
      </c>
      <c r="AU209">
        <f>_xlfn.RANK.AVG(Table2[[#This Row],[Sharpe Ratio Z-Score]],Table2[Sharpe Ratio Z-Score])</f>
        <v>343</v>
      </c>
      <c r="AV209">
        <f>(Table2[[#This Row],[Rank 1Y]]+Table2[[#This Row],[Rank 6M]]+Table2[[#This Row],[Rank Sharpe]])/3</f>
        <v>241</v>
      </c>
    </row>
    <row r="210" spans="1:48" x14ac:dyDescent="0.3">
      <c r="A210" t="s">
        <v>963</v>
      </c>
      <c r="B210" t="s">
        <v>964</v>
      </c>
      <c r="C210" t="s">
        <v>10468</v>
      </c>
      <c r="D210" t="s">
        <v>132</v>
      </c>
      <c r="E210">
        <v>14378.7966745799</v>
      </c>
      <c r="F210">
        <v>810.3</v>
      </c>
      <c r="G210">
        <v>534.383906284197</v>
      </c>
      <c r="H210">
        <f>(Table2[[#This Row],[1Y Return vs Nifty]]-AVERAGE(Table2[1Y Return vs Nifty]))/_xlfn.STDEV.P(Table2[1Y Return vs Nifty])</f>
        <v>6.7544345430545167</v>
      </c>
      <c r="I210">
        <v>-13.9866018469744</v>
      </c>
      <c r="J210">
        <f>(Table2[[#This Row],[1M Return vs Nifty]]-AVERAGE(Table2[1M Return vs Nifty]))/_xlfn.STDEV.P(Table2[1M Return vs Nifty])</f>
        <v>-1.2149696235941796</v>
      </c>
      <c r="K210">
        <v>-30.167031921151899</v>
      </c>
      <c r="L210">
        <f>(Table2[[#This Row],[6M Return vs Nifty]]-AVERAGE(Table2[6M Return vs Nifty]))/_xlfn.STDEV.P(Table2[6M Return vs Nifty])</f>
        <v>-1.2729171316499632</v>
      </c>
      <c r="M210">
        <v>-6.0739288032387</v>
      </c>
      <c r="N210">
        <f>(Table2[[#This Row],[1W Return vs Nifty]]-AVERAGE(Table2[1W Return vs Nifty]))/_xlfn.STDEV.P(Table2[1W Return vs Nifty])</f>
        <v>-0.87489731537861881</v>
      </c>
      <c r="O210">
        <v>872.16</v>
      </c>
      <c r="P210">
        <v>903.75404173022605</v>
      </c>
      <c r="Q210">
        <v>808.08528213659099</v>
      </c>
      <c r="R210">
        <v>17.6438788574211</v>
      </c>
      <c r="S210" s="2">
        <f>(Table2[[#This Row],[Close Price]]-Table2[[#This Row],[20D EMA]])/Table2[[#This Row],[20D EMA]]</f>
        <v>-7.0927352779306563E-2</v>
      </c>
      <c r="T210" s="2">
        <f>(Table2[[#This Row],[Close Price]]-Table2[[#This Row],[50D EMA]])/Table2[[#This Row],[50D EMA]]</f>
        <v>-0.10340649935164824</v>
      </c>
      <c r="U210" s="2">
        <f>(Table2[[#This Row],[Close Price]]-Table2[[#This Row],[200D EMA]])/Table2[[#This Row],[200D EMA]]</f>
        <v>2.7406981816983636E-3</v>
      </c>
      <c r="V210">
        <v>0.58001920460910605</v>
      </c>
      <c r="W210">
        <v>783.1</v>
      </c>
      <c r="X210">
        <v>833.75</v>
      </c>
      <c r="Y210">
        <v>783.1</v>
      </c>
      <c r="Z210">
        <v>833.75</v>
      </c>
      <c r="AA210">
        <v>783.1</v>
      </c>
      <c r="AB210">
        <v>962.6</v>
      </c>
      <c r="AC210" s="2">
        <f>(Table2[[#This Row],[Close Price]]/Table2[[#This Row],[Day Low]])-1</f>
        <v>3.4733750478866066E-2</v>
      </c>
      <c r="AD210" s="2">
        <f>(Table2[[#This Row],[Day High]]/Table2[[#This Row],[Close Price]])-1</f>
        <v>2.8939898802912589E-2</v>
      </c>
      <c r="AE210" s="2">
        <f>(Table2[[#This Row],[Close Price]]/Table2[[#This Row],[Current Week Low]])-1</f>
        <v>3.4733750478866066E-2</v>
      </c>
      <c r="AF210" s="2">
        <f>(Table2[[#This Row],[Current Week High]]/Table2[[#This Row],[Close Price]])-1</f>
        <v>2.8939898802912589E-2</v>
      </c>
      <c r="AG210" s="2">
        <f>(Table2[[#This Row],[Close Price]]/Table2[[#This Row],[Current Month Low]])-1</f>
        <v>3.4733750478866066E-2</v>
      </c>
      <c r="AH210" s="2">
        <f>(Table2[[#This Row],[Current Month High]]/Table2[[#This Row],[Close Price]])-1</f>
        <v>0.18795507836603731</v>
      </c>
      <c r="AI210">
        <v>62.162162162162097</v>
      </c>
      <c r="AJ210">
        <v>574.96876301540999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-0.2</v>
      </c>
      <c r="AM210" t="s">
        <v>10506</v>
      </c>
      <c r="AN210">
        <v>-13.92</v>
      </c>
      <c r="AO210" t="s">
        <v>10506</v>
      </c>
      <c r="AP210">
        <v>0.19750760399478001</v>
      </c>
      <c r="AQ210">
        <f>(Table2[[#This Row],[Sharpe Ratio]]-AVERAGE(Table2[Sharpe Ratio]))/_xlfn.STDEV.P(Table2[Sharpe Ratio])</f>
        <v>1.7014343845005753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</v>
      </c>
      <c r="AT210">
        <f>_xlfn.RANK.AVG(Table2[[#This Row],[6M Return vs Nifty Z-Score]],Table2[6M Return vs Nifty Z-Score])</f>
        <v>692</v>
      </c>
      <c r="AU210">
        <f>_xlfn.RANK.AVG(Table2[[#This Row],[Sharpe Ratio Z-Score]],Table2[Sharpe Ratio Z-Score])</f>
        <v>33</v>
      </c>
      <c r="AV210">
        <f>(Table2[[#This Row],[Rank 1Y]]+Table2[[#This Row],[Rank 6M]]+Table2[[#This Row],[Rank Sharpe]])/3</f>
        <v>242.33333333333334</v>
      </c>
    </row>
    <row r="211" spans="1:48" x14ac:dyDescent="0.3">
      <c r="A211" t="s">
        <v>1834</v>
      </c>
      <c r="B211" t="s">
        <v>1835</v>
      </c>
      <c r="C211" t="s">
        <v>10468</v>
      </c>
      <c r="D211" t="s">
        <v>132</v>
      </c>
      <c r="E211">
        <v>3778.1362726500001</v>
      </c>
      <c r="F211">
        <v>700.25</v>
      </c>
      <c r="G211">
        <v>71.553655163131495</v>
      </c>
      <c r="H211">
        <f>(Table2[[#This Row],[1Y Return vs Nifty]]-AVERAGE(Table2[1Y Return vs Nifty]))/_xlfn.STDEV.P(Table2[1Y Return vs Nifty])</f>
        <v>0.44211628931949054</v>
      </c>
      <c r="I211">
        <v>-16.100723834743501</v>
      </c>
      <c r="J211">
        <f>(Table2[[#This Row],[1M Return vs Nifty]]-AVERAGE(Table2[1M Return vs Nifty]))/_xlfn.STDEV.P(Table2[1M Return vs Nifty])</f>
        <v>-1.4430728708346969</v>
      </c>
      <c r="K211">
        <v>27.647794535915398</v>
      </c>
      <c r="L211">
        <f>(Table2[[#This Row],[6M Return vs Nifty]]-AVERAGE(Table2[6M Return vs Nifty]))/_xlfn.STDEV.P(Table2[6M Return vs Nifty])</f>
        <v>0.63614476861136826</v>
      </c>
      <c r="M211">
        <v>-3.5956833411392499</v>
      </c>
      <c r="N211">
        <f>(Table2[[#This Row],[1W Return vs Nifty]]-AVERAGE(Table2[1W Return vs Nifty]))/_xlfn.STDEV.P(Table2[1W Return vs Nifty])</f>
        <v>-0.25053376747053557</v>
      </c>
      <c r="O211">
        <v>732.89</v>
      </c>
      <c r="P211">
        <v>728.11170453873603</v>
      </c>
      <c r="Q211">
        <v>614.37530075076995</v>
      </c>
      <c r="R211">
        <v>27.955683559630199</v>
      </c>
      <c r="S211" s="2">
        <f>(Table2[[#This Row],[Close Price]]-Table2[[#This Row],[20D EMA]])/Table2[[#This Row],[20D EMA]]</f>
        <v>-4.4536014954495197E-2</v>
      </c>
      <c r="T211" s="2">
        <f>(Table2[[#This Row],[Close Price]]-Table2[[#This Row],[50D EMA]])/Table2[[#This Row],[50D EMA]]</f>
        <v>-3.8265700667985583E-2</v>
      </c>
      <c r="U211" s="2">
        <f>(Table2[[#This Row],[Close Price]]-Table2[[#This Row],[200D EMA]])/Table2[[#This Row],[200D EMA]]</f>
        <v>0.13977563737391574</v>
      </c>
      <c r="V211">
        <v>0.39298765225589499</v>
      </c>
      <c r="W211">
        <v>689.9</v>
      </c>
      <c r="X211">
        <v>727.8</v>
      </c>
      <c r="Y211">
        <v>689.9</v>
      </c>
      <c r="Z211">
        <v>727.8</v>
      </c>
      <c r="AA211">
        <v>689.9</v>
      </c>
      <c r="AB211">
        <v>760</v>
      </c>
      <c r="AC211" s="2">
        <f>(Table2[[#This Row],[Close Price]]/Table2[[#This Row],[Day Low]])-1</f>
        <v>1.5002174228148979E-2</v>
      </c>
      <c r="AD211" s="2">
        <f>(Table2[[#This Row],[Day High]]/Table2[[#This Row],[Close Price]])-1</f>
        <v>3.9343091752945369E-2</v>
      </c>
      <c r="AE211" s="2">
        <f>(Table2[[#This Row],[Close Price]]/Table2[[#This Row],[Current Week Low]])-1</f>
        <v>1.5002174228148979E-2</v>
      </c>
      <c r="AF211" s="2">
        <f>(Table2[[#This Row],[Current Week High]]/Table2[[#This Row],[Close Price]])-1</f>
        <v>3.9343091752945369E-2</v>
      </c>
      <c r="AG211" s="2">
        <f>(Table2[[#This Row],[Close Price]]/Table2[[#This Row],[Current Month Low]])-1</f>
        <v>1.5002174228148979E-2</v>
      </c>
      <c r="AH211" s="2">
        <f>(Table2[[#This Row],[Current Month High]]/Table2[[#This Row],[Close Price]])-1</f>
        <v>8.532666904676911E-2</v>
      </c>
      <c r="AI211">
        <v>25.6694037843627</v>
      </c>
      <c r="AJ211">
        <v>112.97141119221401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-7.0000000000000007E-2</v>
      </c>
      <c r="AM211" t="s">
        <v>10506</v>
      </c>
      <c r="AN211">
        <v>-5.4</v>
      </c>
      <c r="AO211" t="s">
        <v>10506</v>
      </c>
      <c r="AP211">
        <v>2.6746386179710001E-2</v>
      </c>
      <c r="AQ211">
        <f>(Table2[[#This Row],[Sharpe Ratio]]-AVERAGE(Table2[Sharpe Ratio]))/_xlfn.STDEV.P(Table2[Sharpe Ratio])</f>
        <v>-0.24249439807325091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-0.8578399784476245</v>
      </c>
      <c r="AS211">
        <f>_xlfn.RANK.AVG(Table2[[#This Row],[1Y Return vs Nifty Z-Score]],Table2[1Y Return vs Nifty Z-Score])</f>
        <v>163</v>
      </c>
      <c r="AT211">
        <f>_xlfn.RANK.AVG(Table2[[#This Row],[6M Return vs Nifty Z-Score]],Table2[6M Return vs Nifty Z-Score])</f>
        <v>165</v>
      </c>
      <c r="AU211">
        <f>_xlfn.RANK.AVG(Table2[[#This Row],[Sharpe Ratio Z-Score]],Table2[Sharpe Ratio Z-Score])</f>
        <v>401</v>
      </c>
      <c r="AV211">
        <f>(Table2[[#This Row],[Rank 1Y]]+Table2[[#This Row],[Rank 6M]]+Table2[[#This Row],[Rank Sharpe]])/3</f>
        <v>243</v>
      </c>
    </row>
    <row r="212" spans="1:48" x14ac:dyDescent="0.3">
      <c r="A212" t="s">
        <v>749</v>
      </c>
      <c r="B212" t="s">
        <v>750</v>
      </c>
      <c r="C212" t="s">
        <v>10474</v>
      </c>
      <c r="D212" t="s">
        <v>135</v>
      </c>
      <c r="E212">
        <v>20959.277223015</v>
      </c>
      <c r="F212">
        <v>1491.65</v>
      </c>
      <c r="G212">
        <v>201.168238874015</v>
      </c>
      <c r="H212">
        <f>(Table2[[#This Row],[1Y Return vs Nifty]]-AVERAGE(Table2[1Y Return vs Nifty]))/_xlfn.STDEV.P(Table2[1Y Return vs Nifty])</f>
        <v>2.2098669943062803</v>
      </c>
      <c r="I212">
        <v>0.45245416991801801</v>
      </c>
      <c r="J212">
        <f>(Table2[[#This Row],[1M Return vs Nifty]]-AVERAGE(Table2[1M Return vs Nifty]))/_xlfn.STDEV.P(Table2[1M Return vs Nifty])</f>
        <v>0.34293270351628818</v>
      </c>
      <c r="K212">
        <v>20.7173906489428</v>
      </c>
      <c r="L212">
        <f>(Table2[[#This Row],[6M Return vs Nifty]]-AVERAGE(Table2[6M Return vs Nifty]))/_xlfn.STDEV.P(Table2[6M Return vs Nifty])</f>
        <v>0.4073008746689154</v>
      </c>
      <c r="M212">
        <v>-3.84514854258095</v>
      </c>
      <c r="N212">
        <f>(Table2[[#This Row],[1W Return vs Nifty]]-AVERAGE(Table2[1W Return vs Nifty]))/_xlfn.STDEV.P(Table2[1W Return vs Nifty])</f>
        <v>-0.31338346522395932</v>
      </c>
      <c r="O212">
        <v>1459.83</v>
      </c>
      <c r="P212">
        <v>1390.73513868737</v>
      </c>
      <c r="Q212">
        <v>1095.55757693688</v>
      </c>
      <c r="R212">
        <v>56.447954083722401</v>
      </c>
      <c r="S212" s="2">
        <f>(Table2[[#This Row],[Close Price]]-Table2[[#This Row],[20D EMA]])/Table2[[#This Row],[20D EMA]]</f>
        <v>2.1797058561613451E-2</v>
      </c>
      <c r="T212" s="2">
        <f>(Table2[[#This Row],[Close Price]]-Table2[[#This Row],[50D EMA]])/Table2[[#This Row],[50D EMA]]</f>
        <v>7.2562243165781748E-2</v>
      </c>
      <c r="U212" s="2">
        <f>(Table2[[#This Row],[Close Price]]-Table2[[#This Row],[200D EMA]])/Table2[[#This Row],[200D EMA]]</f>
        <v>0.36154414099400711</v>
      </c>
      <c r="V212">
        <v>0.97891248705588796</v>
      </c>
      <c r="W212">
        <v>1437.2</v>
      </c>
      <c r="X212">
        <v>1498</v>
      </c>
      <c r="Y212">
        <v>1437.2</v>
      </c>
      <c r="Z212">
        <v>1498</v>
      </c>
      <c r="AA212">
        <v>1402.3</v>
      </c>
      <c r="AB212">
        <v>1564</v>
      </c>
      <c r="AC212" s="2">
        <f>(Table2[[#This Row],[Close Price]]/Table2[[#This Row],[Day Low]])-1</f>
        <v>3.7886167548009997E-2</v>
      </c>
      <c r="AD212" s="2">
        <f>(Table2[[#This Row],[Day High]]/Table2[[#This Row],[Close Price]])-1</f>
        <v>4.2570308048133221E-3</v>
      </c>
      <c r="AE212" s="2">
        <f>(Table2[[#This Row],[Close Price]]/Table2[[#This Row],[Current Week Low]])-1</f>
        <v>3.7886167548009997E-2</v>
      </c>
      <c r="AF212" s="2">
        <f>(Table2[[#This Row],[Current Week High]]/Table2[[#This Row],[Close Price]])-1</f>
        <v>4.2570308048133221E-3</v>
      </c>
      <c r="AG212" s="2">
        <f>(Table2[[#This Row],[Close Price]]/Table2[[#This Row],[Current Month Low]])-1</f>
        <v>6.371675105184349E-2</v>
      </c>
      <c r="AH212" s="2">
        <f>(Table2[[#This Row],[Current Month High]]/Table2[[#This Row],[Close Price]])-1</f>
        <v>4.850333523279593E-2</v>
      </c>
      <c r="AI212">
        <v>4.8503335232795903</v>
      </c>
      <c r="AJ212">
        <v>235.95720720720701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0.06</v>
      </c>
      <c r="AM212" t="s">
        <v>10507</v>
      </c>
      <c r="AN212">
        <v>0.99</v>
      </c>
      <c r="AO212" t="s">
        <v>10507</v>
      </c>
      <c r="AQ212">
        <f>(Table2[[#This Row],[Sharpe Ratio]]-AVERAGE(Table2[Sharpe Ratio]))/_xlfn.STDEV.P(Table2[Sharpe Ratio])</f>
        <v>-0.54697260799606973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2.0997444992714547</v>
      </c>
      <c r="AS212">
        <f>_xlfn.RANK.AVG(Table2[[#This Row],[1Y Return vs Nifty Z-Score]],Table2[1Y Return vs Nifty Z-Score])</f>
        <v>20</v>
      </c>
      <c r="AT212">
        <f>_xlfn.RANK.AVG(Table2[[#This Row],[6M Return vs Nifty Z-Score]],Table2[6M Return vs Nifty Z-Score])</f>
        <v>210</v>
      </c>
      <c r="AU212">
        <f>_xlfn.RANK.AVG(Table2[[#This Row],[Sharpe Ratio Z-Score]],Table2[Sharpe Ratio Z-Score])</f>
        <v>504.5</v>
      </c>
      <c r="AV212">
        <f>(Table2[[#This Row],[Rank 1Y]]+Table2[[#This Row],[Rank 6M]]+Table2[[#This Row],[Rank Sharpe]])/3</f>
        <v>244.83333333333334</v>
      </c>
    </row>
    <row r="213" spans="1:48" x14ac:dyDescent="0.3">
      <c r="A213" t="s">
        <v>1514</v>
      </c>
      <c r="B213" t="s">
        <v>1515</v>
      </c>
      <c r="C213" t="s">
        <v>10466</v>
      </c>
      <c r="D213" t="s">
        <v>62</v>
      </c>
      <c r="E213">
        <v>6297.7344751999999</v>
      </c>
      <c r="F213">
        <v>644</v>
      </c>
      <c r="G213">
        <v>80.250668653063698</v>
      </c>
      <c r="H213">
        <f>(Table2[[#This Row],[1Y Return vs Nifty]]-AVERAGE(Table2[1Y Return vs Nifty]))/_xlfn.STDEV.P(Table2[1Y Return vs Nifty])</f>
        <v>0.56073065575838321</v>
      </c>
      <c r="I213">
        <v>5.6752967851499196</v>
      </c>
      <c r="J213">
        <f>(Table2[[#This Row],[1M Return vs Nifty]]-AVERAGE(Table2[1M Return vs Nifty]))/_xlfn.STDEV.P(Table2[1M Return vs Nifty])</f>
        <v>0.9064514442762317</v>
      </c>
      <c r="K213">
        <v>85.8563562634112</v>
      </c>
      <c r="L213">
        <f>(Table2[[#This Row],[6M Return vs Nifty]]-AVERAGE(Table2[6M Return vs Nifty]))/_xlfn.STDEV.P(Table2[6M Return vs Nifty])</f>
        <v>2.5582079187185731</v>
      </c>
      <c r="M213">
        <v>-4.3597275422027204</v>
      </c>
      <c r="N213">
        <f>(Table2[[#This Row],[1W Return vs Nifty]]-AVERAGE(Table2[1W Return vs Nifty]))/_xlfn.STDEV.P(Table2[1W Return vs Nifty])</f>
        <v>-0.44302533274529204</v>
      </c>
      <c r="O213">
        <v>619.67999999999995</v>
      </c>
      <c r="P213">
        <v>572.70070908956404</v>
      </c>
      <c r="Q213">
        <v>462.80892516407198</v>
      </c>
      <c r="R213">
        <v>57.441886820966801</v>
      </c>
      <c r="S213" s="2">
        <f>(Table2[[#This Row],[Close Price]]-Table2[[#This Row],[20D EMA]])/Table2[[#This Row],[20D EMA]]</f>
        <v>3.9246062483862726E-2</v>
      </c>
      <c r="T213" s="2">
        <f>(Table2[[#This Row],[Close Price]]-Table2[[#This Row],[50D EMA]])/Table2[[#This Row],[50D EMA]]</f>
        <v>0.12449659967032717</v>
      </c>
      <c r="U213" s="2">
        <f>(Table2[[#This Row],[Close Price]]-Table2[[#This Row],[200D EMA]])/Table2[[#This Row],[200D EMA]]</f>
        <v>0.39150298316242138</v>
      </c>
      <c r="V213">
        <v>0.69589629993149504</v>
      </c>
      <c r="W213">
        <v>616.1</v>
      </c>
      <c r="X213">
        <v>649</v>
      </c>
      <c r="Y213">
        <v>616.1</v>
      </c>
      <c r="Z213">
        <v>649</v>
      </c>
      <c r="AA213">
        <v>559</v>
      </c>
      <c r="AB213">
        <v>685</v>
      </c>
      <c r="AC213" s="2">
        <f>(Table2[[#This Row],[Close Price]]/Table2[[#This Row],[Day Low]])-1</f>
        <v>4.5284856354487868E-2</v>
      </c>
      <c r="AD213" s="2">
        <f>(Table2[[#This Row],[Day High]]/Table2[[#This Row],[Close Price]])-1</f>
        <v>7.763975155279601E-3</v>
      </c>
      <c r="AE213" s="2">
        <f>(Table2[[#This Row],[Close Price]]/Table2[[#This Row],[Current Week Low]])-1</f>
        <v>4.5284856354487868E-2</v>
      </c>
      <c r="AF213" s="2">
        <f>(Table2[[#This Row],[Current Week High]]/Table2[[#This Row],[Close Price]])-1</f>
        <v>7.763975155279601E-3</v>
      </c>
      <c r="AG213" s="2">
        <f>(Table2[[#This Row],[Close Price]]/Table2[[#This Row],[Current Month Low]])-1</f>
        <v>0.15205724508050089</v>
      </c>
      <c r="AH213" s="2">
        <f>(Table2[[#This Row],[Current Month High]]/Table2[[#This Row],[Close Price]])-1</f>
        <v>6.3664596273292018E-2</v>
      </c>
      <c r="AI213">
        <v>6.3664596273292</v>
      </c>
      <c r="AJ213">
        <v>116.981132075471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0.08</v>
      </c>
      <c r="AM213" t="s">
        <v>10507</v>
      </c>
      <c r="AN213">
        <v>10.15</v>
      </c>
      <c r="AO213" t="s">
        <v>10507</v>
      </c>
      <c r="AP213">
        <v>-3.0355029778407001E-2</v>
      </c>
      <c r="AQ213">
        <f>(Table2[[#This Row],[Sharpe Ratio]]-AVERAGE(Table2[Sharpe Ratio]))/_xlfn.STDEV.P(Table2[Sharpe Ratio])</f>
        <v>-0.89253125905953967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2.6898334269483559</v>
      </c>
      <c r="AS213">
        <f>_xlfn.RANK.AVG(Table2[[#This Row],[1Y Return vs Nifty Z-Score]],Table2[1Y Return vs Nifty Z-Score])</f>
        <v>135</v>
      </c>
      <c r="AT213">
        <f>_xlfn.RANK.AVG(Table2[[#This Row],[6M Return vs Nifty Z-Score]],Table2[6M Return vs Nifty Z-Score])</f>
        <v>13</v>
      </c>
      <c r="AU213">
        <f>_xlfn.RANK.AVG(Table2[[#This Row],[Sharpe Ratio Z-Score]],Table2[Sharpe Ratio Z-Score])</f>
        <v>589</v>
      </c>
      <c r="AV213">
        <f>(Table2[[#This Row],[Rank 1Y]]+Table2[[#This Row],[Rank 6M]]+Table2[[#This Row],[Rank Sharpe]])/3</f>
        <v>245.66666666666666</v>
      </c>
    </row>
    <row r="214" spans="1:48" x14ac:dyDescent="0.3">
      <c r="A214" t="s">
        <v>374</v>
      </c>
      <c r="B214" t="s">
        <v>375</v>
      </c>
      <c r="C214" t="s">
        <v>10472</v>
      </c>
      <c r="D214" t="s">
        <v>86</v>
      </c>
      <c r="E214">
        <v>65534.142102905003</v>
      </c>
      <c r="F214">
        <v>317.45</v>
      </c>
      <c r="G214">
        <v>77.682931148365398</v>
      </c>
      <c r="H214">
        <f>(Table2[[#This Row],[1Y Return vs Nifty]]-AVERAGE(Table2[1Y Return vs Nifty]))/_xlfn.STDEV.P(Table2[1Y Return vs Nifty])</f>
        <v>0.52571052411736097</v>
      </c>
      <c r="I214">
        <v>-1.92274342916343</v>
      </c>
      <c r="J214">
        <f>(Table2[[#This Row],[1M Return vs Nifty]]-AVERAGE(Table2[1M Return vs Nifty]))/_xlfn.STDEV.P(Table2[1M Return vs Nifty])</f>
        <v>8.6660696355492506E-2</v>
      </c>
      <c r="K214">
        <v>40.447464025483903</v>
      </c>
      <c r="L214">
        <f>(Table2[[#This Row],[6M Return vs Nifty]]-AVERAGE(Table2[6M Return vs Nifty]))/_xlfn.STDEV.P(Table2[6M Return vs Nifty])</f>
        <v>1.0587934706120234</v>
      </c>
      <c r="M214">
        <v>-6.9683990473533397</v>
      </c>
      <c r="N214">
        <f>(Table2[[#This Row],[1W Return vs Nifty]]-AVERAGE(Table2[1W Return vs Nifty]))/_xlfn.STDEV.P(Table2[1W Return vs Nifty])</f>
        <v>-1.1002481224937917</v>
      </c>
      <c r="O214">
        <v>330.01</v>
      </c>
      <c r="P214">
        <v>308.22689452564998</v>
      </c>
      <c r="Q214">
        <v>240.54476396005001</v>
      </c>
      <c r="R214">
        <v>29.7449896189645</v>
      </c>
      <c r="S214" s="2">
        <f>(Table2[[#This Row],[Close Price]]-Table2[[#This Row],[20D EMA]])/Table2[[#This Row],[20D EMA]]</f>
        <v>-3.8059452743856255E-2</v>
      </c>
      <c r="T214" s="2">
        <f>(Table2[[#This Row],[Close Price]]-Table2[[#This Row],[50D EMA]])/Table2[[#This Row],[50D EMA]]</f>
        <v>2.9923104174747736E-2</v>
      </c>
      <c r="U214" s="2">
        <f>(Table2[[#This Row],[Close Price]]-Table2[[#This Row],[200D EMA]])/Table2[[#This Row],[200D EMA]]</f>
        <v>0.31971278349140247</v>
      </c>
      <c r="V214">
        <v>0.51340728642816602</v>
      </c>
      <c r="W214">
        <v>308.05</v>
      </c>
      <c r="X214">
        <v>321.60000000000002</v>
      </c>
      <c r="Y214">
        <v>308.05</v>
      </c>
      <c r="Z214">
        <v>321.60000000000002</v>
      </c>
      <c r="AA214">
        <v>308.05</v>
      </c>
      <c r="AB214">
        <v>360.95</v>
      </c>
      <c r="AC214" s="2">
        <f>(Table2[[#This Row],[Close Price]]/Table2[[#This Row],[Day Low]])-1</f>
        <v>3.0514526862522207E-2</v>
      </c>
      <c r="AD214" s="2">
        <f>(Table2[[#This Row],[Day High]]/Table2[[#This Row],[Close Price]])-1</f>
        <v>1.3072924870058289E-2</v>
      </c>
      <c r="AE214" s="2">
        <f>(Table2[[#This Row],[Close Price]]/Table2[[#This Row],[Current Week Low]])-1</f>
        <v>3.0514526862522207E-2</v>
      </c>
      <c r="AF214" s="2">
        <f>(Table2[[#This Row],[Current Week High]]/Table2[[#This Row],[Close Price]])-1</f>
        <v>1.3072924870058289E-2</v>
      </c>
      <c r="AG214" s="2">
        <f>(Table2[[#This Row],[Close Price]]/Table2[[#This Row],[Current Month Low]])-1</f>
        <v>3.0514526862522207E-2</v>
      </c>
      <c r="AH214" s="2">
        <f>(Table2[[#This Row],[Current Month High]]/Table2[[#This Row],[Close Price]])-1</f>
        <v>0.13702945345723738</v>
      </c>
      <c r="AI214">
        <v>13.7029453457237</v>
      </c>
      <c r="AJ214">
        <v>123.241912798874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0.16</v>
      </c>
      <c r="AM214" t="s">
        <v>10507</v>
      </c>
      <c r="AN214">
        <v>-8.84</v>
      </c>
      <c r="AO214" t="s">
        <v>10506</v>
      </c>
      <c r="AQ214">
        <f>(Table2[[#This Row],[Sharpe Ratio]]-AVERAGE(Table2[Sharpe Ratio]))/_xlfn.STDEV.P(Table2[Sharpe Ratio])</f>
        <v>-0.54697260799606973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2.3943960595015579E-2</v>
      </c>
      <c r="AS214">
        <f>_xlfn.RANK.AVG(Table2[[#This Row],[1Y Return vs Nifty Z-Score]],Table2[1Y Return vs Nifty Z-Score])</f>
        <v>144</v>
      </c>
      <c r="AT214">
        <f>_xlfn.RANK.AVG(Table2[[#This Row],[6M Return vs Nifty Z-Score]],Table2[6M Return vs Nifty Z-Score])</f>
        <v>89</v>
      </c>
      <c r="AU214">
        <f>_xlfn.RANK.AVG(Table2[[#This Row],[Sharpe Ratio Z-Score]],Table2[Sharpe Ratio Z-Score])</f>
        <v>504.5</v>
      </c>
      <c r="AV214">
        <f>(Table2[[#This Row],[Rank 1Y]]+Table2[[#This Row],[Rank 6M]]+Table2[[#This Row],[Rank Sharpe]])/3</f>
        <v>245.83333333333334</v>
      </c>
    </row>
    <row r="215" spans="1:48" x14ac:dyDescent="0.3">
      <c r="A215" t="s">
        <v>151</v>
      </c>
      <c r="B215" t="s">
        <v>152</v>
      </c>
      <c r="C215" t="s">
        <v>10468</v>
      </c>
      <c r="D215" t="s">
        <v>153</v>
      </c>
      <c r="E215">
        <v>175492.06516887501</v>
      </c>
      <c r="F215">
        <v>448.75</v>
      </c>
      <c r="G215">
        <v>41.2784048031494</v>
      </c>
      <c r="H215">
        <f>(Table2[[#This Row],[1Y Return vs Nifty]]-AVERAGE(Table2[1Y Return vs Nifty]))/_xlfn.STDEV.P(Table2[1Y Return vs Nifty])</f>
        <v>2.9206772232363471E-2</v>
      </c>
      <c r="I215">
        <v>-9.6786343089878599</v>
      </c>
      <c r="J215">
        <f>(Table2[[#This Row],[1M Return vs Nifty]]-AVERAGE(Table2[1M Return vs Nifty]))/_xlfn.STDEV.P(Table2[1M Return vs Nifty])</f>
        <v>-0.75016135325477185</v>
      </c>
      <c r="K215">
        <v>64.352379206997696</v>
      </c>
      <c r="L215">
        <f>(Table2[[#This Row],[6M Return vs Nifty]]-AVERAGE(Table2[6M Return vs Nifty]))/_xlfn.STDEV.P(Table2[6M Return vs Nifty])</f>
        <v>1.848140522200866</v>
      </c>
      <c r="M215">
        <v>-2.2547751902326798</v>
      </c>
      <c r="N215">
        <f>(Table2[[#This Row],[1W Return vs Nifty]]-AVERAGE(Table2[1W Return vs Nifty]))/_xlfn.STDEV.P(Table2[1W Return vs Nifty])</f>
        <v>8.7291594594143138E-2</v>
      </c>
      <c r="O215">
        <v>453.86</v>
      </c>
      <c r="P215">
        <v>436.92052711480102</v>
      </c>
      <c r="Q215">
        <v>350.26628412192099</v>
      </c>
      <c r="R215">
        <v>44.745601814588099</v>
      </c>
      <c r="S215" s="2">
        <f>(Table2[[#This Row],[Close Price]]-Table2[[#This Row],[20D EMA]])/Table2[[#This Row],[20D EMA]]</f>
        <v>-1.1258978539637804E-2</v>
      </c>
      <c r="T215" s="2">
        <f>(Table2[[#This Row],[Close Price]]-Table2[[#This Row],[50D EMA]])/Table2[[#This Row],[50D EMA]]</f>
        <v>2.7074655803687574E-2</v>
      </c>
      <c r="U215" s="2">
        <f>(Table2[[#This Row],[Close Price]]-Table2[[#This Row],[200D EMA]])/Table2[[#This Row],[200D EMA]]</f>
        <v>0.28116812934184299</v>
      </c>
      <c r="V215">
        <v>0.77924222920137598</v>
      </c>
      <c r="W215">
        <v>437</v>
      </c>
      <c r="X215">
        <v>451</v>
      </c>
      <c r="Y215">
        <v>437</v>
      </c>
      <c r="Z215">
        <v>451</v>
      </c>
      <c r="AA215">
        <v>437</v>
      </c>
      <c r="AB215">
        <v>479.6</v>
      </c>
      <c r="AC215" s="2">
        <f>(Table2[[#This Row],[Close Price]]/Table2[[#This Row],[Day Low]])-1</f>
        <v>2.6887871853547018E-2</v>
      </c>
      <c r="AD215" s="2">
        <f>(Table2[[#This Row],[Day High]]/Table2[[#This Row],[Close Price]])-1</f>
        <v>5.0139275766016844E-3</v>
      </c>
      <c r="AE215" s="2">
        <f>(Table2[[#This Row],[Close Price]]/Table2[[#This Row],[Current Week Low]])-1</f>
        <v>2.6887871853547018E-2</v>
      </c>
      <c r="AF215" s="2">
        <f>(Table2[[#This Row],[Current Week High]]/Table2[[#This Row],[Close Price]])-1</f>
        <v>5.0139275766016844E-3</v>
      </c>
      <c r="AG215" s="2">
        <f>(Table2[[#This Row],[Close Price]]/Table2[[#This Row],[Current Month Low]])-1</f>
        <v>2.6887871853547018E-2</v>
      </c>
      <c r="AH215" s="2">
        <f>(Table2[[#This Row],[Current Month High]]/Table2[[#This Row],[Close Price]])-1</f>
        <v>6.874651810584953E-2</v>
      </c>
      <c r="AI215">
        <v>12.924791086350901</v>
      </c>
      <c r="AJ215">
        <v>115.74519230769199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0.08</v>
      </c>
      <c r="AM215" t="s">
        <v>10507</v>
      </c>
      <c r="AN215">
        <v>-3.27</v>
      </c>
      <c r="AO215" t="s">
        <v>10506</v>
      </c>
      <c r="AP215">
        <v>1.9613278086148E-2</v>
      </c>
      <c r="AQ215">
        <f>(Table2[[#This Row],[Sharpe Ratio]]-AVERAGE(Table2[Sharpe Ratio]))/_xlfn.STDEV.P(Table2[Sharpe Ratio])</f>
        <v>-0.32369699377798689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0.89078054199461387</v>
      </c>
      <c r="AS215">
        <f>_xlfn.RANK.AVG(Table2[[#This Row],[1Y Return vs Nifty Z-Score]],Table2[1Y Return vs Nifty Z-Score])</f>
        <v>279</v>
      </c>
      <c r="AT215">
        <f>_xlfn.RANK.AVG(Table2[[#This Row],[6M Return vs Nifty Z-Score]],Table2[6M Return vs Nifty Z-Score])</f>
        <v>38</v>
      </c>
      <c r="AU215">
        <f>_xlfn.RANK.AVG(Table2[[#This Row],[Sharpe Ratio Z-Score]],Table2[Sharpe Ratio Z-Score])</f>
        <v>424</v>
      </c>
      <c r="AV215">
        <f>(Table2[[#This Row],[Rank 1Y]]+Table2[[#This Row],[Rank 6M]]+Table2[[#This Row],[Rank Sharpe]])/3</f>
        <v>247</v>
      </c>
    </row>
    <row r="216" spans="1:48" x14ac:dyDescent="0.3">
      <c r="A216" t="s">
        <v>951</v>
      </c>
      <c r="B216" t="s">
        <v>952</v>
      </c>
      <c r="C216" t="s">
        <v>10463</v>
      </c>
      <c r="D216" t="s">
        <v>222</v>
      </c>
      <c r="E216">
        <v>14806.294899</v>
      </c>
      <c r="F216">
        <v>2122.1</v>
      </c>
      <c r="G216">
        <v>64.947597899863794</v>
      </c>
      <c r="H216">
        <f>(Table2[[#This Row],[1Y Return vs Nifty]]-AVERAGE(Table2[1Y Return vs Nifty]))/_xlfn.STDEV.P(Table2[1Y Return vs Nifty])</f>
        <v>0.35201946494999625</v>
      </c>
      <c r="I216">
        <v>20.554593048083898</v>
      </c>
      <c r="J216">
        <f>(Table2[[#This Row],[1M Return vs Nifty]]-AVERAGE(Table2[1M Return vs Nifty]))/_xlfn.STDEV.P(Table2[1M Return vs Nifty])</f>
        <v>2.5118535042635197</v>
      </c>
      <c r="K216">
        <v>24.414658487454499</v>
      </c>
      <c r="L216">
        <f>(Table2[[#This Row],[6M Return vs Nifty]]-AVERAGE(Table2[6M Return vs Nifty]))/_xlfn.STDEV.P(Table2[6M Return vs Nifty])</f>
        <v>0.52938570304430943</v>
      </c>
      <c r="M216">
        <v>-6.7955499962312498</v>
      </c>
      <c r="N216">
        <f>(Table2[[#This Row],[1W Return vs Nifty]]-AVERAGE(Table2[1W Return vs Nifty]))/_xlfn.STDEV.P(Table2[1W Return vs Nifty])</f>
        <v>-1.056700924098154</v>
      </c>
      <c r="O216">
        <v>2093.21</v>
      </c>
      <c r="P216">
        <v>1890.07863696037</v>
      </c>
      <c r="Q216">
        <v>1592.20031522621</v>
      </c>
      <c r="R216">
        <v>46.420376514111098</v>
      </c>
      <c r="S216" s="2">
        <f>(Table2[[#This Row],[Close Price]]-Table2[[#This Row],[20D EMA]])/Table2[[#This Row],[20D EMA]]</f>
        <v>1.3801768575537032E-2</v>
      </c>
      <c r="T216" s="2">
        <f>(Table2[[#This Row],[Close Price]]-Table2[[#This Row],[50D EMA]])/Table2[[#This Row],[50D EMA]]</f>
        <v>0.12275751839233916</v>
      </c>
      <c r="U216" s="2">
        <f>(Table2[[#This Row],[Close Price]]-Table2[[#This Row],[200D EMA]])/Table2[[#This Row],[200D EMA]]</f>
        <v>0.33280968462721666</v>
      </c>
      <c r="V216">
        <v>2.0105486240850099</v>
      </c>
      <c r="W216">
        <v>2084.1999999999998</v>
      </c>
      <c r="X216">
        <v>2247</v>
      </c>
      <c r="Y216">
        <v>2084.1999999999998</v>
      </c>
      <c r="Z216">
        <v>2247</v>
      </c>
      <c r="AA216">
        <v>1989.6</v>
      </c>
      <c r="AB216">
        <v>2408</v>
      </c>
      <c r="AC216" s="2">
        <f>(Table2[[#This Row],[Close Price]]/Table2[[#This Row],[Day Low]])-1</f>
        <v>1.8184435274925637E-2</v>
      </c>
      <c r="AD216" s="2">
        <f>(Table2[[#This Row],[Day High]]/Table2[[#This Row],[Close Price]])-1</f>
        <v>5.8856792799585333E-2</v>
      </c>
      <c r="AE216" s="2">
        <f>(Table2[[#This Row],[Close Price]]/Table2[[#This Row],[Current Week Low]])-1</f>
        <v>1.8184435274925637E-2</v>
      </c>
      <c r="AF216" s="2">
        <f>(Table2[[#This Row],[Current Week High]]/Table2[[#This Row],[Close Price]])-1</f>
        <v>5.8856792799585333E-2</v>
      </c>
      <c r="AG216" s="2">
        <f>(Table2[[#This Row],[Close Price]]/Table2[[#This Row],[Current Month Low]])-1</f>
        <v>6.6596300763972716E-2</v>
      </c>
      <c r="AH216" s="2">
        <f>(Table2[[#This Row],[Current Month High]]/Table2[[#This Row],[Close Price]])-1</f>
        <v>0.134725036520428</v>
      </c>
      <c r="AI216">
        <v>13.4725036520428</v>
      </c>
      <c r="AJ216">
        <v>118.761919488686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0.22</v>
      </c>
      <c r="AM216" t="s">
        <v>10507</v>
      </c>
      <c r="AN216">
        <v>1.3</v>
      </c>
      <c r="AO216" t="s">
        <v>10507</v>
      </c>
      <c r="AP216">
        <v>3.7936526904651997E-2</v>
      </c>
      <c r="AQ216">
        <f>(Table2[[#This Row],[Sharpe Ratio]]-AVERAGE(Table2[Sharpe Ratio]))/_xlfn.STDEV.P(Table2[Sharpe Ratio])</f>
        <v>-0.11510694491146772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2.2214508032482039</v>
      </c>
      <c r="AS216">
        <f>_xlfn.RANK.AVG(Table2[[#This Row],[1Y Return vs Nifty Z-Score]],Table2[1Y Return vs Nifty Z-Score])</f>
        <v>194</v>
      </c>
      <c r="AT216">
        <f>_xlfn.RANK.AVG(Table2[[#This Row],[6M Return vs Nifty Z-Score]],Table2[6M Return vs Nifty Z-Score])</f>
        <v>184</v>
      </c>
      <c r="AU216">
        <f>_xlfn.RANK.AVG(Table2[[#This Row],[Sharpe Ratio Z-Score]],Table2[Sharpe Ratio Z-Score])</f>
        <v>367</v>
      </c>
      <c r="AV216">
        <f>(Table2[[#This Row],[Rank 1Y]]+Table2[[#This Row],[Rank 6M]]+Table2[[#This Row],[Rank Sharpe]])/3</f>
        <v>248.33333333333334</v>
      </c>
    </row>
    <row r="217" spans="1:48" x14ac:dyDescent="0.3">
      <c r="A217" t="s">
        <v>678</v>
      </c>
      <c r="B217" t="s">
        <v>679</v>
      </c>
      <c r="C217" t="s">
        <v>10469</v>
      </c>
      <c r="D217" t="s">
        <v>238</v>
      </c>
      <c r="E217">
        <v>25050.13198943</v>
      </c>
      <c r="F217">
        <v>3919.1</v>
      </c>
      <c r="G217">
        <v>92.923609932263304</v>
      </c>
      <c r="H217">
        <f>(Table2[[#This Row],[1Y Return vs Nifty]]-AVERAGE(Table2[1Y Return vs Nifty]))/_xlfn.STDEV.P(Table2[1Y Return vs Nifty])</f>
        <v>0.73357078099098993</v>
      </c>
      <c r="I217">
        <v>-3.72406297057326</v>
      </c>
      <c r="J217">
        <f>(Table2[[#This Row],[1M Return vs Nifty]]-AVERAGE(Table2[1M Return vs Nifty]))/_xlfn.STDEV.P(Table2[1M Return vs Nifty])</f>
        <v>-0.10769272274260058</v>
      </c>
      <c r="K217">
        <v>31.063217825943799</v>
      </c>
      <c r="L217">
        <f>(Table2[[#This Row],[6M Return vs Nifty]]-AVERAGE(Table2[6M Return vs Nifty]))/_xlfn.STDEV.P(Table2[6M Return vs Nifty])</f>
        <v>0.74892301038470133</v>
      </c>
      <c r="M217">
        <v>-5.76521951880824</v>
      </c>
      <c r="N217">
        <f>(Table2[[#This Row],[1W Return vs Nifty]]-AVERAGE(Table2[1W Return vs Nifty]))/_xlfn.STDEV.P(Table2[1W Return vs Nifty])</f>
        <v>-0.79712179755889412</v>
      </c>
      <c r="O217">
        <v>3974.84</v>
      </c>
      <c r="P217">
        <v>3655.6333896152601</v>
      </c>
      <c r="Q217">
        <v>2871.1747045403599</v>
      </c>
      <c r="R217">
        <v>40.825025940409901</v>
      </c>
      <c r="S217" s="2">
        <f>(Table2[[#This Row],[Close Price]]-Table2[[#This Row],[20D EMA]])/Table2[[#This Row],[20D EMA]]</f>
        <v>-1.40232059655232E-2</v>
      </c>
      <c r="T217" s="2">
        <f>(Table2[[#This Row],[Close Price]]-Table2[[#This Row],[50D EMA]])/Table2[[#This Row],[50D EMA]]</f>
        <v>7.2071398388356606E-2</v>
      </c>
      <c r="U217" s="2">
        <f>(Table2[[#This Row],[Close Price]]-Table2[[#This Row],[200D EMA]])/Table2[[#This Row],[200D EMA]]</f>
        <v>0.36498137636922379</v>
      </c>
      <c r="V217">
        <v>0.94280405596815997</v>
      </c>
      <c r="W217">
        <v>3816</v>
      </c>
      <c r="X217">
        <v>4037</v>
      </c>
      <c r="Y217">
        <v>3816</v>
      </c>
      <c r="Z217">
        <v>4037</v>
      </c>
      <c r="AA217">
        <v>3816</v>
      </c>
      <c r="AB217">
        <v>4574.1499999999996</v>
      </c>
      <c r="AC217" s="2">
        <f>(Table2[[#This Row],[Close Price]]/Table2[[#This Row],[Day Low]])-1</f>
        <v>2.7017819706498969E-2</v>
      </c>
      <c r="AD217" s="2">
        <f>(Table2[[#This Row],[Day High]]/Table2[[#This Row],[Close Price]])-1</f>
        <v>3.0083437523921397E-2</v>
      </c>
      <c r="AE217" s="2">
        <f>(Table2[[#This Row],[Close Price]]/Table2[[#This Row],[Current Week Low]])-1</f>
        <v>2.7017819706498969E-2</v>
      </c>
      <c r="AF217" s="2">
        <f>(Table2[[#This Row],[Current Week High]]/Table2[[#This Row],[Close Price]])-1</f>
        <v>3.0083437523921397E-2</v>
      </c>
      <c r="AG217" s="2">
        <f>(Table2[[#This Row],[Close Price]]/Table2[[#This Row],[Current Month Low]])-1</f>
        <v>2.7017819706498969E-2</v>
      </c>
      <c r="AH217" s="2">
        <f>(Table2[[#This Row],[Current Month High]]/Table2[[#This Row],[Close Price]])-1</f>
        <v>0.16714296649741001</v>
      </c>
      <c r="AI217">
        <v>16.714296649741001</v>
      </c>
      <c r="AJ217">
        <v>132.587537091988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0.38</v>
      </c>
      <c r="AM217" t="s">
        <v>10507</v>
      </c>
      <c r="AN217">
        <v>-1.69</v>
      </c>
      <c r="AO217" t="s">
        <v>10506</v>
      </c>
      <c r="AQ217">
        <f>(Table2[[#This Row],[Sharpe Ratio]]-AVERAGE(Table2[Sharpe Ratio]))/_xlfn.STDEV.P(Table2[Sharpe Ratio])</f>
        <v>-0.54697260799606973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3.0706663078126861E-2</v>
      </c>
      <c r="AS217">
        <f>_xlfn.RANK.AVG(Table2[[#This Row],[1Y Return vs Nifty Z-Score]],Table2[1Y Return vs Nifty Z-Score])</f>
        <v>111</v>
      </c>
      <c r="AT217">
        <f>_xlfn.RANK.AVG(Table2[[#This Row],[6M Return vs Nifty Z-Score]],Table2[6M Return vs Nifty Z-Score])</f>
        <v>132</v>
      </c>
      <c r="AU217">
        <f>_xlfn.RANK.AVG(Table2[[#This Row],[Sharpe Ratio Z-Score]],Table2[Sharpe Ratio Z-Score])</f>
        <v>504.5</v>
      </c>
      <c r="AV217">
        <f>(Table2[[#This Row],[Rank 1Y]]+Table2[[#This Row],[Rank 6M]]+Table2[[#This Row],[Rank Sharpe]])/3</f>
        <v>249.16666666666666</v>
      </c>
    </row>
    <row r="218" spans="1:48" x14ac:dyDescent="0.3">
      <c r="A218" t="s">
        <v>30</v>
      </c>
      <c r="B218" t="s">
        <v>31</v>
      </c>
      <c r="C218" t="s">
        <v>10461</v>
      </c>
      <c r="D218" t="s">
        <v>32</v>
      </c>
      <c r="E218">
        <v>782510.01821312006</v>
      </c>
      <c r="F218">
        <v>876.8</v>
      </c>
      <c r="G218">
        <v>17.828525859652601</v>
      </c>
      <c r="H218">
        <f>(Table2[[#This Row],[1Y Return vs Nifty]]-AVERAGE(Table2[1Y Return vs Nifty]))/_xlfn.STDEV.P(Table2[1Y Return vs Nifty])</f>
        <v>-0.29061480067556666</v>
      </c>
      <c r="I218">
        <v>3.3666588550369498</v>
      </c>
      <c r="J218">
        <f>(Table2[[#This Row],[1M Return vs Nifty]]-AVERAGE(Table2[1M Return vs Nifty]))/_xlfn.STDEV.P(Table2[1M Return vs Nifty])</f>
        <v>0.65736089434202916</v>
      </c>
      <c r="K218">
        <v>31.284585731137899</v>
      </c>
      <c r="L218">
        <f>(Table2[[#This Row],[6M Return vs Nifty]]-AVERAGE(Table2[6M Return vs Nifty]))/_xlfn.STDEV.P(Table2[6M Return vs Nifty])</f>
        <v>0.75623264114283462</v>
      </c>
      <c r="M218">
        <v>3.7277984050934698</v>
      </c>
      <c r="N218">
        <f>(Table2[[#This Row],[1W Return vs Nifty]]-AVERAGE(Table2[1W Return vs Nifty]))/_xlfn.STDEV.P(Table2[1W Return vs Nifty])</f>
        <v>1.5945276342537036</v>
      </c>
      <c r="O218">
        <v>861.09</v>
      </c>
      <c r="P218">
        <v>838.14202617593605</v>
      </c>
      <c r="Q218">
        <v>739.708754252532</v>
      </c>
      <c r="R218">
        <v>58.168841687765102</v>
      </c>
      <c r="S218" s="2">
        <f>(Table2[[#This Row],[Close Price]]-Table2[[#This Row],[20D EMA]])/Table2[[#This Row],[20D EMA]]</f>
        <v>1.8244318247802115E-2</v>
      </c>
      <c r="T218" s="2">
        <f>(Table2[[#This Row],[Close Price]]-Table2[[#This Row],[50D EMA]])/Table2[[#This Row],[50D EMA]]</f>
        <v>4.6123416577072023E-2</v>
      </c>
      <c r="U218" s="2">
        <f>(Table2[[#This Row],[Close Price]]-Table2[[#This Row],[200D EMA]])/Table2[[#This Row],[200D EMA]]</f>
        <v>0.18533138205995309</v>
      </c>
      <c r="V218">
        <v>0.67945815895864803</v>
      </c>
      <c r="W218">
        <v>868</v>
      </c>
      <c r="X218">
        <v>895</v>
      </c>
      <c r="Y218">
        <v>868</v>
      </c>
      <c r="Z218">
        <v>895</v>
      </c>
      <c r="AA218">
        <v>823.15</v>
      </c>
      <c r="AB218">
        <v>899</v>
      </c>
      <c r="AC218" s="2">
        <f>(Table2[[#This Row],[Close Price]]/Table2[[#This Row],[Day Low]])-1</f>
        <v>1.0138248847926246E-2</v>
      </c>
      <c r="AD218" s="2">
        <f>(Table2[[#This Row],[Day High]]/Table2[[#This Row],[Close Price]])-1</f>
        <v>2.0757299270073082E-2</v>
      </c>
      <c r="AE218" s="2">
        <f>(Table2[[#This Row],[Close Price]]/Table2[[#This Row],[Current Week Low]])-1</f>
        <v>1.0138248847926246E-2</v>
      </c>
      <c r="AF218" s="2">
        <f>(Table2[[#This Row],[Current Week High]]/Table2[[#This Row],[Close Price]])-1</f>
        <v>2.0757299270073082E-2</v>
      </c>
      <c r="AG218" s="2">
        <f>(Table2[[#This Row],[Close Price]]/Table2[[#This Row],[Current Month Low]])-1</f>
        <v>6.5176456295936269E-2</v>
      </c>
      <c r="AH218" s="2">
        <f>(Table2[[#This Row],[Current Month High]]/Table2[[#This Row],[Close Price]])-1</f>
        <v>2.53193430656935E-2</v>
      </c>
      <c r="AI218">
        <v>4.0145985401459798</v>
      </c>
      <c r="AJ218">
        <v>61.413843888070602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-0.01</v>
      </c>
      <c r="AM218" t="s">
        <v>10506</v>
      </c>
      <c r="AN218">
        <v>4.3899999999999997</v>
      </c>
      <c r="AO218" t="s">
        <v>10507</v>
      </c>
      <c r="AP218">
        <v>8.5879569398276998E-2</v>
      </c>
      <c r="AQ218">
        <f>(Table2[[#This Row],[Sharpe Ratio]]-AVERAGE(Table2[Sharpe Ratio]))/_xlfn.STDEV.P(Table2[Sharpe Ratio])</f>
        <v>0.43067190007456735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3.1481782691375679</v>
      </c>
      <c r="AS218">
        <f>_xlfn.RANK.AVG(Table2[[#This Row],[1Y Return vs Nifty Z-Score]],Table2[1Y Return vs Nifty Z-Score])</f>
        <v>394</v>
      </c>
      <c r="AT218">
        <f>_xlfn.RANK.AVG(Table2[[#This Row],[6M Return vs Nifty Z-Score]],Table2[6M Return vs Nifty Z-Score])</f>
        <v>130</v>
      </c>
      <c r="AU218">
        <f>_xlfn.RANK.AVG(Table2[[#This Row],[Sharpe Ratio Z-Score]],Table2[Sharpe Ratio Z-Score])</f>
        <v>224</v>
      </c>
      <c r="AV218">
        <f>(Table2[[#This Row],[Rank 1Y]]+Table2[[#This Row],[Rank 6M]]+Table2[[#This Row],[Rank Sharpe]])/3</f>
        <v>249.33333333333334</v>
      </c>
    </row>
    <row r="219" spans="1:48" x14ac:dyDescent="0.3">
      <c r="A219" t="s">
        <v>793</v>
      </c>
      <c r="B219" t="s">
        <v>794</v>
      </c>
      <c r="C219" t="s">
        <v>10469</v>
      </c>
      <c r="D219" t="s">
        <v>396</v>
      </c>
      <c r="E219">
        <v>19628.374914225002</v>
      </c>
      <c r="F219">
        <v>317.45</v>
      </c>
      <c r="G219">
        <v>42.906097401164999</v>
      </c>
      <c r="H219">
        <f>(Table2[[#This Row],[1Y Return vs Nifty]]-AVERAGE(Table2[1Y Return vs Nifty]))/_xlfn.STDEV.P(Table2[1Y Return vs Nifty])</f>
        <v>5.1406085421240762E-2</v>
      </c>
      <c r="I219">
        <v>-8.9503716570551006</v>
      </c>
      <c r="J219">
        <f>(Table2[[#This Row],[1M Return vs Nifty]]-AVERAGE(Table2[1M Return vs Nifty]))/_xlfn.STDEV.P(Table2[1M Return vs Nifty])</f>
        <v>-0.67158543535083481</v>
      </c>
      <c r="K219">
        <v>28.1966311265295</v>
      </c>
      <c r="L219">
        <f>(Table2[[#This Row],[6M Return vs Nifty]]-AVERAGE(Table2[6M Return vs Nifty]))/_xlfn.STDEV.P(Table2[6M Return vs Nifty])</f>
        <v>0.65426750786042176</v>
      </c>
      <c r="M219">
        <v>1.2190521166181101</v>
      </c>
      <c r="N219">
        <f>(Table2[[#This Row],[1W Return vs Nifty]]-AVERAGE(Table2[1W Return vs Nifty]))/_xlfn.STDEV.P(Table2[1W Return vs Nifty])</f>
        <v>0.96247977724007328</v>
      </c>
      <c r="O219">
        <v>323.06</v>
      </c>
      <c r="P219">
        <v>313.68768149131398</v>
      </c>
      <c r="Q219">
        <v>261.10981267511397</v>
      </c>
      <c r="R219">
        <v>42.335181839135998</v>
      </c>
      <c r="S219" s="2">
        <f>(Table2[[#This Row],[Close Price]]-Table2[[#This Row],[20D EMA]])/Table2[[#This Row],[20D EMA]]</f>
        <v>-1.7365195319754886E-2</v>
      </c>
      <c r="T219" s="2">
        <f>(Table2[[#This Row],[Close Price]]-Table2[[#This Row],[50D EMA]])/Table2[[#This Row],[50D EMA]]</f>
        <v>1.1993835686500129E-2</v>
      </c>
      <c r="U219" s="2">
        <f>(Table2[[#This Row],[Close Price]]-Table2[[#This Row],[200D EMA]])/Table2[[#This Row],[200D EMA]]</f>
        <v>0.21577200315710587</v>
      </c>
      <c r="V219">
        <v>0.66115128359296704</v>
      </c>
      <c r="W219">
        <v>312.64999999999998</v>
      </c>
      <c r="X219">
        <v>323.3</v>
      </c>
      <c r="Y219">
        <v>312.64999999999998</v>
      </c>
      <c r="Z219">
        <v>323.3</v>
      </c>
      <c r="AA219">
        <v>307.5</v>
      </c>
      <c r="AB219">
        <v>334.2</v>
      </c>
      <c r="AC219" s="2">
        <f>(Table2[[#This Row],[Close Price]]/Table2[[#This Row],[Day Low]])-1</f>
        <v>1.5352630737246242E-2</v>
      </c>
      <c r="AD219" s="2">
        <f>(Table2[[#This Row],[Day High]]/Table2[[#This Row],[Close Price]])-1</f>
        <v>1.8428098913214841E-2</v>
      </c>
      <c r="AE219" s="2">
        <f>(Table2[[#This Row],[Close Price]]/Table2[[#This Row],[Current Week Low]])-1</f>
        <v>1.5352630737246242E-2</v>
      </c>
      <c r="AF219" s="2">
        <f>(Table2[[#This Row],[Current Week High]]/Table2[[#This Row],[Close Price]])-1</f>
        <v>1.8428098913214841E-2</v>
      </c>
      <c r="AG219" s="2">
        <f>(Table2[[#This Row],[Close Price]]/Table2[[#This Row],[Current Month Low]])-1</f>
        <v>3.2357723577235653E-2</v>
      </c>
      <c r="AH219" s="2">
        <f>(Table2[[#This Row],[Current Month High]]/Table2[[#This Row],[Close Price]])-1</f>
        <v>5.2764214836982237E-2</v>
      </c>
      <c r="AI219">
        <v>12.1121436446684</v>
      </c>
      <c r="AJ219">
        <v>70.855758880516603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0.08</v>
      </c>
      <c r="AM219" t="s">
        <v>10507</v>
      </c>
      <c r="AN219">
        <v>-4.17</v>
      </c>
      <c r="AO219" t="s">
        <v>10506</v>
      </c>
      <c r="AP219">
        <v>5.0514116262081001E-2</v>
      </c>
      <c r="AQ219">
        <f>(Table2[[#This Row],[Sharpe Ratio]]-AVERAGE(Table2[Sharpe Ratio]))/_xlfn.STDEV.P(Table2[Sharpe Ratio])</f>
        <v>2.8075085997793691E-2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1.0246430211686945</v>
      </c>
      <c r="AS219">
        <f>_xlfn.RANK.AVG(Table2[[#This Row],[1Y Return vs Nifty Z-Score]],Table2[1Y Return vs Nifty Z-Score])</f>
        <v>270</v>
      </c>
      <c r="AT219">
        <f>_xlfn.RANK.AVG(Table2[[#This Row],[6M Return vs Nifty Z-Score]],Table2[6M Return vs Nifty Z-Score])</f>
        <v>156</v>
      </c>
      <c r="AU219">
        <f>_xlfn.RANK.AVG(Table2[[#This Row],[Sharpe Ratio Z-Score]],Table2[Sharpe Ratio Z-Score])</f>
        <v>327</v>
      </c>
      <c r="AV219">
        <f>(Table2[[#This Row],[Rank 1Y]]+Table2[[#This Row],[Rank 6M]]+Table2[[#This Row],[Rank Sharpe]])/3</f>
        <v>251</v>
      </c>
    </row>
    <row r="220" spans="1:48" x14ac:dyDescent="0.3">
      <c r="A220" t="s">
        <v>876</v>
      </c>
      <c r="B220" t="s">
        <v>877</v>
      </c>
      <c r="C220" t="s">
        <v>10461</v>
      </c>
      <c r="D220" t="s">
        <v>24</v>
      </c>
      <c r="E220">
        <v>17026.387608921999</v>
      </c>
      <c r="F220">
        <v>211.58</v>
      </c>
      <c r="G220">
        <v>39.442811286500501</v>
      </c>
      <c r="H220">
        <f>(Table2[[#This Row],[1Y Return vs Nifty]]-AVERAGE(Table2[1Y Return vs Nifty]))/_xlfn.STDEV.P(Table2[1Y Return vs Nifty])</f>
        <v>4.1719988278271598E-3</v>
      </c>
      <c r="I220">
        <v>-4.1325065412126003</v>
      </c>
      <c r="J220">
        <f>(Table2[[#This Row],[1M Return vs Nifty]]-AVERAGE(Table2[1M Return vs Nifty]))/_xlfn.STDEV.P(Table2[1M Return vs Nifty])</f>
        <v>-0.15176175249412344</v>
      </c>
      <c r="K220">
        <v>2.2219529939736602</v>
      </c>
      <c r="L220">
        <f>(Table2[[#This Row],[6M Return vs Nifty]]-AVERAGE(Table2[6M Return vs Nifty]))/_xlfn.STDEV.P(Table2[6M Return vs Nifty])</f>
        <v>-0.20342370100684873</v>
      </c>
      <c r="M220">
        <v>4.6185915454017703</v>
      </c>
      <c r="N220">
        <f>(Table2[[#This Row],[1W Return vs Nifty]]-AVERAGE(Table2[1W Return vs Nifty]))/_xlfn.STDEV.P(Table2[1W Return vs Nifty])</f>
        <v>1.8189520401654189</v>
      </c>
      <c r="O220">
        <v>203.6</v>
      </c>
      <c r="P220">
        <v>200.768364492865</v>
      </c>
      <c r="Q220">
        <v>177.74098097273301</v>
      </c>
      <c r="R220">
        <v>70.554135241261307</v>
      </c>
      <c r="S220" s="2">
        <f>(Table2[[#This Row],[Close Price]]-Table2[[#This Row],[20D EMA]])/Table2[[#This Row],[20D EMA]]</f>
        <v>3.9194499017681822E-2</v>
      </c>
      <c r="T220" s="2">
        <f>(Table2[[#This Row],[Close Price]]-Table2[[#This Row],[50D EMA]])/Table2[[#This Row],[50D EMA]]</f>
        <v>5.3851290438336155E-2</v>
      </c>
      <c r="U220" s="2">
        <f>(Table2[[#This Row],[Close Price]]-Table2[[#This Row],[200D EMA]])/Table2[[#This Row],[200D EMA]]</f>
        <v>0.1903838880717002</v>
      </c>
      <c r="V220">
        <v>1.1031127384827699</v>
      </c>
      <c r="W220">
        <v>206.1</v>
      </c>
      <c r="X220">
        <v>214</v>
      </c>
      <c r="Y220">
        <v>206.1</v>
      </c>
      <c r="Z220">
        <v>214</v>
      </c>
      <c r="AA220">
        <v>191.15</v>
      </c>
      <c r="AB220">
        <v>214.8</v>
      </c>
      <c r="AC220" s="2">
        <f>(Table2[[#This Row],[Close Price]]/Table2[[#This Row],[Day Low]])-1</f>
        <v>2.65890344492965E-2</v>
      </c>
      <c r="AD220" s="2">
        <f>(Table2[[#This Row],[Day High]]/Table2[[#This Row],[Close Price]])-1</f>
        <v>1.143775404102465E-2</v>
      </c>
      <c r="AE220" s="2">
        <f>(Table2[[#This Row],[Close Price]]/Table2[[#This Row],[Current Week Low]])-1</f>
        <v>2.65890344492965E-2</v>
      </c>
      <c r="AF220" s="2">
        <f>(Table2[[#This Row],[Current Week High]]/Table2[[#This Row],[Close Price]])-1</f>
        <v>1.143775404102465E-2</v>
      </c>
      <c r="AG220" s="2">
        <f>(Table2[[#This Row],[Close Price]]/Table2[[#This Row],[Current Month Low]])-1</f>
        <v>0.10687941407271784</v>
      </c>
      <c r="AH220" s="2">
        <f>(Table2[[#This Row],[Current Month High]]/Table2[[#This Row],[Close Price]])-1</f>
        <v>1.5218829757065899E-2</v>
      </c>
      <c r="AI220">
        <v>3.93231874468285</v>
      </c>
      <c r="AJ220">
        <v>83.027681660899603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-0.02</v>
      </c>
      <c r="AM220" t="s">
        <v>10506</v>
      </c>
      <c r="AN220">
        <v>2.62</v>
      </c>
      <c r="AO220" t="s">
        <v>10507</v>
      </c>
      <c r="AP220">
        <v>0.16093854187541601</v>
      </c>
      <c r="AQ220">
        <f>(Table2[[#This Row],[Sharpe Ratio]]-AVERAGE(Table2[Sharpe Ratio]))/_xlfn.STDEV.P(Table2[Sharpe Ratio])</f>
        <v>1.2851358050271728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2.7530743905194468</v>
      </c>
      <c r="AS220">
        <f>_xlfn.RANK.AVG(Table2[[#This Row],[1Y Return vs Nifty Z-Score]],Table2[1Y Return vs Nifty Z-Score])</f>
        <v>287</v>
      </c>
      <c r="AT220">
        <f>_xlfn.RANK.AVG(Table2[[#This Row],[6M Return vs Nifty Z-Score]],Table2[6M Return vs Nifty Z-Score])</f>
        <v>395</v>
      </c>
      <c r="AU220">
        <f>_xlfn.RANK.AVG(Table2[[#This Row],[Sharpe Ratio Z-Score]],Table2[Sharpe Ratio Z-Score])</f>
        <v>72</v>
      </c>
      <c r="AV220">
        <f>(Table2[[#This Row],[Rank 1Y]]+Table2[[#This Row],[Rank 6M]]+Table2[[#This Row],[Rank Sharpe]])/3</f>
        <v>251.33333333333334</v>
      </c>
    </row>
    <row r="221" spans="1:48" x14ac:dyDescent="0.3">
      <c r="A221" t="s">
        <v>931</v>
      </c>
      <c r="B221" t="s">
        <v>932</v>
      </c>
      <c r="C221" t="s">
        <v>10464</v>
      </c>
      <c r="D221" t="s">
        <v>330</v>
      </c>
      <c r="E221">
        <v>15470.569627499999</v>
      </c>
      <c r="F221">
        <v>663</v>
      </c>
      <c r="G221">
        <v>57.664361339183102</v>
      </c>
      <c r="H221">
        <f>(Table2[[#This Row],[1Y Return vs Nifty]]-AVERAGE(Table2[1Y Return vs Nifty]))/_xlfn.STDEV.P(Table2[1Y Return vs Nifty])</f>
        <v>0.2526869192123381</v>
      </c>
      <c r="I221">
        <v>-17.886143041200299</v>
      </c>
      <c r="J221">
        <f>(Table2[[#This Row],[1M Return vs Nifty]]-AVERAGE(Table2[1M Return vs Nifty]))/_xlfn.STDEV.P(Table2[1M Return vs Nifty])</f>
        <v>-1.635710722876593</v>
      </c>
      <c r="K221">
        <v>12.9217084549954</v>
      </c>
      <c r="L221">
        <f>(Table2[[#This Row],[6M Return vs Nifty]]-AVERAGE(Table2[6M Return vs Nifty]))/_xlfn.STDEV.P(Table2[6M Return vs Nifty])</f>
        <v>0.14988524661955691</v>
      </c>
      <c r="M221">
        <v>-7.6592227864964801</v>
      </c>
      <c r="N221">
        <f>(Table2[[#This Row],[1W Return vs Nifty]]-AVERAGE(Table2[1W Return vs Nifty]))/_xlfn.STDEV.P(Table2[1W Return vs Nifty])</f>
        <v>-1.2742926904540379</v>
      </c>
      <c r="O221">
        <v>695.12</v>
      </c>
      <c r="P221">
        <v>695.79194896591196</v>
      </c>
      <c r="Q221">
        <v>569.73534849310897</v>
      </c>
      <c r="R221">
        <v>38.143249856330698</v>
      </c>
      <c r="S221" s="2">
        <f>(Table2[[#This Row],[Close Price]]-Table2[[#This Row],[20D EMA]])/Table2[[#This Row],[20D EMA]]</f>
        <v>-4.620784900448844E-2</v>
      </c>
      <c r="T221" s="2">
        <f>(Table2[[#This Row],[Close Price]]-Table2[[#This Row],[50D EMA]])/Table2[[#This Row],[50D EMA]]</f>
        <v>-4.7128957175557214E-2</v>
      </c>
      <c r="U221" s="2">
        <f>(Table2[[#This Row],[Close Price]]-Table2[[#This Row],[200D EMA]])/Table2[[#This Row],[200D EMA]]</f>
        <v>0.1636982008463515</v>
      </c>
      <c r="V221">
        <v>0.73193469746862305</v>
      </c>
      <c r="W221">
        <v>624.4</v>
      </c>
      <c r="X221">
        <v>668</v>
      </c>
      <c r="Y221">
        <v>624.4</v>
      </c>
      <c r="Z221">
        <v>668</v>
      </c>
      <c r="AA221">
        <v>624.4</v>
      </c>
      <c r="AB221">
        <v>734</v>
      </c>
      <c r="AC221" s="2">
        <f>(Table2[[#This Row],[Close Price]]/Table2[[#This Row],[Day Low]])-1</f>
        <v>6.1819346572709932E-2</v>
      </c>
      <c r="AD221" s="2">
        <f>(Table2[[#This Row],[Day High]]/Table2[[#This Row],[Close Price]])-1</f>
        <v>7.541478129713397E-3</v>
      </c>
      <c r="AE221" s="2">
        <f>(Table2[[#This Row],[Close Price]]/Table2[[#This Row],[Current Week Low]])-1</f>
        <v>6.1819346572709932E-2</v>
      </c>
      <c r="AF221" s="2">
        <f>(Table2[[#This Row],[Current Week High]]/Table2[[#This Row],[Close Price]])-1</f>
        <v>7.541478129713397E-3</v>
      </c>
      <c r="AG221" s="2">
        <f>(Table2[[#This Row],[Close Price]]/Table2[[#This Row],[Current Month Low]])-1</f>
        <v>6.1819346572709932E-2</v>
      </c>
      <c r="AH221" s="2">
        <f>(Table2[[#This Row],[Current Month High]]/Table2[[#This Row],[Close Price]])-1</f>
        <v>0.10708898944193068</v>
      </c>
      <c r="AI221">
        <v>24.886877828054299</v>
      </c>
      <c r="AJ221">
        <v>162.05533596837901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-0.04</v>
      </c>
      <c r="AM221" t="s">
        <v>10506</v>
      </c>
      <c r="AN221">
        <v>-8.4</v>
      </c>
      <c r="AO221" t="s">
        <v>10506</v>
      </c>
      <c r="AP221">
        <v>6.8945590312324001E-2</v>
      </c>
      <c r="AQ221">
        <f>(Table2[[#This Row],[Sharpe Ratio]]-AVERAGE(Table2[Sharpe Ratio]))/_xlfn.STDEV.P(Table2[Sharpe Ratio])</f>
        <v>0.23789716017819887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213</v>
      </c>
      <c r="AT221">
        <f>_xlfn.RANK.AVG(Table2[[#This Row],[6M Return vs Nifty Z-Score]],Table2[6M Return vs Nifty Z-Score])</f>
        <v>275</v>
      </c>
      <c r="AU221">
        <f>_xlfn.RANK.AVG(Table2[[#This Row],[Sharpe Ratio Z-Score]],Table2[Sharpe Ratio Z-Score])</f>
        <v>266</v>
      </c>
      <c r="AV221">
        <f>(Table2[[#This Row],[Rank 1Y]]+Table2[[#This Row],[Rank 6M]]+Table2[[#This Row],[Rank Sharpe]])/3</f>
        <v>251.33333333333334</v>
      </c>
    </row>
    <row r="222" spans="1:48" x14ac:dyDescent="0.3">
      <c r="A222" t="s">
        <v>451</v>
      </c>
      <c r="B222" t="s">
        <v>452</v>
      </c>
      <c r="C222" t="s">
        <v>10473</v>
      </c>
      <c r="D222" t="s">
        <v>365</v>
      </c>
      <c r="E222">
        <v>49076.824636799996</v>
      </c>
      <c r="F222">
        <v>1483.2</v>
      </c>
      <c r="G222">
        <v>69.588862764169207</v>
      </c>
      <c r="H222">
        <f>(Table2[[#This Row],[1Y Return vs Nifty]]-AVERAGE(Table2[1Y Return vs Nifty]))/_xlfn.STDEV.P(Table2[1Y Return vs Nifty])</f>
        <v>0.41531943476054917</v>
      </c>
      <c r="I222">
        <v>-4.5227499098688897</v>
      </c>
      <c r="J222">
        <f>(Table2[[#This Row],[1M Return vs Nifty]]-AVERAGE(Table2[1M Return vs Nifty]))/_xlfn.STDEV.P(Table2[1M Return vs Nifty])</f>
        <v>-0.19386707097601039</v>
      </c>
      <c r="K222">
        <v>33.635336540866099</v>
      </c>
      <c r="L222">
        <f>(Table2[[#This Row],[6M Return vs Nifty]]-AVERAGE(Table2[6M Return vs Nifty]))/_xlfn.STDEV.P(Table2[6M Return vs Nifty])</f>
        <v>0.83385509688423731</v>
      </c>
      <c r="M222">
        <v>-2.6023023224767998</v>
      </c>
      <c r="N222">
        <f>(Table2[[#This Row],[1W Return vs Nifty]]-AVERAGE(Table2[1W Return vs Nifty]))/_xlfn.STDEV.P(Table2[1W Return vs Nifty])</f>
        <v>-2.6360387213092613E-4</v>
      </c>
      <c r="O222">
        <v>1482.07</v>
      </c>
      <c r="P222">
        <v>1427.7105733063599</v>
      </c>
      <c r="Q222">
        <v>1190.64863393825</v>
      </c>
      <c r="R222">
        <v>47.140797743677098</v>
      </c>
      <c r="S222" s="2">
        <f>(Table2[[#This Row],[Close Price]]-Table2[[#This Row],[20D EMA]])/Table2[[#This Row],[20D EMA]]</f>
        <v>7.6244711788249486E-4</v>
      </c>
      <c r="T222" s="2">
        <f>(Table2[[#This Row],[Close Price]]-Table2[[#This Row],[50D EMA]])/Table2[[#This Row],[50D EMA]]</f>
        <v>3.886601929768934E-2</v>
      </c>
      <c r="U222" s="2">
        <f>(Table2[[#This Row],[Close Price]]-Table2[[#This Row],[200D EMA]])/Table2[[#This Row],[200D EMA]]</f>
        <v>0.24570755613609724</v>
      </c>
      <c r="V222">
        <v>0.69883638861501696</v>
      </c>
      <c r="W222">
        <v>1421.15</v>
      </c>
      <c r="X222">
        <v>1506.7</v>
      </c>
      <c r="Y222">
        <v>1421.15</v>
      </c>
      <c r="Z222">
        <v>1506.7</v>
      </c>
      <c r="AA222">
        <v>1416.5</v>
      </c>
      <c r="AB222">
        <v>1539.8</v>
      </c>
      <c r="AC222" s="2">
        <f>(Table2[[#This Row],[Close Price]]/Table2[[#This Row],[Day Low]])-1</f>
        <v>4.3661823171375236E-2</v>
      </c>
      <c r="AD222" s="2">
        <f>(Table2[[#This Row],[Day High]]/Table2[[#This Row],[Close Price]])-1</f>
        <v>1.5844120819848984E-2</v>
      </c>
      <c r="AE222" s="2">
        <f>(Table2[[#This Row],[Close Price]]/Table2[[#This Row],[Current Week Low]])-1</f>
        <v>4.3661823171375236E-2</v>
      </c>
      <c r="AF222" s="2">
        <f>(Table2[[#This Row],[Current Week High]]/Table2[[#This Row],[Close Price]])-1</f>
        <v>1.5844120819848984E-2</v>
      </c>
      <c r="AG222" s="2">
        <f>(Table2[[#This Row],[Close Price]]/Table2[[#This Row],[Current Month Low]])-1</f>
        <v>4.7087892693258082E-2</v>
      </c>
      <c r="AH222" s="2">
        <f>(Table2[[#This Row],[Current Month High]]/Table2[[#This Row],[Close Price]])-1</f>
        <v>3.8160733549083004E-2</v>
      </c>
      <c r="AI222">
        <v>5.1779935275080904</v>
      </c>
      <c r="AJ222">
        <v>95.944249950458996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-0.09</v>
      </c>
      <c r="AM222" t="s">
        <v>10506</v>
      </c>
      <c r="AN222">
        <v>2.16</v>
      </c>
      <c r="AO222" t="s">
        <v>10507</v>
      </c>
      <c r="AP222">
        <v>4.9676116079369996E-3</v>
      </c>
      <c r="AQ222">
        <f>(Table2[[#This Row],[Sharpe Ratio]]-AVERAGE(Table2[Sharpe Ratio]))/_xlfn.STDEV.P(Table2[Sharpe Ratio])</f>
        <v>-0.49042180970078869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0.56462204709585639</v>
      </c>
      <c r="AS222">
        <f>_xlfn.RANK.AVG(Table2[[#This Row],[1Y Return vs Nifty Z-Score]],Table2[1Y Return vs Nifty Z-Score])</f>
        <v>169</v>
      </c>
      <c r="AT222">
        <f>_xlfn.RANK.AVG(Table2[[#This Row],[6M Return vs Nifty Z-Score]],Table2[6M Return vs Nifty Z-Score])</f>
        <v>117</v>
      </c>
      <c r="AU222">
        <f>_xlfn.RANK.AVG(Table2[[#This Row],[Sharpe Ratio Z-Score]],Table2[Sharpe Ratio Z-Score])</f>
        <v>469</v>
      </c>
      <c r="AV222">
        <f>(Table2[[#This Row],[Rank 1Y]]+Table2[[#This Row],[Rank 6M]]+Table2[[#This Row],[Rank Sharpe]])/3</f>
        <v>251.66666666666666</v>
      </c>
    </row>
    <row r="223" spans="1:48" x14ac:dyDescent="0.3">
      <c r="A223" t="s">
        <v>695</v>
      </c>
      <c r="B223" t="s">
        <v>696</v>
      </c>
      <c r="C223" t="s">
        <v>10461</v>
      </c>
      <c r="D223" t="s">
        <v>592</v>
      </c>
      <c r="E223">
        <v>23941.994999999999</v>
      </c>
      <c r="F223">
        <v>2291.1</v>
      </c>
      <c r="G223">
        <v>68.870853892563602</v>
      </c>
      <c r="H223">
        <f>(Table2[[#This Row],[1Y Return vs Nifty]]-AVERAGE(Table2[1Y Return vs Nifty]))/_xlfn.STDEV.P(Table2[1Y Return vs Nifty])</f>
        <v>0.40552685855015319</v>
      </c>
      <c r="I223">
        <v>8.7270158337307002</v>
      </c>
      <c r="J223">
        <f>(Table2[[#This Row],[1M Return vs Nifty]]-AVERAGE(Table2[1M Return vs Nifty]))/_xlfn.STDEV.P(Table2[1M Return vs Nifty])</f>
        <v>1.2357167509492755</v>
      </c>
      <c r="K223">
        <v>18.560491801165099</v>
      </c>
      <c r="L223">
        <f>(Table2[[#This Row],[6M Return vs Nifty]]-AVERAGE(Table2[6M Return vs Nifty]))/_xlfn.STDEV.P(Table2[6M Return vs Nifty])</f>
        <v>0.33607946546745909</v>
      </c>
      <c r="M223">
        <v>-5.7076518036125599</v>
      </c>
      <c r="N223">
        <f>(Table2[[#This Row],[1W Return vs Nifty]]-AVERAGE(Table2[1W Return vs Nifty]))/_xlfn.STDEV.P(Table2[1W Return vs Nifty])</f>
        <v>-0.78261831779701152</v>
      </c>
      <c r="O223">
        <v>2287.23</v>
      </c>
      <c r="P223">
        <v>2184.97009332069</v>
      </c>
      <c r="Q223">
        <v>1883.6989818122499</v>
      </c>
      <c r="R223">
        <v>45.639694529979501</v>
      </c>
      <c r="S223" s="2">
        <f>(Table2[[#This Row],[Close Price]]-Table2[[#This Row],[20D EMA]])/Table2[[#This Row],[20D EMA]]</f>
        <v>1.6920029905168658E-3</v>
      </c>
      <c r="T223" s="2">
        <f>(Table2[[#This Row],[Close Price]]-Table2[[#This Row],[50D EMA]])/Table2[[#This Row],[50D EMA]]</f>
        <v>4.8572704497760424E-2</v>
      </c>
      <c r="U223" s="2">
        <f>(Table2[[#This Row],[Close Price]]-Table2[[#This Row],[200D EMA]])/Table2[[#This Row],[200D EMA]]</f>
        <v>0.21627713457476191</v>
      </c>
      <c r="V223">
        <v>0.77796743685554304</v>
      </c>
      <c r="W223">
        <v>2253.65</v>
      </c>
      <c r="X223">
        <v>2314.8000000000002</v>
      </c>
      <c r="Y223">
        <v>2253.65</v>
      </c>
      <c r="Z223">
        <v>2314.8000000000002</v>
      </c>
      <c r="AA223">
        <v>2253.65</v>
      </c>
      <c r="AB223">
        <v>2538.65</v>
      </c>
      <c r="AC223" s="2">
        <f>(Table2[[#This Row],[Close Price]]/Table2[[#This Row],[Day Low]])-1</f>
        <v>1.6617487187451374E-2</v>
      </c>
      <c r="AD223" s="2">
        <f>(Table2[[#This Row],[Day High]]/Table2[[#This Row],[Close Price]])-1</f>
        <v>1.0344376063899485E-2</v>
      </c>
      <c r="AE223" s="2">
        <f>(Table2[[#This Row],[Close Price]]/Table2[[#This Row],[Current Week Low]])-1</f>
        <v>1.6617487187451374E-2</v>
      </c>
      <c r="AF223" s="2">
        <f>(Table2[[#This Row],[Current Week High]]/Table2[[#This Row],[Close Price]])-1</f>
        <v>1.0344376063899485E-2</v>
      </c>
      <c r="AG223" s="2">
        <f>(Table2[[#This Row],[Close Price]]/Table2[[#This Row],[Current Month Low]])-1</f>
        <v>1.6617487187451374E-2</v>
      </c>
      <c r="AH223" s="2">
        <f>(Table2[[#This Row],[Current Month High]]/Table2[[#This Row],[Close Price]])-1</f>
        <v>0.10804853563790329</v>
      </c>
      <c r="AI223">
        <v>10.804853563790299</v>
      </c>
      <c r="AJ223">
        <v>106.899354314354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0.02</v>
      </c>
      <c r="AM223" t="s">
        <v>10507</v>
      </c>
      <c r="AN223">
        <v>-1.23</v>
      </c>
      <c r="AO223" t="s">
        <v>10506</v>
      </c>
      <c r="AP223">
        <v>3.9545496461715998E-2</v>
      </c>
      <c r="AQ223">
        <f>(Table2[[#This Row],[Sharpe Ratio]]-AVERAGE(Table2[Sharpe Ratio]))/_xlfn.STDEV.P(Table2[Sharpe Ratio])</f>
        <v>-9.6790594909507602E-2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1.0979141622603685</v>
      </c>
      <c r="AS223">
        <f>_xlfn.RANK.AVG(Table2[[#This Row],[1Y Return vs Nifty Z-Score]],Table2[1Y Return vs Nifty Z-Score])</f>
        <v>170</v>
      </c>
      <c r="AT223">
        <f>_xlfn.RANK.AVG(Table2[[#This Row],[6M Return vs Nifty Z-Score]],Table2[6M Return vs Nifty Z-Score])</f>
        <v>228</v>
      </c>
      <c r="AU223">
        <f>_xlfn.RANK.AVG(Table2[[#This Row],[Sharpe Ratio Z-Score]],Table2[Sharpe Ratio Z-Score])</f>
        <v>361</v>
      </c>
      <c r="AV223">
        <f>(Table2[[#This Row],[Rank 1Y]]+Table2[[#This Row],[Rank 6M]]+Table2[[#This Row],[Rank Sharpe]])/3</f>
        <v>253</v>
      </c>
    </row>
    <row r="224" spans="1:48" x14ac:dyDescent="0.3">
      <c r="A224" t="s">
        <v>1278</v>
      </c>
      <c r="B224" t="s">
        <v>1279</v>
      </c>
      <c r="C224" t="s">
        <v>10466</v>
      </c>
      <c r="D224" t="s">
        <v>62</v>
      </c>
      <c r="E224">
        <v>8506.336676166</v>
      </c>
      <c r="F224">
        <v>187.71</v>
      </c>
      <c r="G224">
        <v>53.626788427450002</v>
      </c>
      <c r="H224">
        <f>(Table2[[#This Row],[1Y Return vs Nifty]]-AVERAGE(Table2[1Y Return vs Nifty]))/_xlfn.STDEV.P(Table2[1Y Return vs Nifty])</f>
        <v>0.19762041236714864</v>
      </c>
      <c r="I224">
        <v>11.4218112860029</v>
      </c>
      <c r="J224">
        <f>(Table2[[#This Row],[1M Return vs Nifty]]-AVERAGE(Table2[1M Return vs Nifty]))/_xlfn.STDEV.P(Table2[1M Return vs Nifty])</f>
        <v>1.526471776850554</v>
      </c>
      <c r="K224">
        <v>11.3979016005272</v>
      </c>
      <c r="L224">
        <f>(Table2[[#This Row],[6M Return vs Nifty]]-AVERAGE(Table2[6M Return vs Nifty]))/_xlfn.STDEV.P(Table2[6M Return vs Nifty])</f>
        <v>9.9568713863335129E-2</v>
      </c>
      <c r="M224">
        <v>-2.2500382846965801</v>
      </c>
      <c r="N224">
        <f>(Table2[[#This Row],[1W Return vs Nifty]]-AVERAGE(Table2[1W Return vs Nifty]))/_xlfn.STDEV.P(Table2[1W Return vs Nifty])</f>
        <v>8.8484999844694531E-2</v>
      </c>
      <c r="O224">
        <v>179.33</v>
      </c>
      <c r="P224">
        <v>170.26988355251601</v>
      </c>
      <c r="Q224">
        <v>150.086714805019</v>
      </c>
      <c r="R224">
        <v>63.789460518636197</v>
      </c>
      <c r="S224" s="2">
        <f>(Table2[[#This Row],[Close Price]]-Table2[[#This Row],[20D EMA]])/Table2[[#This Row],[20D EMA]]</f>
        <v>4.6729493113254868E-2</v>
      </c>
      <c r="T224" s="2">
        <f>(Table2[[#This Row],[Close Price]]-Table2[[#This Row],[50D EMA]])/Table2[[#This Row],[50D EMA]]</f>
        <v>0.10242631335391135</v>
      </c>
      <c r="U224" s="2">
        <f>(Table2[[#This Row],[Close Price]]-Table2[[#This Row],[200D EMA]])/Table2[[#This Row],[200D EMA]]</f>
        <v>0.25067698526054261</v>
      </c>
      <c r="V224">
        <v>1.31879712845687</v>
      </c>
      <c r="W224">
        <v>180</v>
      </c>
      <c r="X224">
        <v>190.4</v>
      </c>
      <c r="Y224">
        <v>180</v>
      </c>
      <c r="Z224">
        <v>190.4</v>
      </c>
      <c r="AA224">
        <v>160</v>
      </c>
      <c r="AB224">
        <v>197.05</v>
      </c>
      <c r="AC224" s="2">
        <f>(Table2[[#This Row],[Close Price]]/Table2[[#This Row],[Day Low]])-1</f>
        <v>4.2833333333333279E-2</v>
      </c>
      <c r="AD224" s="2">
        <f>(Table2[[#This Row],[Day High]]/Table2[[#This Row],[Close Price]])-1</f>
        <v>1.4330616376325267E-2</v>
      </c>
      <c r="AE224" s="2">
        <f>(Table2[[#This Row],[Close Price]]/Table2[[#This Row],[Current Week Low]])-1</f>
        <v>4.2833333333333279E-2</v>
      </c>
      <c r="AF224" s="2">
        <f>(Table2[[#This Row],[Current Week High]]/Table2[[#This Row],[Close Price]])-1</f>
        <v>1.4330616376325267E-2</v>
      </c>
      <c r="AG224" s="2">
        <f>(Table2[[#This Row],[Close Price]]/Table2[[#This Row],[Current Month Low]])-1</f>
        <v>0.17318750000000005</v>
      </c>
      <c r="AH224" s="2">
        <f>(Table2[[#This Row],[Current Month High]]/Table2[[#This Row],[Close Price]])-1</f>
        <v>4.9757604815939604E-2</v>
      </c>
      <c r="AI224">
        <v>4.9757604815939596</v>
      </c>
      <c r="AJ224">
        <v>92.621857362750106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0.04</v>
      </c>
      <c r="AM224" t="s">
        <v>10507</v>
      </c>
      <c r="AN224">
        <v>12.78</v>
      </c>
      <c r="AO224" t="s">
        <v>10507</v>
      </c>
      <c r="AP224">
        <v>7.5152906175031994E-2</v>
      </c>
      <c r="AQ224">
        <f>(Table2[[#This Row],[Sharpe Ratio]]-AVERAGE(Table2[Sharpe Ratio]))/_xlfn.STDEV.P(Table2[Sharpe Ratio])</f>
        <v>0.30856062886529234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2.2207065317910244</v>
      </c>
      <c r="AS224">
        <f>_xlfn.RANK.AVG(Table2[[#This Row],[1Y Return vs Nifty Z-Score]],Table2[1Y Return vs Nifty Z-Score])</f>
        <v>225</v>
      </c>
      <c r="AT224">
        <f>_xlfn.RANK.AVG(Table2[[#This Row],[6M Return vs Nifty Z-Score]],Table2[6M Return vs Nifty Z-Score])</f>
        <v>293</v>
      </c>
      <c r="AU224">
        <f>_xlfn.RANK.AVG(Table2[[#This Row],[Sharpe Ratio Z-Score]],Table2[Sharpe Ratio Z-Score])</f>
        <v>247</v>
      </c>
      <c r="AV224">
        <f>(Table2[[#This Row],[Rank 1Y]]+Table2[[#This Row],[Rank 6M]]+Table2[[#This Row],[Rank Sharpe]])/3</f>
        <v>255</v>
      </c>
    </row>
    <row r="225" spans="1:48" x14ac:dyDescent="0.3">
      <c r="A225" t="s">
        <v>378</v>
      </c>
      <c r="B225" t="s">
        <v>379</v>
      </c>
      <c r="C225" t="s">
        <v>10474</v>
      </c>
      <c r="D225" t="s">
        <v>135</v>
      </c>
      <c r="E225">
        <v>63412.230132800003</v>
      </c>
      <c r="F225">
        <v>1744</v>
      </c>
      <c r="G225">
        <v>39.274086090201301</v>
      </c>
      <c r="H225">
        <f>(Table2[[#This Row],[1Y Return vs Nifty]]-AVERAGE(Table2[1Y Return vs Nifty]))/_xlfn.STDEV.P(Table2[1Y Return vs Nifty])</f>
        <v>1.8708373676920265E-3</v>
      </c>
      <c r="I225">
        <v>-14.3987140859227</v>
      </c>
      <c r="J225">
        <f>(Table2[[#This Row],[1M Return vs Nifty]]-AVERAGE(Table2[1M Return vs Nifty]))/_xlfn.STDEV.P(Table2[1M Return vs Nifty])</f>
        <v>-1.2594344844089824</v>
      </c>
      <c r="K225">
        <v>13.705420692131</v>
      </c>
      <c r="L225">
        <f>(Table2[[#This Row],[6M Return vs Nifty]]-AVERAGE(Table2[6M Return vs Nifty]))/_xlfn.STDEV.P(Table2[6M Return vs Nifty])</f>
        <v>0.17576364606083475</v>
      </c>
      <c r="M225">
        <v>-1.4974060046509801</v>
      </c>
      <c r="N225">
        <f>(Table2[[#This Row],[1W Return vs Nifty]]-AVERAGE(Table2[1W Return vs Nifty]))/_xlfn.STDEV.P(Table2[1W Return vs Nifty])</f>
        <v>0.27810147158891418</v>
      </c>
      <c r="O225">
        <v>1751.39</v>
      </c>
      <c r="P225">
        <v>1733.20353346511</v>
      </c>
      <c r="Q225">
        <v>1495.6115695977601</v>
      </c>
      <c r="R225">
        <v>51.562565821446398</v>
      </c>
      <c r="S225" s="2">
        <f>(Table2[[#This Row],[Close Price]]-Table2[[#This Row],[20D EMA]])/Table2[[#This Row],[20D EMA]]</f>
        <v>-4.2195056497982171E-3</v>
      </c>
      <c r="T225" s="2">
        <f>(Table2[[#This Row],[Close Price]]-Table2[[#This Row],[50D EMA]])/Table2[[#This Row],[50D EMA]]</f>
        <v>6.2291971637659501E-3</v>
      </c>
      <c r="U225" s="2">
        <f>(Table2[[#This Row],[Close Price]]-Table2[[#This Row],[200D EMA]])/Table2[[#This Row],[200D EMA]]</f>
        <v>0.1660781685909552</v>
      </c>
      <c r="V225">
        <v>0.97819199752303299</v>
      </c>
      <c r="W225">
        <v>1682</v>
      </c>
      <c r="X225">
        <v>1782</v>
      </c>
      <c r="Y225">
        <v>1682</v>
      </c>
      <c r="Z225">
        <v>1782</v>
      </c>
      <c r="AA225">
        <v>1644</v>
      </c>
      <c r="AB225">
        <v>1819</v>
      </c>
      <c r="AC225" s="2">
        <f>(Table2[[#This Row],[Close Price]]/Table2[[#This Row],[Day Low]])-1</f>
        <v>3.6860879904875077E-2</v>
      </c>
      <c r="AD225" s="2">
        <f>(Table2[[#This Row],[Day High]]/Table2[[#This Row],[Close Price]])-1</f>
        <v>2.1788990825688082E-2</v>
      </c>
      <c r="AE225" s="2">
        <f>(Table2[[#This Row],[Close Price]]/Table2[[#This Row],[Current Week Low]])-1</f>
        <v>3.6860879904875077E-2</v>
      </c>
      <c r="AF225" s="2">
        <f>(Table2[[#This Row],[Current Week High]]/Table2[[#This Row],[Close Price]])-1</f>
        <v>2.1788990825688082E-2</v>
      </c>
      <c r="AG225" s="2">
        <f>(Table2[[#This Row],[Close Price]]/Table2[[#This Row],[Current Month Low]])-1</f>
        <v>6.0827250608272543E-2</v>
      </c>
      <c r="AH225" s="2">
        <f>(Table2[[#This Row],[Current Month High]]/Table2[[#This Row],[Close Price]])-1</f>
        <v>4.3004587155963225E-2</v>
      </c>
      <c r="AI225">
        <v>11.986811926605499</v>
      </c>
      <c r="AJ225">
        <v>66.245650826938601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0.02</v>
      </c>
      <c r="AM225" t="s">
        <v>10507</v>
      </c>
      <c r="AN225">
        <v>-3</v>
      </c>
      <c r="AO225" t="s">
        <v>10506</v>
      </c>
      <c r="AP225">
        <v>9.4872281050006002E-2</v>
      </c>
      <c r="AQ225">
        <f>(Table2[[#This Row],[Sharpe Ratio]]-AVERAGE(Table2[Sharpe Ratio]))/_xlfn.STDEV.P(Table2[Sharpe Ratio])</f>
        <v>0.5330440384140509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-0.27065449097749061</v>
      </c>
      <c r="AS225">
        <f>_xlfn.RANK.AVG(Table2[[#This Row],[1Y Return vs Nifty Z-Score]],Table2[1Y Return vs Nifty Z-Score])</f>
        <v>288</v>
      </c>
      <c r="AT225">
        <f>_xlfn.RANK.AVG(Table2[[#This Row],[6M Return vs Nifty Z-Score]],Table2[6M Return vs Nifty Z-Score])</f>
        <v>269</v>
      </c>
      <c r="AU225">
        <f>_xlfn.RANK.AVG(Table2[[#This Row],[Sharpe Ratio Z-Score]],Table2[Sharpe Ratio Z-Score])</f>
        <v>209</v>
      </c>
      <c r="AV225">
        <f>(Table2[[#This Row],[Rank 1Y]]+Table2[[#This Row],[Rank 6M]]+Table2[[#This Row],[Rank Sharpe]])/3</f>
        <v>255.33333333333334</v>
      </c>
    </row>
    <row r="226" spans="1:48" x14ac:dyDescent="0.3">
      <c r="A226" t="s">
        <v>1372</v>
      </c>
      <c r="B226" t="s">
        <v>1373</v>
      </c>
      <c r="C226" t="s">
        <v>628</v>
      </c>
      <c r="D226" t="s">
        <v>628</v>
      </c>
      <c r="E226">
        <v>7529.0357351000002</v>
      </c>
      <c r="F226">
        <v>380.15</v>
      </c>
      <c r="G226">
        <v>64.765516547156295</v>
      </c>
      <c r="H226">
        <f>(Table2[[#This Row],[1Y Return vs Nifty]]-AVERAGE(Table2[1Y Return vs Nifty]))/_xlfn.STDEV.P(Table2[1Y Return vs Nifty])</f>
        <v>0.34953614532346722</v>
      </c>
      <c r="I226">
        <v>-1.5785846315334</v>
      </c>
      <c r="J226">
        <f>(Table2[[#This Row],[1M Return vs Nifty]]-AVERAGE(Table2[1M Return vs Nifty]))/_xlfn.STDEV.P(Table2[1M Return vs Nifty])</f>
        <v>0.12379371883951762</v>
      </c>
      <c r="K226">
        <v>28.071325083492201</v>
      </c>
      <c r="L226">
        <f>(Table2[[#This Row],[6M Return vs Nifty]]-AVERAGE(Table2[6M Return vs Nifty]))/_xlfn.STDEV.P(Table2[6M Return vs Nifty])</f>
        <v>0.65012986692479335</v>
      </c>
      <c r="M226">
        <v>-6.3425333577875103</v>
      </c>
      <c r="N226">
        <f>(Table2[[#This Row],[1W Return vs Nifty]]-AVERAGE(Table2[1W Return vs Nifty]))/_xlfn.STDEV.P(Table2[1W Return vs Nifty])</f>
        <v>-0.94256893839867761</v>
      </c>
      <c r="O226">
        <v>393.13</v>
      </c>
      <c r="P226">
        <v>382.487208121891</v>
      </c>
      <c r="Q226">
        <v>326.248644733871</v>
      </c>
      <c r="R226">
        <v>35.415467024973502</v>
      </c>
      <c r="S226" s="2">
        <f>(Table2[[#This Row],[Close Price]]-Table2[[#This Row],[20D EMA]])/Table2[[#This Row],[20D EMA]]</f>
        <v>-3.3017068145397246E-2</v>
      </c>
      <c r="T226" s="2">
        <f>(Table2[[#This Row],[Close Price]]-Table2[[#This Row],[50D EMA]])/Table2[[#This Row],[50D EMA]]</f>
        <v>-6.1105523851825196E-3</v>
      </c>
      <c r="U226" s="2">
        <f>(Table2[[#This Row],[Close Price]]-Table2[[#This Row],[200D EMA]])/Table2[[#This Row],[200D EMA]]</f>
        <v>0.1652155683592115</v>
      </c>
      <c r="V226">
        <v>1.0215213961565599</v>
      </c>
      <c r="W226">
        <v>367.4</v>
      </c>
      <c r="X226">
        <v>384.95</v>
      </c>
      <c r="Y226">
        <v>367.4</v>
      </c>
      <c r="Z226">
        <v>384.95</v>
      </c>
      <c r="AA226">
        <v>367.4</v>
      </c>
      <c r="AB226">
        <v>450.65</v>
      </c>
      <c r="AC226" s="2">
        <f>(Table2[[#This Row],[Close Price]]/Table2[[#This Row],[Day Low]])-1</f>
        <v>3.4703320631464418E-2</v>
      </c>
      <c r="AD226" s="2">
        <f>(Table2[[#This Row],[Day High]]/Table2[[#This Row],[Close Price]])-1</f>
        <v>1.2626594765224208E-2</v>
      </c>
      <c r="AE226" s="2">
        <f>(Table2[[#This Row],[Close Price]]/Table2[[#This Row],[Current Week Low]])-1</f>
        <v>3.4703320631464418E-2</v>
      </c>
      <c r="AF226" s="2">
        <f>(Table2[[#This Row],[Current Week High]]/Table2[[#This Row],[Close Price]])-1</f>
        <v>1.2626594765224208E-2</v>
      </c>
      <c r="AG226" s="2">
        <f>(Table2[[#This Row],[Close Price]]/Table2[[#This Row],[Current Month Low]])-1</f>
        <v>3.4703320631464418E-2</v>
      </c>
      <c r="AH226" s="2">
        <f>(Table2[[#This Row],[Current Month High]]/Table2[[#This Row],[Close Price]])-1</f>
        <v>0.1854531106142312</v>
      </c>
      <c r="AI226">
        <v>18.545311061423099</v>
      </c>
      <c r="AJ226">
        <v>89.980009995002405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-0.08</v>
      </c>
      <c r="AM226" t="s">
        <v>10506</v>
      </c>
      <c r="AN226">
        <v>-10.039999999999999</v>
      </c>
      <c r="AO226" t="s">
        <v>10506</v>
      </c>
      <c r="AP226">
        <v>2.0706601103729998E-2</v>
      </c>
      <c r="AQ226">
        <f>(Table2[[#This Row],[Sharpe Ratio]]-AVERAGE(Table2[Sharpe Ratio]))/_xlfn.STDEV.P(Table2[Sharpe Ratio])</f>
        <v>-0.31125071288515671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-0.13035992019605613</v>
      </c>
      <c r="AS226">
        <f>_xlfn.RANK.AVG(Table2[[#This Row],[1Y Return vs Nifty Z-Score]],Table2[1Y Return vs Nifty Z-Score])</f>
        <v>196</v>
      </c>
      <c r="AT226">
        <f>_xlfn.RANK.AVG(Table2[[#This Row],[6M Return vs Nifty Z-Score]],Table2[6M Return vs Nifty Z-Score])</f>
        <v>159</v>
      </c>
      <c r="AU226">
        <f>_xlfn.RANK.AVG(Table2[[#This Row],[Sharpe Ratio Z-Score]],Table2[Sharpe Ratio Z-Score])</f>
        <v>418</v>
      </c>
      <c r="AV226">
        <f>(Table2[[#This Row],[Rank 1Y]]+Table2[[#This Row],[Rank 6M]]+Table2[[#This Row],[Rank Sharpe]])/3</f>
        <v>257.66666666666669</v>
      </c>
    </row>
    <row r="227" spans="1:48" x14ac:dyDescent="0.3">
      <c r="A227" t="s">
        <v>852</v>
      </c>
      <c r="B227" t="s">
        <v>853</v>
      </c>
      <c r="C227" t="s">
        <v>10471</v>
      </c>
      <c r="D227" t="s">
        <v>304</v>
      </c>
      <c r="E227">
        <v>17705.3799997799</v>
      </c>
      <c r="F227">
        <v>811.8</v>
      </c>
      <c r="G227">
        <v>50.451751770558403</v>
      </c>
      <c r="H227">
        <f>(Table2[[#This Row],[1Y Return vs Nifty]]-AVERAGE(Table2[1Y Return vs Nifty]))/_xlfn.STDEV.P(Table2[1Y Return vs Nifty])</f>
        <v>0.15431762090736525</v>
      </c>
      <c r="I227">
        <v>-13.960556812406001</v>
      </c>
      <c r="J227">
        <f>(Table2[[#This Row],[1M Return vs Nifty]]-AVERAGE(Table2[1M Return vs Nifty]))/_xlfn.STDEV.P(Table2[1M Return vs Nifty])</f>
        <v>-1.2121594939072866</v>
      </c>
      <c r="K227">
        <v>-5.6721329457389302</v>
      </c>
      <c r="L227">
        <f>(Table2[[#This Row],[6M Return vs Nifty]]-AVERAGE(Table2[6M Return vs Nifty]))/_xlfn.STDEV.P(Table2[6M Return vs Nifty])</f>
        <v>-0.46408864853696069</v>
      </c>
      <c r="M227">
        <v>-4.1410866569321803</v>
      </c>
      <c r="N227">
        <f>(Table2[[#This Row],[1W Return vs Nifty]]-AVERAGE(Table2[1W Return vs Nifty]))/_xlfn.STDEV.P(Table2[1W Return vs Nifty])</f>
        <v>-0.38794144338364955</v>
      </c>
      <c r="O227">
        <v>813.5</v>
      </c>
      <c r="P227">
        <v>816.28028664916997</v>
      </c>
      <c r="Q227">
        <v>737.68290669439398</v>
      </c>
      <c r="R227">
        <v>51.059533448415003</v>
      </c>
      <c r="S227" s="2">
        <f>(Table2[[#This Row],[Close Price]]-Table2[[#This Row],[20D EMA]])/Table2[[#This Row],[20D EMA]]</f>
        <v>-2.0897357098955691E-3</v>
      </c>
      <c r="T227" s="2">
        <f>(Table2[[#This Row],[Close Price]]-Table2[[#This Row],[50D EMA]])/Table2[[#This Row],[50D EMA]]</f>
        <v>-5.4886620716538253E-3</v>
      </c>
      <c r="U227" s="2">
        <f>(Table2[[#This Row],[Close Price]]-Table2[[#This Row],[200D EMA]])/Table2[[#This Row],[200D EMA]]</f>
        <v>0.10047283545951957</v>
      </c>
      <c r="V227">
        <v>0.86316218621705898</v>
      </c>
      <c r="W227">
        <v>753.65</v>
      </c>
      <c r="X227">
        <v>826</v>
      </c>
      <c r="Y227">
        <v>753.65</v>
      </c>
      <c r="Z227">
        <v>826</v>
      </c>
      <c r="AA227">
        <v>753.65</v>
      </c>
      <c r="AB227">
        <v>909.9</v>
      </c>
      <c r="AC227" s="2">
        <f>(Table2[[#This Row],[Close Price]]/Table2[[#This Row],[Day Low]])-1</f>
        <v>7.7157831884827166E-2</v>
      </c>
      <c r="AD227" s="2">
        <f>(Table2[[#This Row],[Day High]]/Table2[[#This Row],[Close Price]])-1</f>
        <v>1.7491993101749204E-2</v>
      </c>
      <c r="AE227" s="2">
        <f>(Table2[[#This Row],[Close Price]]/Table2[[#This Row],[Current Week Low]])-1</f>
        <v>7.7157831884827166E-2</v>
      </c>
      <c r="AF227" s="2">
        <f>(Table2[[#This Row],[Current Week High]]/Table2[[#This Row],[Close Price]])-1</f>
        <v>1.7491993101749204E-2</v>
      </c>
      <c r="AG227" s="2">
        <f>(Table2[[#This Row],[Close Price]]/Table2[[#This Row],[Current Month Low]])-1</f>
        <v>7.7157831884827166E-2</v>
      </c>
      <c r="AH227" s="2">
        <f>(Table2[[#This Row],[Current Month High]]/Table2[[#This Row],[Close Price]])-1</f>
        <v>0.12084257206208426</v>
      </c>
      <c r="AI227">
        <v>18.009361911800902</v>
      </c>
      <c r="AJ227">
        <v>79.960097539348197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-0.16</v>
      </c>
      <c r="AM227" t="s">
        <v>10506</v>
      </c>
      <c r="AN227">
        <v>-5.36</v>
      </c>
      <c r="AO227" t="s">
        <v>10506</v>
      </c>
      <c r="AP227">
        <v>0.16824336734382001</v>
      </c>
      <c r="AQ227">
        <f>(Table2[[#This Row],[Sharpe Ratio]]-AVERAGE(Table2[Sharpe Ratio]))/_xlfn.STDEV.P(Table2[Sharpe Ratio])</f>
        <v>1.3682932143113298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233</v>
      </c>
      <c r="AT227">
        <f>_xlfn.RANK.AVG(Table2[[#This Row],[6M Return vs Nifty Z-Score]],Table2[6M Return vs Nifty Z-Score])</f>
        <v>478</v>
      </c>
      <c r="AU227">
        <f>_xlfn.RANK.AVG(Table2[[#This Row],[Sharpe Ratio Z-Score]],Table2[Sharpe Ratio Z-Score])</f>
        <v>64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461</v>
      </c>
      <c r="B228" t="s">
        <v>462</v>
      </c>
      <c r="C228" t="s">
        <v>10475</v>
      </c>
      <c r="D228" t="s">
        <v>352</v>
      </c>
      <c r="E228">
        <v>47479.383346379997</v>
      </c>
      <c r="F228">
        <v>1612.2</v>
      </c>
      <c r="G228">
        <v>42.0515941627392</v>
      </c>
      <c r="H228">
        <f>(Table2[[#This Row],[1Y Return vs Nifty]]-AVERAGE(Table2[1Y Return vs Nifty]))/_xlfn.STDEV.P(Table2[1Y Return vs Nifty])</f>
        <v>3.9751928466880512E-2</v>
      </c>
      <c r="I228">
        <v>0.91990800037768095</v>
      </c>
      <c r="J228">
        <f>(Table2[[#This Row],[1M Return vs Nifty]]-AVERAGE(Table2[1M Return vs Nifty]))/_xlfn.STDEV.P(Table2[1M Return vs Nifty])</f>
        <v>0.39336864679664019</v>
      </c>
      <c r="K228">
        <v>29.327457082948801</v>
      </c>
      <c r="L228">
        <f>(Table2[[#This Row],[6M Return vs Nifty]]-AVERAGE(Table2[6M Return vs Nifty]))/_xlfn.STDEV.P(Table2[6M Return vs Nifty])</f>
        <v>0.6916077003598281</v>
      </c>
      <c r="M228">
        <v>-0.121837025481594</v>
      </c>
      <c r="N228">
        <f>(Table2[[#This Row],[1W Return vs Nifty]]-AVERAGE(Table2[1W Return vs Nifty]))/_xlfn.STDEV.P(Table2[1W Return vs Nifty])</f>
        <v>0.62465920421113696</v>
      </c>
      <c r="O228">
        <v>1572.8</v>
      </c>
      <c r="P228">
        <v>1466.9432771203899</v>
      </c>
      <c r="Q228">
        <v>1245.89679490188</v>
      </c>
      <c r="R228">
        <v>65.072928231625895</v>
      </c>
      <c r="S228" s="2">
        <f>(Table2[[#This Row],[Close Price]]-Table2[[#This Row],[20D EMA]])/Table2[[#This Row],[20D EMA]]</f>
        <v>2.5050864699898329E-2</v>
      </c>
      <c r="T228" s="2">
        <f>(Table2[[#This Row],[Close Price]]-Table2[[#This Row],[50D EMA]])/Table2[[#This Row],[50D EMA]]</f>
        <v>9.9019999713110346E-2</v>
      </c>
      <c r="U228" s="2">
        <f>(Table2[[#This Row],[Close Price]]-Table2[[#This Row],[200D EMA]])/Table2[[#This Row],[200D EMA]]</f>
        <v>0.29400766307209913</v>
      </c>
      <c r="V228">
        <v>0.82225014232898297</v>
      </c>
      <c r="W228">
        <v>1499.7</v>
      </c>
      <c r="X228">
        <v>1644.95</v>
      </c>
      <c r="Y228">
        <v>1499.7</v>
      </c>
      <c r="Z228">
        <v>1644.95</v>
      </c>
      <c r="AA228">
        <v>1499.7</v>
      </c>
      <c r="AB228">
        <v>1644.95</v>
      </c>
      <c r="AC228" s="2">
        <f>(Table2[[#This Row],[Close Price]]/Table2[[#This Row],[Day Low]])-1</f>
        <v>7.5015003000600045E-2</v>
      </c>
      <c r="AD228" s="2">
        <f>(Table2[[#This Row],[Day High]]/Table2[[#This Row],[Close Price]])-1</f>
        <v>2.0313856841582822E-2</v>
      </c>
      <c r="AE228" s="2">
        <f>(Table2[[#This Row],[Close Price]]/Table2[[#This Row],[Current Week Low]])-1</f>
        <v>7.5015003000600045E-2</v>
      </c>
      <c r="AF228" s="2">
        <f>(Table2[[#This Row],[Current Week High]]/Table2[[#This Row],[Close Price]])-1</f>
        <v>2.0313856841582822E-2</v>
      </c>
      <c r="AG228" s="2">
        <f>(Table2[[#This Row],[Close Price]]/Table2[[#This Row],[Current Month Low]])-1</f>
        <v>7.5015003000600045E-2</v>
      </c>
      <c r="AH228" s="2">
        <f>(Table2[[#This Row],[Current Month High]]/Table2[[#This Row],[Close Price]])-1</f>
        <v>2.0313856841582822E-2</v>
      </c>
      <c r="AI228">
        <v>4.7295620890708197</v>
      </c>
      <c r="AJ228">
        <v>69.171038824763897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0.28000000000000003</v>
      </c>
      <c r="AM228" t="s">
        <v>10507</v>
      </c>
      <c r="AN228">
        <v>1.81</v>
      </c>
      <c r="AO228" t="s">
        <v>10507</v>
      </c>
      <c r="AP228">
        <v>3.8635935514356998E-2</v>
      </c>
      <c r="AQ228">
        <f>(Table2[[#This Row],[Sharpe Ratio]]-AVERAGE(Table2[Sharpe Ratio]))/_xlfn.STDEV.P(Table2[Sharpe Ratio])</f>
        <v>-0.10714494660422968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1.6422425332302562</v>
      </c>
      <c r="AS228">
        <f>_xlfn.RANK.AVG(Table2[[#This Row],[1Y Return vs Nifty Z-Score]],Table2[1Y Return vs Nifty Z-Score])</f>
        <v>274</v>
      </c>
      <c r="AT228">
        <f>_xlfn.RANK.AVG(Table2[[#This Row],[6M Return vs Nifty Z-Score]],Table2[6M Return vs Nifty Z-Score])</f>
        <v>139</v>
      </c>
      <c r="AU228">
        <f>_xlfn.RANK.AVG(Table2[[#This Row],[Sharpe Ratio Z-Score]],Table2[Sharpe Ratio Z-Score])</f>
        <v>363</v>
      </c>
      <c r="AV228">
        <f>(Table2[[#This Row],[Rank 1Y]]+Table2[[#This Row],[Rank 6M]]+Table2[[#This Row],[Rank Sharpe]])/3</f>
        <v>258.66666666666669</v>
      </c>
    </row>
    <row r="229" spans="1:48" x14ac:dyDescent="0.3">
      <c r="A229" t="s">
        <v>1004</v>
      </c>
      <c r="B229" t="s">
        <v>1005</v>
      </c>
      <c r="C229" t="s">
        <v>10469</v>
      </c>
      <c r="D229" t="s">
        <v>46</v>
      </c>
      <c r="E229">
        <v>12990.07092896</v>
      </c>
      <c r="F229">
        <v>706.7</v>
      </c>
      <c r="G229">
        <v>42.821260164666199</v>
      </c>
      <c r="H229">
        <f>(Table2[[#This Row],[1Y Return vs Nifty]]-AVERAGE(Table2[1Y Return vs Nifty]))/_xlfn.STDEV.P(Table2[1Y Return vs Nifty])</f>
        <v>5.0249031327972926E-2</v>
      </c>
      <c r="I229">
        <v>-3.5734249318826299</v>
      </c>
      <c r="J229">
        <f>(Table2[[#This Row],[1M Return vs Nifty]]-AVERAGE(Table2[1M Return vs Nifty]))/_xlfn.STDEV.P(Table2[1M Return vs Nifty])</f>
        <v>-9.1439627612771093E-2</v>
      </c>
      <c r="K229">
        <v>24.6668418374745</v>
      </c>
      <c r="L229">
        <f>(Table2[[#This Row],[6M Return vs Nifty]]-AVERAGE(Table2[6M Return vs Nifty]))/_xlfn.STDEV.P(Table2[6M Return vs Nifty])</f>
        <v>0.5377128684948701</v>
      </c>
      <c r="M229">
        <v>-5.8230125936913799</v>
      </c>
      <c r="N229">
        <f>(Table2[[#This Row],[1W Return vs Nifty]]-AVERAGE(Table2[1W Return vs Nifty]))/_xlfn.STDEV.P(Table2[1W Return vs Nifty])</f>
        <v>-0.8116820539299423</v>
      </c>
      <c r="O229">
        <v>703.34</v>
      </c>
      <c r="P229">
        <v>650.22727769293203</v>
      </c>
      <c r="Q229">
        <v>558.51973112094902</v>
      </c>
      <c r="R229">
        <v>47.065688653166497</v>
      </c>
      <c r="S229" s="2">
        <f>(Table2[[#This Row],[Close Price]]-Table2[[#This Row],[20D EMA]])/Table2[[#This Row],[20D EMA]]</f>
        <v>4.7772059032615997E-3</v>
      </c>
      <c r="T229" s="2">
        <f>(Table2[[#This Row],[Close Price]]-Table2[[#This Row],[50D EMA]])/Table2[[#This Row],[50D EMA]]</f>
        <v>8.6850743185426765E-2</v>
      </c>
      <c r="U229" s="2">
        <f>(Table2[[#This Row],[Close Price]]-Table2[[#This Row],[200D EMA]])/Table2[[#This Row],[200D EMA]]</f>
        <v>0.26530892396881528</v>
      </c>
      <c r="V229">
        <v>0.69315553123112605</v>
      </c>
      <c r="W229">
        <v>677.3</v>
      </c>
      <c r="X229">
        <v>709.85</v>
      </c>
      <c r="Y229">
        <v>677.3</v>
      </c>
      <c r="Z229">
        <v>709.85</v>
      </c>
      <c r="AA229">
        <v>677.3</v>
      </c>
      <c r="AB229">
        <v>757.95</v>
      </c>
      <c r="AC229" s="2">
        <f>(Table2[[#This Row],[Close Price]]/Table2[[#This Row],[Day Low]])-1</f>
        <v>4.3407648014174072E-2</v>
      </c>
      <c r="AD229" s="2">
        <f>(Table2[[#This Row],[Day High]]/Table2[[#This Row],[Close Price]])-1</f>
        <v>4.4573369180698208E-3</v>
      </c>
      <c r="AE229" s="2">
        <f>(Table2[[#This Row],[Close Price]]/Table2[[#This Row],[Current Week Low]])-1</f>
        <v>4.3407648014174072E-2</v>
      </c>
      <c r="AF229" s="2">
        <f>(Table2[[#This Row],[Current Week High]]/Table2[[#This Row],[Close Price]])-1</f>
        <v>4.4573369180698208E-3</v>
      </c>
      <c r="AG229" s="2">
        <f>(Table2[[#This Row],[Close Price]]/Table2[[#This Row],[Current Month Low]])-1</f>
        <v>4.3407648014174072E-2</v>
      </c>
      <c r="AH229" s="2">
        <f>(Table2[[#This Row],[Current Month High]]/Table2[[#This Row],[Close Price]])-1</f>
        <v>7.2520164143200727E-2</v>
      </c>
      <c r="AI229">
        <v>7.25201641432007</v>
      </c>
      <c r="AJ229">
        <v>77.562814070351706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0.22</v>
      </c>
      <c r="AM229" t="s">
        <v>10507</v>
      </c>
      <c r="AN229">
        <v>-3.77</v>
      </c>
      <c r="AO229" t="s">
        <v>10506</v>
      </c>
      <c r="AP229">
        <v>5.1227206436484998E-2</v>
      </c>
      <c r="AQ229">
        <f>(Table2[[#This Row],[Sharpe Ratio]]-AVERAGE(Table2[Sharpe Ratio]))/_xlfn.STDEV.P(Table2[Sharpe Ratio])</f>
        <v>3.6192833881834523E-2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-0.27896694783803588</v>
      </c>
      <c r="AS229">
        <f>_xlfn.RANK.AVG(Table2[[#This Row],[1Y Return vs Nifty Z-Score]],Table2[1Y Return vs Nifty Z-Score])</f>
        <v>271</v>
      </c>
      <c r="AT229">
        <f>_xlfn.RANK.AVG(Table2[[#This Row],[6M Return vs Nifty Z-Score]],Table2[6M Return vs Nifty Z-Score])</f>
        <v>181</v>
      </c>
      <c r="AU229">
        <f>_xlfn.RANK.AVG(Table2[[#This Row],[Sharpe Ratio Z-Score]],Table2[Sharpe Ratio Z-Score])</f>
        <v>324</v>
      </c>
      <c r="AV229">
        <f>(Table2[[#This Row],[Rank 1Y]]+Table2[[#This Row],[Rank 6M]]+Table2[[#This Row],[Rank Sharpe]])/3</f>
        <v>258.66666666666669</v>
      </c>
    </row>
    <row r="230" spans="1:48" x14ac:dyDescent="0.3">
      <c r="A230" t="s">
        <v>1532</v>
      </c>
      <c r="B230" t="s">
        <v>1533</v>
      </c>
      <c r="C230" t="s">
        <v>10475</v>
      </c>
      <c r="D230" t="s">
        <v>170</v>
      </c>
      <c r="E230">
        <v>6187.5316050000001</v>
      </c>
      <c r="F230">
        <v>893.8</v>
      </c>
      <c r="G230">
        <v>68.375952614006394</v>
      </c>
      <c r="H230">
        <f>(Table2[[#This Row],[1Y Return vs Nifty]]-AVERAGE(Table2[1Y Return vs Nifty]))/_xlfn.STDEV.P(Table2[1Y Return vs Nifty])</f>
        <v>0.3987771390431275</v>
      </c>
      <c r="I230">
        <v>-3.3923560671751001</v>
      </c>
      <c r="J230">
        <f>(Table2[[#This Row],[1M Return vs Nifty]]-AVERAGE(Table2[1M Return vs Nifty]))/_xlfn.STDEV.P(Table2[1M Return vs Nifty])</f>
        <v>-7.1903197712845951E-2</v>
      </c>
      <c r="K230">
        <v>62.831440916802698</v>
      </c>
      <c r="L230">
        <f>(Table2[[#This Row],[6M Return vs Nifty]]-AVERAGE(Table2[6M Return vs Nifty]))/_xlfn.STDEV.P(Table2[6M Return vs Nifty])</f>
        <v>1.7979187102472134</v>
      </c>
      <c r="M230">
        <v>-0.73669161727927301</v>
      </c>
      <c r="N230">
        <f>(Table2[[#This Row],[1W Return vs Nifty]]-AVERAGE(Table2[1W Return vs Nifty]))/_xlfn.STDEV.P(Table2[1W Return vs Nifty])</f>
        <v>0.46975413114498488</v>
      </c>
      <c r="O230">
        <v>892.76</v>
      </c>
      <c r="P230">
        <v>838.25492312353595</v>
      </c>
      <c r="Q230">
        <v>668.16882374959903</v>
      </c>
      <c r="R230">
        <v>44.937822129884204</v>
      </c>
      <c r="S230" s="2">
        <f>(Table2[[#This Row],[Close Price]]-Table2[[#This Row],[20D EMA]])/Table2[[#This Row],[20D EMA]]</f>
        <v>1.1649267440297097E-3</v>
      </c>
      <c r="T230" s="2">
        <f>(Table2[[#This Row],[Close Price]]-Table2[[#This Row],[50D EMA]])/Table2[[#This Row],[50D EMA]]</f>
        <v>6.6262750559805753E-2</v>
      </c>
      <c r="U230" s="2">
        <f>(Table2[[#This Row],[Close Price]]-Table2[[#This Row],[200D EMA]])/Table2[[#This Row],[200D EMA]]</f>
        <v>0.33768587852425425</v>
      </c>
      <c r="V230">
        <v>0.57289738922237299</v>
      </c>
      <c r="W230">
        <v>884</v>
      </c>
      <c r="X230">
        <v>919.05</v>
      </c>
      <c r="Y230">
        <v>884</v>
      </c>
      <c r="Z230">
        <v>919.05</v>
      </c>
      <c r="AA230">
        <v>852.3</v>
      </c>
      <c r="AB230">
        <v>964</v>
      </c>
      <c r="AC230" s="2">
        <f>(Table2[[#This Row],[Close Price]]/Table2[[#This Row],[Day Low]])-1</f>
        <v>1.1085972850678694E-2</v>
      </c>
      <c r="AD230" s="2">
        <f>(Table2[[#This Row],[Day High]]/Table2[[#This Row],[Close Price]])-1</f>
        <v>2.8250167822779115E-2</v>
      </c>
      <c r="AE230" s="2">
        <f>(Table2[[#This Row],[Close Price]]/Table2[[#This Row],[Current Week Low]])-1</f>
        <v>1.1085972850678694E-2</v>
      </c>
      <c r="AF230" s="2">
        <f>(Table2[[#This Row],[Current Week High]]/Table2[[#This Row],[Close Price]])-1</f>
        <v>2.8250167822779115E-2</v>
      </c>
      <c r="AG230" s="2">
        <f>(Table2[[#This Row],[Close Price]]/Table2[[#This Row],[Current Month Low]])-1</f>
        <v>4.869177519652701E-2</v>
      </c>
      <c r="AH230" s="2">
        <f>(Table2[[#This Row],[Current Month High]]/Table2[[#This Row],[Close Price]])-1</f>
        <v>7.8541060639964355E-2</v>
      </c>
      <c r="AI230">
        <v>7.8541060639964302</v>
      </c>
      <c r="AJ230">
        <v>104.484099748341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0.19</v>
      </c>
      <c r="AM230" t="s">
        <v>10507</v>
      </c>
      <c r="AN230">
        <v>-3.34</v>
      </c>
      <c r="AO230" t="s">
        <v>10506</v>
      </c>
      <c r="AP230">
        <v>-1.4673693507816001E-2</v>
      </c>
      <c r="AQ230">
        <f>(Table2[[#This Row],[Sharpe Ratio]]-AVERAGE(Table2[Sharpe Ratio]))/_xlfn.STDEV.P(Table2[Sharpe Ratio])</f>
        <v>-0.7140164808466466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1.8805303018758333</v>
      </c>
      <c r="AS230">
        <f>_xlfn.RANK.AVG(Table2[[#This Row],[1Y Return vs Nifty Z-Score]],Table2[1Y Return vs Nifty Z-Score])</f>
        <v>175</v>
      </c>
      <c r="AT230">
        <f>_xlfn.RANK.AVG(Table2[[#This Row],[6M Return vs Nifty Z-Score]],Table2[6M Return vs Nifty Z-Score])</f>
        <v>40</v>
      </c>
      <c r="AU230">
        <f>_xlfn.RANK.AVG(Table2[[#This Row],[Sharpe Ratio Z-Score]],Table2[Sharpe Ratio Z-Score])</f>
        <v>562</v>
      </c>
      <c r="AV230">
        <f>(Table2[[#This Row],[Rank 1Y]]+Table2[[#This Row],[Rank 6M]]+Table2[[#This Row],[Rank Sharpe]])/3</f>
        <v>259</v>
      </c>
    </row>
    <row r="231" spans="1:48" x14ac:dyDescent="0.3">
      <c r="A231" t="s">
        <v>277</v>
      </c>
      <c r="B231" t="s">
        <v>278</v>
      </c>
      <c r="C231" t="s">
        <v>10468</v>
      </c>
      <c r="D231" t="s">
        <v>132</v>
      </c>
      <c r="E231">
        <v>95491.259844200002</v>
      </c>
      <c r="F231">
        <v>952.6</v>
      </c>
      <c r="G231">
        <v>27.233623491765901</v>
      </c>
      <c r="H231">
        <f>(Table2[[#This Row],[1Y Return vs Nifty]]-AVERAGE(Table2[1Y Return vs Nifty]))/_xlfn.STDEV.P(Table2[1Y Return vs Nifty])</f>
        <v>-0.16234321661737686</v>
      </c>
      <c r="I231">
        <v>-15.2341364709209</v>
      </c>
      <c r="J231">
        <f>(Table2[[#This Row],[1M Return vs Nifty]]-AVERAGE(Table2[1M Return vs Nifty]))/_xlfn.STDEV.P(Table2[1M Return vs Nifty])</f>
        <v>-1.3495724045185953</v>
      </c>
      <c r="K231">
        <v>23.516724978257901</v>
      </c>
      <c r="L231">
        <f>(Table2[[#This Row],[6M Return vs Nifty]]-AVERAGE(Table2[6M Return vs Nifty]))/_xlfn.STDEV.P(Table2[6M Return vs Nifty])</f>
        <v>0.49973568493609738</v>
      </c>
      <c r="M231">
        <v>-6.7096029916033899</v>
      </c>
      <c r="N231">
        <f>(Table2[[#This Row],[1W Return vs Nifty]]-AVERAGE(Table2[1W Return vs Nifty]))/_xlfn.STDEV.P(Table2[1W Return vs Nifty])</f>
        <v>-1.0350476304425438</v>
      </c>
      <c r="O231">
        <v>1011.72</v>
      </c>
      <c r="P231">
        <v>1003.35678527896</v>
      </c>
      <c r="Q231">
        <v>858.58624052689095</v>
      </c>
      <c r="R231">
        <v>19.584051810268999</v>
      </c>
      <c r="S231" s="2">
        <f>(Table2[[#This Row],[Close Price]]-Table2[[#This Row],[20D EMA]])/Table2[[#This Row],[20D EMA]]</f>
        <v>-5.8435140157355792E-2</v>
      </c>
      <c r="T231" s="2">
        <f>(Table2[[#This Row],[Close Price]]-Table2[[#This Row],[50D EMA]])/Table2[[#This Row],[50D EMA]]</f>
        <v>-5.0586975663744857E-2</v>
      </c>
      <c r="U231" s="2">
        <f>(Table2[[#This Row],[Close Price]]-Table2[[#This Row],[200D EMA]])/Table2[[#This Row],[200D EMA]]</f>
        <v>0.1094983299702257</v>
      </c>
      <c r="V231">
        <v>0.95888853942665597</v>
      </c>
      <c r="W231">
        <v>930.35</v>
      </c>
      <c r="X231">
        <v>958.55</v>
      </c>
      <c r="Y231">
        <v>930.35</v>
      </c>
      <c r="Z231">
        <v>958.55</v>
      </c>
      <c r="AA231">
        <v>930.35</v>
      </c>
      <c r="AB231">
        <v>1075.2</v>
      </c>
      <c r="AC231" s="2">
        <f>(Table2[[#This Row],[Close Price]]/Table2[[#This Row],[Day Low]])-1</f>
        <v>2.391573063900676E-2</v>
      </c>
      <c r="AD231" s="2">
        <f>(Table2[[#This Row],[Day High]]/Table2[[#This Row],[Close Price]])-1</f>
        <v>6.2460634054166686E-3</v>
      </c>
      <c r="AE231" s="2">
        <f>(Table2[[#This Row],[Close Price]]/Table2[[#This Row],[Current Week Low]])-1</f>
        <v>2.391573063900676E-2</v>
      </c>
      <c r="AF231" s="2">
        <f>(Table2[[#This Row],[Current Week High]]/Table2[[#This Row],[Close Price]])-1</f>
        <v>6.2460634054166686E-3</v>
      </c>
      <c r="AG231" s="2">
        <f>(Table2[[#This Row],[Close Price]]/Table2[[#This Row],[Current Month Low]])-1</f>
        <v>2.391573063900676E-2</v>
      </c>
      <c r="AH231" s="2">
        <f>(Table2[[#This Row],[Current Month High]]/Table2[[#This Row],[Close Price]])-1</f>
        <v>0.12870039890825113</v>
      </c>
      <c r="AI231">
        <v>15.1585135418853</v>
      </c>
      <c r="AJ231">
        <v>63.789546079779903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</v>
      </c>
      <c r="AM231" t="s">
        <v>10505</v>
      </c>
      <c r="AN231">
        <v>-9.3000000000000007</v>
      </c>
      <c r="AO231" t="s">
        <v>10506</v>
      </c>
      <c r="AP231">
        <v>7.3737672586989003E-2</v>
      </c>
      <c r="AQ231">
        <f>(Table2[[#This Row],[Sharpe Ratio]]-AVERAGE(Table2[Sharpe Ratio]))/_xlfn.STDEV.P(Table2[Sharpe Ratio])</f>
        <v>0.29244974993702549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-1.7547778167053929</v>
      </c>
      <c r="AS231">
        <f>_xlfn.RANK.AVG(Table2[[#This Row],[1Y Return vs Nifty Z-Score]],Table2[1Y Return vs Nifty Z-Score])</f>
        <v>344</v>
      </c>
      <c r="AT231">
        <f>_xlfn.RANK.AVG(Table2[[#This Row],[6M Return vs Nifty Z-Score]],Table2[6M Return vs Nifty Z-Score])</f>
        <v>191</v>
      </c>
      <c r="AU231">
        <f>_xlfn.RANK.AVG(Table2[[#This Row],[Sharpe Ratio Z-Score]],Table2[Sharpe Ratio Z-Score])</f>
        <v>251</v>
      </c>
      <c r="AV231">
        <f>(Table2[[#This Row],[Rank 1Y]]+Table2[[#This Row],[Rank 6M]]+Table2[[#This Row],[Rank Sharpe]])/3</f>
        <v>262</v>
      </c>
    </row>
    <row r="232" spans="1:48" x14ac:dyDescent="0.3">
      <c r="A232" t="s">
        <v>1144</v>
      </c>
      <c r="B232" t="s">
        <v>1145</v>
      </c>
      <c r="C232" t="s">
        <v>10472</v>
      </c>
      <c r="D232" t="s">
        <v>86</v>
      </c>
      <c r="E232">
        <v>10229.588495600001</v>
      </c>
      <c r="F232">
        <v>211.6</v>
      </c>
      <c r="G232">
        <v>48.746923602732103</v>
      </c>
      <c r="H232">
        <f>(Table2[[#This Row],[1Y Return vs Nifty]]-AVERAGE(Table2[1Y Return vs Nifty]))/_xlfn.STDEV.P(Table2[1Y Return vs Nifty])</f>
        <v>0.13106629293736904</v>
      </c>
      <c r="I232">
        <v>-1.1019620258026399</v>
      </c>
      <c r="J232">
        <f>(Table2[[#This Row],[1M Return vs Nifty]]-AVERAGE(Table2[1M Return vs Nifty]))/_xlfn.STDEV.P(Table2[1M Return vs Nifty])</f>
        <v>0.17521892736788056</v>
      </c>
      <c r="K232">
        <v>19.214052806508899</v>
      </c>
      <c r="L232">
        <f>(Table2[[#This Row],[6M Return vs Nifty]]-AVERAGE(Table2[6M Return vs Nifty]))/_xlfn.STDEV.P(Table2[6M Return vs Nifty])</f>
        <v>0.35766023447184003</v>
      </c>
      <c r="M232">
        <v>-8.9562298949957793</v>
      </c>
      <c r="N232">
        <f>(Table2[[#This Row],[1W Return vs Nifty]]-AVERAGE(Table2[1W Return vs Nifty]))/_xlfn.STDEV.P(Table2[1W Return vs Nifty])</f>
        <v>-1.6010577233408931</v>
      </c>
      <c r="O232">
        <v>217.7</v>
      </c>
      <c r="P232">
        <v>211.277743082808</v>
      </c>
      <c r="Q232">
        <v>183.428547382142</v>
      </c>
      <c r="R232">
        <v>38.876987645955403</v>
      </c>
      <c r="S232" s="2">
        <f>(Table2[[#This Row],[Close Price]]-Table2[[#This Row],[20D EMA]])/Table2[[#This Row],[20D EMA]]</f>
        <v>-2.8020211299954041E-2</v>
      </c>
      <c r="T232" s="2">
        <f>(Table2[[#This Row],[Close Price]]-Table2[[#This Row],[50D EMA]])/Table2[[#This Row],[50D EMA]]</f>
        <v>1.5252762193019443E-3</v>
      </c>
      <c r="U232" s="2">
        <f>(Table2[[#This Row],[Close Price]]-Table2[[#This Row],[200D EMA]])/Table2[[#This Row],[200D EMA]]</f>
        <v>0.15358270574518368</v>
      </c>
      <c r="V232">
        <v>1.3245831391435401</v>
      </c>
      <c r="W232">
        <v>206</v>
      </c>
      <c r="X232">
        <v>214.66</v>
      </c>
      <c r="Y232">
        <v>206</v>
      </c>
      <c r="Z232">
        <v>214.66</v>
      </c>
      <c r="AA232">
        <v>206</v>
      </c>
      <c r="AB232">
        <v>242.5</v>
      </c>
      <c r="AC232" s="2">
        <f>(Table2[[#This Row],[Close Price]]/Table2[[#This Row],[Day Low]])-1</f>
        <v>2.7184466019417375E-2</v>
      </c>
      <c r="AD232" s="2">
        <f>(Table2[[#This Row],[Day High]]/Table2[[#This Row],[Close Price]])-1</f>
        <v>1.4461247637051144E-2</v>
      </c>
      <c r="AE232" s="2">
        <f>(Table2[[#This Row],[Close Price]]/Table2[[#This Row],[Current Week Low]])-1</f>
        <v>2.7184466019417375E-2</v>
      </c>
      <c r="AF232" s="2">
        <f>(Table2[[#This Row],[Current Week High]]/Table2[[#This Row],[Close Price]])-1</f>
        <v>1.4461247637051144E-2</v>
      </c>
      <c r="AG232" s="2">
        <f>(Table2[[#This Row],[Close Price]]/Table2[[#This Row],[Current Month Low]])-1</f>
        <v>2.7184466019417375E-2</v>
      </c>
      <c r="AH232" s="2">
        <f>(Table2[[#This Row],[Current Month High]]/Table2[[#This Row],[Close Price]])-1</f>
        <v>0.14603024574669199</v>
      </c>
      <c r="AI232">
        <v>14.603024574669099</v>
      </c>
      <c r="AJ232">
        <v>83.124188662916396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-0.06</v>
      </c>
      <c r="AM232" t="s">
        <v>10506</v>
      </c>
      <c r="AN232">
        <v>-8.1999999999999993</v>
      </c>
      <c r="AO232" t="s">
        <v>10506</v>
      </c>
      <c r="AP232">
        <v>5.1989226520225001E-2</v>
      </c>
      <c r="AQ232">
        <f>(Table2[[#This Row],[Sharpe Ratio]]-AVERAGE(Table2[Sharpe Ratio]))/_xlfn.STDEV.P(Table2[Sharpe Ratio])</f>
        <v>4.4867595005204666E-2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-0.89224467355859882</v>
      </c>
      <c r="AS232">
        <f>_xlfn.RANK.AVG(Table2[[#This Row],[1Y Return vs Nifty Z-Score]],Table2[1Y Return vs Nifty Z-Score])</f>
        <v>242</v>
      </c>
      <c r="AT232">
        <f>_xlfn.RANK.AVG(Table2[[#This Row],[6M Return vs Nifty Z-Score]],Table2[6M Return vs Nifty Z-Score])</f>
        <v>225</v>
      </c>
      <c r="AU232">
        <f>_xlfn.RANK.AVG(Table2[[#This Row],[Sharpe Ratio Z-Score]],Table2[Sharpe Ratio Z-Score])</f>
        <v>322</v>
      </c>
      <c r="AV232">
        <f>(Table2[[#This Row],[Rank 1Y]]+Table2[[#This Row],[Rank 6M]]+Table2[[#This Row],[Rank Sharpe]])/3</f>
        <v>263</v>
      </c>
    </row>
    <row r="233" spans="1:48" x14ac:dyDescent="0.3">
      <c r="A233" t="s">
        <v>508</v>
      </c>
      <c r="B233" t="s">
        <v>509</v>
      </c>
      <c r="C233" t="s">
        <v>10461</v>
      </c>
      <c r="D233" t="s">
        <v>235</v>
      </c>
      <c r="E233">
        <v>40353.896628499999</v>
      </c>
      <c r="F233">
        <v>638.75</v>
      </c>
      <c r="G233">
        <v>78.007182558635193</v>
      </c>
      <c r="H233">
        <f>(Table2[[#This Row],[1Y Return vs Nifty]]-AVERAGE(Table2[1Y Return vs Nifty]))/_xlfn.STDEV.P(Table2[1Y Return vs Nifty])</f>
        <v>0.53013283249259713</v>
      </c>
      <c r="I233">
        <v>-8.0473749584642196</v>
      </c>
      <c r="J233">
        <f>(Table2[[#This Row],[1M Return vs Nifty]]-AVERAGE(Table2[1M Return vs Nifty]))/_xlfn.STDEV.P(Table2[1M Return vs Nifty])</f>
        <v>-0.57415658290632643</v>
      </c>
      <c r="K233">
        <v>17.718374589037602</v>
      </c>
      <c r="L233">
        <f>(Table2[[#This Row],[6M Return vs Nifty]]-AVERAGE(Table2[6M Return vs Nifty]))/_xlfn.STDEV.P(Table2[6M Return vs Nifty])</f>
        <v>0.30827251725460364</v>
      </c>
      <c r="M233">
        <v>-4.8294707514773698</v>
      </c>
      <c r="N233">
        <f>(Table2[[#This Row],[1W Return vs Nifty]]-AVERAGE(Table2[1W Return vs Nifty]))/_xlfn.STDEV.P(Table2[1W Return vs Nifty])</f>
        <v>-0.56137137281026117</v>
      </c>
      <c r="O233">
        <v>651.54</v>
      </c>
      <c r="P233">
        <v>626.99117508408096</v>
      </c>
      <c r="Q233">
        <v>517.19330650971494</v>
      </c>
      <c r="R233">
        <v>36.664744433653198</v>
      </c>
      <c r="S233" s="2">
        <f>(Table2[[#This Row],[Close Price]]-Table2[[#This Row],[20D EMA]])/Table2[[#This Row],[20D EMA]]</f>
        <v>-1.9630414095834429E-2</v>
      </c>
      <c r="T233" s="2">
        <f>(Table2[[#This Row],[Close Price]]-Table2[[#This Row],[50D EMA]])/Table2[[#This Row],[50D EMA]]</f>
        <v>1.8754370688458494E-2</v>
      </c>
      <c r="U233" s="2">
        <f>(Table2[[#This Row],[Close Price]]-Table2[[#This Row],[200D EMA]])/Table2[[#This Row],[200D EMA]]</f>
        <v>0.23503145141342183</v>
      </c>
      <c r="V233">
        <v>0.908585354979773</v>
      </c>
      <c r="W233">
        <v>636</v>
      </c>
      <c r="X233">
        <v>675.7</v>
      </c>
      <c r="Y233">
        <v>636</v>
      </c>
      <c r="Z233">
        <v>675.7</v>
      </c>
      <c r="AA233">
        <v>625.9</v>
      </c>
      <c r="AB233">
        <v>685.9</v>
      </c>
      <c r="AC233" s="2">
        <f>(Table2[[#This Row],[Close Price]]/Table2[[#This Row],[Day Low]])-1</f>
        <v>4.3238993710692508E-3</v>
      </c>
      <c r="AD233" s="2">
        <f>(Table2[[#This Row],[Day High]]/Table2[[#This Row],[Close Price]])-1</f>
        <v>5.7847358121330794E-2</v>
      </c>
      <c r="AE233" s="2">
        <f>(Table2[[#This Row],[Close Price]]/Table2[[#This Row],[Current Week Low]])-1</f>
        <v>4.3238993710692508E-3</v>
      </c>
      <c r="AF233" s="2">
        <f>(Table2[[#This Row],[Current Week High]]/Table2[[#This Row],[Close Price]])-1</f>
        <v>5.7847358121330794E-2</v>
      </c>
      <c r="AG233" s="2">
        <f>(Table2[[#This Row],[Close Price]]/Table2[[#This Row],[Current Month Low]])-1</f>
        <v>2.0530436171912525E-2</v>
      </c>
      <c r="AH233" s="2">
        <f>(Table2[[#This Row],[Current Month High]]/Table2[[#This Row],[Close Price]])-1</f>
        <v>7.3816046966731941E-2</v>
      </c>
      <c r="AI233">
        <v>7.3816046966731896</v>
      </c>
      <c r="AJ233">
        <v>108.707727495507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0.01</v>
      </c>
      <c r="AM233" t="s">
        <v>10507</v>
      </c>
      <c r="AN233">
        <v>-3</v>
      </c>
      <c r="AO233" t="s">
        <v>10506</v>
      </c>
      <c r="AP233">
        <v>2.4479851562011001E-2</v>
      </c>
      <c r="AQ233">
        <f>(Table2[[#This Row],[Sharpe Ratio]]-AVERAGE(Table2[Sharpe Ratio]))/_xlfn.STDEV.P(Table2[Sharpe Ratio])</f>
        <v>-0.26829640356618795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-0.56541900953557478</v>
      </c>
      <c r="AS233">
        <f>_xlfn.RANK.AVG(Table2[[#This Row],[1Y Return vs Nifty Z-Score]],Table2[1Y Return vs Nifty Z-Score])</f>
        <v>143</v>
      </c>
      <c r="AT233">
        <f>_xlfn.RANK.AVG(Table2[[#This Row],[6M Return vs Nifty Z-Score]],Table2[6M Return vs Nifty Z-Score])</f>
        <v>237</v>
      </c>
      <c r="AU233">
        <f>_xlfn.RANK.AVG(Table2[[#This Row],[Sharpe Ratio Z-Score]],Table2[Sharpe Ratio Z-Score])</f>
        <v>410</v>
      </c>
      <c r="AV233">
        <f>(Table2[[#This Row],[Rank 1Y]]+Table2[[#This Row],[Rank 6M]]+Table2[[#This Row],[Rank Sharpe]])/3</f>
        <v>263.33333333333331</v>
      </c>
    </row>
    <row r="234" spans="1:48" x14ac:dyDescent="0.3">
      <c r="A234" t="s">
        <v>1254</v>
      </c>
      <c r="B234" t="s">
        <v>1255</v>
      </c>
      <c r="C234" t="s">
        <v>10466</v>
      </c>
      <c r="D234" t="s">
        <v>62</v>
      </c>
      <c r="E234">
        <v>8744.4965863899997</v>
      </c>
      <c r="F234">
        <v>951.35</v>
      </c>
      <c r="G234">
        <v>89.657623463200693</v>
      </c>
      <c r="H234">
        <f>(Table2[[#This Row],[1Y Return vs Nifty]]-AVERAGE(Table2[1Y Return vs Nifty]))/_xlfn.STDEV.P(Table2[1Y Return vs Nifty])</f>
        <v>0.6890275689706441</v>
      </c>
      <c r="I234">
        <v>-3.4696499866443302</v>
      </c>
      <c r="J234">
        <f>(Table2[[#This Row],[1M Return vs Nifty]]-AVERAGE(Table2[1M Return vs Nifty]))/_xlfn.STDEV.P(Table2[1M Return vs Nifty])</f>
        <v>-8.0242827178354376E-2</v>
      </c>
      <c r="K234">
        <v>32.083199915046698</v>
      </c>
      <c r="L234">
        <f>(Table2[[#This Row],[6M Return vs Nifty]]-AVERAGE(Table2[6M Return vs Nifty]))/_xlfn.STDEV.P(Table2[6M Return vs Nifty])</f>
        <v>0.7826031070758378</v>
      </c>
      <c r="M234">
        <v>4.0723590469964801</v>
      </c>
      <c r="N234">
        <f>(Table2[[#This Row],[1W Return vs Nifty]]-AVERAGE(Table2[1W Return vs Nifty]))/_xlfn.STDEV.P(Table2[1W Return vs Nifty])</f>
        <v>1.6813354618632421</v>
      </c>
      <c r="O234">
        <v>935.86</v>
      </c>
      <c r="P234">
        <v>910.37009423555003</v>
      </c>
      <c r="Q234">
        <v>755.05070890707805</v>
      </c>
      <c r="R234">
        <v>58.6555744546828</v>
      </c>
      <c r="S234" s="2">
        <f>(Table2[[#This Row],[Close Price]]-Table2[[#This Row],[20D EMA]])/Table2[[#This Row],[20D EMA]]</f>
        <v>1.6551620968948355E-2</v>
      </c>
      <c r="T234" s="2">
        <f>(Table2[[#This Row],[Close Price]]-Table2[[#This Row],[50D EMA]])/Table2[[#This Row],[50D EMA]]</f>
        <v>4.5014556194161198E-2</v>
      </c>
      <c r="U234" s="2">
        <f>(Table2[[#This Row],[Close Price]]-Table2[[#This Row],[200D EMA]])/Table2[[#This Row],[200D EMA]]</f>
        <v>0.25998159961608613</v>
      </c>
      <c r="V234">
        <v>0.802341545949531</v>
      </c>
      <c r="W234">
        <v>940.2</v>
      </c>
      <c r="X234">
        <v>969</v>
      </c>
      <c r="Y234">
        <v>940.2</v>
      </c>
      <c r="Z234">
        <v>969</v>
      </c>
      <c r="AA234">
        <v>900.55</v>
      </c>
      <c r="AB234">
        <v>969</v>
      </c>
      <c r="AC234" s="2">
        <f>(Table2[[#This Row],[Close Price]]/Table2[[#This Row],[Day Low]])-1</f>
        <v>1.1859178898106837E-2</v>
      </c>
      <c r="AD234" s="2">
        <f>(Table2[[#This Row],[Day High]]/Table2[[#This Row],[Close Price]])-1</f>
        <v>1.8552583171282944E-2</v>
      </c>
      <c r="AE234" s="2">
        <f>(Table2[[#This Row],[Close Price]]/Table2[[#This Row],[Current Week Low]])-1</f>
        <v>1.1859178898106837E-2</v>
      </c>
      <c r="AF234" s="2">
        <f>(Table2[[#This Row],[Current Week High]]/Table2[[#This Row],[Close Price]])-1</f>
        <v>1.8552583171282944E-2</v>
      </c>
      <c r="AG234" s="2">
        <f>(Table2[[#This Row],[Close Price]]/Table2[[#This Row],[Current Month Low]])-1</f>
        <v>5.6409971683970994E-2</v>
      </c>
      <c r="AH234" s="2">
        <f>(Table2[[#This Row],[Current Month High]]/Table2[[#This Row],[Close Price]])-1</f>
        <v>1.8552583171282944E-2</v>
      </c>
      <c r="AI234">
        <v>4.4673358911020999</v>
      </c>
      <c r="AJ234">
        <v>130.854161611259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-0.02</v>
      </c>
      <c r="AM234" t="s">
        <v>10506</v>
      </c>
      <c r="AN234">
        <v>-0.47</v>
      </c>
      <c r="AO234" t="s">
        <v>10506</v>
      </c>
      <c r="AP234">
        <v>-9.3068067739150006E-3</v>
      </c>
      <c r="AQ234">
        <f>(Table2[[#This Row],[Sharpe Ratio]]-AVERAGE(Table2[Sharpe Ratio]))/_xlfn.STDEV.P(Table2[Sharpe Ratio])</f>
        <v>-0.6529203740822741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2.4198029366490954</v>
      </c>
      <c r="AS234">
        <f>_xlfn.RANK.AVG(Table2[[#This Row],[1Y Return vs Nifty Z-Score]],Table2[1Y Return vs Nifty Z-Score])</f>
        <v>117</v>
      </c>
      <c r="AT234">
        <f>_xlfn.RANK.AVG(Table2[[#This Row],[6M Return vs Nifty Z-Score]],Table2[6M Return vs Nifty Z-Score])</f>
        <v>124</v>
      </c>
      <c r="AU234">
        <f>_xlfn.RANK.AVG(Table2[[#This Row],[Sharpe Ratio Z-Score]],Table2[Sharpe Ratio Z-Score])</f>
        <v>552</v>
      </c>
      <c r="AV234">
        <f>(Table2[[#This Row],[Rank 1Y]]+Table2[[#This Row],[Rank 6M]]+Table2[[#This Row],[Rank Sharpe]])/3</f>
        <v>264.33333333333331</v>
      </c>
    </row>
    <row r="235" spans="1:48" x14ac:dyDescent="0.3">
      <c r="A235" t="s">
        <v>123</v>
      </c>
      <c r="B235" t="s">
        <v>124</v>
      </c>
      <c r="C235" t="s">
        <v>10459</v>
      </c>
      <c r="D235" t="s">
        <v>18</v>
      </c>
      <c r="E235">
        <v>237505.10836367699</v>
      </c>
      <c r="F235">
        <v>168.19</v>
      </c>
      <c r="G235">
        <v>44.3137706052621</v>
      </c>
      <c r="H235">
        <f>(Table2[[#This Row],[1Y Return vs Nifty]]-AVERAGE(Table2[1Y Return vs Nifty]))/_xlfn.STDEV.P(Table2[1Y Return vs Nifty])</f>
        <v>7.0604660363118354E-2</v>
      </c>
      <c r="I235">
        <v>-4.3139640048514902</v>
      </c>
      <c r="J235">
        <f>(Table2[[#This Row],[1M Return vs Nifty]]-AVERAGE(Table2[1M Return vs Nifty]))/_xlfn.STDEV.P(Table2[1M Return vs Nifty])</f>
        <v>-0.17134011028592533</v>
      </c>
      <c r="K235">
        <v>7.4264574275717399</v>
      </c>
      <c r="L235">
        <f>(Table2[[#This Row],[6M Return vs Nifty]]-AVERAGE(Table2[6M Return vs Nifty]))/_xlfn.STDEV.P(Table2[6M Return vs Nifty])</f>
        <v>-3.1569494520534376E-2</v>
      </c>
      <c r="M235">
        <v>-0.81415945711672399</v>
      </c>
      <c r="N235">
        <f>(Table2[[#This Row],[1W Return vs Nifty]]-AVERAGE(Table2[1W Return vs Nifty]))/_xlfn.STDEV.P(Table2[1W Return vs Nifty])</f>
        <v>0.45023705905935257</v>
      </c>
      <c r="O235">
        <v>168.69</v>
      </c>
      <c r="P235">
        <v>167.49800761982399</v>
      </c>
      <c r="Q235">
        <v>148.49686871428801</v>
      </c>
      <c r="R235">
        <v>47.5498482924163</v>
      </c>
      <c r="S235" s="2">
        <f>(Table2[[#This Row],[Close Price]]-Table2[[#This Row],[20D EMA]])/Table2[[#This Row],[20D EMA]]</f>
        <v>-2.9640168356156265E-3</v>
      </c>
      <c r="T235" s="2">
        <f>(Table2[[#This Row],[Close Price]]-Table2[[#This Row],[50D EMA]])/Table2[[#This Row],[50D EMA]]</f>
        <v>4.1313469336700555E-3</v>
      </c>
      <c r="U235" s="2">
        <f>(Table2[[#This Row],[Close Price]]-Table2[[#This Row],[200D EMA]])/Table2[[#This Row],[200D EMA]]</f>
        <v>0.13261647505579463</v>
      </c>
      <c r="V235">
        <v>1.1945311722810299</v>
      </c>
      <c r="W235">
        <v>163.88</v>
      </c>
      <c r="X235">
        <v>169</v>
      </c>
      <c r="Y235">
        <v>163.88</v>
      </c>
      <c r="Z235">
        <v>169</v>
      </c>
      <c r="AA235">
        <v>163.88</v>
      </c>
      <c r="AB235">
        <v>175.8</v>
      </c>
      <c r="AC235" s="2">
        <f>(Table2[[#This Row],[Close Price]]/Table2[[#This Row],[Day Low]])-1</f>
        <v>2.6299731510861513E-2</v>
      </c>
      <c r="AD235" s="2">
        <f>(Table2[[#This Row],[Day High]]/Table2[[#This Row],[Close Price]])-1</f>
        <v>4.8159819252036051E-3</v>
      </c>
      <c r="AE235" s="2">
        <f>(Table2[[#This Row],[Close Price]]/Table2[[#This Row],[Current Week Low]])-1</f>
        <v>2.6299731510861513E-2</v>
      </c>
      <c r="AF235" s="2">
        <f>(Table2[[#This Row],[Current Week High]]/Table2[[#This Row],[Close Price]])-1</f>
        <v>4.8159819252036051E-3</v>
      </c>
      <c r="AG235" s="2">
        <f>(Table2[[#This Row],[Close Price]]/Table2[[#This Row],[Current Month Low]])-1</f>
        <v>2.6299731510861513E-2</v>
      </c>
      <c r="AH235" s="2">
        <f>(Table2[[#This Row],[Current Month High]]/Table2[[#This Row],[Close Price]])-1</f>
        <v>4.5246447470123075E-2</v>
      </c>
      <c r="AI235">
        <v>17.010523812355</v>
      </c>
      <c r="AJ235">
        <v>96.713450292397596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-0.06</v>
      </c>
      <c r="AM235" t="s">
        <v>10506</v>
      </c>
      <c r="AN235">
        <v>-0.66</v>
      </c>
      <c r="AO235" t="s">
        <v>10506</v>
      </c>
      <c r="AP235">
        <v>0.101144494550179</v>
      </c>
      <c r="AQ235">
        <f>(Table2[[#This Row],[Sharpe Ratio]]-AVERAGE(Table2[Sharpe Ratio]))/_xlfn.STDEV.P(Table2[Sharpe Ratio])</f>
        <v>0.60444629537522354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0.92237840999123488</v>
      </c>
      <c r="AS235">
        <f>_xlfn.RANK.AVG(Table2[[#This Row],[1Y Return vs Nifty Z-Score]],Table2[1Y Return vs Nifty Z-Score])</f>
        <v>269</v>
      </c>
      <c r="AT235">
        <f>_xlfn.RANK.AVG(Table2[[#This Row],[6M Return vs Nifty Z-Score]],Table2[6M Return vs Nifty Z-Score])</f>
        <v>331</v>
      </c>
      <c r="AU235">
        <f>_xlfn.RANK.AVG(Table2[[#This Row],[Sharpe Ratio Z-Score]],Table2[Sharpe Ratio Z-Score])</f>
        <v>198</v>
      </c>
      <c r="AV235">
        <f>(Table2[[#This Row],[Rank 1Y]]+Table2[[#This Row],[Rank 6M]]+Table2[[#This Row],[Rank Sharpe]])/3</f>
        <v>266</v>
      </c>
    </row>
    <row r="236" spans="1:48" x14ac:dyDescent="0.3">
      <c r="A236" t="s">
        <v>463</v>
      </c>
      <c r="B236" t="s">
        <v>464</v>
      </c>
      <c r="C236" t="s">
        <v>10461</v>
      </c>
      <c r="D236" t="s">
        <v>24</v>
      </c>
      <c r="E236">
        <v>47234.071313982</v>
      </c>
      <c r="F236">
        <v>192.93</v>
      </c>
      <c r="G236">
        <v>19.9024615924708</v>
      </c>
      <c r="H236">
        <f>(Table2[[#This Row],[1Y Return vs Nifty]]-AVERAGE(Table2[1Y Return vs Nifty]))/_xlfn.STDEV.P(Table2[1Y Return vs Nifty])</f>
        <v>-0.26232939290104923</v>
      </c>
      <c r="I236">
        <v>4.6547242699507798</v>
      </c>
      <c r="J236">
        <f>(Table2[[#This Row],[1M Return vs Nifty]]-AVERAGE(Table2[1M Return vs Nifty]))/_xlfn.STDEV.P(Table2[1M Return vs Nifty])</f>
        <v>0.79633674601939142</v>
      </c>
      <c r="K236">
        <v>23.9444139117454</v>
      </c>
      <c r="L236">
        <f>(Table2[[#This Row],[6M Return vs Nifty]]-AVERAGE(Table2[6M Return vs Nifty]))/_xlfn.STDEV.P(Table2[6M Return vs Nifty])</f>
        <v>0.51385809432689089</v>
      </c>
      <c r="M236">
        <v>-1.79644423532122</v>
      </c>
      <c r="N236">
        <f>(Table2[[#This Row],[1W Return vs Nifty]]-AVERAGE(Table2[1W Return vs Nifty]))/_xlfn.STDEV.P(Table2[1W Return vs Nifty])</f>
        <v>0.20276245714631078</v>
      </c>
      <c r="O236">
        <v>186.5</v>
      </c>
      <c r="P236">
        <v>176.504139017108</v>
      </c>
      <c r="Q236">
        <v>158.417008066351</v>
      </c>
      <c r="R236">
        <v>62.990404079955503</v>
      </c>
      <c r="S236" s="2">
        <f>(Table2[[#This Row],[Close Price]]-Table2[[#This Row],[20D EMA]])/Table2[[#This Row],[20D EMA]]</f>
        <v>3.4477211796246687E-2</v>
      </c>
      <c r="T236" s="2">
        <f>(Table2[[#This Row],[Close Price]]-Table2[[#This Row],[50D EMA]])/Table2[[#This Row],[50D EMA]]</f>
        <v>9.3062185818202803E-2</v>
      </c>
      <c r="U236" s="2">
        <f>(Table2[[#This Row],[Close Price]]-Table2[[#This Row],[200D EMA]])/Table2[[#This Row],[200D EMA]]</f>
        <v>0.21786165737452676</v>
      </c>
      <c r="V236">
        <v>0.96881426793034697</v>
      </c>
      <c r="W236">
        <v>190.1</v>
      </c>
      <c r="X236">
        <v>194.9</v>
      </c>
      <c r="Y236">
        <v>190.1</v>
      </c>
      <c r="Z236">
        <v>194.9</v>
      </c>
      <c r="AA236">
        <v>173.91</v>
      </c>
      <c r="AB236">
        <v>197.77</v>
      </c>
      <c r="AC236" s="2">
        <f>(Table2[[#This Row],[Close Price]]/Table2[[#This Row],[Day Low]])-1</f>
        <v>1.4886901630720706E-2</v>
      </c>
      <c r="AD236" s="2">
        <f>(Table2[[#This Row],[Day High]]/Table2[[#This Row],[Close Price]])-1</f>
        <v>1.0210957342041249E-2</v>
      </c>
      <c r="AE236" s="2">
        <f>(Table2[[#This Row],[Close Price]]/Table2[[#This Row],[Current Week Low]])-1</f>
        <v>1.4886901630720706E-2</v>
      </c>
      <c r="AF236" s="2">
        <f>(Table2[[#This Row],[Current Week High]]/Table2[[#This Row],[Close Price]])-1</f>
        <v>1.0210957342041249E-2</v>
      </c>
      <c r="AG236" s="2">
        <f>(Table2[[#This Row],[Close Price]]/Table2[[#This Row],[Current Month Low]])-1</f>
        <v>0.10936691392099362</v>
      </c>
      <c r="AH236" s="2">
        <f>(Table2[[#This Row],[Current Month High]]/Table2[[#This Row],[Close Price]])-1</f>
        <v>2.5086819053542708E-2</v>
      </c>
      <c r="AI236">
        <v>2.5086819053542699</v>
      </c>
      <c r="AJ236">
        <v>47.839080459770102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10507</v>
      </c>
      <c r="AN236">
        <v>6.32</v>
      </c>
      <c r="AO236" t="s">
        <v>10507</v>
      </c>
      <c r="AP236">
        <v>8.4237768394822998E-2</v>
      </c>
      <c r="AQ236">
        <f>(Table2[[#This Row],[Sharpe Ratio]]-AVERAGE(Table2[Sharpe Ratio]))/_xlfn.STDEV.P(Table2[Sharpe Ratio])</f>
        <v>0.41198180014022989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1.6626097047317736</v>
      </c>
      <c r="AS236">
        <f>_xlfn.RANK.AVG(Table2[[#This Row],[1Y Return vs Nifty Z-Score]],Table2[1Y Return vs Nifty Z-Score])</f>
        <v>381</v>
      </c>
      <c r="AT236">
        <f>_xlfn.RANK.AVG(Table2[[#This Row],[6M Return vs Nifty Z-Score]],Table2[6M Return vs Nifty Z-Score])</f>
        <v>187</v>
      </c>
      <c r="AU236">
        <f>_xlfn.RANK.AVG(Table2[[#This Row],[Sharpe Ratio Z-Score]],Table2[Sharpe Ratio Z-Score])</f>
        <v>231</v>
      </c>
      <c r="AV236">
        <f>(Table2[[#This Row],[Rank 1Y]]+Table2[[#This Row],[Rank 6M]]+Table2[[#This Row],[Rank Sharpe]])/3</f>
        <v>266.33333333333331</v>
      </c>
    </row>
    <row r="237" spans="1:48" x14ac:dyDescent="0.3">
      <c r="A237" t="s">
        <v>858</v>
      </c>
      <c r="B237" t="s">
        <v>859</v>
      </c>
      <c r="C237" t="s">
        <v>10464</v>
      </c>
      <c r="D237" t="s">
        <v>633</v>
      </c>
      <c r="E237">
        <v>17546.84378874</v>
      </c>
      <c r="F237">
        <v>730.2</v>
      </c>
      <c r="G237">
        <v>26.1489415547302</v>
      </c>
      <c r="H237">
        <f>(Table2[[#This Row],[1Y Return vs Nifty]]-AVERAGE(Table2[1Y Return vs Nifty]))/_xlfn.STDEV.P(Table2[1Y Return vs Nifty])</f>
        <v>-0.17713666966860392</v>
      </c>
      <c r="I237">
        <v>-1.93387058411483</v>
      </c>
      <c r="J237">
        <f>(Table2[[#This Row],[1M Return vs Nifty]]-AVERAGE(Table2[1M Return vs Nifty]))/_xlfn.STDEV.P(Table2[1M Return vs Nifty])</f>
        <v>8.5460131680584098E-2</v>
      </c>
      <c r="K237">
        <v>15.7936387831496</v>
      </c>
      <c r="L237">
        <f>(Table2[[#This Row],[6M Return vs Nifty]]-AVERAGE(Table2[6M Return vs Nifty]))/_xlfn.STDEV.P(Table2[6M Return vs Nifty])</f>
        <v>0.24471719727421462</v>
      </c>
      <c r="M237">
        <v>-6.1923049657334399</v>
      </c>
      <c r="N237">
        <f>(Table2[[#This Row],[1W Return vs Nifty]]-AVERAGE(Table2[1W Return vs Nifty]))/_xlfn.STDEV.P(Table2[1W Return vs Nifty])</f>
        <v>-0.90472073760748339</v>
      </c>
      <c r="O237">
        <v>727.39</v>
      </c>
      <c r="P237">
        <v>709.24103100701996</v>
      </c>
      <c r="Q237">
        <v>628.66524718096605</v>
      </c>
      <c r="R237">
        <v>48.658227341967397</v>
      </c>
      <c r="S237" s="2">
        <f>(Table2[[#This Row],[Close Price]]-Table2[[#This Row],[20D EMA]])/Table2[[#This Row],[20D EMA]]</f>
        <v>3.8631270707599214E-3</v>
      </c>
      <c r="T237" s="2">
        <f>(Table2[[#This Row],[Close Price]]-Table2[[#This Row],[50D EMA]])/Table2[[#This Row],[50D EMA]]</f>
        <v>2.9551264064941896E-2</v>
      </c>
      <c r="U237" s="2">
        <f>(Table2[[#This Row],[Close Price]]-Table2[[#This Row],[200D EMA]])/Table2[[#This Row],[200D EMA]]</f>
        <v>0.16150845505510575</v>
      </c>
      <c r="V237">
        <v>1.78723637090266</v>
      </c>
      <c r="W237">
        <v>711.8</v>
      </c>
      <c r="X237">
        <v>738</v>
      </c>
      <c r="Y237">
        <v>711.8</v>
      </c>
      <c r="Z237">
        <v>738</v>
      </c>
      <c r="AA237">
        <v>686.05</v>
      </c>
      <c r="AB237">
        <v>796.9</v>
      </c>
      <c r="AC237" s="2">
        <f>(Table2[[#This Row],[Close Price]]/Table2[[#This Row],[Day Low]])-1</f>
        <v>2.5849957853329775E-2</v>
      </c>
      <c r="AD237" s="2">
        <f>(Table2[[#This Row],[Day High]]/Table2[[#This Row],[Close Price]])-1</f>
        <v>1.0682004930156141E-2</v>
      </c>
      <c r="AE237" s="2">
        <f>(Table2[[#This Row],[Close Price]]/Table2[[#This Row],[Current Week Low]])-1</f>
        <v>2.5849957853329775E-2</v>
      </c>
      <c r="AF237" s="2">
        <f>(Table2[[#This Row],[Current Week High]]/Table2[[#This Row],[Close Price]])-1</f>
        <v>1.0682004930156141E-2</v>
      </c>
      <c r="AG237" s="2">
        <f>(Table2[[#This Row],[Close Price]]/Table2[[#This Row],[Current Month Low]])-1</f>
        <v>6.4353910064864239E-2</v>
      </c>
      <c r="AH237" s="2">
        <f>(Table2[[#This Row],[Current Month High]]/Table2[[#This Row],[Close Price]])-1</f>
        <v>9.1344837030950421E-2</v>
      </c>
      <c r="AI237">
        <v>13.112845795672399</v>
      </c>
      <c r="AJ237">
        <v>68.910478834142907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-0.03</v>
      </c>
      <c r="AM237" t="s">
        <v>10506</v>
      </c>
      <c r="AN237">
        <v>4.5599999999999996</v>
      </c>
      <c r="AO237" t="s">
        <v>10507</v>
      </c>
      <c r="AP237">
        <v>9.2524349867039002E-2</v>
      </c>
      <c r="AQ237">
        <f>(Table2[[#This Row],[Sharpe Ratio]]-AVERAGE(Table2[Sharpe Ratio]))/_xlfn.STDEV.P(Table2[Sharpe Ratio])</f>
        <v>0.50631542248783346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-0.24536465583345513</v>
      </c>
      <c r="AS237">
        <f>_xlfn.RANK.AVG(Table2[[#This Row],[1Y Return vs Nifty Z-Score]],Table2[1Y Return vs Nifty Z-Score])</f>
        <v>349</v>
      </c>
      <c r="AT237">
        <f>_xlfn.RANK.AVG(Table2[[#This Row],[6M Return vs Nifty Z-Score]],Table2[6M Return vs Nifty Z-Score])</f>
        <v>248</v>
      </c>
      <c r="AU237">
        <f>_xlfn.RANK.AVG(Table2[[#This Row],[Sharpe Ratio Z-Score]],Table2[Sharpe Ratio Z-Score])</f>
        <v>214</v>
      </c>
      <c r="AV237">
        <f>(Table2[[#This Row],[Rank 1Y]]+Table2[[#This Row],[Rank 6M]]+Table2[[#This Row],[Rank Sharpe]])/3</f>
        <v>270.33333333333331</v>
      </c>
    </row>
    <row r="238" spans="1:48" x14ac:dyDescent="0.3">
      <c r="A238" t="s">
        <v>1389</v>
      </c>
      <c r="B238" t="s">
        <v>1390</v>
      </c>
      <c r="C238" t="s">
        <v>10463</v>
      </c>
      <c r="D238" t="s">
        <v>122</v>
      </c>
      <c r="E238">
        <v>7408.6302895500003</v>
      </c>
      <c r="F238">
        <v>1245.3</v>
      </c>
      <c r="G238">
        <v>24.3863123337762</v>
      </c>
      <c r="H238">
        <f>(Table2[[#This Row],[1Y Return vs Nifty]]-AVERAGE(Table2[1Y Return vs Nifty]))/_xlfn.STDEV.P(Table2[1Y Return vs Nifty])</f>
        <v>-0.20117631828501278</v>
      </c>
      <c r="I238">
        <v>6.2578198467305697</v>
      </c>
      <c r="J238">
        <f>(Table2[[#This Row],[1M Return vs Nifty]]-AVERAGE(Table2[1M Return vs Nifty]))/_xlfn.STDEV.P(Table2[1M Return vs Nifty])</f>
        <v>0.96930278526211733</v>
      </c>
      <c r="K238">
        <v>33.139147803502198</v>
      </c>
      <c r="L238">
        <f>(Table2[[#This Row],[6M Return vs Nifty]]-AVERAGE(Table2[6M Return vs Nifty]))/_xlfn.STDEV.P(Table2[6M Return vs Nifty])</f>
        <v>0.81747080462066668</v>
      </c>
      <c r="M238">
        <v>5.4554062581436904</v>
      </c>
      <c r="N238">
        <f>(Table2[[#This Row],[1W Return vs Nifty]]-AVERAGE(Table2[1W Return vs Nifty]))/_xlfn.STDEV.P(Table2[1W Return vs Nifty])</f>
        <v>2.0297772433099901</v>
      </c>
      <c r="O238">
        <v>1116.8599999999999</v>
      </c>
      <c r="P238">
        <v>1042.71670976459</v>
      </c>
      <c r="Q238">
        <v>901.89442212419306</v>
      </c>
      <c r="R238">
        <v>71.924949896723504</v>
      </c>
      <c r="S238" s="2">
        <f>(Table2[[#This Row],[Close Price]]-Table2[[#This Row],[20D EMA]])/Table2[[#This Row],[20D EMA]]</f>
        <v>0.11500098490410621</v>
      </c>
      <c r="T238" s="2">
        <f>(Table2[[#This Row],[Close Price]]-Table2[[#This Row],[50D EMA]])/Table2[[#This Row],[50D EMA]]</f>
        <v>0.19428411220258132</v>
      </c>
      <c r="U238" s="2">
        <f>(Table2[[#This Row],[Close Price]]-Table2[[#This Row],[200D EMA]])/Table2[[#This Row],[200D EMA]]</f>
        <v>0.38076028574053994</v>
      </c>
      <c r="V238">
        <v>1.4303090590170799</v>
      </c>
      <c r="W238">
        <v>1143.4000000000001</v>
      </c>
      <c r="X238">
        <v>1346.1</v>
      </c>
      <c r="Y238">
        <v>1143.4000000000001</v>
      </c>
      <c r="Z238">
        <v>1346.1</v>
      </c>
      <c r="AA238">
        <v>1010</v>
      </c>
      <c r="AB238">
        <v>1346.1</v>
      </c>
      <c r="AC238" s="2">
        <f>(Table2[[#This Row],[Close Price]]/Table2[[#This Row],[Day Low]])-1</f>
        <v>8.9120167920237803E-2</v>
      </c>
      <c r="AD238" s="2">
        <f>(Table2[[#This Row],[Day High]]/Table2[[#This Row],[Close Price]])-1</f>
        <v>8.0944350758853201E-2</v>
      </c>
      <c r="AE238" s="2">
        <f>(Table2[[#This Row],[Close Price]]/Table2[[#This Row],[Current Week Low]])-1</f>
        <v>8.9120167920237803E-2</v>
      </c>
      <c r="AF238" s="2">
        <f>(Table2[[#This Row],[Current Week High]]/Table2[[#This Row],[Close Price]])-1</f>
        <v>8.0944350758853201E-2</v>
      </c>
      <c r="AG238" s="2">
        <f>(Table2[[#This Row],[Close Price]]/Table2[[#This Row],[Current Month Low]])-1</f>
        <v>0.23297029702970296</v>
      </c>
      <c r="AH238" s="2">
        <f>(Table2[[#This Row],[Current Month High]]/Table2[[#This Row],[Close Price]])-1</f>
        <v>8.0944350758853201E-2</v>
      </c>
      <c r="AI238">
        <v>8.0944350758853201</v>
      </c>
      <c r="AJ238">
        <v>91.216890595009502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0.14000000000000001</v>
      </c>
      <c r="AM238" t="s">
        <v>10507</v>
      </c>
      <c r="AN238">
        <v>21.81</v>
      </c>
      <c r="AO238" t="s">
        <v>10507</v>
      </c>
      <c r="AP238">
        <v>4.8324027648390999E-2</v>
      </c>
      <c r="AQ238">
        <f>(Table2[[#This Row],[Sharpe Ratio]]-AVERAGE(Table2[Sharpe Ratio]))/_xlfn.STDEV.P(Table2[Sharpe Ratio])</f>
        <v>3.143334239324553E-3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3.6185178491470857</v>
      </c>
      <c r="AS238">
        <f>_xlfn.RANK.AVG(Table2[[#This Row],[1Y Return vs Nifty Z-Score]],Table2[1Y Return vs Nifty Z-Score])</f>
        <v>356</v>
      </c>
      <c r="AT238">
        <f>_xlfn.RANK.AVG(Table2[[#This Row],[6M Return vs Nifty Z-Score]],Table2[6M Return vs Nifty Z-Score])</f>
        <v>119</v>
      </c>
      <c r="AU238">
        <f>_xlfn.RANK.AVG(Table2[[#This Row],[Sharpe Ratio Z-Score]],Table2[Sharpe Ratio Z-Score])</f>
        <v>336</v>
      </c>
      <c r="AV238">
        <f>(Table2[[#This Row],[Rank 1Y]]+Table2[[#This Row],[Rank 6M]]+Table2[[#This Row],[Rank Sharpe]])/3</f>
        <v>270.33333333333331</v>
      </c>
    </row>
    <row r="239" spans="1:48" x14ac:dyDescent="0.3">
      <c r="A239" t="s">
        <v>358</v>
      </c>
      <c r="B239" t="s">
        <v>359</v>
      </c>
      <c r="C239" t="s">
        <v>10461</v>
      </c>
      <c r="D239" t="s">
        <v>37</v>
      </c>
      <c r="E239">
        <v>68684.759999999995</v>
      </c>
      <c r="F239">
        <v>391.5</v>
      </c>
      <c r="G239">
        <v>73.150018173893997</v>
      </c>
      <c r="H239">
        <f>(Table2[[#This Row],[1Y Return vs Nifty]]-AVERAGE(Table2[1Y Return vs Nifty]))/_xlfn.STDEV.P(Table2[1Y Return vs Nifty])</f>
        <v>0.46388831339962722</v>
      </c>
      <c r="I239">
        <v>-8.2573600243444893</v>
      </c>
      <c r="J239">
        <f>(Table2[[#This Row],[1M Return vs Nifty]]-AVERAGE(Table2[1M Return vs Nifty]))/_xlfn.STDEV.P(Table2[1M Return vs Nifty])</f>
        <v>-0.5968129270891176</v>
      </c>
      <c r="K239">
        <v>3.54586735615423</v>
      </c>
      <c r="L239">
        <f>(Table2[[#This Row],[6M Return vs Nifty]]-AVERAGE(Table2[6M Return vs Nifty]))/_xlfn.STDEV.P(Table2[6M Return vs Nifty])</f>
        <v>-0.15970767480854209</v>
      </c>
      <c r="M239">
        <v>-4.8826767364779604</v>
      </c>
      <c r="N239">
        <f>(Table2[[#This Row],[1W Return vs Nifty]]-AVERAGE(Table2[1W Return vs Nifty]))/_xlfn.STDEV.P(Table2[1W Return vs Nifty])</f>
        <v>-0.57477596814714549</v>
      </c>
      <c r="O239">
        <v>396.63</v>
      </c>
      <c r="P239">
        <v>381.496515003203</v>
      </c>
      <c r="Q239">
        <v>329.66341512547399</v>
      </c>
      <c r="R239">
        <v>42.995737721711997</v>
      </c>
      <c r="S239" s="2">
        <f>(Table2[[#This Row],[Close Price]]-Table2[[#This Row],[20D EMA]])/Table2[[#This Row],[20D EMA]]</f>
        <v>-1.2933968686181064E-2</v>
      </c>
      <c r="T239" s="2">
        <f>(Table2[[#This Row],[Close Price]]-Table2[[#This Row],[50D EMA]])/Table2[[#This Row],[50D EMA]]</f>
        <v>2.6221694310138093E-2</v>
      </c>
      <c r="U239" s="2">
        <f>(Table2[[#This Row],[Close Price]]-Table2[[#This Row],[200D EMA]])/Table2[[#This Row],[200D EMA]]</f>
        <v>0.18757490833791865</v>
      </c>
      <c r="V239">
        <v>1.41622438954833</v>
      </c>
      <c r="W239">
        <v>380.05</v>
      </c>
      <c r="X239">
        <v>395.1</v>
      </c>
      <c r="Y239">
        <v>380.05</v>
      </c>
      <c r="Z239">
        <v>395.1</v>
      </c>
      <c r="AA239">
        <v>377.05</v>
      </c>
      <c r="AB239">
        <v>434</v>
      </c>
      <c r="AC239" s="2">
        <f>(Table2[[#This Row],[Close Price]]/Table2[[#This Row],[Day Low]])-1</f>
        <v>3.0127614787528012E-2</v>
      </c>
      <c r="AD239" s="2">
        <f>(Table2[[#This Row],[Day High]]/Table2[[#This Row],[Close Price]])-1</f>
        <v>9.1954022988507411E-3</v>
      </c>
      <c r="AE239" s="2">
        <f>(Table2[[#This Row],[Close Price]]/Table2[[#This Row],[Current Week Low]])-1</f>
        <v>3.0127614787528012E-2</v>
      </c>
      <c r="AF239" s="2">
        <f>(Table2[[#This Row],[Current Week High]]/Table2[[#This Row],[Close Price]])-1</f>
        <v>9.1954022988507411E-3</v>
      </c>
      <c r="AG239" s="2">
        <f>(Table2[[#This Row],[Close Price]]/Table2[[#This Row],[Current Month Low]])-1</f>
        <v>3.8323829730804837E-2</v>
      </c>
      <c r="AH239" s="2">
        <f>(Table2[[#This Row],[Current Month High]]/Table2[[#This Row],[Close Price]])-1</f>
        <v>0.10855683269476368</v>
      </c>
      <c r="AI239">
        <v>19.489144316730499</v>
      </c>
      <c r="AJ239">
        <v>101.28534704370099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0.06</v>
      </c>
      <c r="AM239" t="s">
        <v>10507</v>
      </c>
      <c r="AN239">
        <v>1.49</v>
      </c>
      <c r="AO239" t="s">
        <v>10507</v>
      </c>
      <c r="AP239">
        <v>6.5003967019725994E-2</v>
      </c>
      <c r="AQ239">
        <f>(Table2[[#This Row],[Sharpe Ratio]]-AVERAGE(Table2[Sharpe Ratio]))/_xlfn.STDEV.P(Table2[Sharpe Ratio])</f>
        <v>0.19302611119772906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-0.6743821454474489</v>
      </c>
      <c r="AS239">
        <f>_xlfn.RANK.AVG(Table2[[#This Row],[1Y Return vs Nifty Z-Score]],Table2[1Y Return vs Nifty Z-Score])</f>
        <v>157</v>
      </c>
      <c r="AT239">
        <f>_xlfn.RANK.AVG(Table2[[#This Row],[6M Return vs Nifty Z-Score]],Table2[6M Return vs Nifty Z-Score])</f>
        <v>379</v>
      </c>
      <c r="AU239">
        <f>_xlfn.RANK.AVG(Table2[[#This Row],[Sharpe Ratio Z-Score]],Table2[Sharpe Ratio Z-Score])</f>
        <v>280</v>
      </c>
      <c r="AV239">
        <f>(Table2[[#This Row],[Rank 1Y]]+Table2[[#This Row],[Rank 6M]]+Table2[[#This Row],[Rank Sharpe]])/3</f>
        <v>272</v>
      </c>
    </row>
    <row r="240" spans="1:48" x14ac:dyDescent="0.3">
      <c r="A240" t="s">
        <v>1647</v>
      </c>
      <c r="B240" t="s">
        <v>1648</v>
      </c>
      <c r="C240" t="s">
        <v>10465</v>
      </c>
      <c r="D240" t="s">
        <v>204</v>
      </c>
      <c r="E240">
        <v>4900.8154912500004</v>
      </c>
      <c r="F240">
        <v>685.25</v>
      </c>
      <c r="G240">
        <v>76.824185788153798</v>
      </c>
      <c r="H240">
        <f>(Table2[[#This Row],[1Y Return vs Nifty]]-AVERAGE(Table2[1Y Return vs Nifty]))/_xlfn.STDEV.P(Table2[1Y Return vs Nifty])</f>
        <v>0.51399851091285675</v>
      </c>
      <c r="I240">
        <v>1.9656584477580199</v>
      </c>
      <c r="J240">
        <f>(Table2[[#This Row],[1M Return vs Nifty]]-AVERAGE(Table2[1M Return vs Nifty]))/_xlfn.STDEV.P(Table2[1M Return vs Nifty])</f>
        <v>0.50619991870559677</v>
      </c>
      <c r="K240">
        <v>-11.766607790200901</v>
      </c>
      <c r="L240">
        <f>(Table2[[#This Row],[6M Return vs Nifty]]-AVERAGE(Table2[6M Return vs Nifty]))/_xlfn.STDEV.P(Table2[6M Return vs Nifty])</f>
        <v>-0.66532992937524671</v>
      </c>
      <c r="M240">
        <v>-4.6683102453033101</v>
      </c>
      <c r="N240">
        <f>(Table2[[#This Row],[1W Return vs Nifty]]-AVERAGE(Table2[1W Return vs Nifty]))/_xlfn.STDEV.P(Table2[1W Return vs Nifty])</f>
        <v>-0.52076895995150585</v>
      </c>
      <c r="O240">
        <v>676.27</v>
      </c>
      <c r="P240">
        <v>652.31268262151696</v>
      </c>
      <c r="Q240">
        <v>586.195645279166</v>
      </c>
      <c r="R240">
        <v>51.528918953991401</v>
      </c>
      <c r="S240" s="2">
        <f>(Table2[[#This Row],[Close Price]]-Table2[[#This Row],[20D EMA]])/Table2[[#This Row],[20D EMA]]</f>
        <v>1.3278720037854731E-2</v>
      </c>
      <c r="T240" s="2">
        <f>(Table2[[#This Row],[Close Price]]-Table2[[#This Row],[50D EMA]])/Table2[[#This Row],[50D EMA]]</f>
        <v>5.0493142715107756E-2</v>
      </c>
      <c r="U240" s="2">
        <f>(Table2[[#This Row],[Close Price]]-Table2[[#This Row],[200D EMA]])/Table2[[#This Row],[200D EMA]]</f>
        <v>0.16897831895980905</v>
      </c>
      <c r="V240">
        <v>1.3176604195878401</v>
      </c>
      <c r="W240">
        <v>657.75</v>
      </c>
      <c r="X240">
        <v>694.95</v>
      </c>
      <c r="Y240">
        <v>657.75</v>
      </c>
      <c r="Z240">
        <v>694.95</v>
      </c>
      <c r="AA240">
        <v>657.75</v>
      </c>
      <c r="AB240">
        <v>744.15</v>
      </c>
      <c r="AC240" s="2">
        <f>(Table2[[#This Row],[Close Price]]/Table2[[#This Row],[Day Low]])-1</f>
        <v>4.1809198023565086E-2</v>
      </c>
      <c r="AD240" s="2">
        <f>(Table2[[#This Row],[Day High]]/Table2[[#This Row],[Close Price]])-1</f>
        <v>1.4155417730755238E-2</v>
      </c>
      <c r="AE240" s="2">
        <f>(Table2[[#This Row],[Close Price]]/Table2[[#This Row],[Current Week Low]])-1</f>
        <v>4.1809198023565086E-2</v>
      </c>
      <c r="AF240" s="2">
        <f>(Table2[[#This Row],[Current Week High]]/Table2[[#This Row],[Close Price]])-1</f>
        <v>1.4155417730755238E-2</v>
      </c>
      <c r="AG240" s="2">
        <f>(Table2[[#This Row],[Close Price]]/Table2[[#This Row],[Current Month Low]])-1</f>
        <v>4.1809198023565086E-2</v>
      </c>
      <c r="AH240" s="2">
        <f>(Table2[[#This Row],[Current Month High]]/Table2[[#This Row],[Close Price]])-1</f>
        <v>8.5954031375410356E-2</v>
      </c>
      <c r="AI240">
        <v>8.5954031375410302</v>
      </c>
      <c r="AJ240">
        <v>109.39648586707401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-0.02</v>
      </c>
      <c r="AM240" t="s">
        <v>10506</v>
      </c>
      <c r="AN240">
        <v>-1.54</v>
      </c>
      <c r="AO240" t="s">
        <v>10506</v>
      </c>
      <c r="AP240">
        <v>0.13362575651407399</v>
      </c>
      <c r="AQ240">
        <f>(Table2[[#This Row],[Sharpe Ratio]]-AVERAGE(Table2[Sharpe Ratio]))/_xlfn.STDEV.P(Table2[Sharpe Ratio])</f>
        <v>0.97420976294615791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0.8083093032378591</v>
      </c>
      <c r="AS240">
        <f>_xlfn.RANK.AVG(Table2[[#This Row],[1Y Return vs Nifty Z-Score]],Table2[1Y Return vs Nifty Z-Score])</f>
        <v>148</v>
      </c>
      <c r="AT240">
        <f>_xlfn.RANK.AVG(Table2[[#This Row],[6M Return vs Nifty Z-Score]],Table2[6M Return vs Nifty Z-Score])</f>
        <v>544</v>
      </c>
      <c r="AU240">
        <f>_xlfn.RANK.AVG(Table2[[#This Row],[Sharpe Ratio Z-Score]],Table2[Sharpe Ratio Z-Score])</f>
        <v>126</v>
      </c>
      <c r="AV240">
        <f>(Table2[[#This Row],[Rank 1Y]]+Table2[[#This Row],[Rank 6M]]+Table2[[#This Row],[Rank Sharpe]])/3</f>
        <v>272.66666666666669</v>
      </c>
    </row>
    <row r="241" spans="1:48" x14ac:dyDescent="0.3">
      <c r="A241" t="s">
        <v>243</v>
      </c>
      <c r="B241" t="s">
        <v>244</v>
      </c>
      <c r="C241" t="s">
        <v>10465</v>
      </c>
      <c r="D241" t="s">
        <v>114</v>
      </c>
      <c r="E241">
        <v>109225.36435965</v>
      </c>
      <c r="F241">
        <v>5463.15</v>
      </c>
      <c r="G241">
        <v>50.1870875285259</v>
      </c>
      <c r="H241">
        <f>(Table2[[#This Row],[1Y Return vs Nifty]]-AVERAGE(Table2[1Y Return vs Nifty]))/_xlfn.STDEV.P(Table2[1Y Return vs Nifty])</f>
        <v>0.15070799313984987</v>
      </c>
      <c r="I241">
        <v>-3.8242782894670202</v>
      </c>
      <c r="J241">
        <f>(Table2[[#This Row],[1M Return vs Nifty]]-AVERAGE(Table2[1M Return vs Nifty]))/_xlfn.STDEV.P(Table2[1M Return vs Nifty])</f>
        <v>-0.1185054571993444</v>
      </c>
      <c r="K241">
        <v>9.3105526055233305</v>
      </c>
      <c r="L241">
        <f>(Table2[[#This Row],[6M Return vs Nifty]]-AVERAGE(Table2[6M Return vs Nifty]))/_xlfn.STDEV.P(Table2[6M Return vs Nifty])</f>
        <v>3.0643860445850629E-2</v>
      </c>
      <c r="M241">
        <v>-1.8700903741999899</v>
      </c>
      <c r="N241">
        <f>(Table2[[#This Row],[1W Return vs Nifty]]-AVERAGE(Table2[1W Return vs Nifty]))/_xlfn.STDEV.P(Table2[1W Return vs Nifty])</f>
        <v>0.1842082157431503</v>
      </c>
      <c r="O241">
        <v>5518.28</v>
      </c>
      <c r="P241">
        <v>5353.8336642071499</v>
      </c>
      <c r="Q241">
        <v>4529.9684837065597</v>
      </c>
      <c r="R241">
        <v>40.765931142271398</v>
      </c>
      <c r="S241" s="2">
        <f>(Table2[[#This Row],[Close Price]]-Table2[[#This Row],[20D EMA]])/Table2[[#This Row],[20D EMA]]</f>
        <v>-9.9904318012134421E-3</v>
      </c>
      <c r="T241" s="2">
        <f>(Table2[[#This Row],[Close Price]]-Table2[[#This Row],[50D EMA]])/Table2[[#This Row],[50D EMA]]</f>
        <v>2.0418328743322733E-2</v>
      </c>
      <c r="U241" s="2">
        <f>(Table2[[#This Row],[Close Price]]-Table2[[#This Row],[200D EMA]])/Table2[[#This Row],[200D EMA]]</f>
        <v>0.20600176792618258</v>
      </c>
      <c r="V241">
        <v>0.57075614517985396</v>
      </c>
      <c r="W241">
        <v>5390</v>
      </c>
      <c r="X241">
        <v>5490</v>
      </c>
      <c r="Y241">
        <v>5390</v>
      </c>
      <c r="Z241">
        <v>5490</v>
      </c>
      <c r="AA241">
        <v>5371</v>
      </c>
      <c r="AB241">
        <v>5728.3</v>
      </c>
      <c r="AC241" s="2">
        <f>(Table2[[#This Row],[Close Price]]/Table2[[#This Row],[Day Low]])-1</f>
        <v>1.3571428571428568E-2</v>
      </c>
      <c r="AD241" s="2">
        <f>(Table2[[#This Row],[Day High]]/Table2[[#This Row],[Close Price]])-1</f>
        <v>4.9147469866286375E-3</v>
      </c>
      <c r="AE241" s="2">
        <f>(Table2[[#This Row],[Close Price]]/Table2[[#This Row],[Current Week Low]])-1</f>
        <v>1.3571428571428568E-2</v>
      </c>
      <c r="AF241" s="2">
        <f>(Table2[[#This Row],[Current Week High]]/Table2[[#This Row],[Close Price]])-1</f>
        <v>4.9147469866286375E-3</v>
      </c>
      <c r="AG241" s="2">
        <f>(Table2[[#This Row],[Close Price]]/Table2[[#This Row],[Current Month Low]])-1</f>
        <v>1.7156954012288228E-2</v>
      </c>
      <c r="AH241" s="2">
        <f>(Table2[[#This Row],[Current Month High]]/Table2[[#This Row],[Close Price]])-1</f>
        <v>4.8534270521585654E-2</v>
      </c>
      <c r="AI241">
        <v>7.8965432030971101</v>
      </c>
      <c r="AJ241">
        <v>89.036332179930696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0.08</v>
      </c>
      <c r="AM241" t="s">
        <v>10507</v>
      </c>
      <c r="AN241">
        <v>-2.09</v>
      </c>
      <c r="AO241" t="s">
        <v>10506</v>
      </c>
      <c r="AP241">
        <v>6.3051680601346E-2</v>
      </c>
      <c r="AQ241">
        <f>(Table2[[#This Row],[Sharpe Ratio]]-AVERAGE(Table2[Sharpe Ratio]))/_xlfn.STDEV.P(Table2[Sharpe Ratio])</f>
        <v>0.17080147606642634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0.41785608819593273</v>
      </c>
      <c r="AS241">
        <f>_xlfn.RANK.AVG(Table2[[#This Row],[1Y Return vs Nifty Z-Score]],Table2[1Y Return vs Nifty Z-Score])</f>
        <v>234</v>
      </c>
      <c r="AT241">
        <f>_xlfn.RANK.AVG(Table2[[#This Row],[6M Return vs Nifty Z-Score]],Table2[6M Return vs Nifty Z-Score])</f>
        <v>311</v>
      </c>
      <c r="AU241">
        <f>_xlfn.RANK.AVG(Table2[[#This Row],[Sharpe Ratio Z-Score]],Table2[Sharpe Ratio Z-Score])</f>
        <v>284</v>
      </c>
      <c r="AV241">
        <f>(Table2[[#This Row],[Rank 1Y]]+Table2[[#This Row],[Rank 6M]]+Table2[[#This Row],[Rank Sharpe]])/3</f>
        <v>276.33333333333331</v>
      </c>
    </row>
    <row r="242" spans="1:48" x14ac:dyDescent="0.3">
      <c r="A242" t="s">
        <v>144</v>
      </c>
      <c r="B242" t="s">
        <v>145</v>
      </c>
      <c r="C242" t="s">
        <v>10470</v>
      </c>
      <c r="D242" t="s">
        <v>80</v>
      </c>
      <c r="E242">
        <v>187049.35561821499</v>
      </c>
      <c r="F242">
        <v>2811.55</v>
      </c>
      <c r="G242">
        <v>31.560652749803701</v>
      </c>
      <c r="H242">
        <f>(Table2[[#This Row],[1Y Return vs Nifty]]-AVERAGE(Table2[1Y Return vs Nifty]))/_xlfn.STDEV.P(Table2[1Y Return vs Nifty])</f>
        <v>-0.10332895446878419</v>
      </c>
      <c r="I242">
        <v>7.1689574021184299</v>
      </c>
      <c r="J242">
        <f>(Table2[[#This Row],[1M Return vs Nifty]]-AVERAGE(Table2[1M Return vs Nifty]))/_xlfn.STDEV.P(Table2[1M Return vs Nifty])</f>
        <v>1.06760999566395</v>
      </c>
      <c r="K242">
        <v>23.5584630336296</v>
      </c>
      <c r="L242">
        <f>(Table2[[#This Row],[6M Return vs Nifty]]-AVERAGE(Table2[6M Return vs Nifty]))/_xlfn.STDEV.P(Table2[6M Return vs Nifty])</f>
        <v>0.50111388731399908</v>
      </c>
      <c r="M242">
        <v>-3.4393782574932201</v>
      </c>
      <c r="N242">
        <f>(Table2[[#This Row],[1W Return vs Nifty]]-AVERAGE(Table2[1W Return vs Nifty]))/_xlfn.STDEV.P(Table2[1W Return vs Nifty])</f>
        <v>-0.21115461876480954</v>
      </c>
      <c r="O242">
        <v>2718.33</v>
      </c>
      <c r="P242">
        <v>2577.5818175300601</v>
      </c>
      <c r="Q242">
        <v>2263.4204872799501</v>
      </c>
      <c r="R242">
        <v>62.184224869504099</v>
      </c>
      <c r="S242" s="2">
        <f>(Table2[[#This Row],[Close Price]]-Table2[[#This Row],[20D EMA]])/Table2[[#This Row],[20D EMA]]</f>
        <v>3.4293113786773591E-2</v>
      </c>
      <c r="T242" s="2">
        <f>(Table2[[#This Row],[Close Price]]-Table2[[#This Row],[50D EMA]])/Table2[[#This Row],[50D EMA]]</f>
        <v>9.0770419343715561E-2</v>
      </c>
      <c r="U242" s="2">
        <f>(Table2[[#This Row],[Close Price]]-Table2[[#This Row],[200D EMA]])/Table2[[#This Row],[200D EMA]]</f>
        <v>0.24216866278291974</v>
      </c>
      <c r="V242">
        <v>1.01810906470133</v>
      </c>
      <c r="W242">
        <v>2702</v>
      </c>
      <c r="X242">
        <v>2822</v>
      </c>
      <c r="Y242">
        <v>2702</v>
      </c>
      <c r="Z242">
        <v>2822</v>
      </c>
      <c r="AA242">
        <v>2662.05</v>
      </c>
      <c r="AB242">
        <v>2852.95</v>
      </c>
      <c r="AC242" s="2">
        <f>(Table2[[#This Row],[Close Price]]/Table2[[#This Row],[Day Low]])-1</f>
        <v>4.0544041450777168E-2</v>
      </c>
      <c r="AD242" s="2">
        <f>(Table2[[#This Row],[Day High]]/Table2[[#This Row],[Close Price]])-1</f>
        <v>3.7168110117193898E-3</v>
      </c>
      <c r="AE242" s="2">
        <f>(Table2[[#This Row],[Close Price]]/Table2[[#This Row],[Current Week Low]])-1</f>
        <v>4.0544041450777168E-2</v>
      </c>
      <c r="AF242" s="2">
        <f>(Table2[[#This Row],[Current Week High]]/Table2[[#This Row],[Close Price]])-1</f>
        <v>3.7168110117193898E-3</v>
      </c>
      <c r="AG242" s="2">
        <f>(Table2[[#This Row],[Close Price]]/Table2[[#This Row],[Current Month Low]])-1</f>
        <v>5.6159726526548992E-2</v>
      </c>
      <c r="AH242" s="2">
        <f>(Table2[[#This Row],[Current Month High]]/Table2[[#This Row],[Close Price]])-1</f>
        <v>1.472497376891746E-2</v>
      </c>
      <c r="AI242">
        <v>1.47249737689174</v>
      </c>
      <c r="AJ242">
        <v>60.560240965898601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0.09</v>
      </c>
      <c r="AM242" t="s">
        <v>10507</v>
      </c>
      <c r="AN242">
        <v>2.52</v>
      </c>
      <c r="AO242" t="s">
        <v>10507</v>
      </c>
      <c r="AP242">
        <v>5.3027648641321E-2</v>
      </c>
      <c r="AQ242">
        <f>(Table2[[#This Row],[Sharpe Ratio]]-AVERAGE(Table2[Sharpe Ratio]))/_xlfn.STDEV.P(Table2[Sharpe Ratio])</f>
        <v>5.668888953266573E-2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1.3109291992770211</v>
      </c>
      <c r="AS242">
        <f>_xlfn.RANK.AVG(Table2[[#This Row],[1Y Return vs Nifty Z-Score]],Table2[1Y Return vs Nifty Z-Score])</f>
        <v>322</v>
      </c>
      <c r="AT242">
        <f>_xlfn.RANK.AVG(Table2[[#This Row],[6M Return vs Nifty Z-Score]],Table2[6M Return vs Nifty Z-Score])</f>
        <v>190</v>
      </c>
      <c r="AU242">
        <f>_xlfn.RANK.AVG(Table2[[#This Row],[Sharpe Ratio Z-Score]],Table2[Sharpe Ratio Z-Score])</f>
        <v>318</v>
      </c>
      <c r="AV242">
        <f>(Table2[[#This Row],[Rank 1Y]]+Table2[[#This Row],[Rank 6M]]+Table2[[#This Row],[Rank Sharpe]])/3</f>
        <v>276.66666666666669</v>
      </c>
    </row>
    <row r="243" spans="1:48" x14ac:dyDescent="0.3">
      <c r="A243" t="s">
        <v>473</v>
      </c>
      <c r="B243" t="s">
        <v>474</v>
      </c>
      <c r="C243" t="s">
        <v>10461</v>
      </c>
      <c r="D243" t="s">
        <v>37</v>
      </c>
      <c r="E243">
        <v>44631.135999999999</v>
      </c>
      <c r="F243">
        <v>270.82</v>
      </c>
      <c r="G243">
        <v>95.4252209181453</v>
      </c>
      <c r="H243">
        <f>(Table2[[#This Row],[1Y Return vs Nifty]]-AVERAGE(Table2[1Y Return vs Nifty]))/_xlfn.STDEV.P(Table2[1Y Return vs Nifty])</f>
        <v>0.76768904498016999</v>
      </c>
      <c r="I243">
        <v>0.76070584961657595</v>
      </c>
      <c r="J243">
        <f>(Table2[[#This Row],[1M Return vs Nifty]]-AVERAGE(Table2[1M Return vs Nifty]))/_xlfn.STDEV.P(Table2[1M Return vs Nifty])</f>
        <v>0.3761915265706674</v>
      </c>
      <c r="K243">
        <v>5.6868813432514802</v>
      </c>
      <c r="L243">
        <f>(Table2[[#This Row],[6M Return vs Nifty]]-AVERAGE(Table2[6M Return vs Nifty]))/_xlfn.STDEV.P(Table2[6M Return vs Nifty])</f>
        <v>-8.9010788193667006E-2</v>
      </c>
      <c r="M243">
        <v>-9.4041412287511594</v>
      </c>
      <c r="N243">
        <f>(Table2[[#This Row],[1W Return vs Nifty]]-AVERAGE(Table2[1W Return vs Nifty]))/_xlfn.STDEV.P(Table2[1W Return vs Nifty])</f>
        <v>-1.7139034901419092</v>
      </c>
      <c r="O243">
        <v>265.82</v>
      </c>
      <c r="P243">
        <v>251.86834975966599</v>
      </c>
      <c r="Q243">
        <v>220.17369780395001</v>
      </c>
      <c r="R243">
        <v>50.181877313291501</v>
      </c>
      <c r="S243" s="2">
        <f>(Table2[[#This Row],[Close Price]]-Table2[[#This Row],[20D EMA]])/Table2[[#This Row],[20D EMA]]</f>
        <v>1.8809720863742382E-2</v>
      </c>
      <c r="T243" s="2">
        <f>(Table2[[#This Row],[Close Price]]-Table2[[#This Row],[50D EMA]])/Table2[[#This Row],[50D EMA]]</f>
        <v>7.5244270502497684E-2</v>
      </c>
      <c r="U243" s="2">
        <f>(Table2[[#This Row],[Close Price]]-Table2[[#This Row],[200D EMA]])/Table2[[#This Row],[200D EMA]]</f>
        <v>0.23002884859183834</v>
      </c>
      <c r="V243">
        <v>1.7483765739942601</v>
      </c>
      <c r="W243">
        <v>260.77999999999997</v>
      </c>
      <c r="X243">
        <v>274.39</v>
      </c>
      <c r="Y243">
        <v>260.77999999999997</v>
      </c>
      <c r="Z243">
        <v>274.39</v>
      </c>
      <c r="AA243">
        <v>236.05</v>
      </c>
      <c r="AB243">
        <v>299.23</v>
      </c>
      <c r="AC243" s="2">
        <f>(Table2[[#This Row],[Close Price]]/Table2[[#This Row],[Day Low]])-1</f>
        <v>3.8499884960503161E-2</v>
      </c>
      <c r="AD243" s="2">
        <f>(Table2[[#This Row],[Day High]]/Table2[[#This Row],[Close Price]])-1</f>
        <v>1.3182187430765824E-2</v>
      </c>
      <c r="AE243" s="2">
        <f>(Table2[[#This Row],[Close Price]]/Table2[[#This Row],[Current Week Low]])-1</f>
        <v>3.8499884960503161E-2</v>
      </c>
      <c r="AF243" s="2">
        <f>(Table2[[#This Row],[Current Week High]]/Table2[[#This Row],[Close Price]])-1</f>
        <v>1.3182187430765824E-2</v>
      </c>
      <c r="AG243" s="2">
        <f>(Table2[[#This Row],[Close Price]]/Table2[[#This Row],[Current Month Low]])-1</f>
        <v>0.14729930099555166</v>
      </c>
      <c r="AH243" s="2">
        <f>(Table2[[#This Row],[Current Month High]]/Table2[[#This Row],[Close Price]])-1</f>
        <v>0.10490362602466585</v>
      </c>
      <c r="AI243">
        <v>19.89513329887</v>
      </c>
      <c r="AJ243">
        <v>126.722478024277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0.05</v>
      </c>
      <c r="AM243" t="s">
        <v>10507</v>
      </c>
      <c r="AN243">
        <v>10.4</v>
      </c>
      <c r="AO243" t="s">
        <v>10507</v>
      </c>
      <c r="AP243">
        <v>3.6099787367610998E-2</v>
      </c>
      <c r="AQ243">
        <f>(Table2[[#This Row],[Sharpe Ratio]]-AVERAGE(Table2[Sharpe Ratio]))/_xlfn.STDEV.P(Table2[Sharpe Ratio])</f>
        <v>-0.1360162057953534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-0.79504991258009228</v>
      </c>
      <c r="AS243">
        <f>_xlfn.RANK.AVG(Table2[[#This Row],[1Y Return vs Nifty Z-Score]],Table2[1Y Return vs Nifty Z-Score])</f>
        <v>110</v>
      </c>
      <c r="AT243">
        <f>_xlfn.RANK.AVG(Table2[[#This Row],[6M Return vs Nifty Z-Score]],Table2[6M Return vs Nifty Z-Score])</f>
        <v>349</v>
      </c>
      <c r="AU243">
        <f>_xlfn.RANK.AVG(Table2[[#This Row],[Sharpe Ratio Z-Score]],Table2[Sharpe Ratio Z-Score])</f>
        <v>373</v>
      </c>
      <c r="AV243">
        <f>(Table2[[#This Row],[Rank 1Y]]+Table2[[#This Row],[Rank 6M]]+Table2[[#This Row],[Rank Sharpe]])/3</f>
        <v>277.33333333333331</v>
      </c>
    </row>
    <row r="244" spans="1:48" x14ac:dyDescent="0.3">
      <c r="A244" t="s">
        <v>880</v>
      </c>
      <c r="B244" t="s">
        <v>881</v>
      </c>
      <c r="C244" t="s">
        <v>10460</v>
      </c>
      <c r="D244" t="s">
        <v>21</v>
      </c>
      <c r="E244">
        <v>16967.4981267</v>
      </c>
      <c r="F244">
        <v>748.55</v>
      </c>
      <c r="G244">
        <v>35.459636616730002</v>
      </c>
      <c r="H244">
        <f>(Table2[[#This Row],[1Y Return vs Nifty]]-AVERAGE(Table2[1Y Return vs Nifty]))/_xlfn.STDEV.P(Table2[1Y Return vs Nifty])</f>
        <v>-5.0152596668914619E-2</v>
      </c>
      <c r="I244">
        <v>-4.8021760973484096</v>
      </c>
      <c r="J244">
        <f>(Table2[[#This Row],[1M Return vs Nifty]]-AVERAGE(Table2[1M Return vs Nifty]))/_xlfn.STDEV.P(Table2[1M Return vs Nifty])</f>
        <v>-0.22401576679245888</v>
      </c>
      <c r="K244">
        <v>23.933449477861199</v>
      </c>
      <c r="L244">
        <f>(Table2[[#This Row],[6M Return vs Nifty]]-AVERAGE(Table2[6M Return vs Nifty]))/_xlfn.STDEV.P(Table2[6M Return vs Nifty])</f>
        <v>0.5134960456229688</v>
      </c>
      <c r="M244">
        <v>-3.5741668875925101</v>
      </c>
      <c r="N244">
        <f>(Table2[[#This Row],[1W Return vs Nifty]]-AVERAGE(Table2[1W Return vs Nifty]))/_xlfn.STDEV.P(Table2[1W Return vs Nifty])</f>
        <v>-0.24511296090383605</v>
      </c>
      <c r="O244">
        <v>743.84</v>
      </c>
      <c r="P244">
        <v>698.12797612066197</v>
      </c>
      <c r="Q244">
        <v>591.53240630874302</v>
      </c>
      <c r="R244">
        <v>48.198103402000001</v>
      </c>
      <c r="S244" s="2">
        <f>(Table2[[#This Row],[Close Price]]-Table2[[#This Row],[20D EMA]])/Table2[[#This Row],[20D EMA]]</f>
        <v>6.3320068832005841E-3</v>
      </c>
      <c r="T244" s="2">
        <f>(Table2[[#This Row],[Close Price]]-Table2[[#This Row],[50D EMA]])/Table2[[#This Row],[50D EMA]]</f>
        <v>7.2224614403109413E-2</v>
      </c>
      <c r="U244" s="2">
        <f>(Table2[[#This Row],[Close Price]]-Table2[[#This Row],[200D EMA]])/Table2[[#This Row],[200D EMA]]</f>
        <v>0.26544208232152805</v>
      </c>
      <c r="V244">
        <v>1.4473747087811899</v>
      </c>
      <c r="W244">
        <v>732.25</v>
      </c>
      <c r="X244">
        <v>759.5</v>
      </c>
      <c r="Y244">
        <v>732.25</v>
      </c>
      <c r="Z244">
        <v>759.5</v>
      </c>
      <c r="AA244">
        <v>714.45</v>
      </c>
      <c r="AB244">
        <v>839.5</v>
      </c>
      <c r="AC244" s="2">
        <f>(Table2[[#This Row],[Close Price]]/Table2[[#This Row],[Day Low]])-1</f>
        <v>2.226015705018769E-2</v>
      </c>
      <c r="AD244" s="2">
        <f>(Table2[[#This Row],[Day High]]/Table2[[#This Row],[Close Price]])-1</f>
        <v>1.4628281343931571E-2</v>
      </c>
      <c r="AE244" s="2">
        <f>(Table2[[#This Row],[Close Price]]/Table2[[#This Row],[Current Week Low]])-1</f>
        <v>2.226015705018769E-2</v>
      </c>
      <c r="AF244" s="2">
        <f>(Table2[[#This Row],[Current Week High]]/Table2[[#This Row],[Close Price]])-1</f>
        <v>1.4628281343931571E-2</v>
      </c>
      <c r="AG244" s="2">
        <f>(Table2[[#This Row],[Close Price]]/Table2[[#This Row],[Current Month Low]])-1</f>
        <v>4.77290223248652E-2</v>
      </c>
      <c r="AH244" s="2">
        <f>(Table2[[#This Row],[Current Month High]]/Table2[[#This Row],[Close Price]])-1</f>
        <v>0.12150156970142278</v>
      </c>
      <c r="AI244">
        <v>12.1501569701422</v>
      </c>
      <c r="AJ244">
        <v>64.047775586237094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</v>
      </c>
      <c r="AM244" t="s">
        <v>10505</v>
      </c>
      <c r="AN244">
        <v>0.47</v>
      </c>
      <c r="AO244" t="s">
        <v>10507</v>
      </c>
      <c r="AP244">
        <v>4.5397992232874003E-2</v>
      </c>
      <c r="AQ244">
        <f>(Table2[[#This Row],[Sharpe Ratio]]-AVERAGE(Table2[Sharpe Ratio]))/_xlfn.STDEV.P(Table2[Sharpe Ratio])</f>
        <v>-3.0166362984864935E-2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-3.5951641727105688E-2</v>
      </c>
      <c r="AS244">
        <f>_xlfn.RANK.AVG(Table2[[#This Row],[1Y Return vs Nifty Z-Score]],Table2[1Y Return vs Nifty Z-Score])</f>
        <v>298</v>
      </c>
      <c r="AT244">
        <f>_xlfn.RANK.AVG(Table2[[#This Row],[6M Return vs Nifty Z-Score]],Table2[6M Return vs Nifty Z-Score])</f>
        <v>188</v>
      </c>
      <c r="AU244">
        <f>_xlfn.RANK.AVG(Table2[[#This Row],[Sharpe Ratio Z-Score]],Table2[Sharpe Ratio Z-Score])</f>
        <v>346</v>
      </c>
      <c r="AV244">
        <f>(Table2[[#This Row],[Rank 1Y]]+Table2[[#This Row],[Rank 6M]]+Table2[[#This Row],[Rank Sharpe]])/3</f>
        <v>277.33333333333331</v>
      </c>
    </row>
    <row r="245" spans="1:48" x14ac:dyDescent="0.3">
      <c r="A245" t="s">
        <v>980</v>
      </c>
      <c r="B245" t="s">
        <v>981</v>
      </c>
      <c r="C245" t="s">
        <v>10475</v>
      </c>
      <c r="D245" t="s">
        <v>982</v>
      </c>
      <c r="E245">
        <v>13988.3861708</v>
      </c>
      <c r="F245">
        <v>788</v>
      </c>
      <c r="G245">
        <v>39.798712184471</v>
      </c>
      <c r="H245">
        <f>(Table2[[#This Row],[1Y Return vs Nifty]]-AVERAGE(Table2[1Y Return vs Nifty]))/_xlfn.STDEV.P(Table2[1Y Return vs Nifty])</f>
        <v>9.0259592795008895E-3</v>
      </c>
      <c r="I245">
        <v>-4.8066445301381</v>
      </c>
      <c r="J245">
        <f>(Table2[[#This Row],[1M Return vs Nifty]]-AVERAGE(Table2[1M Return vs Nifty]))/_xlfn.STDEV.P(Table2[1M Return vs Nifty])</f>
        <v>-0.22449788846533358</v>
      </c>
      <c r="K245">
        <v>22.280131382472401</v>
      </c>
      <c r="L245">
        <f>(Table2[[#This Row],[6M Return vs Nifty]]-AVERAGE(Table2[6M Return vs Nifty]))/_xlfn.STDEV.P(Table2[6M Return vs Nifty])</f>
        <v>0.45890301510919201</v>
      </c>
      <c r="M245">
        <v>-2.2412422925809499</v>
      </c>
      <c r="N245">
        <f>(Table2[[#This Row],[1W Return vs Nifty]]-AVERAGE(Table2[1W Return vs Nifty]))/_xlfn.STDEV.P(Table2[1W Return vs Nifty])</f>
        <v>9.0701042173299842E-2</v>
      </c>
      <c r="O245">
        <v>771.03</v>
      </c>
      <c r="P245">
        <v>727.54853461984101</v>
      </c>
      <c r="Q245">
        <v>626.76315633513195</v>
      </c>
      <c r="R245">
        <v>57.598177200694799</v>
      </c>
      <c r="S245" s="2">
        <f>(Table2[[#This Row],[Close Price]]-Table2[[#This Row],[20D EMA]])/Table2[[#This Row],[20D EMA]]</f>
        <v>2.2009519733343745E-2</v>
      </c>
      <c r="T245" s="2">
        <f>(Table2[[#This Row],[Close Price]]-Table2[[#This Row],[50D EMA]])/Table2[[#This Row],[50D EMA]]</f>
        <v>8.3089254535776258E-2</v>
      </c>
      <c r="U245" s="2">
        <f>(Table2[[#This Row],[Close Price]]-Table2[[#This Row],[200D EMA]])/Table2[[#This Row],[200D EMA]]</f>
        <v>0.25725322561662234</v>
      </c>
      <c r="V245">
        <v>0.91444630079268097</v>
      </c>
      <c r="W245">
        <v>764.25</v>
      </c>
      <c r="X245">
        <v>792.75</v>
      </c>
      <c r="Y245">
        <v>764.25</v>
      </c>
      <c r="Z245">
        <v>792.75</v>
      </c>
      <c r="AA245">
        <v>746.35</v>
      </c>
      <c r="AB245">
        <v>807.6</v>
      </c>
      <c r="AC245" s="2">
        <f>(Table2[[#This Row],[Close Price]]/Table2[[#This Row],[Day Low]])-1</f>
        <v>3.1076218514883847E-2</v>
      </c>
      <c r="AD245" s="2">
        <f>(Table2[[#This Row],[Day High]]/Table2[[#This Row],[Close Price]])-1</f>
        <v>6.0279187817258162E-3</v>
      </c>
      <c r="AE245" s="2">
        <f>(Table2[[#This Row],[Close Price]]/Table2[[#This Row],[Current Week Low]])-1</f>
        <v>3.1076218514883847E-2</v>
      </c>
      <c r="AF245" s="2">
        <f>(Table2[[#This Row],[Current Week High]]/Table2[[#This Row],[Close Price]])-1</f>
        <v>6.0279187817258162E-3</v>
      </c>
      <c r="AG245" s="2">
        <f>(Table2[[#This Row],[Close Price]]/Table2[[#This Row],[Current Month Low]])-1</f>
        <v>5.5804917264018261E-2</v>
      </c>
      <c r="AH245" s="2">
        <f>(Table2[[#This Row],[Current Month High]]/Table2[[#This Row],[Close Price]])-1</f>
        <v>2.4873096446700549E-2</v>
      </c>
      <c r="AI245">
        <v>5.7106598984771599</v>
      </c>
      <c r="AJ245">
        <v>74.066710846034894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0.13</v>
      </c>
      <c r="AM245" t="s">
        <v>10507</v>
      </c>
      <c r="AN245">
        <v>4.62</v>
      </c>
      <c r="AO245" t="s">
        <v>10507</v>
      </c>
      <c r="AP245">
        <v>4.3559158461334999E-2</v>
      </c>
      <c r="AQ245">
        <f>(Table2[[#This Row],[Sharpe Ratio]]-AVERAGE(Table2[Sharpe Ratio]))/_xlfn.STDEV.P(Table2[Sharpe Ratio])</f>
        <v>-5.1099464426754462E-2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0.2830326636699047</v>
      </c>
      <c r="AS245">
        <f>_xlfn.RANK.AVG(Table2[[#This Row],[1Y Return vs Nifty Z-Score]],Table2[1Y Return vs Nifty Z-Score])</f>
        <v>284</v>
      </c>
      <c r="AT245">
        <f>_xlfn.RANK.AVG(Table2[[#This Row],[6M Return vs Nifty Z-Score]],Table2[6M Return vs Nifty Z-Score])</f>
        <v>200</v>
      </c>
      <c r="AU245">
        <f>_xlfn.RANK.AVG(Table2[[#This Row],[Sharpe Ratio Z-Score]],Table2[Sharpe Ratio Z-Score])</f>
        <v>349</v>
      </c>
      <c r="AV245">
        <f>(Table2[[#This Row],[Rank 1Y]]+Table2[[#This Row],[Rank 6M]]+Table2[[#This Row],[Rank Sharpe]])/3</f>
        <v>277.66666666666669</v>
      </c>
    </row>
    <row r="246" spans="1:48" x14ac:dyDescent="0.3">
      <c r="A246" t="s">
        <v>701</v>
      </c>
      <c r="B246" t="s">
        <v>702</v>
      </c>
      <c r="C246" t="s">
        <v>10465</v>
      </c>
      <c r="D246" t="s">
        <v>204</v>
      </c>
      <c r="E246">
        <v>23513.442198199999</v>
      </c>
      <c r="F246">
        <v>1988.5</v>
      </c>
      <c r="G246">
        <v>22.634705398846702</v>
      </c>
      <c r="H246">
        <f>(Table2[[#This Row],[1Y Return vs Nifty]]-AVERAGE(Table2[1Y Return vs Nifty]))/_xlfn.STDEV.P(Table2[1Y Return vs Nifty])</f>
        <v>-0.22506563926596171</v>
      </c>
      <c r="I246">
        <v>-8.1496215108588608</v>
      </c>
      <c r="J246">
        <f>(Table2[[#This Row],[1M Return vs Nifty]]-AVERAGE(Table2[1M Return vs Nifty]))/_xlfn.STDEV.P(Table2[1M Return vs Nifty])</f>
        <v>-0.58518847735484703</v>
      </c>
      <c r="K246">
        <v>-3.24603465359966</v>
      </c>
      <c r="L246">
        <f>(Table2[[#This Row],[6M Return vs Nifty]]-AVERAGE(Table2[6M Return vs Nifty]))/_xlfn.STDEV.P(Table2[6M Return vs Nifty])</f>
        <v>-0.38397819764333874</v>
      </c>
      <c r="M246">
        <v>-8.7958389830454795</v>
      </c>
      <c r="N246">
        <f>(Table2[[#This Row],[1W Return vs Nifty]]-AVERAGE(Table2[1W Return vs Nifty]))/_xlfn.STDEV.P(Table2[1W Return vs Nifty])</f>
        <v>-1.5606492003075587</v>
      </c>
      <c r="O246">
        <v>2094.65</v>
      </c>
      <c r="P246">
        <v>2048.4289974465901</v>
      </c>
      <c r="Q246">
        <v>1768.9545570636001</v>
      </c>
      <c r="R246">
        <v>33.295816716188398</v>
      </c>
      <c r="S246" s="2">
        <f>(Table2[[#This Row],[Close Price]]-Table2[[#This Row],[20D EMA]])/Table2[[#This Row],[20D EMA]]</f>
        <v>-5.0676724035041698E-2</v>
      </c>
      <c r="T246" s="2">
        <f>(Table2[[#This Row],[Close Price]]-Table2[[#This Row],[50D EMA]])/Table2[[#This Row],[50D EMA]]</f>
        <v>-2.9256077472684106E-2</v>
      </c>
      <c r="U246" s="2">
        <f>(Table2[[#This Row],[Close Price]]-Table2[[#This Row],[200D EMA]])/Table2[[#This Row],[200D EMA]]</f>
        <v>0.12411027861610947</v>
      </c>
      <c r="V246">
        <v>0.954399973348387</v>
      </c>
      <c r="W246">
        <v>1918.45</v>
      </c>
      <c r="X246">
        <v>1997.3</v>
      </c>
      <c r="Y246">
        <v>1918.45</v>
      </c>
      <c r="Z246">
        <v>1997.3</v>
      </c>
      <c r="AA246">
        <v>1918.45</v>
      </c>
      <c r="AB246">
        <v>2338.75</v>
      </c>
      <c r="AC246" s="2">
        <f>(Table2[[#This Row],[Close Price]]/Table2[[#This Row],[Day Low]])-1</f>
        <v>3.6513852328702745E-2</v>
      </c>
      <c r="AD246" s="2">
        <f>(Table2[[#This Row],[Day High]]/Table2[[#This Row],[Close Price]])-1</f>
        <v>4.4254463163189151E-3</v>
      </c>
      <c r="AE246" s="2">
        <f>(Table2[[#This Row],[Close Price]]/Table2[[#This Row],[Current Week Low]])-1</f>
        <v>3.6513852328702745E-2</v>
      </c>
      <c r="AF246" s="2">
        <f>(Table2[[#This Row],[Current Week High]]/Table2[[#This Row],[Close Price]])-1</f>
        <v>4.4254463163189151E-3</v>
      </c>
      <c r="AG246" s="2">
        <f>(Table2[[#This Row],[Close Price]]/Table2[[#This Row],[Current Month Low]])-1</f>
        <v>3.6513852328702745E-2</v>
      </c>
      <c r="AH246" s="2">
        <f>(Table2[[#This Row],[Current Month High]]/Table2[[#This Row],[Close Price]])-1</f>
        <v>0.1761377923057581</v>
      </c>
      <c r="AI246">
        <v>22.119688207191299</v>
      </c>
      <c r="AJ246">
        <v>78.605110701935601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-0.09</v>
      </c>
      <c r="AM246" t="s">
        <v>10506</v>
      </c>
      <c r="AN246">
        <v>-7.22</v>
      </c>
      <c r="AO246" t="s">
        <v>10506</v>
      </c>
      <c r="AP246">
        <v>0.20906739947247499</v>
      </c>
      <c r="AQ246">
        <f>(Table2[[#This Row],[Sharpe Ratio]]-AVERAGE(Table2[Sharpe Ratio]))/_xlfn.STDEV.P(Table2[Sharpe Ratio])</f>
        <v>1.8330299507379511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-0.92185156383375522</v>
      </c>
      <c r="AS246">
        <f>_xlfn.RANK.AVG(Table2[[#This Row],[1Y Return vs Nifty Z-Score]],Table2[1Y Return vs Nifty Z-Score])</f>
        <v>367</v>
      </c>
      <c r="AT246">
        <f>_xlfn.RANK.AVG(Table2[[#This Row],[6M Return vs Nifty Z-Score]],Table2[6M Return vs Nifty Z-Score])</f>
        <v>449</v>
      </c>
      <c r="AU246">
        <f>_xlfn.RANK.AVG(Table2[[#This Row],[Sharpe Ratio Z-Score]],Table2[Sharpe Ratio Z-Score])</f>
        <v>25</v>
      </c>
      <c r="AV246">
        <f>(Table2[[#This Row],[Rank 1Y]]+Table2[[#This Row],[Rank 6M]]+Table2[[#This Row],[Rank Sharpe]])/3</f>
        <v>280.33333333333331</v>
      </c>
    </row>
    <row r="247" spans="1:48" x14ac:dyDescent="0.3">
      <c r="A247" t="s">
        <v>1812</v>
      </c>
      <c r="B247" t="s">
        <v>1813</v>
      </c>
      <c r="C247" t="s">
        <v>10459</v>
      </c>
      <c r="D247" t="s">
        <v>271</v>
      </c>
      <c r="E247">
        <v>3889.9535053999998</v>
      </c>
      <c r="F247">
        <v>2288.9</v>
      </c>
      <c r="G247">
        <v>89.617196164294498</v>
      </c>
      <c r="H247">
        <f>(Table2[[#This Row],[1Y Return vs Nifty]]-AVERAGE(Table2[1Y Return vs Nifty]))/_xlfn.STDEV.P(Table2[1Y Return vs Nifty])</f>
        <v>0.68847620056674952</v>
      </c>
      <c r="I247">
        <v>11.5512264401371</v>
      </c>
      <c r="J247">
        <f>(Table2[[#This Row],[1M Return vs Nifty]]-AVERAGE(Table2[1M Return vs Nifty]))/_xlfn.STDEV.P(Table2[1M Return vs Nifty])</f>
        <v>1.540435028295327</v>
      </c>
      <c r="K247">
        <v>53.510805308115302</v>
      </c>
      <c r="L247">
        <f>(Table2[[#This Row],[6M Return vs Nifty]]-AVERAGE(Table2[6M Return vs Nifty]))/_xlfn.STDEV.P(Table2[6M Return vs Nifty])</f>
        <v>1.4901486896975957</v>
      </c>
      <c r="M247">
        <v>-5.0614715050639196</v>
      </c>
      <c r="N247">
        <f>(Table2[[#This Row],[1W Return vs Nifty]]-AVERAGE(Table2[1W Return vs Nifty]))/_xlfn.STDEV.P(Table2[1W Return vs Nifty])</f>
        <v>-0.61982111713217136</v>
      </c>
      <c r="O247">
        <v>2268.83</v>
      </c>
      <c r="P247">
        <v>2084.4221823985399</v>
      </c>
      <c r="Q247">
        <v>1668.7527982394099</v>
      </c>
      <c r="R247">
        <v>46.555810751021497</v>
      </c>
      <c r="S247" s="2">
        <f>(Table2[[#This Row],[Close Price]]-Table2[[#This Row],[20D EMA]])/Table2[[#This Row],[20D EMA]]</f>
        <v>8.8459690677574632E-3</v>
      </c>
      <c r="T247" s="2">
        <f>(Table2[[#This Row],[Close Price]]-Table2[[#This Row],[50D EMA]])/Table2[[#This Row],[50D EMA]]</f>
        <v>9.8098081726499378E-2</v>
      </c>
      <c r="U247" s="2">
        <f>(Table2[[#This Row],[Close Price]]-Table2[[#This Row],[200D EMA]])/Table2[[#This Row],[200D EMA]]</f>
        <v>0.37162316816179497</v>
      </c>
      <c r="V247">
        <v>0.56848461435362896</v>
      </c>
      <c r="W247">
        <v>2215.75</v>
      </c>
      <c r="X247">
        <v>2314</v>
      </c>
      <c r="Y247">
        <v>2215.75</v>
      </c>
      <c r="Z247">
        <v>2314</v>
      </c>
      <c r="AA247">
        <v>2215.75</v>
      </c>
      <c r="AB247">
        <v>2471</v>
      </c>
      <c r="AC247" s="2">
        <f>(Table2[[#This Row],[Close Price]]/Table2[[#This Row],[Day Low]])-1</f>
        <v>3.3013652262213755E-2</v>
      </c>
      <c r="AD247" s="2">
        <f>(Table2[[#This Row],[Day High]]/Table2[[#This Row],[Close Price]])-1</f>
        <v>1.0965966184630194E-2</v>
      </c>
      <c r="AE247" s="2">
        <f>(Table2[[#This Row],[Close Price]]/Table2[[#This Row],[Current Week Low]])-1</f>
        <v>3.3013652262213755E-2</v>
      </c>
      <c r="AF247" s="2">
        <f>(Table2[[#This Row],[Current Week High]]/Table2[[#This Row],[Close Price]])-1</f>
        <v>1.0965966184630194E-2</v>
      </c>
      <c r="AG247" s="2">
        <f>(Table2[[#This Row],[Close Price]]/Table2[[#This Row],[Current Month Low]])-1</f>
        <v>3.3013652262213755E-2</v>
      </c>
      <c r="AH247" s="2">
        <f>(Table2[[#This Row],[Current Month High]]/Table2[[#This Row],[Close Price]])-1</f>
        <v>7.9557866223950224E-2</v>
      </c>
      <c r="AI247">
        <v>7.9557866223950198</v>
      </c>
      <c r="AJ247">
        <v>117.990476190476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0.12</v>
      </c>
      <c r="AM247" t="s">
        <v>10507</v>
      </c>
      <c r="AN247">
        <v>-4.75</v>
      </c>
      <c r="AO247" t="s">
        <v>10506</v>
      </c>
      <c r="AP247">
        <v>-7.0898393301616999E-2</v>
      </c>
      <c r="AQ247">
        <f>(Table2[[#This Row],[Sharpe Ratio]]-AVERAGE(Table2[Sharpe Ratio]))/_xlfn.STDEV.P(Table2[Sharpe Ratio])</f>
        <v>-1.3540728918937266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1.7451659095337742</v>
      </c>
      <c r="AS247">
        <f>_xlfn.RANK.AVG(Table2[[#This Row],[1Y Return vs Nifty Z-Score]],Table2[1Y Return vs Nifty Z-Score])</f>
        <v>118</v>
      </c>
      <c r="AT247">
        <f>_xlfn.RANK.AVG(Table2[[#This Row],[6M Return vs Nifty Z-Score]],Table2[6M Return vs Nifty Z-Score])</f>
        <v>56</v>
      </c>
      <c r="AU247">
        <f>_xlfn.RANK.AVG(Table2[[#This Row],[Sharpe Ratio Z-Score]],Table2[Sharpe Ratio Z-Score])</f>
        <v>667</v>
      </c>
      <c r="AV247">
        <f>(Table2[[#This Row],[Rank 1Y]]+Table2[[#This Row],[Rank 6M]]+Table2[[#This Row],[Rank Sharpe]])/3</f>
        <v>280.33333333333331</v>
      </c>
    </row>
    <row r="248" spans="1:48" x14ac:dyDescent="0.3">
      <c r="A248" t="s">
        <v>1205</v>
      </c>
      <c r="B248" t="s">
        <v>1206</v>
      </c>
      <c r="C248" t="s">
        <v>10465</v>
      </c>
      <c r="D248" t="s">
        <v>204</v>
      </c>
      <c r="E248">
        <v>9536.9270880000004</v>
      </c>
      <c r="F248">
        <v>624.20000000000005</v>
      </c>
      <c r="G248">
        <v>68.793375192176498</v>
      </c>
      <c r="H248">
        <f>(Table2[[#This Row],[1Y Return vs Nifty]]-AVERAGE(Table2[1Y Return vs Nifty]))/_xlfn.STDEV.P(Table2[1Y Return vs Nifty])</f>
        <v>0.40447016397683055</v>
      </c>
      <c r="I248">
        <v>-9.9542041715372491</v>
      </c>
      <c r="J248">
        <f>(Table2[[#This Row],[1M Return vs Nifty]]-AVERAGE(Table2[1M Return vs Nifty]))/_xlfn.STDEV.P(Table2[1M Return vs Nifty])</f>
        <v>-0.77989397079188438</v>
      </c>
      <c r="K248">
        <v>6.3982982429158097</v>
      </c>
      <c r="L248">
        <f>(Table2[[#This Row],[6M Return vs Nifty]]-AVERAGE(Table2[6M Return vs Nifty]))/_xlfn.STDEV.P(Table2[6M Return vs Nifty])</f>
        <v>-6.5519601216572992E-2</v>
      </c>
      <c r="M248">
        <v>-5.7432977890886798</v>
      </c>
      <c r="N248">
        <f>(Table2[[#This Row],[1W Return vs Nifty]]-AVERAGE(Table2[1W Return vs Nifty]))/_xlfn.STDEV.P(Table2[1W Return vs Nifty])</f>
        <v>-0.79159888663126088</v>
      </c>
      <c r="O248">
        <v>650.4</v>
      </c>
      <c r="P248">
        <v>619.27772636915495</v>
      </c>
      <c r="Q248">
        <v>534.82488703886304</v>
      </c>
      <c r="R248">
        <v>30.3700463634407</v>
      </c>
      <c r="S248" s="2">
        <f>(Table2[[#This Row],[Close Price]]-Table2[[#This Row],[20D EMA]])/Table2[[#This Row],[20D EMA]]</f>
        <v>-4.0282902829028189E-2</v>
      </c>
      <c r="T248" s="2">
        <f>(Table2[[#This Row],[Close Price]]-Table2[[#This Row],[50D EMA]])/Table2[[#This Row],[50D EMA]]</f>
        <v>7.9484105777621692E-3</v>
      </c>
      <c r="U248" s="2">
        <f>(Table2[[#This Row],[Close Price]]-Table2[[#This Row],[200D EMA]])/Table2[[#This Row],[200D EMA]]</f>
        <v>0.16711098366415877</v>
      </c>
      <c r="V248">
        <v>0.55900785060110603</v>
      </c>
      <c r="W248">
        <v>607</v>
      </c>
      <c r="X248">
        <v>633</v>
      </c>
      <c r="Y248">
        <v>607</v>
      </c>
      <c r="Z248">
        <v>633</v>
      </c>
      <c r="AA248">
        <v>607</v>
      </c>
      <c r="AB248">
        <v>704.8</v>
      </c>
      <c r="AC248" s="2">
        <f>(Table2[[#This Row],[Close Price]]/Table2[[#This Row],[Day Low]])-1</f>
        <v>2.8336079077430076E-2</v>
      </c>
      <c r="AD248" s="2">
        <f>(Table2[[#This Row],[Day High]]/Table2[[#This Row],[Close Price]])-1</f>
        <v>1.4098045498237566E-2</v>
      </c>
      <c r="AE248" s="2">
        <f>(Table2[[#This Row],[Close Price]]/Table2[[#This Row],[Current Week Low]])-1</f>
        <v>2.8336079077430076E-2</v>
      </c>
      <c r="AF248" s="2">
        <f>(Table2[[#This Row],[Current Week High]]/Table2[[#This Row],[Close Price]])-1</f>
        <v>1.4098045498237566E-2</v>
      </c>
      <c r="AG248" s="2">
        <f>(Table2[[#This Row],[Close Price]]/Table2[[#This Row],[Current Month Low]])-1</f>
        <v>2.8336079077430076E-2</v>
      </c>
      <c r="AH248" s="2">
        <f>(Table2[[#This Row],[Current Month High]]/Table2[[#This Row],[Close Price]])-1</f>
        <v>0.12912528035885917</v>
      </c>
      <c r="AI248">
        <v>13.393143223325801</v>
      </c>
      <c r="AJ248">
        <v>95.0625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0.05</v>
      </c>
      <c r="AM248" t="s">
        <v>10507</v>
      </c>
      <c r="AN248">
        <v>-8.02</v>
      </c>
      <c r="AO248" t="s">
        <v>10506</v>
      </c>
      <c r="AP248">
        <v>4.8952624063095002E-2</v>
      </c>
      <c r="AQ248">
        <f>(Table2[[#This Row],[Sharpe Ratio]]-AVERAGE(Table2[Sharpe Ratio]))/_xlfn.STDEV.P(Table2[Sharpe Ratio])</f>
        <v>1.0299213535577641E-2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-1.2222430811273099</v>
      </c>
      <c r="AS248">
        <f>_xlfn.RANK.AVG(Table2[[#This Row],[1Y Return vs Nifty Z-Score]],Table2[1Y Return vs Nifty Z-Score])</f>
        <v>171</v>
      </c>
      <c r="AT248">
        <f>_xlfn.RANK.AVG(Table2[[#This Row],[6M Return vs Nifty Z-Score]],Table2[6M Return vs Nifty Z-Score])</f>
        <v>341</v>
      </c>
      <c r="AU248">
        <f>_xlfn.RANK.AVG(Table2[[#This Row],[Sharpe Ratio Z-Score]],Table2[Sharpe Ratio Z-Score])</f>
        <v>334</v>
      </c>
      <c r="AV248">
        <f>(Table2[[#This Row],[Rank 1Y]]+Table2[[#This Row],[Rank 6M]]+Table2[[#This Row],[Rank Sharpe]])/3</f>
        <v>282</v>
      </c>
    </row>
    <row r="249" spans="1:48" x14ac:dyDescent="0.3">
      <c r="A249" t="s">
        <v>1536</v>
      </c>
      <c r="B249" t="s">
        <v>1537</v>
      </c>
      <c r="C249" t="s">
        <v>10472</v>
      </c>
      <c r="D249" t="s">
        <v>135</v>
      </c>
      <c r="E249">
        <v>6133.77</v>
      </c>
      <c r="F249">
        <v>215.22</v>
      </c>
      <c r="G249">
        <v>78.240641164980403</v>
      </c>
      <c r="H249">
        <f>(Table2[[#This Row],[1Y Return vs Nifty]]-AVERAGE(Table2[1Y Return vs Nifty]))/_xlfn.STDEV.P(Table2[1Y Return vs Nifty])</f>
        <v>0.53331686166691084</v>
      </c>
      <c r="I249">
        <v>6.9343711184603096</v>
      </c>
      <c r="J249">
        <f>(Table2[[#This Row],[1M Return vs Nifty]]-AVERAGE(Table2[1M Return vs Nifty]))/_xlfn.STDEV.P(Table2[1M Return vs Nifty])</f>
        <v>1.0422993024446965</v>
      </c>
      <c r="K249">
        <v>11.4017954702358</v>
      </c>
      <c r="L249">
        <f>(Table2[[#This Row],[6M Return vs Nifty]]-AVERAGE(Table2[6M Return vs Nifty]))/_xlfn.STDEV.P(Table2[6M Return vs Nifty])</f>
        <v>9.9697290540993924E-2</v>
      </c>
      <c r="M249">
        <v>-7.2922744772363304</v>
      </c>
      <c r="N249">
        <f>(Table2[[#This Row],[1W Return vs Nifty]]-AVERAGE(Table2[1W Return vs Nifty]))/_xlfn.STDEV.P(Table2[1W Return vs Nifty])</f>
        <v>-1.1818445646439135</v>
      </c>
      <c r="O249">
        <v>210.18</v>
      </c>
      <c r="P249">
        <v>204.008444656438</v>
      </c>
      <c r="Q249">
        <v>181.85853159611801</v>
      </c>
      <c r="R249">
        <v>52.198145587998802</v>
      </c>
      <c r="S249" s="2">
        <f>(Table2[[#This Row],[Close Price]]-Table2[[#This Row],[20D EMA]])/Table2[[#This Row],[20D EMA]]</f>
        <v>2.3979446188980836E-2</v>
      </c>
      <c r="T249" s="2">
        <f>(Table2[[#This Row],[Close Price]]-Table2[[#This Row],[50D EMA]])/Table2[[#This Row],[50D EMA]]</f>
        <v>5.4956329687444572E-2</v>
      </c>
      <c r="U249" s="2">
        <f>(Table2[[#This Row],[Close Price]]-Table2[[#This Row],[200D EMA]])/Table2[[#This Row],[200D EMA]]</f>
        <v>0.18344736488895155</v>
      </c>
      <c r="V249">
        <v>2.6371449851056199</v>
      </c>
      <c r="W249">
        <v>209.95</v>
      </c>
      <c r="X249">
        <v>222.42</v>
      </c>
      <c r="Y249">
        <v>209.95</v>
      </c>
      <c r="Z249">
        <v>222.42</v>
      </c>
      <c r="AA249">
        <v>188.14</v>
      </c>
      <c r="AB249">
        <v>242</v>
      </c>
      <c r="AC249" s="2">
        <f>(Table2[[#This Row],[Close Price]]/Table2[[#This Row],[Day Low]])-1</f>
        <v>2.5101214574898778E-2</v>
      </c>
      <c r="AD249" s="2">
        <f>(Table2[[#This Row],[Day High]]/Table2[[#This Row],[Close Price]])-1</f>
        <v>3.3454139949818718E-2</v>
      </c>
      <c r="AE249" s="2">
        <f>(Table2[[#This Row],[Close Price]]/Table2[[#This Row],[Current Week Low]])-1</f>
        <v>2.5101214574898778E-2</v>
      </c>
      <c r="AF249" s="2">
        <f>(Table2[[#This Row],[Current Week High]]/Table2[[#This Row],[Close Price]])-1</f>
        <v>3.3454139949818718E-2</v>
      </c>
      <c r="AG249" s="2">
        <f>(Table2[[#This Row],[Close Price]]/Table2[[#This Row],[Current Month Low]])-1</f>
        <v>0.14393536727968548</v>
      </c>
      <c r="AH249" s="2">
        <f>(Table2[[#This Row],[Current Month High]]/Table2[[#This Row],[Close Price]])-1</f>
        <v>0.1244308149800204</v>
      </c>
      <c r="AI249">
        <v>23.106588607006699</v>
      </c>
      <c r="AJ249">
        <v>108.546511627906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-0.08</v>
      </c>
      <c r="AM249" t="s">
        <v>10506</v>
      </c>
      <c r="AN249">
        <v>11.05</v>
      </c>
      <c r="AO249" t="s">
        <v>10507</v>
      </c>
      <c r="AP249">
        <v>2.183864195083E-2</v>
      </c>
      <c r="AQ249">
        <f>(Table2[[#This Row],[Sharpe Ratio]]-AVERAGE(Table2[Sharpe Ratio]))/_xlfn.STDEV.P(Table2[Sharpe Ratio])</f>
        <v>-0.29836367205771219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0.19510521795097557</v>
      </c>
      <c r="AS249">
        <f>_xlfn.RANK.AVG(Table2[[#This Row],[1Y Return vs Nifty Z-Score]],Table2[1Y Return vs Nifty Z-Score])</f>
        <v>140</v>
      </c>
      <c r="AT249">
        <f>_xlfn.RANK.AVG(Table2[[#This Row],[6M Return vs Nifty Z-Score]],Table2[6M Return vs Nifty Z-Score])</f>
        <v>292</v>
      </c>
      <c r="AU249">
        <f>_xlfn.RANK.AVG(Table2[[#This Row],[Sharpe Ratio Z-Score]],Table2[Sharpe Ratio Z-Score])</f>
        <v>415</v>
      </c>
      <c r="AV249">
        <f>(Table2[[#This Row],[Rank 1Y]]+Table2[[#This Row],[Rank 6M]]+Table2[[#This Row],[Rank Sharpe]])/3</f>
        <v>282.33333333333331</v>
      </c>
    </row>
    <row r="250" spans="1:48" x14ac:dyDescent="0.3">
      <c r="A250" t="s">
        <v>1595</v>
      </c>
      <c r="B250" t="s">
        <v>1596</v>
      </c>
      <c r="C250" t="s">
        <v>10473</v>
      </c>
      <c r="D250" t="s">
        <v>365</v>
      </c>
      <c r="E250">
        <v>5395.7590209600003</v>
      </c>
      <c r="F250">
        <v>1984.4</v>
      </c>
      <c r="G250">
        <v>67.609837948946407</v>
      </c>
      <c r="H250">
        <f>(Table2[[#This Row],[1Y Return vs Nifty]]-AVERAGE(Table2[1Y Return vs Nifty]))/_xlfn.STDEV.P(Table2[1Y Return vs Nifty])</f>
        <v>0.38832847115031233</v>
      </c>
      <c r="I250">
        <v>2.4861390798681802</v>
      </c>
      <c r="J250">
        <f>(Table2[[#This Row],[1M Return vs Nifty]]-AVERAGE(Table2[1M Return vs Nifty]))/_xlfn.STDEV.P(Table2[1M Return vs Nifty])</f>
        <v>0.56235719013883401</v>
      </c>
      <c r="K250">
        <v>61.970228004380402</v>
      </c>
      <c r="L250">
        <f>(Table2[[#This Row],[6M Return vs Nifty]]-AVERAGE(Table2[6M Return vs Nifty]))/_xlfn.STDEV.P(Table2[6M Return vs Nifty])</f>
        <v>1.7694812166167622</v>
      </c>
      <c r="M250">
        <v>-0.21951914680089599</v>
      </c>
      <c r="N250">
        <f>(Table2[[#This Row],[1W Return vs Nifty]]-AVERAGE(Table2[1W Return vs Nifty]))/_xlfn.STDEV.P(Table2[1W Return vs Nifty])</f>
        <v>0.600049391839105</v>
      </c>
      <c r="O250">
        <v>1943.57</v>
      </c>
      <c r="P250">
        <v>1770.7618581899401</v>
      </c>
      <c r="Q250">
        <v>1400.8309527392801</v>
      </c>
      <c r="R250">
        <v>53.175662542229702</v>
      </c>
      <c r="S250" s="2">
        <f>(Table2[[#This Row],[Close Price]]-Table2[[#This Row],[20D EMA]])/Table2[[#This Row],[20D EMA]]</f>
        <v>2.1007733192012715E-2</v>
      </c>
      <c r="T250" s="2">
        <f>(Table2[[#This Row],[Close Price]]-Table2[[#This Row],[50D EMA]])/Table2[[#This Row],[50D EMA]]</f>
        <v>0.12064758500526963</v>
      </c>
      <c r="U250" s="2">
        <f>(Table2[[#This Row],[Close Price]]-Table2[[#This Row],[200D EMA]])/Table2[[#This Row],[200D EMA]]</f>
        <v>0.41658777322100815</v>
      </c>
      <c r="V250">
        <v>0.50650547042862004</v>
      </c>
      <c r="W250">
        <v>1920</v>
      </c>
      <c r="X250">
        <v>2063.1</v>
      </c>
      <c r="Y250">
        <v>1920</v>
      </c>
      <c r="Z250">
        <v>2063.1</v>
      </c>
      <c r="AA250">
        <v>1890.35</v>
      </c>
      <c r="AB250">
        <v>2115.9</v>
      </c>
      <c r="AC250" s="2">
        <f>(Table2[[#This Row],[Close Price]]/Table2[[#This Row],[Day Low]])-1</f>
        <v>3.3541666666666803E-2</v>
      </c>
      <c r="AD250" s="2">
        <f>(Table2[[#This Row],[Day High]]/Table2[[#This Row],[Close Price]])-1</f>
        <v>3.96593428744203E-2</v>
      </c>
      <c r="AE250" s="2">
        <f>(Table2[[#This Row],[Close Price]]/Table2[[#This Row],[Current Week Low]])-1</f>
        <v>3.3541666666666803E-2</v>
      </c>
      <c r="AF250" s="2">
        <f>(Table2[[#This Row],[Current Week High]]/Table2[[#This Row],[Close Price]])-1</f>
        <v>3.96593428744203E-2</v>
      </c>
      <c r="AG250" s="2">
        <f>(Table2[[#This Row],[Close Price]]/Table2[[#This Row],[Current Month Low]])-1</f>
        <v>4.975269130055282E-2</v>
      </c>
      <c r="AH250" s="2">
        <f>(Table2[[#This Row],[Current Month High]]/Table2[[#This Row],[Close Price]])-1</f>
        <v>6.626688167708128E-2</v>
      </c>
      <c r="AI250">
        <v>6.62668816770812</v>
      </c>
      <c r="AJ250">
        <v>111.556503198294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0.43</v>
      </c>
      <c r="AM250" t="s">
        <v>10507</v>
      </c>
      <c r="AN250">
        <v>-0.92</v>
      </c>
      <c r="AO250" t="s">
        <v>10506</v>
      </c>
      <c r="AP250">
        <v>-4.7548691773280999E-2</v>
      </c>
      <c r="AQ250">
        <f>(Table2[[#This Row],[Sharpe Ratio]]-AVERAGE(Table2[Sharpe Ratio]))/_xlfn.STDEV.P(Table2[Sharpe Ratio])</f>
        <v>-1.0882622034586233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2.2319540662863901</v>
      </c>
      <c r="AS250">
        <f>_xlfn.RANK.AVG(Table2[[#This Row],[1Y Return vs Nifty Z-Score]],Table2[1Y Return vs Nifty Z-Score])</f>
        <v>177</v>
      </c>
      <c r="AT250">
        <f>_xlfn.RANK.AVG(Table2[[#This Row],[6M Return vs Nifty Z-Score]],Table2[6M Return vs Nifty Z-Score])</f>
        <v>43</v>
      </c>
      <c r="AU250">
        <f>_xlfn.RANK.AVG(Table2[[#This Row],[Sharpe Ratio Z-Score]],Table2[Sharpe Ratio Z-Score])</f>
        <v>628</v>
      </c>
      <c r="AV250">
        <f>(Table2[[#This Row],[Rank 1Y]]+Table2[[#This Row],[Rank 6M]]+Table2[[#This Row],[Rank Sharpe]])/3</f>
        <v>282.66666666666669</v>
      </c>
    </row>
    <row r="251" spans="1:48" x14ac:dyDescent="0.3">
      <c r="A251" t="s">
        <v>294</v>
      </c>
      <c r="B251" t="s">
        <v>295</v>
      </c>
      <c r="C251" t="s">
        <v>10466</v>
      </c>
      <c r="D251" t="s">
        <v>291</v>
      </c>
      <c r="E251">
        <v>90417.011316239994</v>
      </c>
      <c r="F251">
        <v>930.3</v>
      </c>
      <c r="G251">
        <v>27.967893987670799</v>
      </c>
      <c r="H251">
        <f>(Table2[[#This Row],[1Y Return vs Nifty]]-AVERAGE(Table2[1Y Return vs Nifty]))/_xlfn.STDEV.P(Table2[1Y Return vs Nifty])</f>
        <v>-0.15232885596732687</v>
      </c>
      <c r="I251">
        <v>-3.2413855440655399</v>
      </c>
      <c r="J251">
        <f>(Table2[[#This Row],[1M Return vs Nifty]]-AVERAGE(Table2[1M Return vs Nifty]))/_xlfn.STDEV.P(Table2[1M Return vs Nifty])</f>
        <v>-5.5614229167928027E-2</v>
      </c>
      <c r="K251">
        <v>6.2592132159139799</v>
      </c>
      <c r="L251">
        <f>(Table2[[#This Row],[6M Return vs Nifty]]-AVERAGE(Table2[6M Return vs Nifty]))/_xlfn.STDEV.P(Table2[6M Return vs Nifty])</f>
        <v>-7.0112228094787107E-2</v>
      </c>
      <c r="M251">
        <v>2.7009921345603201</v>
      </c>
      <c r="N251">
        <f>(Table2[[#This Row],[1W Return vs Nifty]]-AVERAGE(Table2[1W Return vs Nifty]))/_xlfn.STDEV.P(Table2[1W Return vs Nifty])</f>
        <v>1.3358363884151114</v>
      </c>
      <c r="O251">
        <v>910.74</v>
      </c>
      <c r="P251">
        <v>877.73260986796197</v>
      </c>
      <c r="Q251">
        <v>767.27729230550096</v>
      </c>
      <c r="R251">
        <v>58.395089760124399</v>
      </c>
      <c r="S251" s="2">
        <f>(Table2[[#This Row],[Close Price]]-Table2[[#This Row],[20D EMA]])/Table2[[#This Row],[20D EMA]]</f>
        <v>2.147704064826399E-2</v>
      </c>
      <c r="T251" s="2">
        <f>(Table2[[#This Row],[Close Price]]-Table2[[#This Row],[50D EMA]])/Table2[[#This Row],[50D EMA]]</f>
        <v>5.9889981915957E-2</v>
      </c>
      <c r="U251" s="2">
        <f>(Table2[[#This Row],[Close Price]]-Table2[[#This Row],[200D EMA]])/Table2[[#This Row],[200D EMA]]</f>
        <v>0.21246908950563531</v>
      </c>
      <c r="V251">
        <v>0.73700405164404403</v>
      </c>
      <c r="W251">
        <v>908.75</v>
      </c>
      <c r="X251">
        <v>942</v>
      </c>
      <c r="Y251">
        <v>908.75</v>
      </c>
      <c r="Z251">
        <v>942</v>
      </c>
      <c r="AA251">
        <v>886.15</v>
      </c>
      <c r="AB251">
        <v>965.6</v>
      </c>
      <c r="AC251" s="2">
        <f>(Table2[[#This Row],[Close Price]]/Table2[[#This Row],[Day Low]])-1</f>
        <v>2.3713892709766204E-2</v>
      </c>
      <c r="AD251" s="2">
        <f>(Table2[[#This Row],[Day High]]/Table2[[#This Row],[Close Price]])-1</f>
        <v>1.2576588197355631E-2</v>
      </c>
      <c r="AE251" s="2">
        <f>(Table2[[#This Row],[Close Price]]/Table2[[#This Row],[Current Week Low]])-1</f>
        <v>2.3713892709766204E-2</v>
      </c>
      <c r="AF251" s="2">
        <f>(Table2[[#This Row],[Current Week High]]/Table2[[#This Row],[Close Price]])-1</f>
        <v>1.2576588197355631E-2</v>
      </c>
      <c r="AG251" s="2">
        <f>(Table2[[#This Row],[Close Price]]/Table2[[#This Row],[Current Month Low]])-1</f>
        <v>4.9822264853579989E-2</v>
      </c>
      <c r="AH251" s="2">
        <f>(Table2[[#This Row],[Current Month High]]/Table2[[#This Row],[Close Price]])-1</f>
        <v>3.794474900569722E-2</v>
      </c>
      <c r="AI251">
        <v>5.3316134580242798</v>
      </c>
      <c r="AJ251">
        <v>82.949852507374601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0.06</v>
      </c>
      <c r="AM251" t="s">
        <v>10507</v>
      </c>
      <c r="AN251">
        <v>0.84</v>
      </c>
      <c r="AO251" t="s">
        <v>10507</v>
      </c>
      <c r="AP251">
        <v>0.11596025060622001</v>
      </c>
      <c r="AQ251">
        <f>(Table2[[#This Row],[Sharpe Ratio]]-AVERAGE(Table2[Sharpe Ratio]))/_xlfn.STDEV.P(Table2[Sharpe Ratio])</f>
        <v>0.77310739419756314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1.8308884693826326</v>
      </c>
      <c r="AS251">
        <f>_xlfn.RANK.AVG(Table2[[#This Row],[1Y Return vs Nifty Z-Score]],Table2[1Y Return vs Nifty Z-Score])</f>
        <v>342</v>
      </c>
      <c r="AT251">
        <f>_xlfn.RANK.AVG(Table2[[#This Row],[6M Return vs Nifty Z-Score]],Table2[6M Return vs Nifty Z-Score])</f>
        <v>342</v>
      </c>
      <c r="AU251">
        <f>_xlfn.RANK.AVG(Table2[[#This Row],[Sharpe Ratio Z-Score]],Table2[Sharpe Ratio Z-Score])</f>
        <v>166</v>
      </c>
      <c r="AV251">
        <f>(Table2[[#This Row],[Rank 1Y]]+Table2[[#This Row],[Rank 6M]]+Table2[[#This Row],[Rank Sharpe]])/3</f>
        <v>283.33333333333331</v>
      </c>
    </row>
    <row r="252" spans="1:48" x14ac:dyDescent="0.3">
      <c r="A252" t="s">
        <v>1571</v>
      </c>
      <c r="B252" t="s">
        <v>1572</v>
      </c>
      <c r="C252" t="s">
        <v>10461</v>
      </c>
      <c r="D252" t="s">
        <v>414</v>
      </c>
      <c r="E252">
        <v>5748.7385645929999</v>
      </c>
      <c r="F252">
        <v>186.31</v>
      </c>
      <c r="G252">
        <v>162.061582799744</v>
      </c>
      <c r="H252">
        <f>(Table2[[#This Row],[1Y Return vs Nifty]]-AVERAGE(Table2[1Y Return vs Nifty]))/_xlfn.STDEV.P(Table2[1Y Return vs Nifty])</f>
        <v>1.6765102001420471</v>
      </c>
      <c r="I252">
        <v>-22.863304641656701</v>
      </c>
      <c r="J252">
        <f>(Table2[[#This Row],[1M Return vs Nifty]]-AVERAGE(Table2[1M Return vs Nifty]))/_xlfn.STDEV.P(Table2[1M Return vs Nifty])</f>
        <v>-2.1727217041127953</v>
      </c>
      <c r="K252">
        <v>-2.5529999569316799</v>
      </c>
      <c r="L252">
        <f>(Table2[[#This Row],[6M Return vs Nifty]]-AVERAGE(Table2[6M Return vs Nifty]))/_xlfn.STDEV.P(Table2[6M Return vs Nifty])</f>
        <v>-0.36109399620150806</v>
      </c>
      <c r="M252">
        <v>-3.7043099433053399</v>
      </c>
      <c r="N252">
        <f>(Table2[[#This Row],[1W Return vs Nifty]]-AVERAGE(Table2[1W Return vs Nifty]))/_xlfn.STDEV.P(Table2[1W Return vs Nifty])</f>
        <v>-0.27790090755526464</v>
      </c>
      <c r="O252">
        <v>196.18</v>
      </c>
      <c r="P252">
        <v>190.63347529863799</v>
      </c>
      <c r="Q252">
        <v>151.06028071255301</v>
      </c>
      <c r="R252">
        <v>32.876004702166199</v>
      </c>
      <c r="S252" s="2">
        <f>(Table2[[#This Row],[Close Price]]-Table2[[#This Row],[20D EMA]])/Table2[[#This Row],[20D EMA]]</f>
        <v>-5.03109389336324E-2</v>
      </c>
      <c r="T252" s="2">
        <f>(Table2[[#This Row],[Close Price]]-Table2[[#This Row],[50D EMA]])/Table2[[#This Row],[50D EMA]]</f>
        <v>-2.2679517812204921E-2</v>
      </c>
      <c r="U252" s="2">
        <f>(Table2[[#This Row],[Close Price]]-Table2[[#This Row],[200D EMA]])/Table2[[#This Row],[200D EMA]]</f>
        <v>0.23334869444948519</v>
      </c>
      <c r="V252">
        <v>0.50602777089289697</v>
      </c>
      <c r="W252">
        <v>179.11</v>
      </c>
      <c r="X252">
        <v>189.61</v>
      </c>
      <c r="Y252">
        <v>179.11</v>
      </c>
      <c r="Z252">
        <v>189.61</v>
      </c>
      <c r="AA252">
        <v>179.11</v>
      </c>
      <c r="AB252">
        <v>218.75</v>
      </c>
      <c r="AC252" s="2">
        <f>(Table2[[#This Row],[Close Price]]/Table2[[#This Row],[Day Low]])-1</f>
        <v>4.0198760538216582E-2</v>
      </c>
      <c r="AD252" s="2">
        <f>(Table2[[#This Row],[Day High]]/Table2[[#This Row],[Close Price]])-1</f>
        <v>1.7712414792550035E-2</v>
      </c>
      <c r="AE252" s="2">
        <f>(Table2[[#This Row],[Close Price]]/Table2[[#This Row],[Current Week Low]])-1</f>
        <v>4.0198760538216582E-2</v>
      </c>
      <c r="AF252" s="2">
        <f>(Table2[[#This Row],[Current Week High]]/Table2[[#This Row],[Close Price]])-1</f>
        <v>1.7712414792550035E-2</v>
      </c>
      <c r="AG252" s="2">
        <f>(Table2[[#This Row],[Close Price]]/Table2[[#This Row],[Current Month Low]])-1</f>
        <v>4.0198760538216582E-2</v>
      </c>
      <c r="AH252" s="2">
        <f>(Table2[[#This Row],[Current Month High]]/Table2[[#This Row],[Close Price]])-1</f>
        <v>0.17411840480918905</v>
      </c>
      <c r="AI252">
        <v>28.7638881434168</v>
      </c>
      <c r="AJ252">
        <v>195.495638382236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0.17</v>
      </c>
      <c r="AM252" t="s">
        <v>10507</v>
      </c>
      <c r="AN252">
        <v>-10.59</v>
      </c>
      <c r="AO252" t="s">
        <v>10506</v>
      </c>
      <c r="AP252">
        <v>3.6669952751055002E-2</v>
      </c>
      <c r="AQ252">
        <f>(Table2[[#This Row],[Sharpe Ratio]]-AVERAGE(Table2[Sharpe Ratio]))/_xlfn.STDEV.P(Table2[Sharpe Ratio])</f>
        <v>-0.12952549956892925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-1.2647319072964502</v>
      </c>
      <c r="AS252">
        <f>_xlfn.RANK.AVG(Table2[[#This Row],[1Y Return vs Nifty Z-Score]],Table2[1Y Return vs Nifty Z-Score])</f>
        <v>43</v>
      </c>
      <c r="AT252">
        <f>_xlfn.RANK.AVG(Table2[[#This Row],[6M Return vs Nifty Z-Score]],Table2[6M Return vs Nifty Z-Score])</f>
        <v>438</v>
      </c>
      <c r="AU252">
        <f>_xlfn.RANK.AVG(Table2[[#This Row],[Sharpe Ratio Z-Score]],Table2[Sharpe Ratio Z-Score])</f>
        <v>372</v>
      </c>
      <c r="AV252">
        <f>(Table2[[#This Row],[Rank 1Y]]+Table2[[#This Row],[Rank 6M]]+Table2[[#This Row],[Rank Sharpe]])/3</f>
        <v>284.33333333333331</v>
      </c>
    </row>
    <row r="253" spans="1:48" x14ac:dyDescent="0.3">
      <c r="A253" t="s">
        <v>1236</v>
      </c>
      <c r="B253" t="s">
        <v>1237</v>
      </c>
      <c r="C253" t="s">
        <v>10474</v>
      </c>
      <c r="D253" t="s">
        <v>135</v>
      </c>
      <c r="E253">
        <v>8932.0093985250005</v>
      </c>
      <c r="F253">
        <v>609.75</v>
      </c>
      <c r="G253">
        <v>40.958422163620398</v>
      </c>
      <c r="H253">
        <f>(Table2[[#This Row],[1Y Return vs Nifty]]-AVERAGE(Table2[1Y Return vs Nifty]))/_xlfn.STDEV.P(Table2[1Y Return vs Nifty])</f>
        <v>2.4842683559497335E-2</v>
      </c>
      <c r="I253">
        <v>-5.3768452356410101</v>
      </c>
      <c r="J253">
        <f>(Table2[[#This Row],[1M Return vs Nifty]]-AVERAGE(Table2[1M Return vs Nifty]))/_xlfn.STDEV.P(Table2[1M Return vs Nifty])</f>
        <v>-0.28601970851948127</v>
      </c>
      <c r="K253">
        <v>24.601209683128001</v>
      </c>
      <c r="L253">
        <f>(Table2[[#This Row],[6M Return vs Nifty]]-AVERAGE(Table2[6M Return vs Nifty]))/_xlfn.STDEV.P(Table2[6M Return vs Nifty])</f>
        <v>0.53554567621958038</v>
      </c>
      <c r="M253">
        <v>1.2053898997751999</v>
      </c>
      <c r="N253">
        <f>(Table2[[#This Row],[1W Return vs Nifty]]-AVERAGE(Table2[1W Return vs Nifty]))/_xlfn.STDEV.P(Table2[1W Return vs Nifty])</f>
        <v>0.95903774927682928</v>
      </c>
      <c r="O253">
        <v>578.91999999999996</v>
      </c>
      <c r="P253">
        <v>538.29540113851499</v>
      </c>
      <c r="Q253">
        <v>468.60852364858101</v>
      </c>
      <c r="R253">
        <v>63.332010055022103</v>
      </c>
      <c r="S253" s="2">
        <f>(Table2[[#This Row],[Close Price]]-Table2[[#This Row],[20D EMA]])/Table2[[#This Row],[20D EMA]]</f>
        <v>5.3254335659503979E-2</v>
      </c>
      <c r="T253" s="2">
        <f>(Table2[[#This Row],[Close Price]]-Table2[[#This Row],[50D EMA]])/Table2[[#This Row],[50D EMA]]</f>
        <v>0.13274235431020931</v>
      </c>
      <c r="U253" s="2">
        <f>(Table2[[#This Row],[Close Price]]-Table2[[#This Row],[200D EMA]])/Table2[[#This Row],[200D EMA]]</f>
        <v>0.30119272106382733</v>
      </c>
      <c r="V253">
        <v>1.8613565642243499</v>
      </c>
      <c r="W253">
        <v>582.04999999999995</v>
      </c>
      <c r="X253">
        <v>615.79999999999995</v>
      </c>
      <c r="Y253">
        <v>582.04999999999995</v>
      </c>
      <c r="Z253">
        <v>615.79999999999995</v>
      </c>
      <c r="AA253">
        <v>517.6</v>
      </c>
      <c r="AB253">
        <v>699</v>
      </c>
      <c r="AC253" s="2">
        <f>(Table2[[#This Row],[Close Price]]/Table2[[#This Row],[Day Low]])-1</f>
        <v>4.7590413194742887E-2</v>
      </c>
      <c r="AD253" s="2">
        <f>(Table2[[#This Row],[Day High]]/Table2[[#This Row],[Close Price]])-1</f>
        <v>9.9220992209920755E-3</v>
      </c>
      <c r="AE253" s="2">
        <f>(Table2[[#This Row],[Close Price]]/Table2[[#This Row],[Current Week Low]])-1</f>
        <v>4.7590413194742887E-2</v>
      </c>
      <c r="AF253" s="2">
        <f>(Table2[[#This Row],[Current Week High]]/Table2[[#This Row],[Close Price]])-1</f>
        <v>9.9220992209920755E-3</v>
      </c>
      <c r="AG253" s="2">
        <f>(Table2[[#This Row],[Close Price]]/Table2[[#This Row],[Current Month Low]])-1</f>
        <v>0.17803323029366291</v>
      </c>
      <c r="AH253" s="2">
        <f>(Table2[[#This Row],[Current Month High]]/Table2[[#This Row],[Close Price]])-1</f>
        <v>0.14637146371463716</v>
      </c>
      <c r="AI253">
        <v>14.6371463714637</v>
      </c>
      <c r="AJ253">
        <v>73.717948717948701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0.26</v>
      </c>
      <c r="AM253" t="s">
        <v>10507</v>
      </c>
      <c r="AN253">
        <v>12.01</v>
      </c>
      <c r="AO253" t="s">
        <v>10507</v>
      </c>
      <c r="AP253">
        <v>3.0180147769156E-2</v>
      </c>
      <c r="AQ253">
        <f>(Table2[[#This Row],[Sharpe Ratio]]-AVERAGE(Table2[Sharpe Ratio]))/_xlfn.STDEV.P(Table2[Sharpe Ratio])</f>
        <v>-0.20340479639654369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1.0300016041398821</v>
      </c>
      <c r="AS253">
        <f>_xlfn.RANK.AVG(Table2[[#This Row],[1Y Return vs Nifty Z-Score]],Table2[1Y Return vs Nifty Z-Score])</f>
        <v>280</v>
      </c>
      <c r="AT253">
        <f>_xlfn.RANK.AVG(Table2[[#This Row],[6M Return vs Nifty Z-Score]],Table2[6M Return vs Nifty Z-Score])</f>
        <v>182</v>
      </c>
      <c r="AU253">
        <f>_xlfn.RANK.AVG(Table2[[#This Row],[Sharpe Ratio Z-Score]],Table2[Sharpe Ratio Z-Score])</f>
        <v>392</v>
      </c>
      <c r="AV253">
        <f>(Table2[[#This Row],[Rank 1Y]]+Table2[[#This Row],[Rank 6M]]+Table2[[#This Row],[Rank Sharpe]])/3</f>
        <v>284.66666666666669</v>
      </c>
    </row>
    <row r="254" spans="1:48" x14ac:dyDescent="0.3">
      <c r="A254" t="s">
        <v>1358</v>
      </c>
      <c r="B254" t="s">
        <v>1359</v>
      </c>
      <c r="C254" t="s">
        <v>10464</v>
      </c>
      <c r="D254" t="s">
        <v>46</v>
      </c>
      <c r="E254">
        <v>7656.5469564149998</v>
      </c>
      <c r="F254">
        <v>523.65</v>
      </c>
      <c r="G254">
        <v>91.498036813097599</v>
      </c>
      <c r="H254">
        <f>(Table2[[#This Row],[1Y Return vs Nifty]]-AVERAGE(Table2[1Y Return vs Nifty]))/_xlfn.STDEV.P(Table2[1Y Return vs Nifty])</f>
        <v>0.71412807775292997</v>
      </c>
      <c r="I254">
        <v>-8.4348279989245292</v>
      </c>
      <c r="J254">
        <f>(Table2[[#This Row],[1M Return vs Nifty]]-AVERAGE(Table2[1M Return vs Nifty]))/_xlfn.STDEV.P(Table2[1M Return vs Nifty])</f>
        <v>-0.61596083885442765</v>
      </c>
      <c r="K254">
        <v>28.524610396617099</v>
      </c>
      <c r="L254">
        <f>(Table2[[#This Row],[6M Return vs Nifty]]-AVERAGE(Table2[6M Return vs Nifty]))/_xlfn.STDEV.P(Table2[6M Return vs Nifty])</f>
        <v>0.6650974760012881</v>
      </c>
      <c r="M254">
        <v>-5.47563817231367</v>
      </c>
      <c r="N254">
        <f>(Table2[[#This Row],[1W Return vs Nifty]]-AVERAGE(Table2[1W Return vs Nifty]))/_xlfn.STDEV.P(Table2[1W Return vs Nifty])</f>
        <v>-0.72416532909342535</v>
      </c>
      <c r="O254">
        <v>522.29999999999995</v>
      </c>
      <c r="P254">
        <v>496.42878379228398</v>
      </c>
      <c r="Q254">
        <v>423.20101407790702</v>
      </c>
      <c r="R254">
        <v>47.901224786050498</v>
      </c>
      <c r="S254" s="2">
        <f>(Table2[[#This Row],[Close Price]]-Table2[[#This Row],[20D EMA]])/Table2[[#This Row],[20D EMA]]</f>
        <v>2.58472142446874E-3</v>
      </c>
      <c r="T254" s="2">
        <f>(Table2[[#This Row],[Close Price]]-Table2[[#This Row],[50D EMA]])/Table2[[#This Row],[50D EMA]]</f>
        <v>5.4834081133993864E-2</v>
      </c>
      <c r="U254" s="2">
        <f>(Table2[[#This Row],[Close Price]]-Table2[[#This Row],[200D EMA]])/Table2[[#This Row],[200D EMA]]</f>
        <v>0.23735525809397356</v>
      </c>
      <c r="V254">
        <v>0.56928847341515498</v>
      </c>
      <c r="W254">
        <v>497.15</v>
      </c>
      <c r="X254">
        <v>525.95000000000005</v>
      </c>
      <c r="Y254">
        <v>497.15</v>
      </c>
      <c r="Z254">
        <v>525.95000000000005</v>
      </c>
      <c r="AA254">
        <v>497.15</v>
      </c>
      <c r="AB254">
        <v>559</v>
      </c>
      <c r="AC254" s="2">
        <f>(Table2[[#This Row],[Close Price]]/Table2[[#This Row],[Day Low]])-1</f>
        <v>5.3303831841496452E-2</v>
      </c>
      <c r="AD254" s="2">
        <f>(Table2[[#This Row],[Day High]]/Table2[[#This Row],[Close Price]])-1</f>
        <v>4.3922467296859669E-3</v>
      </c>
      <c r="AE254" s="2">
        <f>(Table2[[#This Row],[Close Price]]/Table2[[#This Row],[Current Week Low]])-1</f>
        <v>5.3303831841496452E-2</v>
      </c>
      <c r="AF254" s="2">
        <f>(Table2[[#This Row],[Current Week High]]/Table2[[#This Row],[Close Price]])-1</f>
        <v>4.3922467296859669E-3</v>
      </c>
      <c r="AG254" s="2">
        <f>(Table2[[#This Row],[Close Price]]/Table2[[#This Row],[Current Month Low]])-1</f>
        <v>5.3303831841496452E-2</v>
      </c>
      <c r="AH254" s="2">
        <f>(Table2[[#This Row],[Current Month High]]/Table2[[#This Row],[Close Price]])-1</f>
        <v>6.7506922562780458E-2</v>
      </c>
      <c r="AI254">
        <v>7.7055285018619202</v>
      </c>
      <c r="AJ254">
        <v>115.84913437757599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0.06</v>
      </c>
      <c r="AM254" t="s">
        <v>10507</v>
      </c>
      <c r="AN254">
        <v>-1.69</v>
      </c>
      <c r="AO254" t="s">
        <v>10506</v>
      </c>
      <c r="AP254">
        <v>-3.0472641318165999E-2</v>
      </c>
      <c r="AQ254">
        <f>(Table2[[#This Row],[Sharpe Ratio]]-AVERAGE(Table2[Sharpe Ratio]))/_xlfn.STDEV.P(Table2[Sharpe Ratio])</f>
        <v>-0.89387013717381925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-0.85477075136745417</v>
      </c>
      <c r="AS254">
        <f>_xlfn.RANK.AVG(Table2[[#This Row],[1Y Return vs Nifty Z-Score]],Table2[1Y Return vs Nifty Z-Score])</f>
        <v>112</v>
      </c>
      <c r="AT254">
        <f>_xlfn.RANK.AVG(Table2[[#This Row],[6M Return vs Nifty Z-Score]],Table2[6M Return vs Nifty Z-Score])</f>
        <v>152</v>
      </c>
      <c r="AU254">
        <f>_xlfn.RANK.AVG(Table2[[#This Row],[Sharpe Ratio Z-Score]],Table2[Sharpe Ratio Z-Score])</f>
        <v>591</v>
      </c>
      <c r="AV254">
        <f>(Table2[[#This Row],[Rank 1Y]]+Table2[[#This Row],[Rank 6M]]+Table2[[#This Row],[Rank Sharpe]])/3</f>
        <v>285</v>
      </c>
    </row>
    <row r="255" spans="1:48" x14ac:dyDescent="0.3">
      <c r="A255" t="s">
        <v>892</v>
      </c>
      <c r="B255" t="s">
        <v>893</v>
      </c>
      <c r="C255" t="s">
        <v>10461</v>
      </c>
      <c r="D255" t="s">
        <v>414</v>
      </c>
      <c r="E255">
        <v>16792.933223184998</v>
      </c>
      <c r="F255">
        <v>4743.6499999999996</v>
      </c>
      <c r="G255">
        <v>57.446226226493003</v>
      </c>
      <c r="H255">
        <f>(Table2[[#This Row],[1Y Return vs Nifty]]-AVERAGE(Table2[1Y Return vs Nifty]))/_xlfn.STDEV.P(Table2[1Y Return vs Nifty])</f>
        <v>0.24971187976692796</v>
      </c>
      <c r="I255">
        <v>-9.7939169579162098</v>
      </c>
      <c r="J255">
        <f>(Table2[[#This Row],[1M Return vs Nifty]]-AVERAGE(Table2[1M Return vs Nifty]))/_xlfn.STDEV.P(Table2[1M Return vs Nifty])</f>
        <v>-0.76259977768022047</v>
      </c>
      <c r="K255">
        <v>29.966722866283799</v>
      </c>
      <c r="L255">
        <f>(Table2[[#This Row],[6M Return vs Nifty]]-AVERAGE(Table2[6M Return vs Nifty]))/_xlfn.STDEV.P(Table2[6M Return vs Nifty])</f>
        <v>0.71271643709558252</v>
      </c>
      <c r="M255">
        <v>1.24295760022664</v>
      </c>
      <c r="N255">
        <f>(Table2[[#This Row],[1W Return vs Nifty]]-AVERAGE(Table2[1W Return vs Nifty]))/_xlfn.STDEV.P(Table2[1W Return vs Nifty])</f>
        <v>0.968502470628821</v>
      </c>
      <c r="O255">
        <v>4878.12</v>
      </c>
      <c r="P255">
        <v>4890.9873377576896</v>
      </c>
      <c r="Q255">
        <v>3999.6416815051798</v>
      </c>
      <c r="R255">
        <v>38.199410895543103</v>
      </c>
      <c r="S255" s="2">
        <f>(Table2[[#This Row],[Close Price]]-Table2[[#This Row],[20D EMA]])/Table2[[#This Row],[20D EMA]]</f>
        <v>-2.756594753716601E-2</v>
      </c>
      <c r="T255" s="2">
        <f>(Table2[[#This Row],[Close Price]]-Table2[[#This Row],[50D EMA]])/Table2[[#This Row],[50D EMA]]</f>
        <v>-3.0124252545139053E-2</v>
      </c>
      <c r="U255" s="2">
        <f>(Table2[[#This Row],[Close Price]]-Table2[[#This Row],[200D EMA]])/Table2[[#This Row],[200D EMA]]</f>
        <v>0.18601874311271507</v>
      </c>
      <c r="V255">
        <v>0.87626494375160202</v>
      </c>
      <c r="W255">
        <v>4654.1499999999996</v>
      </c>
      <c r="X255">
        <v>4822.3</v>
      </c>
      <c r="Y255">
        <v>4654.1499999999996</v>
      </c>
      <c r="Z255">
        <v>4822.3</v>
      </c>
      <c r="AA255">
        <v>4654.1499999999996</v>
      </c>
      <c r="AB255">
        <v>5150</v>
      </c>
      <c r="AC255" s="2">
        <f>(Table2[[#This Row],[Close Price]]/Table2[[#This Row],[Day Low]])-1</f>
        <v>1.9230149436524346E-2</v>
      </c>
      <c r="AD255" s="2">
        <f>(Table2[[#This Row],[Day High]]/Table2[[#This Row],[Close Price]])-1</f>
        <v>1.6580059658701796E-2</v>
      </c>
      <c r="AE255" s="2">
        <f>(Table2[[#This Row],[Close Price]]/Table2[[#This Row],[Current Week Low]])-1</f>
        <v>1.9230149436524346E-2</v>
      </c>
      <c r="AF255" s="2">
        <f>(Table2[[#This Row],[Current Week High]]/Table2[[#This Row],[Close Price]])-1</f>
        <v>1.6580059658701796E-2</v>
      </c>
      <c r="AG255" s="2">
        <f>(Table2[[#This Row],[Close Price]]/Table2[[#This Row],[Current Month Low]])-1</f>
        <v>1.9230149436524346E-2</v>
      </c>
      <c r="AH255" s="2">
        <f>(Table2[[#This Row],[Current Month High]]/Table2[[#This Row],[Close Price]])-1</f>
        <v>8.5661884835517066E-2</v>
      </c>
      <c r="AI255">
        <v>15.944473137773601</v>
      </c>
      <c r="AJ255">
        <v>125.888095238095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-0.17</v>
      </c>
      <c r="AM255" t="s">
        <v>10506</v>
      </c>
      <c r="AN255">
        <v>-4.95</v>
      </c>
      <c r="AO255" t="s">
        <v>10506</v>
      </c>
      <c r="AQ255">
        <f>(Table2[[#This Row],[Sharpe Ratio]]-AVERAGE(Table2[Sharpe Ratio]))/_xlfn.STDEV.P(Table2[Sharpe Ratio])</f>
        <v>-0.54697260799606973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214</v>
      </c>
      <c r="AT255">
        <f>_xlfn.RANK.AVG(Table2[[#This Row],[6M Return vs Nifty Z-Score]],Table2[6M Return vs Nifty Z-Score])</f>
        <v>137</v>
      </c>
      <c r="AU255">
        <f>_xlfn.RANK.AVG(Table2[[#This Row],[Sharpe Ratio Z-Score]],Table2[Sharpe Ratio Z-Score])</f>
        <v>504.5</v>
      </c>
      <c r="AV255">
        <f>(Table2[[#This Row],[Rank 1Y]]+Table2[[#This Row],[Rank 6M]]+Table2[[#This Row],[Rank Sharpe]])/3</f>
        <v>285.16666666666669</v>
      </c>
    </row>
    <row r="256" spans="1:48" x14ac:dyDescent="0.3">
      <c r="A256" t="s">
        <v>1093</v>
      </c>
      <c r="B256" t="s">
        <v>1094</v>
      </c>
      <c r="C256" t="s">
        <v>10465</v>
      </c>
      <c r="D256" t="s">
        <v>204</v>
      </c>
      <c r="E256">
        <v>11059.379221555</v>
      </c>
      <c r="F256">
        <v>470.05</v>
      </c>
      <c r="G256">
        <v>30.213579109678601</v>
      </c>
      <c r="H256">
        <f>(Table2[[#This Row],[1Y Return vs Nifty]]-AVERAGE(Table2[1Y Return vs Nifty]))/_xlfn.STDEV.P(Table2[1Y Return vs Nifty])</f>
        <v>-0.12170104122648995</v>
      </c>
      <c r="I256">
        <v>-3.4170874086364602</v>
      </c>
      <c r="J256">
        <f>(Table2[[#This Row],[1M Return vs Nifty]]-AVERAGE(Table2[1M Return vs Nifty]))/_xlfn.STDEV.P(Table2[1M Return vs Nifty])</f>
        <v>-7.4571586447548618E-2</v>
      </c>
      <c r="K256">
        <v>3.7194118426565499</v>
      </c>
      <c r="L256">
        <f>(Table2[[#This Row],[6M Return vs Nifty]]-AVERAGE(Table2[6M Return vs Nifty]))/_xlfn.STDEV.P(Table2[6M Return vs Nifty])</f>
        <v>-0.15397718684404008</v>
      </c>
      <c r="M256">
        <v>-1.9736520863953799</v>
      </c>
      <c r="N256">
        <f>(Table2[[#This Row],[1W Return vs Nifty]]-AVERAGE(Table2[1W Return vs Nifty]))/_xlfn.STDEV.P(Table2[1W Return vs Nifty])</f>
        <v>0.15811711256446331</v>
      </c>
      <c r="O256">
        <v>480.41</v>
      </c>
      <c r="P256">
        <v>462.03875253347502</v>
      </c>
      <c r="Q256">
        <v>404.82829218561199</v>
      </c>
      <c r="R256">
        <v>32.9213449155191</v>
      </c>
      <c r="S256" s="2">
        <f>(Table2[[#This Row],[Close Price]]-Table2[[#This Row],[20D EMA]])/Table2[[#This Row],[20D EMA]]</f>
        <v>-2.1564913303220194E-2</v>
      </c>
      <c r="T256" s="2">
        <f>(Table2[[#This Row],[Close Price]]-Table2[[#This Row],[50D EMA]])/Table2[[#This Row],[50D EMA]]</f>
        <v>1.7338908095040299E-2</v>
      </c>
      <c r="U256" s="2">
        <f>(Table2[[#This Row],[Close Price]]-Table2[[#This Row],[200D EMA]])/Table2[[#This Row],[200D EMA]]</f>
        <v>0.16110955946844782</v>
      </c>
      <c r="V256">
        <v>0.403794278766544</v>
      </c>
      <c r="W256">
        <v>463.05</v>
      </c>
      <c r="X256">
        <v>473.75</v>
      </c>
      <c r="Y256">
        <v>463.05</v>
      </c>
      <c r="Z256">
        <v>473.75</v>
      </c>
      <c r="AA256">
        <v>463.05</v>
      </c>
      <c r="AB256">
        <v>512.4</v>
      </c>
      <c r="AC256" s="2">
        <f>(Table2[[#This Row],[Close Price]]/Table2[[#This Row],[Day Low]])-1</f>
        <v>1.5117157974300799E-2</v>
      </c>
      <c r="AD256" s="2">
        <f>(Table2[[#This Row],[Day High]]/Table2[[#This Row],[Close Price]])-1</f>
        <v>7.8715030315923418E-3</v>
      </c>
      <c r="AE256" s="2">
        <f>(Table2[[#This Row],[Close Price]]/Table2[[#This Row],[Current Week Low]])-1</f>
        <v>1.5117157974300799E-2</v>
      </c>
      <c r="AF256" s="2">
        <f>(Table2[[#This Row],[Current Week High]]/Table2[[#This Row],[Close Price]])-1</f>
        <v>7.8715030315923418E-3</v>
      </c>
      <c r="AG256" s="2">
        <f>(Table2[[#This Row],[Close Price]]/Table2[[#This Row],[Current Month Low]])-1</f>
        <v>1.5117157974300799E-2</v>
      </c>
      <c r="AH256" s="2">
        <f>(Table2[[#This Row],[Current Month High]]/Table2[[#This Row],[Close Price]])-1</f>
        <v>9.0096798212955909E-2</v>
      </c>
      <c r="AI256">
        <v>9.00967982129559</v>
      </c>
      <c r="AJ256">
        <v>67.875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0.03</v>
      </c>
      <c r="AM256" t="s">
        <v>10507</v>
      </c>
      <c r="AN256">
        <v>-4.59</v>
      </c>
      <c r="AO256" t="s">
        <v>10506</v>
      </c>
      <c r="AP256">
        <v>0.121577063912278</v>
      </c>
      <c r="AQ256">
        <f>(Table2[[#This Row],[Sharpe Ratio]]-AVERAGE(Table2[Sharpe Ratio]))/_xlfn.STDEV.P(Table2[Sharpe Ratio])</f>
        <v>0.8370486402937023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0.64491593834008709</v>
      </c>
      <c r="AS256">
        <f>_xlfn.RANK.AVG(Table2[[#This Row],[1Y Return vs Nifty Z-Score]],Table2[1Y Return vs Nifty Z-Score])</f>
        <v>333</v>
      </c>
      <c r="AT256">
        <f>_xlfn.RANK.AVG(Table2[[#This Row],[6M Return vs Nifty Z-Score]],Table2[6M Return vs Nifty Z-Score])</f>
        <v>375</v>
      </c>
      <c r="AU256">
        <f>_xlfn.RANK.AVG(Table2[[#This Row],[Sharpe Ratio Z-Score]],Table2[Sharpe Ratio Z-Score])</f>
        <v>153</v>
      </c>
      <c r="AV256">
        <f>(Table2[[#This Row],[Rank 1Y]]+Table2[[#This Row],[Rank 6M]]+Table2[[#This Row],[Rank Sharpe]])/3</f>
        <v>287</v>
      </c>
    </row>
    <row r="257" spans="1:48" x14ac:dyDescent="0.3">
      <c r="A257" t="s">
        <v>309</v>
      </c>
      <c r="B257" t="s">
        <v>310</v>
      </c>
      <c r="C257" t="s">
        <v>10463</v>
      </c>
      <c r="D257" t="s">
        <v>177</v>
      </c>
      <c r="E257">
        <v>85350.451877369997</v>
      </c>
      <c r="F257">
        <v>3138.05</v>
      </c>
      <c r="G257">
        <v>42.028577751913502</v>
      </c>
      <c r="H257">
        <f>(Table2[[#This Row],[1Y Return vs Nifty]]-AVERAGE(Table2[1Y Return vs Nifty]))/_xlfn.STDEV.P(Table2[1Y Return vs Nifty])</f>
        <v>3.9438018756271495E-2</v>
      </c>
      <c r="I257">
        <v>6.4626981819607598</v>
      </c>
      <c r="J257">
        <f>(Table2[[#This Row],[1M Return vs Nifty]]-AVERAGE(Table2[1M Return vs Nifty]))/_xlfn.STDEV.P(Table2[1M Return vs Nifty])</f>
        <v>0.99140813860766974</v>
      </c>
      <c r="K257">
        <v>15.075911992366301</v>
      </c>
      <c r="L257">
        <f>(Table2[[#This Row],[6M Return vs Nifty]]-AVERAGE(Table2[6M Return vs Nifty]))/_xlfn.STDEV.P(Table2[6M Return vs Nifty])</f>
        <v>0.22101765591005057</v>
      </c>
      <c r="M257">
        <v>3.2113843517763101</v>
      </c>
      <c r="N257">
        <f>(Table2[[#This Row],[1W Return vs Nifty]]-AVERAGE(Table2[1W Return vs Nifty]))/_xlfn.STDEV.P(Table2[1W Return vs Nifty])</f>
        <v>1.4644234474611859</v>
      </c>
      <c r="O257">
        <v>2999.12</v>
      </c>
      <c r="P257">
        <v>2895.7609259389701</v>
      </c>
      <c r="Q257">
        <v>2562.4834617153901</v>
      </c>
      <c r="R257">
        <v>83.263206898629804</v>
      </c>
      <c r="S257" s="2">
        <f>(Table2[[#This Row],[Close Price]]-Table2[[#This Row],[20D EMA]])/Table2[[#This Row],[20D EMA]]</f>
        <v>4.6323588252554178E-2</v>
      </c>
      <c r="T257" s="2">
        <f>(Table2[[#This Row],[Close Price]]-Table2[[#This Row],[50D EMA]])/Table2[[#This Row],[50D EMA]]</f>
        <v>8.3670261550499447E-2</v>
      </c>
      <c r="U257" s="2">
        <f>(Table2[[#This Row],[Close Price]]-Table2[[#This Row],[200D EMA]])/Table2[[#This Row],[200D EMA]]</f>
        <v>0.22461278165647613</v>
      </c>
      <c r="V257">
        <v>0.93599556867746103</v>
      </c>
      <c r="W257">
        <v>3105</v>
      </c>
      <c r="X257">
        <v>3171.45</v>
      </c>
      <c r="Y257">
        <v>3105</v>
      </c>
      <c r="Z257">
        <v>3171.45</v>
      </c>
      <c r="AA257">
        <v>2832.2</v>
      </c>
      <c r="AB257">
        <v>3171.45</v>
      </c>
      <c r="AC257" s="2">
        <f>(Table2[[#This Row],[Close Price]]/Table2[[#This Row],[Day Low]])-1</f>
        <v>1.0644122383252963E-2</v>
      </c>
      <c r="AD257" s="2">
        <f>(Table2[[#This Row],[Day High]]/Table2[[#This Row],[Close Price]])-1</f>
        <v>1.0643552524656874E-2</v>
      </c>
      <c r="AE257" s="2">
        <f>(Table2[[#This Row],[Close Price]]/Table2[[#This Row],[Current Week Low]])-1</f>
        <v>1.0644122383252963E-2</v>
      </c>
      <c r="AF257" s="2">
        <f>(Table2[[#This Row],[Current Week High]]/Table2[[#This Row],[Close Price]])-1</f>
        <v>1.0643552524656874E-2</v>
      </c>
      <c r="AG257" s="2">
        <f>(Table2[[#This Row],[Close Price]]/Table2[[#This Row],[Current Month Low]])-1</f>
        <v>0.10799025492549985</v>
      </c>
      <c r="AH257" s="2">
        <f>(Table2[[#This Row],[Current Month High]]/Table2[[#This Row],[Close Price]])-1</f>
        <v>1.0643552524656874E-2</v>
      </c>
      <c r="AI257">
        <v>1.0643552524656801</v>
      </c>
      <c r="AJ257">
        <v>71.929103659872894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</v>
      </c>
      <c r="AM257" t="s">
        <v>10505</v>
      </c>
      <c r="AN257">
        <v>9.01</v>
      </c>
      <c r="AO257" t="s">
        <v>10507</v>
      </c>
      <c r="AP257">
        <v>4.8128462719755002E-2</v>
      </c>
      <c r="AQ257">
        <f>(Table2[[#This Row],[Sharpe Ratio]]-AVERAGE(Table2[Sharpe Ratio]))/_xlfn.STDEV.P(Table2[Sharpe Ratio])</f>
        <v>9.1704247060913897E-4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2.7172043032057869</v>
      </c>
      <c r="AS257">
        <f>_xlfn.RANK.AVG(Table2[[#This Row],[1Y Return vs Nifty Z-Score]],Table2[1Y Return vs Nifty Z-Score])</f>
        <v>275</v>
      </c>
      <c r="AT257">
        <f>_xlfn.RANK.AVG(Table2[[#This Row],[6M Return vs Nifty Z-Score]],Table2[6M Return vs Nifty Z-Score])</f>
        <v>252</v>
      </c>
      <c r="AU257">
        <f>_xlfn.RANK.AVG(Table2[[#This Row],[Sharpe Ratio Z-Score]],Table2[Sharpe Ratio Z-Score])</f>
        <v>337</v>
      </c>
      <c r="AV257">
        <f>(Table2[[#This Row],[Rank 1Y]]+Table2[[#This Row],[Rank 6M]]+Table2[[#This Row],[Rank Sharpe]])/3</f>
        <v>288</v>
      </c>
    </row>
    <row r="258" spans="1:48" x14ac:dyDescent="0.3">
      <c r="A258" t="s">
        <v>360</v>
      </c>
      <c r="B258" t="s">
        <v>361</v>
      </c>
      <c r="C258" t="s">
        <v>10468</v>
      </c>
      <c r="D258" t="s">
        <v>362</v>
      </c>
      <c r="E258">
        <v>68543.940225650003</v>
      </c>
      <c r="F258">
        <v>233.89</v>
      </c>
      <c r="G258">
        <v>86.582818320979797</v>
      </c>
      <c r="H258">
        <f>(Table2[[#This Row],[1Y Return vs Nifty]]-AVERAGE(Table2[1Y Return vs Nifty]))/_xlfn.STDEV.P(Table2[1Y Return vs Nifty])</f>
        <v>0.64709178672886858</v>
      </c>
      <c r="I258">
        <v>-18.2897992008884</v>
      </c>
      <c r="J258">
        <f>(Table2[[#This Row],[1M Return vs Nifty]]-AVERAGE(Table2[1M Return vs Nifty]))/_xlfn.STDEV.P(Table2[1M Return vs Nifty])</f>
        <v>-1.6792632147981466</v>
      </c>
      <c r="K258">
        <v>1.9126770202174601</v>
      </c>
      <c r="L258">
        <f>(Table2[[#This Row],[6M Return vs Nifty]]-AVERAGE(Table2[6M Return vs Nifty]))/_xlfn.STDEV.P(Table2[6M Return vs Nifty])</f>
        <v>-0.21363608101983089</v>
      </c>
      <c r="M258">
        <v>-6.5568372689691499</v>
      </c>
      <c r="N258">
        <f>(Table2[[#This Row],[1W Return vs Nifty]]-AVERAGE(Table2[1W Return vs Nifty]))/_xlfn.STDEV.P(Table2[1W Return vs Nifty])</f>
        <v>-0.9965601803326366</v>
      </c>
      <c r="O258">
        <v>246.83</v>
      </c>
      <c r="P258">
        <v>249.93815704136901</v>
      </c>
      <c r="Q258">
        <v>218.99504232842901</v>
      </c>
      <c r="R258">
        <v>31.4991962006163</v>
      </c>
      <c r="S258" s="2">
        <f>(Table2[[#This Row],[Close Price]]-Table2[[#This Row],[20D EMA]])/Table2[[#This Row],[20D EMA]]</f>
        <v>-5.2424745776445431E-2</v>
      </c>
      <c r="T258" s="2">
        <f>(Table2[[#This Row],[Close Price]]-Table2[[#This Row],[50D EMA]])/Table2[[#This Row],[50D EMA]]</f>
        <v>-6.4208511542768479E-2</v>
      </c>
      <c r="U258" s="2">
        <f>(Table2[[#This Row],[Close Price]]-Table2[[#This Row],[200D EMA]])/Table2[[#This Row],[200D EMA]]</f>
        <v>6.8015045058567425E-2</v>
      </c>
      <c r="V258">
        <v>0.61751564275525705</v>
      </c>
      <c r="W258">
        <v>225</v>
      </c>
      <c r="X258">
        <v>235.6</v>
      </c>
      <c r="Y258">
        <v>225</v>
      </c>
      <c r="Z258">
        <v>235.6</v>
      </c>
      <c r="AA258">
        <v>225</v>
      </c>
      <c r="AB258">
        <v>255.4</v>
      </c>
      <c r="AC258" s="2">
        <f>(Table2[[#This Row],[Close Price]]/Table2[[#This Row],[Day Low]])-1</f>
        <v>3.9511111111111052E-2</v>
      </c>
      <c r="AD258" s="2">
        <f>(Table2[[#This Row],[Day High]]/Table2[[#This Row],[Close Price]])-1</f>
        <v>7.3111291632819153E-3</v>
      </c>
      <c r="AE258" s="2">
        <f>(Table2[[#This Row],[Close Price]]/Table2[[#This Row],[Current Week Low]])-1</f>
        <v>3.9511111111111052E-2</v>
      </c>
      <c r="AF258" s="2">
        <f>(Table2[[#This Row],[Current Week High]]/Table2[[#This Row],[Close Price]])-1</f>
        <v>7.3111291632819153E-3</v>
      </c>
      <c r="AG258" s="2">
        <f>(Table2[[#This Row],[Close Price]]/Table2[[#This Row],[Current Month Low]])-1</f>
        <v>3.9511111111111052E-2</v>
      </c>
      <c r="AH258" s="2">
        <f>(Table2[[#This Row],[Current Month High]]/Table2[[#This Row],[Close Price]])-1</f>
        <v>9.1966308948651099E-2</v>
      </c>
      <c r="AI258">
        <v>22.429347128992202</v>
      </c>
      <c r="AJ258">
        <v>111.95287720888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</v>
      </c>
      <c r="AM258" t="s">
        <v>10506</v>
      </c>
      <c r="AN258">
        <v>-6.9</v>
      </c>
      <c r="AO258" t="s">
        <v>10506</v>
      </c>
      <c r="AP258">
        <v>4.5693424219090999E-2</v>
      </c>
      <c r="AQ258">
        <f>(Table2[[#This Row],[Sharpe Ratio]]-AVERAGE(Table2[Sharpe Ratio]))/_xlfn.STDEV.P(Table2[Sharpe Ratio])</f>
        <v>-2.6803194528651871E-2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123</v>
      </c>
      <c r="AT258">
        <f>_xlfn.RANK.AVG(Table2[[#This Row],[6M Return vs Nifty Z-Score]],Table2[6M Return vs Nifty Z-Score])</f>
        <v>398</v>
      </c>
      <c r="AU258">
        <f>_xlfn.RANK.AVG(Table2[[#This Row],[Sharpe Ratio Z-Score]],Table2[Sharpe Ratio Z-Score])</f>
        <v>345</v>
      </c>
      <c r="AV258">
        <f>(Table2[[#This Row],[Rank 1Y]]+Table2[[#This Row],[Rank 6M]]+Table2[[#This Row],[Rank Sharpe]])/3</f>
        <v>288.66666666666669</v>
      </c>
    </row>
    <row r="259" spans="1:48" x14ac:dyDescent="0.3">
      <c r="A259" t="s">
        <v>1021</v>
      </c>
      <c r="B259" t="s">
        <v>1022</v>
      </c>
      <c r="C259" t="s">
        <v>10468</v>
      </c>
      <c r="D259" t="s">
        <v>109</v>
      </c>
      <c r="E259">
        <v>12549.87</v>
      </c>
      <c r="F259">
        <v>394.65</v>
      </c>
      <c r="G259">
        <v>88.792606474388194</v>
      </c>
      <c r="H259">
        <f>(Table2[[#This Row],[1Y Return vs Nifty]]-AVERAGE(Table2[1Y Return vs Nifty]))/_xlfn.STDEV.P(Table2[1Y Return vs Nifty])</f>
        <v>0.67723002005277155</v>
      </c>
      <c r="I259">
        <v>-4.6781730420310401</v>
      </c>
      <c r="J259">
        <f>(Table2[[#This Row],[1M Return vs Nifty]]-AVERAGE(Table2[1M Return vs Nifty]))/_xlfn.STDEV.P(Table2[1M Return vs Nifty])</f>
        <v>-0.21063645389127414</v>
      </c>
      <c r="K259">
        <v>-23.9544683968501</v>
      </c>
      <c r="L259">
        <f>(Table2[[#This Row],[6M Return vs Nifty]]-AVERAGE(Table2[6M Return vs Nifty]))/_xlfn.STDEV.P(Table2[6M Return vs Nifty])</f>
        <v>-1.0677765292474797</v>
      </c>
      <c r="M259">
        <v>-3.4259123894332402</v>
      </c>
      <c r="N259">
        <f>(Table2[[#This Row],[1W Return vs Nifty]]-AVERAGE(Table2[1W Return vs Nifty]))/_xlfn.STDEV.P(Table2[1W Return vs Nifty])</f>
        <v>-0.20776205846916043</v>
      </c>
      <c r="O259">
        <v>405.8</v>
      </c>
      <c r="P259">
        <v>402.18572470777298</v>
      </c>
      <c r="Q259">
        <v>372.895329581792</v>
      </c>
      <c r="R259">
        <v>34.800604966894397</v>
      </c>
      <c r="S259" s="2">
        <f>(Table2[[#This Row],[Close Price]]-Table2[[#This Row],[20D EMA]])/Table2[[#This Row],[20D EMA]]</f>
        <v>-2.7476589452932562E-2</v>
      </c>
      <c r="T259" s="2">
        <f>(Table2[[#This Row],[Close Price]]-Table2[[#This Row],[50D EMA]])/Table2[[#This Row],[50D EMA]]</f>
        <v>-1.8736927356753988E-2</v>
      </c>
      <c r="U259" s="2">
        <f>(Table2[[#This Row],[Close Price]]-Table2[[#This Row],[200D EMA]])/Table2[[#This Row],[200D EMA]]</f>
        <v>5.8339884392240006E-2</v>
      </c>
      <c r="V259">
        <v>1.5729540404329201</v>
      </c>
      <c r="W259">
        <v>388.4</v>
      </c>
      <c r="X259">
        <v>401.85</v>
      </c>
      <c r="Y259">
        <v>388.4</v>
      </c>
      <c r="Z259">
        <v>401.85</v>
      </c>
      <c r="AA259">
        <v>387.45</v>
      </c>
      <c r="AB259">
        <v>439.9</v>
      </c>
      <c r="AC259" s="2">
        <f>(Table2[[#This Row],[Close Price]]/Table2[[#This Row],[Day Low]])-1</f>
        <v>1.6091658084449012E-2</v>
      </c>
      <c r="AD259" s="2">
        <f>(Table2[[#This Row],[Day High]]/Table2[[#This Row],[Close Price]])-1</f>
        <v>1.8244013683010429E-2</v>
      </c>
      <c r="AE259" s="2">
        <f>(Table2[[#This Row],[Close Price]]/Table2[[#This Row],[Current Week Low]])-1</f>
        <v>1.6091658084449012E-2</v>
      </c>
      <c r="AF259" s="2">
        <f>(Table2[[#This Row],[Current Week High]]/Table2[[#This Row],[Close Price]])-1</f>
        <v>1.8244013683010429E-2</v>
      </c>
      <c r="AG259" s="2">
        <f>(Table2[[#This Row],[Close Price]]/Table2[[#This Row],[Current Month Low]])-1</f>
        <v>1.8583042973286945E-2</v>
      </c>
      <c r="AH259" s="2">
        <f>(Table2[[#This Row],[Current Month High]]/Table2[[#This Row],[Close Price]])-1</f>
        <v>0.11465855821614079</v>
      </c>
      <c r="AI259">
        <v>28.214873938933199</v>
      </c>
      <c r="AJ259">
        <v>136.31736526946099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-7.0000000000000007E-2</v>
      </c>
      <c r="AM259" t="s">
        <v>10506</v>
      </c>
      <c r="AN259">
        <v>0.75</v>
      </c>
      <c r="AO259" t="s">
        <v>10507</v>
      </c>
      <c r="AP259">
        <v>0.14671666563824201</v>
      </c>
      <c r="AQ259">
        <f>(Table2[[#This Row],[Sharpe Ratio]]-AVERAGE(Table2[Sharpe Ratio]))/_xlfn.STDEV.P(Table2[Sharpe Ratio])</f>
        <v>1.1232353752142072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0.31429035365906444</v>
      </c>
      <c r="AS259">
        <f>_xlfn.RANK.AVG(Table2[[#This Row],[1Y Return vs Nifty Z-Score]],Table2[1Y Return vs Nifty Z-Score])</f>
        <v>119</v>
      </c>
      <c r="AT259">
        <f>_xlfn.RANK.AVG(Table2[[#This Row],[6M Return vs Nifty Z-Score]],Table2[6M Return vs Nifty Z-Score])</f>
        <v>648</v>
      </c>
      <c r="AU259">
        <f>_xlfn.RANK.AVG(Table2[[#This Row],[Sharpe Ratio Z-Score]],Table2[Sharpe Ratio Z-Score])</f>
        <v>100</v>
      </c>
      <c r="AV259">
        <f>(Table2[[#This Row],[Rank 1Y]]+Table2[[#This Row],[Rank 6M]]+Table2[[#This Row],[Rank Sharpe]])/3</f>
        <v>289</v>
      </c>
    </row>
    <row r="260" spans="1:48" x14ac:dyDescent="0.3">
      <c r="A260" t="s">
        <v>193</v>
      </c>
      <c r="B260" t="s">
        <v>194</v>
      </c>
      <c r="C260" t="s">
        <v>10465</v>
      </c>
      <c r="D260" t="s">
        <v>195</v>
      </c>
      <c r="E260">
        <v>133096.497503525</v>
      </c>
      <c r="F260">
        <v>4857.3500000000004</v>
      </c>
      <c r="G260">
        <v>22.714222228174702</v>
      </c>
      <c r="H260">
        <f>(Table2[[#This Row],[1Y Return vs Nifty]]-AVERAGE(Table2[1Y Return vs Nifty]))/_xlfn.STDEV.P(Table2[1Y Return vs Nifty])</f>
        <v>-0.22398114763640534</v>
      </c>
      <c r="I260">
        <v>-3.6507817938883198</v>
      </c>
      <c r="J260">
        <f>(Table2[[#This Row],[1M Return vs Nifty]]-AVERAGE(Table2[1M Return vs Nifty]))/_xlfn.STDEV.P(Table2[1M Return vs Nifty])</f>
        <v>-9.9786048264899355E-2</v>
      </c>
      <c r="K260">
        <v>20.686287061390399</v>
      </c>
      <c r="L260">
        <f>(Table2[[#This Row],[6M Return vs Nifty]]-AVERAGE(Table2[6M Return vs Nifty]))/_xlfn.STDEV.P(Table2[6M Return vs Nifty])</f>
        <v>0.40627382542226886</v>
      </c>
      <c r="M260">
        <v>0.18529801007501101</v>
      </c>
      <c r="N260">
        <f>(Table2[[#This Row],[1W Return vs Nifty]]-AVERAGE(Table2[1W Return vs Nifty]))/_xlfn.STDEV.P(Table2[1W Return vs Nifty])</f>
        <v>0.70203810933562938</v>
      </c>
      <c r="O260">
        <v>4816.91</v>
      </c>
      <c r="P260">
        <v>4713.6168410985001</v>
      </c>
      <c r="Q260">
        <v>4204.5022964960599</v>
      </c>
      <c r="R260">
        <v>54.885367298206297</v>
      </c>
      <c r="S260" s="2">
        <f>(Table2[[#This Row],[Close Price]]-Table2[[#This Row],[20D EMA]])/Table2[[#This Row],[20D EMA]]</f>
        <v>8.3954236221977386E-3</v>
      </c>
      <c r="T260" s="2">
        <f>(Table2[[#This Row],[Close Price]]-Table2[[#This Row],[50D EMA]])/Table2[[#This Row],[50D EMA]]</f>
        <v>3.0493178327155562E-2</v>
      </c>
      <c r="U260" s="2">
        <f>(Table2[[#This Row],[Close Price]]-Table2[[#This Row],[200D EMA]])/Table2[[#This Row],[200D EMA]]</f>
        <v>0.15527348006160194</v>
      </c>
      <c r="V260">
        <v>0.81512138782773502</v>
      </c>
      <c r="W260">
        <v>4759.6000000000004</v>
      </c>
      <c r="X260">
        <v>4869.8999999999996</v>
      </c>
      <c r="Y260">
        <v>4759.6000000000004</v>
      </c>
      <c r="Z260">
        <v>4869.8999999999996</v>
      </c>
      <c r="AA260">
        <v>4592.8999999999996</v>
      </c>
      <c r="AB260">
        <v>4965</v>
      </c>
      <c r="AC260" s="2">
        <f>(Table2[[#This Row],[Close Price]]/Table2[[#This Row],[Day Low]])-1</f>
        <v>2.0537440121018546E-2</v>
      </c>
      <c r="AD260" s="2">
        <f>(Table2[[#This Row],[Day High]]/Table2[[#This Row],[Close Price]])-1</f>
        <v>2.5837133416366509E-3</v>
      </c>
      <c r="AE260" s="2">
        <f>(Table2[[#This Row],[Close Price]]/Table2[[#This Row],[Current Week Low]])-1</f>
        <v>2.0537440121018546E-2</v>
      </c>
      <c r="AF260" s="2">
        <f>(Table2[[#This Row],[Current Week High]]/Table2[[#This Row],[Close Price]])-1</f>
        <v>2.5837133416366509E-3</v>
      </c>
      <c r="AG260" s="2">
        <f>(Table2[[#This Row],[Close Price]]/Table2[[#This Row],[Current Month Low]])-1</f>
        <v>5.7578000827364084E-2</v>
      </c>
      <c r="AH260" s="2">
        <f>(Table2[[#This Row],[Current Month High]]/Table2[[#This Row],[Close Price]])-1</f>
        <v>2.2162290137626384E-2</v>
      </c>
      <c r="AI260">
        <v>2.4426899441053198</v>
      </c>
      <c r="AJ260">
        <v>48.320559406394104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-0.05</v>
      </c>
      <c r="AM260" t="s">
        <v>10506</v>
      </c>
      <c r="AN260">
        <v>3.52</v>
      </c>
      <c r="AO260" t="s">
        <v>10507</v>
      </c>
      <c r="AP260">
        <v>6.0347037458512998E-2</v>
      </c>
      <c r="AQ260">
        <f>(Table2[[#This Row],[Sharpe Ratio]]-AVERAGE(Table2[Sharpe Ratio]))/_xlfn.STDEV.P(Table2[Sharpe Ratio])</f>
        <v>0.14001208653631719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0.92455682539291073</v>
      </c>
      <c r="AS260">
        <f>_xlfn.RANK.AVG(Table2[[#This Row],[1Y Return vs Nifty Z-Score]],Table2[1Y Return vs Nifty Z-Score])</f>
        <v>364</v>
      </c>
      <c r="AT260">
        <f>_xlfn.RANK.AVG(Table2[[#This Row],[6M Return vs Nifty Z-Score]],Table2[6M Return vs Nifty Z-Score])</f>
        <v>212</v>
      </c>
      <c r="AU260">
        <f>_xlfn.RANK.AVG(Table2[[#This Row],[Sharpe Ratio Z-Score]],Table2[Sharpe Ratio Z-Score])</f>
        <v>292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313</v>
      </c>
      <c r="B261" t="s">
        <v>314</v>
      </c>
      <c r="C261" t="s">
        <v>10466</v>
      </c>
      <c r="D261" t="s">
        <v>62</v>
      </c>
      <c r="E261">
        <v>82314.257509050003</v>
      </c>
      <c r="F261">
        <v>1805.3</v>
      </c>
      <c r="G261">
        <v>68.580329495689995</v>
      </c>
      <c r="H261">
        <f>(Table2[[#This Row],[1Y Return vs Nifty]]-AVERAGE(Table2[1Y Return vs Nifty]))/_xlfn.STDEV.P(Table2[1Y Return vs Nifty])</f>
        <v>0.40156453662089597</v>
      </c>
      <c r="I261">
        <v>9.4443659273819396</v>
      </c>
      <c r="J261">
        <f>(Table2[[#This Row],[1M Return vs Nifty]]-AVERAGE(Table2[1M Return vs Nifty]))/_xlfn.STDEV.P(Table2[1M Return vs Nifty])</f>
        <v>1.3131152580916212</v>
      </c>
      <c r="K261">
        <v>11.8163020293497</v>
      </c>
      <c r="L261">
        <f>(Table2[[#This Row],[6M Return vs Nifty]]-AVERAGE(Table2[6M Return vs Nifty]))/_xlfn.STDEV.P(Table2[6M Return vs Nifty])</f>
        <v>0.1133844142064155</v>
      </c>
      <c r="M261">
        <v>-1.35262211178345</v>
      </c>
      <c r="N261">
        <f>(Table2[[#This Row],[1W Return vs Nifty]]-AVERAGE(Table2[1W Return vs Nifty]))/_xlfn.STDEV.P(Table2[1W Return vs Nifty])</f>
        <v>0.31457799758813226</v>
      </c>
      <c r="O261">
        <v>1745.97</v>
      </c>
      <c r="P261">
        <v>1680.8695050209301</v>
      </c>
      <c r="Q261">
        <v>1477.8042407166599</v>
      </c>
      <c r="R261">
        <v>61.245897756012901</v>
      </c>
      <c r="S261" s="2">
        <f>(Table2[[#This Row],[Close Price]]-Table2[[#This Row],[20D EMA]])/Table2[[#This Row],[20D EMA]]</f>
        <v>3.3981110786554136E-2</v>
      </c>
      <c r="T261" s="2">
        <f>(Table2[[#This Row],[Close Price]]-Table2[[#This Row],[50D EMA]])/Table2[[#This Row],[50D EMA]]</f>
        <v>7.4027456984247245E-2</v>
      </c>
      <c r="U261" s="2">
        <f>(Table2[[#This Row],[Close Price]]-Table2[[#This Row],[200D EMA]])/Table2[[#This Row],[200D EMA]]</f>
        <v>0.22160970327471874</v>
      </c>
      <c r="V261">
        <v>0.73563319578323505</v>
      </c>
      <c r="W261">
        <v>1766.05</v>
      </c>
      <c r="X261">
        <v>1844.45</v>
      </c>
      <c r="Y261">
        <v>1766.05</v>
      </c>
      <c r="Z261">
        <v>1844.45</v>
      </c>
      <c r="AA261">
        <v>1598.25</v>
      </c>
      <c r="AB261">
        <v>1848</v>
      </c>
      <c r="AC261" s="2">
        <f>(Table2[[#This Row],[Close Price]]/Table2[[#This Row],[Day Low]])-1</f>
        <v>2.2224738823929169E-2</v>
      </c>
      <c r="AD261" s="2">
        <f>(Table2[[#This Row],[Day High]]/Table2[[#This Row],[Close Price]])-1</f>
        <v>2.1686146346867607E-2</v>
      </c>
      <c r="AE261" s="2">
        <f>(Table2[[#This Row],[Close Price]]/Table2[[#This Row],[Current Week Low]])-1</f>
        <v>2.2224738823929169E-2</v>
      </c>
      <c r="AF261" s="2">
        <f>(Table2[[#This Row],[Current Week High]]/Table2[[#This Row],[Close Price]])-1</f>
        <v>2.1686146346867607E-2</v>
      </c>
      <c r="AG261" s="2">
        <f>(Table2[[#This Row],[Close Price]]/Table2[[#This Row],[Current Month Low]])-1</f>
        <v>0.12954794306272488</v>
      </c>
      <c r="AH261" s="2">
        <f>(Table2[[#This Row],[Current Month High]]/Table2[[#This Row],[Close Price]])-1</f>
        <v>2.3652578518805756E-2</v>
      </c>
      <c r="AI261">
        <v>2.3652578518805698</v>
      </c>
      <c r="AJ261">
        <v>93.805689747718702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0.02</v>
      </c>
      <c r="AM261" t="s">
        <v>10507</v>
      </c>
      <c r="AN261">
        <v>10.71</v>
      </c>
      <c r="AO261" t="s">
        <v>10507</v>
      </c>
      <c r="AP261">
        <v>2.3006573680080002E-2</v>
      </c>
      <c r="AQ261">
        <f>(Table2[[#This Row],[Sharpe Ratio]]-AVERAGE(Table2[Sharpe Ratio]))/_xlfn.STDEV.P(Table2[Sharpe Ratio])</f>
        <v>-0.2850680529843635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1.8575741535227015</v>
      </c>
      <c r="AS261">
        <f>_xlfn.RANK.AVG(Table2[[#This Row],[1Y Return vs Nifty Z-Score]],Table2[1Y Return vs Nifty Z-Score])</f>
        <v>173</v>
      </c>
      <c r="AT261">
        <f>_xlfn.RANK.AVG(Table2[[#This Row],[6M Return vs Nifty Z-Score]],Table2[6M Return vs Nifty Z-Score])</f>
        <v>285</v>
      </c>
      <c r="AU261">
        <f>_xlfn.RANK.AVG(Table2[[#This Row],[Sharpe Ratio Z-Score]],Table2[Sharpe Ratio Z-Score])</f>
        <v>412</v>
      </c>
      <c r="AV261">
        <f>(Table2[[#This Row],[Rank 1Y]]+Table2[[#This Row],[Rank 6M]]+Table2[[#This Row],[Rank Sharpe]])/3</f>
        <v>290</v>
      </c>
    </row>
    <row r="262" spans="1:48" x14ac:dyDescent="0.3">
      <c r="A262" t="s">
        <v>1132</v>
      </c>
      <c r="B262" t="s">
        <v>1133</v>
      </c>
      <c r="C262" t="s">
        <v>10474</v>
      </c>
      <c r="D262" t="s">
        <v>135</v>
      </c>
      <c r="E262">
        <v>10348.768271528999</v>
      </c>
      <c r="F262">
        <v>192.19</v>
      </c>
      <c r="G262">
        <v>131.612956243333</v>
      </c>
      <c r="H262">
        <f>(Table2[[#This Row],[1Y Return vs Nifty]]-AVERAGE(Table2[1Y Return vs Nifty]))/_xlfn.STDEV.P(Table2[1Y Return vs Nifty])</f>
        <v>1.2612360888503915</v>
      </c>
      <c r="I262">
        <v>-5.9632501280707499</v>
      </c>
      <c r="J262">
        <f>(Table2[[#This Row],[1M Return vs Nifty]]-AVERAGE(Table2[1M Return vs Nifty]))/_xlfn.STDEV.P(Table2[1M Return vs Nifty])</f>
        <v>-0.34928987974649706</v>
      </c>
      <c r="K262">
        <v>-33.236489520689403</v>
      </c>
      <c r="L262">
        <f>(Table2[[#This Row],[6M Return vs Nifty]]-AVERAGE(Table2[6M Return vs Nifty]))/_xlfn.STDEV.P(Table2[6M Return vs Nifty])</f>
        <v>-1.3742714886001837</v>
      </c>
      <c r="M262">
        <v>-6.5135637211523703</v>
      </c>
      <c r="N262">
        <f>(Table2[[#This Row],[1W Return vs Nifty]]-AVERAGE(Table2[1W Return vs Nifty]))/_xlfn.STDEV.P(Table2[1W Return vs Nifty])</f>
        <v>-0.9856579407205176</v>
      </c>
      <c r="O262">
        <v>203.17</v>
      </c>
      <c r="P262">
        <v>204.88139475304601</v>
      </c>
      <c r="Q262">
        <v>197.15344162498999</v>
      </c>
      <c r="R262">
        <v>36.120988275365001</v>
      </c>
      <c r="S262" s="2">
        <f>(Table2[[#This Row],[Close Price]]-Table2[[#This Row],[20D EMA]])/Table2[[#This Row],[20D EMA]]</f>
        <v>-5.404341192105129E-2</v>
      </c>
      <c r="T262" s="2">
        <f>(Table2[[#This Row],[Close Price]]-Table2[[#This Row],[50D EMA]])/Table2[[#This Row],[50D EMA]]</f>
        <v>-6.194508177935628E-2</v>
      </c>
      <c r="U262" s="2">
        <f>(Table2[[#This Row],[Close Price]]-Table2[[#This Row],[200D EMA]])/Table2[[#This Row],[200D EMA]]</f>
        <v>-2.5175526148973202E-2</v>
      </c>
      <c r="V262">
        <v>1.0067354571809599</v>
      </c>
      <c r="W262">
        <v>191.25</v>
      </c>
      <c r="X262">
        <v>198.87</v>
      </c>
      <c r="Y262">
        <v>191.25</v>
      </c>
      <c r="Z262">
        <v>198.87</v>
      </c>
      <c r="AA262">
        <v>185.4</v>
      </c>
      <c r="AB262">
        <v>228.95</v>
      </c>
      <c r="AC262" s="2">
        <f>(Table2[[#This Row],[Close Price]]/Table2[[#This Row],[Day Low]])-1</f>
        <v>4.9150326797384736E-3</v>
      </c>
      <c r="AD262" s="2">
        <f>(Table2[[#This Row],[Day High]]/Table2[[#This Row],[Close Price]])-1</f>
        <v>3.4757271450127414E-2</v>
      </c>
      <c r="AE262" s="2">
        <f>(Table2[[#This Row],[Close Price]]/Table2[[#This Row],[Current Week Low]])-1</f>
        <v>4.9150326797384736E-3</v>
      </c>
      <c r="AF262" s="2">
        <f>(Table2[[#This Row],[Current Week High]]/Table2[[#This Row],[Close Price]])-1</f>
        <v>3.4757271450127414E-2</v>
      </c>
      <c r="AG262" s="2">
        <f>(Table2[[#This Row],[Close Price]]/Table2[[#This Row],[Current Month Low]])-1</f>
        <v>3.6623516720604155E-2</v>
      </c>
      <c r="AH262" s="2">
        <f>(Table2[[#This Row],[Current Month High]]/Table2[[#This Row],[Close Price]])-1</f>
        <v>0.19126905666267757</v>
      </c>
      <c r="AI262">
        <v>48.238722097923898</v>
      </c>
      <c r="AJ262">
        <v>158.31989247311799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-0.27</v>
      </c>
      <c r="AM262" t="s">
        <v>10506</v>
      </c>
      <c r="AN262">
        <v>-5.8</v>
      </c>
      <c r="AO262" t="s">
        <v>10506</v>
      </c>
      <c r="AP262">
        <v>0.15224901925013001</v>
      </c>
      <c r="AQ262">
        <f>(Table2[[#This Row],[Sharpe Ratio]]-AVERAGE(Table2[Sharpe Ratio]))/_xlfn.STDEV.P(Table2[Sharpe Ratio])</f>
        <v>1.1862151405211765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72</v>
      </c>
      <c r="AT262">
        <f>_xlfn.RANK.AVG(Table2[[#This Row],[6M Return vs Nifty Z-Score]],Table2[6M Return vs Nifty Z-Score])</f>
        <v>706</v>
      </c>
      <c r="AU262">
        <f>_xlfn.RANK.AVG(Table2[[#This Row],[Sharpe Ratio Z-Score]],Table2[Sharpe Ratio Z-Score])</f>
        <v>92</v>
      </c>
      <c r="AV262">
        <f>(Table2[[#This Row],[Rank 1Y]]+Table2[[#This Row],[Rank 6M]]+Table2[[#This Row],[Rank Sharpe]])/3</f>
        <v>290</v>
      </c>
    </row>
    <row r="263" spans="1:48" x14ac:dyDescent="0.3">
      <c r="A263" t="s">
        <v>710</v>
      </c>
      <c r="B263" t="s">
        <v>711</v>
      </c>
      <c r="C263" t="s">
        <v>10464</v>
      </c>
      <c r="D263" t="s">
        <v>46</v>
      </c>
      <c r="E263">
        <v>22535.08107235</v>
      </c>
      <c r="F263">
        <v>876.55</v>
      </c>
      <c r="G263">
        <v>13.4446764122972</v>
      </c>
      <c r="H263">
        <f>(Table2[[#This Row],[1Y Return vs Nifty]]-AVERAGE(Table2[1Y Return vs Nifty]))/_xlfn.STDEV.P(Table2[1Y Return vs Nifty])</f>
        <v>-0.35040400594281118</v>
      </c>
      <c r="I263">
        <v>-5.6590395849575499</v>
      </c>
      <c r="J263">
        <f>(Table2[[#This Row],[1M Return vs Nifty]]-AVERAGE(Table2[1M Return vs Nifty]))/_xlfn.STDEV.P(Table2[1M Return vs Nifty])</f>
        <v>-0.31646707522983492</v>
      </c>
      <c r="K263">
        <v>28.196538976741</v>
      </c>
      <c r="L263">
        <f>(Table2[[#This Row],[6M Return vs Nifty]]-AVERAGE(Table2[6M Return vs Nifty]))/_xlfn.STDEV.P(Table2[6M Return vs Nifty])</f>
        <v>0.65426446504837632</v>
      </c>
      <c r="M263">
        <v>-1.0093826751194499</v>
      </c>
      <c r="N263">
        <f>(Table2[[#This Row],[1W Return vs Nifty]]-AVERAGE(Table2[1W Return vs Nifty]))/_xlfn.STDEV.P(Table2[1W Return vs Nifty])</f>
        <v>0.40105296374259752</v>
      </c>
      <c r="O263">
        <v>877.31</v>
      </c>
      <c r="P263">
        <v>838.503822658275</v>
      </c>
      <c r="Q263">
        <v>722.21786893826004</v>
      </c>
      <c r="R263">
        <v>46.472075967252998</v>
      </c>
      <c r="S263" s="2">
        <f>(Table2[[#This Row],[Close Price]]-Table2[[#This Row],[20D EMA]])/Table2[[#This Row],[20D EMA]]</f>
        <v>-8.6628443765600642E-4</v>
      </c>
      <c r="T263" s="2">
        <f>(Table2[[#This Row],[Close Price]]-Table2[[#This Row],[50D EMA]])/Table2[[#This Row],[50D EMA]]</f>
        <v>4.5373886574671403E-2</v>
      </c>
      <c r="U263" s="2">
        <f>(Table2[[#This Row],[Close Price]]-Table2[[#This Row],[200D EMA]])/Table2[[#This Row],[200D EMA]]</f>
        <v>0.21369193106316406</v>
      </c>
      <c r="V263">
        <v>0.94524618889952705</v>
      </c>
      <c r="W263">
        <v>853.8</v>
      </c>
      <c r="X263">
        <v>886.6</v>
      </c>
      <c r="Y263">
        <v>853.8</v>
      </c>
      <c r="Z263">
        <v>886.6</v>
      </c>
      <c r="AA263">
        <v>853.8</v>
      </c>
      <c r="AB263">
        <v>968.8</v>
      </c>
      <c r="AC263" s="2">
        <f>(Table2[[#This Row],[Close Price]]/Table2[[#This Row],[Day Low]])-1</f>
        <v>2.6645584446006065E-2</v>
      </c>
      <c r="AD263" s="2">
        <f>(Table2[[#This Row],[Day High]]/Table2[[#This Row],[Close Price]])-1</f>
        <v>1.1465404141235647E-2</v>
      </c>
      <c r="AE263" s="2">
        <f>(Table2[[#This Row],[Close Price]]/Table2[[#This Row],[Current Week Low]])-1</f>
        <v>2.6645584446006065E-2</v>
      </c>
      <c r="AF263" s="2">
        <f>(Table2[[#This Row],[Current Week High]]/Table2[[#This Row],[Close Price]])-1</f>
        <v>1.1465404141235647E-2</v>
      </c>
      <c r="AG263" s="2">
        <f>(Table2[[#This Row],[Close Price]]/Table2[[#This Row],[Current Month Low]])-1</f>
        <v>2.6645584446006065E-2</v>
      </c>
      <c r="AH263" s="2">
        <f>(Table2[[#This Row],[Current Month High]]/Table2[[#This Row],[Close Price]])-1</f>
        <v>0.1052421424904455</v>
      </c>
      <c r="AI263">
        <v>10.524214249044499</v>
      </c>
      <c r="AJ263">
        <v>59.358240159985399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0.11</v>
      </c>
      <c r="AM263" t="s">
        <v>10507</v>
      </c>
      <c r="AN263">
        <v>-4.8499999999999996</v>
      </c>
      <c r="AO263" t="s">
        <v>10506</v>
      </c>
      <c r="AP263">
        <v>5.8402257704296003E-2</v>
      </c>
      <c r="AQ263">
        <f>(Table2[[#This Row],[Sharpe Ratio]]-AVERAGE(Table2[Sharpe Ratio]))/_xlfn.STDEV.P(Table2[Sharpe Ratio])</f>
        <v>0.11787290652599737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0.5063192541443251</v>
      </c>
      <c r="AS263">
        <f>_xlfn.RANK.AVG(Table2[[#This Row],[1Y Return vs Nifty Z-Score]],Table2[1Y Return vs Nifty Z-Score])</f>
        <v>418</v>
      </c>
      <c r="AT263">
        <f>_xlfn.RANK.AVG(Table2[[#This Row],[6M Return vs Nifty Z-Score]],Table2[6M Return vs Nifty Z-Score])</f>
        <v>157</v>
      </c>
      <c r="AU263">
        <f>_xlfn.RANK.AVG(Table2[[#This Row],[Sharpe Ratio Z-Score]],Table2[Sharpe Ratio Z-Score])</f>
        <v>300</v>
      </c>
      <c r="AV263">
        <f>(Table2[[#This Row],[Rank 1Y]]+Table2[[#This Row],[Rank 6M]]+Table2[[#This Row],[Rank Sharpe]])/3</f>
        <v>291.66666666666669</v>
      </c>
    </row>
    <row r="264" spans="1:48" x14ac:dyDescent="0.3">
      <c r="A264" t="s">
        <v>856</v>
      </c>
      <c r="B264" t="s">
        <v>857</v>
      </c>
      <c r="C264" t="s">
        <v>10469</v>
      </c>
      <c r="D264" t="s">
        <v>396</v>
      </c>
      <c r="E264">
        <v>17557.652456135002</v>
      </c>
      <c r="F264">
        <v>551.65</v>
      </c>
      <c r="G264">
        <v>29.491268124166499</v>
      </c>
      <c r="H264">
        <f>(Table2[[#This Row],[1Y Return vs Nifty]]-AVERAGE(Table2[1Y Return vs Nifty]))/_xlfn.STDEV.P(Table2[1Y Return vs Nifty])</f>
        <v>-0.13155229189058867</v>
      </c>
      <c r="I264">
        <v>-8.4331558442451193</v>
      </c>
      <c r="J264">
        <f>(Table2[[#This Row],[1M Return vs Nifty]]-AVERAGE(Table2[1M Return vs Nifty]))/_xlfn.STDEV.P(Table2[1M Return vs Nifty])</f>
        <v>-0.61578042168149794</v>
      </c>
      <c r="K264">
        <v>2.3854399795071002</v>
      </c>
      <c r="L264">
        <f>(Table2[[#This Row],[6M Return vs Nifty]]-AVERAGE(Table2[6M Return vs Nifty]))/_xlfn.STDEV.P(Table2[6M Return vs Nifty])</f>
        <v>-0.1980253145652284</v>
      </c>
      <c r="M264">
        <v>-3.2721208313535999</v>
      </c>
      <c r="N264">
        <f>(Table2[[#This Row],[1W Return vs Nifty]]-AVERAGE(Table2[1W Return vs Nifty]))/_xlfn.STDEV.P(Table2[1W Return vs Nifty])</f>
        <v>-0.16901616170089953</v>
      </c>
      <c r="O264">
        <v>556.04</v>
      </c>
      <c r="P264">
        <v>546.70291291415799</v>
      </c>
      <c r="Q264">
        <v>474.66401253746199</v>
      </c>
      <c r="R264">
        <v>43.820820216146899</v>
      </c>
      <c r="S264" s="2">
        <f>(Table2[[#This Row],[Close Price]]-Table2[[#This Row],[20D EMA]])/Table2[[#This Row],[20D EMA]]</f>
        <v>-7.89511545931945E-3</v>
      </c>
      <c r="T264" s="2">
        <f>(Table2[[#This Row],[Close Price]]-Table2[[#This Row],[50D EMA]])/Table2[[#This Row],[50D EMA]]</f>
        <v>9.0489495647131588E-3</v>
      </c>
      <c r="U264" s="2">
        <f>(Table2[[#This Row],[Close Price]]-Table2[[#This Row],[200D EMA]])/Table2[[#This Row],[200D EMA]]</f>
        <v>0.16219048722692456</v>
      </c>
      <c r="V264">
        <v>1.02172450685257</v>
      </c>
      <c r="W264">
        <v>534.75</v>
      </c>
      <c r="X264">
        <v>556.5</v>
      </c>
      <c r="Y264">
        <v>534.75</v>
      </c>
      <c r="Z264">
        <v>556.5</v>
      </c>
      <c r="AA264">
        <v>529.1</v>
      </c>
      <c r="AB264">
        <v>584.70000000000005</v>
      </c>
      <c r="AC264" s="2">
        <f>(Table2[[#This Row],[Close Price]]/Table2[[#This Row],[Day Low]])-1</f>
        <v>3.1603553062178547E-2</v>
      </c>
      <c r="AD264" s="2">
        <f>(Table2[[#This Row],[Day High]]/Table2[[#This Row],[Close Price]])-1</f>
        <v>8.7918063989849138E-3</v>
      </c>
      <c r="AE264" s="2">
        <f>(Table2[[#This Row],[Close Price]]/Table2[[#This Row],[Current Week Low]])-1</f>
        <v>3.1603553062178547E-2</v>
      </c>
      <c r="AF264" s="2">
        <f>(Table2[[#This Row],[Current Week High]]/Table2[[#This Row],[Close Price]])-1</f>
        <v>8.7918063989849138E-3</v>
      </c>
      <c r="AG264" s="2">
        <f>(Table2[[#This Row],[Close Price]]/Table2[[#This Row],[Current Month Low]])-1</f>
        <v>4.2619542619542594E-2</v>
      </c>
      <c r="AH264" s="2">
        <f>(Table2[[#This Row],[Current Month High]]/Table2[[#This Row],[Close Price]])-1</f>
        <v>5.9911175564216546E-2</v>
      </c>
      <c r="AI264">
        <v>8.4020665276896604</v>
      </c>
      <c r="AJ264">
        <v>83.699633699633694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10506</v>
      </c>
      <c r="AN264">
        <v>-0.42</v>
      </c>
      <c r="AO264" t="s">
        <v>10506</v>
      </c>
      <c r="AP264">
        <v>0.125805312150405</v>
      </c>
      <c r="AQ264">
        <f>(Table2[[#This Row],[Sharpe Ratio]]-AVERAGE(Table2[Sharpe Ratio]))/_xlfn.STDEV.P(Table2[Sharpe Ratio])</f>
        <v>0.88518259925189802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-0.22919159058631655</v>
      </c>
      <c r="AS264">
        <f>_xlfn.RANK.AVG(Table2[[#This Row],[1Y Return vs Nifty Z-Score]],Table2[1Y Return vs Nifty Z-Score])</f>
        <v>335</v>
      </c>
      <c r="AT264">
        <f>_xlfn.RANK.AVG(Table2[[#This Row],[6M Return vs Nifty Z-Score]],Table2[6M Return vs Nifty Z-Score])</f>
        <v>394</v>
      </c>
      <c r="AU264">
        <f>_xlfn.RANK.AVG(Table2[[#This Row],[Sharpe Ratio Z-Score]],Table2[Sharpe Ratio Z-Score])</f>
        <v>146</v>
      </c>
      <c r="AV264">
        <f>(Table2[[#This Row],[Rank 1Y]]+Table2[[#This Row],[Rank 6M]]+Table2[[#This Row],[Rank Sharpe]])/3</f>
        <v>291.66666666666669</v>
      </c>
    </row>
    <row r="265" spans="1:48" x14ac:dyDescent="0.3">
      <c r="A265" t="s">
        <v>1836</v>
      </c>
      <c r="B265" t="s">
        <v>1837</v>
      </c>
      <c r="C265" t="s">
        <v>10473</v>
      </c>
      <c r="D265" t="s">
        <v>941</v>
      </c>
      <c r="E265">
        <v>3766.6195738000001</v>
      </c>
      <c r="F265">
        <v>304.39999999999998</v>
      </c>
      <c r="G265">
        <v>48.678373143471902</v>
      </c>
      <c r="H265">
        <f>(Table2[[#This Row],[1Y Return vs Nifty]]-AVERAGE(Table2[1Y Return vs Nifty]))/_xlfn.STDEV.P(Table2[1Y Return vs Nifty])</f>
        <v>0.13013136633254585</v>
      </c>
      <c r="I265">
        <v>-4.9136704863916796</v>
      </c>
      <c r="J265">
        <f>(Table2[[#This Row],[1M Return vs Nifty]]-AVERAGE(Table2[1M Return vs Nifty]))/_xlfn.STDEV.P(Table2[1M Return vs Nifty])</f>
        <v>-0.23604545681838993</v>
      </c>
      <c r="K265">
        <v>17.901603126911802</v>
      </c>
      <c r="L265">
        <f>(Table2[[#This Row],[6M Return vs Nifty]]-AVERAGE(Table2[6M Return vs Nifty]))/_xlfn.STDEV.P(Table2[6M Return vs Nifty])</f>
        <v>0.31432277533080799</v>
      </c>
      <c r="M265">
        <v>-3.8490201583187602</v>
      </c>
      <c r="N265">
        <f>(Table2[[#This Row],[1W Return vs Nifty]]-AVERAGE(Table2[1W Return vs Nifty]))/_xlfn.STDEV.P(Table2[1W Return vs Nifty])</f>
        <v>-0.31435887132281615</v>
      </c>
      <c r="O265">
        <v>315.52</v>
      </c>
      <c r="P265">
        <v>297.40428945537599</v>
      </c>
      <c r="Q265">
        <v>248.526799118985</v>
      </c>
      <c r="R265">
        <v>38.177374099353301</v>
      </c>
      <c r="S265" s="2">
        <f>(Table2[[#This Row],[Close Price]]-Table2[[#This Row],[20D EMA]])/Table2[[#This Row],[20D EMA]]</f>
        <v>-3.5243407707910769E-2</v>
      </c>
      <c r="T265" s="2">
        <f>(Table2[[#This Row],[Close Price]]-Table2[[#This Row],[50D EMA]])/Table2[[#This Row],[50D EMA]]</f>
        <v>2.3522561014284432E-2</v>
      </c>
      <c r="U265" s="2">
        <f>(Table2[[#This Row],[Close Price]]-Table2[[#This Row],[200D EMA]])/Table2[[#This Row],[200D EMA]]</f>
        <v>0.22481760952574398</v>
      </c>
      <c r="V265">
        <v>0.87873130263447896</v>
      </c>
      <c r="W265">
        <v>298.89999999999998</v>
      </c>
      <c r="X265">
        <v>309.14999999999998</v>
      </c>
      <c r="Y265">
        <v>298.89999999999998</v>
      </c>
      <c r="Z265">
        <v>309.14999999999998</v>
      </c>
      <c r="AA265">
        <v>298.89999999999998</v>
      </c>
      <c r="AB265">
        <v>347</v>
      </c>
      <c r="AC265" s="2">
        <f>(Table2[[#This Row],[Close Price]]/Table2[[#This Row],[Day Low]])-1</f>
        <v>1.8400802944128491E-2</v>
      </c>
      <c r="AD265" s="2">
        <f>(Table2[[#This Row],[Day High]]/Table2[[#This Row],[Close Price]])-1</f>
        <v>1.5604467805519162E-2</v>
      </c>
      <c r="AE265" s="2">
        <f>(Table2[[#This Row],[Close Price]]/Table2[[#This Row],[Current Week Low]])-1</f>
        <v>1.8400802944128491E-2</v>
      </c>
      <c r="AF265" s="2">
        <f>(Table2[[#This Row],[Current Week High]]/Table2[[#This Row],[Close Price]])-1</f>
        <v>1.5604467805519162E-2</v>
      </c>
      <c r="AG265" s="2">
        <f>(Table2[[#This Row],[Close Price]]/Table2[[#This Row],[Current Month Low]])-1</f>
        <v>1.8400802944128491E-2</v>
      </c>
      <c r="AH265" s="2">
        <f>(Table2[[#This Row],[Current Month High]]/Table2[[#This Row],[Close Price]])-1</f>
        <v>0.1399474375821288</v>
      </c>
      <c r="AI265">
        <v>13.994743758212801</v>
      </c>
      <c r="AJ265">
        <v>104.501175680214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0.12</v>
      </c>
      <c r="AM265" t="s">
        <v>10507</v>
      </c>
      <c r="AN265">
        <v>-9.07</v>
      </c>
      <c r="AO265" t="s">
        <v>10506</v>
      </c>
      <c r="AP265">
        <v>2.6161255872669001E-2</v>
      </c>
      <c r="AQ265">
        <f>(Table2[[#This Row],[Sharpe Ratio]]-AVERAGE(Table2[Sharpe Ratio]))/_xlfn.STDEV.P(Table2[Sharpe Ratio])</f>
        <v>-0.24915546350700232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-0.35510564998485455</v>
      </c>
      <c r="AS265">
        <f>_xlfn.RANK.AVG(Table2[[#This Row],[1Y Return vs Nifty Z-Score]],Table2[1Y Return vs Nifty Z-Score])</f>
        <v>243</v>
      </c>
      <c r="AT265">
        <f>_xlfn.RANK.AVG(Table2[[#This Row],[6M Return vs Nifty Z-Score]],Table2[6M Return vs Nifty Z-Score])</f>
        <v>234</v>
      </c>
      <c r="AU265">
        <f>_xlfn.RANK.AVG(Table2[[#This Row],[Sharpe Ratio Z-Score]],Table2[Sharpe Ratio Z-Score])</f>
        <v>403</v>
      </c>
      <c r="AV265">
        <f>(Table2[[#This Row],[Rank 1Y]]+Table2[[#This Row],[Rank 6M]]+Table2[[#This Row],[Rank Sharpe]])/3</f>
        <v>293.33333333333331</v>
      </c>
    </row>
    <row r="266" spans="1:48" x14ac:dyDescent="0.3">
      <c r="A266" t="s">
        <v>1019</v>
      </c>
      <c r="B266" t="s">
        <v>1020</v>
      </c>
      <c r="C266" t="s">
        <v>10461</v>
      </c>
      <c r="D266" t="s">
        <v>633</v>
      </c>
      <c r="E266">
        <v>12566.138740905</v>
      </c>
      <c r="F266">
        <v>733.35</v>
      </c>
      <c r="G266">
        <v>72.321682553548897</v>
      </c>
      <c r="H266">
        <f>(Table2[[#This Row],[1Y Return vs Nifty]]-AVERAGE(Table2[1Y Return vs Nifty]))/_xlfn.STDEV.P(Table2[1Y Return vs Nifty])</f>
        <v>0.45259104394963268</v>
      </c>
      <c r="I266">
        <v>-0.875061163120468</v>
      </c>
      <c r="J266">
        <f>(Table2[[#This Row],[1M Return vs Nifty]]-AVERAGE(Table2[1M Return vs Nifty]))/_xlfn.STDEV.P(Table2[1M Return vs Nifty])</f>
        <v>0.19970040188964827</v>
      </c>
      <c r="K266">
        <v>20.144886489783001</v>
      </c>
      <c r="L266">
        <f>(Table2[[#This Row],[6M Return vs Nifty]]-AVERAGE(Table2[6M Return vs Nifty]))/_xlfn.STDEV.P(Table2[6M Return vs Nifty])</f>
        <v>0.38839662562122984</v>
      </c>
      <c r="M266">
        <v>-2.5716589592475998</v>
      </c>
      <c r="N266">
        <f>(Table2[[#This Row],[1W Return vs Nifty]]-AVERAGE(Table2[1W Return vs Nifty]))/_xlfn.STDEV.P(Table2[1W Return vs Nifty])</f>
        <v>7.4566156453543244E-3</v>
      </c>
      <c r="O266">
        <v>740.82</v>
      </c>
      <c r="P266">
        <v>724.06890304902595</v>
      </c>
      <c r="Q266">
        <v>617.19318792170895</v>
      </c>
      <c r="R266">
        <v>43.230689770944501</v>
      </c>
      <c r="S266" s="2">
        <f>(Table2[[#This Row],[Close Price]]-Table2[[#This Row],[20D EMA]])/Table2[[#This Row],[20D EMA]]</f>
        <v>-1.0083421073945125E-2</v>
      </c>
      <c r="T266" s="2">
        <f>(Table2[[#This Row],[Close Price]]-Table2[[#This Row],[50D EMA]])/Table2[[#This Row],[50D EMA]]</f>
        <v>1.2817974797552742E-2</v>
      </c>
      <c r="U266" s="2">
        <f>(Table2[[#This Row],[Close Price]]-Table2[[#This Row],[200D EMA]])/Table2[[#This Row],[200D EMA]]</f>
        <v>0.18820170791163296</v>
      </c>
      <c r="V266">
        <v>0.66847845972857201</v>
      </c>
      <c r="W266">
        <v>714.1</v>
      </c>
      <c r="X266">
        <v>750</v>
      </c>
      <c r="Y266">
        <v>714.1</v>
      </c>
      <c r="Z266">
        <v>750</v>
      </c>
      <c r="AA266">
        <v>705.2</v>
      </c>
      <c r="AB266">
        <v>791.4</v>
      </c>
      <c r="AC266" s="2">
        <f>(Table2[[#This Row],[Close Price]]/Table2[[#This Row],[Day Low]])-1</f>
        <v>2.6957008822293904E-2</v>
      </c>
      <c r="AD266" s="2">
        <f>(Table2[[#This Row],[Day High]]/Table2[[#This Row],[Close Price]])-1</f>
        <v>2.2704029453876062E-2</v>
      </c>
      <c r="AE266" s="2">
        <f>(Table2[[#This Row],[Close Price]]/Table2[[#This Row],[Current Week Low]])-1</f>
        <v>2.6957008822293904E-2</v>
      </c>
      <c r="AF266" s="2">
        <f>(Table2[[#This Row],[Current Week High]]/Table2[[#This Row],[Close Price]])-1</f>
        <v>2.2704029453876062E-2</v>
      </c>
      <c r="AG266" s="2">
        <f>(Table2[[#This Row],[Close Price]]/Table2[[#This Row],[Current Month Low]])-1</f>
        <v>3.9917753828700997E-2</v>
      </c>
      <c r="AH266" s="2">
        <f>(Table2[[#This Row],[Current Month High]]/Table2[[#This Row],[Close Price]])-1</f>
        <v>7.9157291879729863E-2</v>
      </c>
      <c r="AI266">
        <v>12.088361628144799</v>
      </c>
      <c r="AJ266">
        <v>99.198696183620797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-0.17</v>
      </c>
      <c r="AM266" t="s">
        <v>10506</v>
      </c>
      <c r="AN266">
        <v>-3.73</v>
      </c>
      <c r="AO266" t="s">
        <v>10506</v>
      </c>
      <c r="AQ266">
        <f>(Table2[[#This Row],[Sharpe Ratio]]-AVERAGE(Table2[Sharpe Ratio]))/_xlfn.STDEV.P(Table2[Sharpe Ratio])</f>
        <v>-0.54697260799606973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0.50117207910979533</v>
      </c>
      <c r="AS266">
        <f>_xlfn.RANK.AVG(Table2[[#This Row],[1Y Return vs Nifty Z-Score]],Table2[1Y Return vs Nifty Z-Score])</f>
        <v>160</v>
      </c>
      <c r="AT266">
        <f>_xlfn.RANK.AVG(Table2[[#This Row],[6M Return vs Nifty Z-Score]],Table2[6M Return vs Nifty Z-Score])</f>
        <v>216</v>
      </c>
      <c r="AU266">
        <f>_xlfn.RANK.AVG(Table2[[#This Row],[Sharpe Ratio Z-Score]],Table2[Sharpe Ratio Z-Score])</f>
        <v>504.5</v>
      </c>
      <c r="AV266">
        <f>(Table2[[#This Row],[Rank 1Y]]+Table2[[#This Row],[Rank 6M]]+Table2[[#This Row],[Rank Sharpe]])/3</f>
        <v>293.5</v>
      </c>
    </row>
    <row r="267" spans="1:48" x14ac:dyDescent="0.3">
      <c r="A267" t="s">
        <v>1366</v>
      </c>
      <c r="B267" t="s">
        <v>1367</v>
      </c>
      <c r="C267" t="s">
        <v>628</v>
      </c>
      <c r="D267" t="s">
        <v>628</v>
      </c>
      <c r="E267">
        <v>7588.6945379999997</v>
      </c>
      <c r="F267">
        <v>378.45</v>
      </c>
      <c r="G267">
        <v>-4.2144447215303202</v>
      </c>
      <c r="H267">
        <f>(Table2[[#This Row],[1Y Return vs Nifty]]-AVERAGE(Table2[1Y Return vs Nifty]))/_xlfn.STDEV.P(Table2[1Y Return vs Nifty])</f>
        <v>-0.59124822994929149</v>
      </c>
      <c r="I267">
        <v>3.3654318736791402</v>
      </c>
      <c r="J267">
        <f>(Table2[[#This Row],[1M Return vs Nifty]]-AVERAGE(Table2[1M Return vs Nifty]))/_xlfn.STDEV.P(Table2[1M Return vs Nifty])</f>
        <v>0.65722850915629294</v>
      </c>
      <c r="K267">
        <v>19.522758274196502</v>
      </c>
      <c r="L267">
        <f>(Table2[[#This Row],[6M Return vs Nifty]]-AVERAGE(Table2[6M Return vs Nifty]))/_xlfn.STDEV.P(Table2[6M Return vs Nifty])</f>
        <v>0.36785377621328924</v>
      </c>
      <c r="M267">
        <v>12.868735290048299</v>
      </c>
      <c r="N267">
        <f>(Table2[[#This Row],[1W Return vs Nifty]]-AVERAGE(Table2[1W Return vs Nifty]))/_xlfn.STDEV.P(Table2[1W Return vs Nifty])</f>
        <v>3.8974745666610113</v>
      </c>
      <c r="O267">
        <v>353.13</v>
      </c>
      <c r="P267">
        <v>348.33738280189999</v>
      </c>
      <c r="Q267">
        <v>341.91026237036402</v>
      </c>
      <c r="R267">
        <v>76.369965628500296</v>
      </c>
      <c r="S267" s="2">
        <f>(Table2[[#This Row],[Close Price]]-Table2[[#This Row],[20D EMA]])/Table2[[#This Row],[20D EMA]]</f>
        <v>7.170163962280178E-2</v>
      </c>
      <c r="T267" s="2">
        <f>(Table2[[#This Row],[Close Price]]-Table2[[#This Row],[50D EMA]])/Table2[[#This Row],[50D EMA]]</f>
        <v>8.6446699908821117E-2</v>
      </c>
      <c r="U267" s="2">
        <f>(Table2[[#This Row],[Close Price]]-Table2[[#This Row],[200D EMA]])/Table2[[#This Row],[200D EMA]]</f>
        <v>0.10686937963287979</v>
      </c>
      <c r="V267">
        <v>3.1881903894596002</v>
      </c>
      <c r="W267">
        <v>371.55</v>
      </c>
      <c r="X267">
        <v>395.3</v>
      </c>
      <c r="Y267">
        <v>371.55</v>
      </c>
      <c r="Z267">
        <v>395.3</v>
      </c>
      <c r="AA267">
        <v>327.35000000000002</v>
      </c>
      <c r="AB267">
        <v>395.3</v>
      </c>
      <c r="AC267" s="2">
        <f>(Table2[[#This Row],[Close Price]]/Table2[[#This Row],[Day Low]])-1</f>
        <v>1.8570851836899438E-2</v>
      </c>
      <c r="AD267" s="2">
        <f>(Table2[[#This Row],[Day High]]/Table2[[#This Row],[Close Price]])-1</f>
        <v>4.4523715153917287E-2</v>
      </c>
      <c r="AE267" s="2">
        <f>(Table2[[#This Row],[Close Price]]/Table2[[#This Row],[Current Week Low]])-1</f>
        <v>1.8570851836899438E-2</v>
      </c>
      <c r="AF267" s="2">
        <f>(Table2[[#This Row],[Current Week High]]/Table2[[#This Row],[Close Price]])-1</f>
        <v>4.4523715153917287E-2</v>
      </c>
      <c r="AG267" s="2">
        <f>(Table2[[#This Row],[Close Price]]/Table2[[#This Row],[Current Month Low]])-1</f>
        <v>0.15610203146479296</v>
      </c>
      <c r="AH267" s="2">
        <f>(Table2[[#This Row],[Current Month High]]/Table2[[#This Row],[Close Price]])-1</f>
        <v>4.4523715153917287E-2</v>
      </c>
      <c r="AI267">
        <v>15.4577883472057</v>
      </c>
      <c r="AJ267">
        <v>41.344537815126003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10506</v>
      </c>
      <c r="AN267">
        <v>10.56</v>
      </c>
      <c r="AO267" t="s">
        <v>10507</v>
      </c>
      <c r="AP267">
        <v>0.13334960055755099</v>
      </c>
      <c r="AQ267">
        <f>(Table2[[#This Row],[Sharpe Ratio]]-AVERAGE(Table2[Sharpe Ratio]))/_xlfn.STDEV.P(Table2[Sharpe Ratio])</f>
        <v>0.97106603090188526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5.302374652983187</v>
      </c>
      <c r="AS267">
        <f>_xlfn.RANK.AVG(Table2[[#This Row],[1Y Return vs Nifty Z-Score]],Table2[1Y Return vs Nifty Z-Score])</f>
        <v>538</v>
      </c>
      <c r="AT267">
        <f>_xlfn.RANK.AVG(Table2[[#This Row],[6M Return vs Nifty Z-Score]],Table2[6M Return vs Nifty Z-Score])</f>
        <v>220</v>
      </c>
      <c r="AU267">
        <f>_xlfn.RANK.AVG(Table2[[#This Row],[Sharpe Ratio Z-Score]],Table2[Sharpe Ratio Z-Score])</f>
        <v>127</v>
      </c>
      <c r="AV267">
        <f>(Table2[[#This Row],[Rank 1Y]]+Table2[[#This Row],[Rank 6M]]+Table2[[#This Row],[Rank Sharpe]])/3</f>
        <v>295</v>
      </c>
    </row>
    <row r="268" spans="1:48" x14ac:dyDescent="0.3">
      <c r="A268" t="s">
        <v>884</v>
      </c>
      <c r="B268" t="s">
        <v>885</v>
      </c>
      <c r="C268" t="s">
        <v>10462</v>
      </c>
      <c r="D268" t="s">
        <v>625</v>
      </c>
      <c r="E268">
        <v>16933.770838439999</v>
      </c>
      <c r="F268">
        <v>117.45</v>
      </c>
      <c r="G268">
        <v>57.823081822281303</v>
      </c>
      <c r="H268">
        <f>(Table2[[#This Row],[1Y Return vs Nifty]]-AVERAGE(Table2[1Y Return vs Nifty]))/_xlfn.STDEV.P(Table2[1Y Return vs Nifty])</f>
        <v>0.25485163122127796</v>
      </c>
      <c r="I268">
        <v>-4.2897992008884698</v>
      </c>
      <c r="J268">
        <f>(Table2[[#This Row],[1M Return vs Nifty]]-AVERAGE(Table2[1M Return vs Nifty]))/_xlfn.STDEV.P(Table2[1M Return vs Nifty])</f>
        <v>-0.168732848129444</v>
      </c>
      <c r="K268">
        <v>11.796691278548099</v>
      </c>
      <c r="L268">
        <f>(Table2[[#This Row],[6M Return vs Nifty]]-AVERAGE(Table2[6M Return vs Nifty]))/_xlfn.STDEV.P(Table2[6M Return vs Nifty])</f>
        <v>0.11273686167560135</v>
      </c>
      <c r="M268">
        <v>-4.5371217925397502</v>
      </c>
      <c r="N268">
        <f>(Table2[[#This Row],[1W Return vs Nifty]]-AVERAGE(Table2[1W Return vs Nifty]))/_xlfn.STDEV.P(Table2[1W Return vs Nifty])</f>
        <v>-0.48771763833518844</v>
      </c>
      <c r="O268">
        <v>118.77</v>
      </c>
      <c r="P268">
        <v>112.546044610083</v>
      </c>
      <c r="Q268">
        <v>96.108634112626305</v>
      </c>
      <c r="R268">
        <v>43.797275851647797</v>
      </c>
      <c r="S268" s="2">
        <f>(Table2[[#This Row],[Close Price]]-Table2[[#This Row],[20D EMA]])/Table2[[#This Row],[20D EMA]]</f>
        <v>-1.1113917655973674E-2</v>
      </c>
      <c r="T268" s="2">
        <f>(Table2[[#This Row],[Close Price]]-Table2[[#This Row],[50D EMA]])/Table2[[#This Row],[50D EMA]]</f>
        <v>4.3572880832079074E-2</v>
      </c>
      <c r="U268" s="2">
        <f>(Table2[[#This Row],[Close Price]]-Table2[[#This Row],[200D EMA]])/Table2[[#This Row],[200D EMA]]</f>
        <v>0.22205461647040481</v>
      </c>
      <c r="V268">
        <v>0.86878270930378498</v>
      </c>
      <c r="W268">
        <v>112.5</v>
      </c>
      <c r="X268">
        <v>118.24</v>
      </c>
      <c r="Y268">
        <v>112.5</v>
      </c>
      <c r="Z268">
        <v>118.24</v>
      </c>
      <c r="AA268">
        <v>111.8</v>
      </c>
      <c r="AB268">
        <v>135.4</v>
      </c>
      <c r="AC268" s="2">
        <f>(Table2[[#This Row],[Close Price]]/Table2[[#This Row],[Day Low]])-1</f>
        <v>4.4000000000000039E-2</v>
      </c>
      <c r="AD268" s="2">
        <f>(Table2[[#This Row],[Day High]]/Table2[[#This Row],[Close Price]])-1</f>
        <v>6.7262664963814167E-3</v>
      </c>
      <c r="AE268" s="2">
        <f>(Table2[[#This Row],[Close Price]]/Table2[[#This Row],[Current Week Low]])-1</f>
        <v>4.4000000000000039E-2</v>
      </c>
      <c r="AF268" s="2">
        <f>(Table2[[#This Row],[Current Week High]]/Table2[[#This Row],[Close Price]])-1</f>
        <v>6.7262664963814167E-3</v>
      </c>
      <c r="AG268" s="2">
        <f>(Table2[[#This Row],[Close Price]]/Table2[[#This Row],[Current Month Low]])-1</f>
        <v>5.0536672629695856E-2</v>
      </c>
      <c r="AH268" s="2">
        <f>(Table2[[#This Row],[Current Month High]]/Table2[[#This Row],[Close Price]])-1</f>
        <v>0.15283099191145166</v>
      </c>
      <c r="AI268">
        <v>15.2830991911451</v>
      </c>
      <c r="AJ268">
        <v>90.975609756097498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0.03</v>
      </c>
      <c r="AM268" t="s">
        <v>10507</v>
      </c>
      <c r="AN268">
        <v>-1.06</v>
      </c>
      <c r="AO268" t="s">
        <v>10506</v>
      </c>
      <c r="AP268">
        <v>3.0530818207566E-2</v>
      </c>
      <c r="AQ268">
        <f>(Table2[[#This Row],[Sharpe Ratio]]-AVERAGE(Table2[Sharpe Ratio]))/_xlfn.STDEV.P(Table2[Sharpe Ratio])</f>
        <v>-0.19941279887424199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-0.48827479244199512</v>
      </c>
      <c r="AS268">
        <f>_xlfn.RANK.AVG(Table2[[#This Row],[1Y Return vs Nifty Z-Score]],Table2[1Y Return vs Nifty Z-Score])</f>
        <v>212</v>
      </c>
      <c r="AT268">
        <f>_xlfn.RANK.AVG(Table2[[#This Row],[6M Return vs Nifty Z-Score]],Table2[6M Return vs Nifty Z-Score])</f>
        <v>287</v>
      </c>
      <c r="AU268">
        <f>_xlfn.RANK.AVG(Table2[[#This Row],[Sharpe Ratio Z-Score]],Table2[Sharpe Ratio Z-Score])</f>
        <v>389</v>
      </c>
      <c r="AV268">
        <f>(Table2[[#This Row],[Rank 1Y]]+Table2[[#This Row],[Rank 6M]]+Table2[[#This Row],[Rank Sharpe]])/3</f>
        <v>296</v>
      </c>
    </row>
    <row r="269" spans="1:48" x14ac:dyDescent="0.3">
      <c r="A269" t="s">
        <v>250</v>
      </c>
      <c r="B269" t="s">
        <v>251</v>
      </c>
      <c r="C269" t="s">
        <v>10461</v>
      </c>
      <c r="D269" t="s">
        <v>51</v>
      </c>
      <c r="E269">
        <v>106290.77306825999</v>
      </c>
      <c r="F269">
        <v>2827.4</v>
      </c>
      <c r="G269">
        <v>33.2724315549899</v>
      </c>
      <c r="H269">
        <f>(Table2[[#This Row],[1Y Return vs Nifty]]-AVERAGE(Table2[1Y Return vs Nifty]))/_xlfn.STDEV.P(Table2[1Y Return vs Nifty])</f>
        <v>-7.9982830112908479E-2</v>
      </c>
      <c r="I269">
        <v>-4.2524299931156797</v>
      </c>
      <c r="J269">
        <f>(Table2[[#This Row],[1M Return vs Nifty]]-AVERAGE(Table2[1M Return vs Nifty]))/_xlfn.STDEV.P(Table2[1M Return vs Nifty])</f>
        <v>-0.16470089647807601</v>
      </c>
      <c r="K269">
        <v>10.418889386595</v>
      </c>
      <c r="L269">
        <f>(Table2[[#This Row],[6M Return vs Nifty]]-AVERAGE(Table2[6M Return vs Nifty]))/_xlfn.STDEV.P(Table2[6M Return vs Nifty])</f>
        <v>6.7241454022879552E-2</v>
      </c>
      <c r="M269">
        <v>0.13566895249167099</v>
      </c>
      <c r="N269">
        <f>(Table2[[#This Row],[1W Return vs Nifty]]-AVERAGE(Table2[1W Return vs Nifty]))/_xlfn.STDEV.P(Table2[1W Return vs Nifty])</f>
        <v>0.68953467698965898</v>
      </c>
      <c r="O269">
        <v>2802.93</v>
      </c>
      <c r="P269">
        <v>2688.1175964192898</v>
      </c>
      <c r="Q269">
        <v>2338.9160880833701</v>
      </c>
      <c r="R269">
        <v>51.2273480010169</v>
      </c>
      <c r="S269" s="2">
        <f>(Table2[[#This Row],[Close Price]]-Table2[[#This Row],[20D EMA]])/Table2[[#This Row],[20D EMA]]</f>
        <v>8.7301502356463608E-3</v>
      </c>
      <c r="T269" s="2">
        <f>(Table2[[#This Row],[Close Price]]-Table2[[#This Row],[50D EMA]])/Table2[[#This Row],[50D EMA]]</f>
        <v>5.1814103581718875E-2</v>
      </c>
      <c r="U269" s="2">
        <f>(Table2[[#This Row],[Close Price]]-Table2[[#This Row],[200D EMA]])/Table2[[#This Row],[200D EMA]]</f>
        <v>0.20885055022085858</v>
      </c>
      <c r="V269">
        <v>0.72066604107955601</v>
      </c>
      <c r="W269">
        <v>2764.05</v>
      </c>
      <c r="X269">
        <v>2847.95</v>
      </c>
      <c r="Y269">
        <v>2764.05</v>
      </c>
      <c r="Z269">
        <v>2847.95</v>
      </c>
      <c r="AA269">
        <v>2705</v>
      </c>
      <c r="AB269">
        <v>2942</v>
      </c>
      <c r="AC269" s="2">
        <f>(Table2[[#This Row],[Close Price]]/Table2[[#This Row],[Day Low]])-1</f>
        <v>2.2919267017601053E-2</v>
      </c>
      <c r="AD269" s="2">
        <f>(Table2[[#This Row],[Day High]]/Table2[[#This Row],[Close Price]])-1</f>
        <v>7.2681615618588324E-3</v>
      </c>
      <c r="AE269" s="2">
        <f>(Table2[[#This Row],[Close Price]]/Table2[[#This Row],[Current Week Low]])-1</f>
        <v>2.2919267017601053E-2</v>
      </c>
      <c r="AF269" s="2">
        <f>(Table2[[#This Row],[Current Week High]]/Table2[[#This Row],[Close Price]])-1</f>
        <v>7.2681615618588324E-3</v>
      </c>
      <c r="AG269" s="2">
        <f>(Table2[[#This Row],[Close Price]]/Table2[[#This Row],[Current Month Low]])-1</f>
        <v>4.524953789279107E-2</v>
      </c>
      <c r="AH269" s="2">
        <f>(Table2[[#This Row],[Current Month High]]/Table2[[#This Row],[Close Price]])-1</f>
        <v>4.0531937469052703E-2</v>
      </c>
      <c r="AI269">
        <v>8.2071868147414406</v>
      </c>
      <c r="AJ269">
        <v>60.6386000795409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0.01</v>
      </c>
      <c r="AM269" t="s">
        <v>10507</v>
      </c>
      <c r="AN269">
        <v>-0.81</v>
      </c>
      <c r="AO269" t="s">
        <v>10506</v>
      </c>
      <c r="AP269">
        <v>6.5815464993836004E-2</v>
      </c>
      <c r="AQ269">
        <f>(Table2[[#This Row],[Sharpe Ratio]]-AVERAGE(Table2[Sharpe Ratio]))/_xlfn.STDEV.P(Table2[Sharpe Ratio])</f>
        <v>0.20226412372221914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0.71435652814377315</v>
      </c>
      <c r="AS269">
        <f>_xlfn.RANK.AVG(Table2[[#This Row],[1Y Return vs Nifty Z-Score]],Table2[1Y Return vs Nifty Z-Score])</f>
        <v>312</v>
      </c>
      <c r="AT269">
        <f>_xlfn.RANK.AVG(Table2[[#This Row],[6M Return vs Nifty Z-Score]],Table2[6M Return vs Nifty Z-Score])</f>
        <v>303</v>
      </c>
      <c r="AU269">
        <f>_xlfn.RANK.AVG(Table2[[#This Row],[Sharpe Ratio Z-Score]],Table2[Sharpe Ratio Z-Score])</f>
        <v>277</v>
      </c>
      <c r="AV269">
        <f>(Table2[[#This Row],[Rank 1Y]]+Table2[[#This Row],[Rank 6M]]+Table2[[#This Row],[Rank Sharpe]])/3</f>
        <v>297.33333333333331</v>
      </c>
    </row>
    <row r="270" spans="1:48" x14ac:dyDescent="0.3">
      <c r="A270" t="s">
        <v>133</v>
      </c>
      <c r="B270" t="s">
        <v>134</v>
      </c>
      <c r="C270" t="s">
        <v>10474</v>
      </c>
      <c r="D270" t="s">
        <v>135</v>
      </c>
      <c r="E270">
        <v>205921.18082213899</v>
      </c>
      <c r="F270">
        <v>831.9</v>
      </c>
      <c r="G270">
        <v>44.340122405136903</v>
      </c>
      <c r="H270">
        <f>(Table2[[#This Row],[1Y Return vs Nifty]]-AVERAGE(Table2[1Y Return vs Nifty]))/_xlfn.STDEV.P(Table2[1Y Return vs Nifty])</f>
        <v>7.0964059834016324E-2</v>
      </c>
      <c r="I270">
        <v>-7.9196168246859102</v>
      </c>
      <c r="J270">
        <f>(Table2[[#This Row],[1M Return vs Nifty]]-AVERAGE(Table2[1M Return vs Nifty]))/_xlfn.STDEV.P(Table2[1M Return vs Nifty])</f>
        <v>-0.56037211571625067</v>
      </c>
      <c r="K270">
        <v>-1.09172158570083</v>
      </c>
      <c r="L270">
        <f>(Table2[[#This Row],[6M Return vs Nifty]]-AVERAGE(Table2[6M Return vs Nifty]))/_xlfn.STDEV.P(Table2[6M Return vs Nifty])</f>
        <v>-0.31284217162387429</v>
      </c>
      <c r="M270">
        <v>-0.55920307451392703</v>
      </c>
      <c r="N270">
        <f>(Table2[[#This Row],[1W Return vs Nifty]]-AVERAGE(Table2[1W Return vs Nifty]))/_xlfn.STDEV.P(Table2[1W Return vs Nifty])</f>
        <v>0.5144701925556765</v>
      </c>
      <c r="O270">
        <v>835.11</v>
      </c>
      <c r="P270">
        <v>841.01775037827599</v>
      </c>
      <c r="Q270">
        <v>768.02906273714405</v>
      </c>
      <c r="R270">
        <v>48.636544099786498</v>
      </c>
      <c r="S270" s="2">
        <f>(Table2[[#This Row],[Close Price]]-Table2[[#This Row],[20D EMA]])/Table2[[#This Row],[20D EMA]]</f>
        <v>-3.843805007723577E-3</v>
      </c>
      <c r="T270" s="2">
        <f>(Table2[[#This Row],[Close Price]]-Table2[[#This Row],[50D EMA]])/Table2[[#This Row],[50D EMA]]</f>
        <v>-1.0841329299143805E-2</v>
      </c>
      <c r="U270" s="2">
        <f>(Table2[[#This Row],[Close Price]]-Table2[[#This Row],[200D EMA]])/Table2[[#This Row],[200D EMA]]</f>
        <v>8.3162135864011694E-2</v>
      </c>
      <c r="V270">
        <v>0.68553262382801805</v>
      </c>
      <c r="W270">
        <v>805.45</v>
      </c>
      <c r="X270">
        <v>833.9</v>
      </c>
      <c r="Y270">
        <v>805.45</v>
      </c>
      <c r="Z270">
        <v>833.9</v>
      </c>
      <c r="AA270">
        <v>805.45</v>
      </c>
      <c r="AB270">
        <v>853</v>
      </c>
      <c r="AC270" s="2">
        <f>(Table2[[#This Row],[Close Price]]/Table2[[#This Row],[Day Low]])-1</f>
        <v>3.2838785771928558E-2</v>
      </c>
      <c r="AD270" s="2">
        <f>(Table2[[#This Row],[Day High]]/Table2[[#This Row],[Close Price]])-1</f>
        <v>2.4041351123933463E-3</v>
      </c>
      <c r="AE270" s="2">
        <f>(Table2[[#This Row],[Close Price]]/Table2[[#This Row],[Current Week Low]])-1</f>
        <v>3.2838785771928558E-2</v>
      </c>
      <c r="AF270" s="2">
        <f>(Table2[[#This Row],[Current Week High]]/Table2[[#This Row],[Close Price]])-1</f>
        <v>2.4041351123933463E-3</v>
      </c>
      <c r="AG270" s="2">
        <f>(Table2[[#This Row],[Close Price]]/Table2[[#This Row],[Current Month Low]])-1</f>
        <v>3.2838785771928558E-2</v>
      </c>
      <c r="AH270" s="2">
        <f>(Table2[[#This Row],[Current Month High]]/Table2[[#This Row],[Close Price]])-1</f>
        <v>2.5363625435749437E-2</v>
      </c>
      <c r="AI270">
        <v>16.312056737588598</v>
      </c>
      <c r="AJ270">
        <v>79.656624554583701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-0.17</v>
      </c>
      <c r="AM270" t="s">
        <v>10506</v>
      </c>
      <c r="AN270">
        <v>-1.1000000000000001</v>
      </c>
      <c r="AO270" t="s">
        <v>10506</v>
      </c>
      <c r="AP270">
        <v>0.10154582691233199</v>
      </c>
      <c r="AQ270">
        <f>(Table2[[#This Row],[Sharpe Ratio]]-AVERAGE(Table2[Sharpe Ratio]))/_xlfn.STDEV.P(Table2[Sharpe Ratio])</f>
        <v>0.60901502321723533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268</v>
      </c>
      <c r="AT270">
        <f>_xlfn.RANK.AVG(Table2[[#This Row],[6M Return vs Nifty Z-Score]],Table2[6M Return vs Nifty Z-Score])</f>
        <v>428</v>
      </c>
      <c r="AU270">
        <f>_xlfn.RANK.AVG(Table2[[#This Row],[Sharpe Ratio Z-Score]],Table2[Sharpe Ratio Z-Score])</f>
        <v>197</v>
      </c>
      <c r="AV270">
        <f>(Table2[[#This Row],[Rank 1Y]]+Table2[[#This Row],[Rank 6M]]+Table2[[#This Row],[Rank Sharpe]])/3</f>
        <v>297.66666666666669</v>
      </c>
    </row>
    <row r="271" spans="1:48" x14ac:dyDescent="0.3">
      <c r="A271" t="s">
        <v>1124</v>
      </c>
      <c r="B271" t="s">
        <v>1125</v>
      </c>
      <c r="C271" t="s">
        <v>10471</v>
      </c>
      <c r="D271" t="s">
        <v>143</v>
      </c>
      <c r="E271">
        <v>10598.57034566</v>
      </c>
      <c r="F271">
        <v>1246.3</v>
      </c>
      <c r="G271">
        <v>31.804794441610898</v>
      </c>
      <c r="H271">
        <f>(Table2[[#This Row],[1Y Return vs Nifty]]-AVERAGE(Table2[1Y Return vs Nifty]))/_xlfn.STDEV.P(Table2[1Y Return vs Nifty])</f>
        <v>-9.9999223851653024E-2</v>
      </c>
      <c r="I271">
        <v>22.469980162504001</v>
      </c>
      <c r="J271">
        <f>(Table2[[#This Row],[1M Return vs Nifty]]-AVERAGE(Table2[1M Return vs Nifty]))/_xlfn.STDEV.P(Table2[1M Return vs Nifty])</f>
        <v>2.7185142471390566</v>
      </c>
      <c r="K271">
        <v>37.752322063164101</v>
      </c>
      <c r="L271">
        <f>(Table2[[#This Row],[6M Return vs Nifty]]-AVERAGE(Table2[6M Return vs Nifty]))/_xlfn.STDEV.P(Table2[6M Return vs Nifty])</f>
        <v>0.96979912173369442</v>
      </c>
      <c r="M271">
        <v>24.074889130343902</v>
      </c>
      <c r="N271">
        <f>(Table2[[#This Row],[1W Return vs Nifty]]-AVERAGE(Table2[1W Return vs Nifty]))/_xlfn.STDEV.P(Table2[1W Return vs Nifty])</f>
        <v>6.7207275805910669</v>
      </c>
      <c r="O271">
        <v>1075.6099999999999</v>
      </c>
      <c r="P271">
        <v>1025.8078690807399</v>
      </c>
      <c r="Q271">
        <v>904.279526766598</v>
      </c>
      <c r="R271">
        <v>82.484330051812094</v>
      </c>
      <c r="S271" s="2">
        <f>(Table2[[#This Row],[Close Price]]-Table2[[#This Row],[20D EMA]])/Table2[[#This Row],[20D EMA]]</f>
        <v>0.15869134723552222</v>
      </c>
      <c r="T271" s="2">
        <f>(Table2[[#This Row],[Close Price]]-Table2[[#This Row],[50D EMA]])/Table2[[#This Row],[50D EMA]]</f>
        <v>0.21494486205964697</v>
      </c>
      <c r="U271" s="2">
        <f>(Table2[[#This Row],[Close Price]]-Table2[[#This Row],[200D EMA]])/Table2[[#This Row],[200D EMA]]</f>
        <v>0.37822428033547667</v>
      </c>
      <c r="V271">
        <v>2.9940855043324199</v>
      </c>
      <c r="W271">
        <v>1233</v>
      </c>
      <c r="X271">
        <v>1309.5999999999999</v>
      </c>
      <c r="Y271">
        <v>1233</v>
      </c>
      <c r="Z271">
        <v>1309.5999999999999</v>
      </c>
      <c r="AA271">
        <v>959</v>
      </c>
      <c r="AB271">
        <v>1309.5999999999999</v>
      </c>
      <c r="AC271" s="2">
        <f>(Table2[[#This Row],[Close Price]]/Table2[[#This Row],[Day Low]])-1</f>
        <v>1.0786699107866893E-2</v>
      </c>
      <c r="AD271" s="2">
        <f>(Table2[[#This Row],[Day High]]/Table2[[#This Row],[Close Price]])-1</f>
        <v>5.0790339404637619E-2</v>
      </c>
      <c r="AE271" s="2">
        <f>(Table2[[#This Row],[Close Price]]/Table2[[#This Row],[Current Week Low]])-1</f>
        <v>1.0786699107866893E-2</v>
      </c>
      <c r="AF271" s="2">
        <f>(Table2[[#This Row],[Current Week High]]/Table2[[#This Row],[Close Price]])-1</f>
        <v>5.0790339404637619E-2</v>
      </c>
      <c r="AG271" s="2">
        <f>(Table2[[#This Row],[Close Price]]/Table2[[#This Row],[Current Month Low]])-1</f>
        <v>0.29958289885297185</v>
      </c>
      <c r="AH271" s="2">
        <f>(Table2[[#This Row],[Current Month High]]/Table2[[#This Row],[Close Price]])-1</f>
        <v>5.0790339404637619E-2</v>
      </c>
      <c r="AI271">
        <v>5.0790339404637601</v>
      </c>
      <c r="AJ271">
        <v>79.828295216795297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-7.0000000000000007E-2</v>
      </c>
      <c r="AM271" t="s">
        <v>10506</v>
      </c>
      <c r="AN271">
        <v>22.01</v>
      </c>
      <c r="AO271" t="s">
        <v>10507</v>
      </c>
      <c r="AP271">
        <v>1.2533204207329999E-3</v>
      </c>
      <c r="AQ271">
        <f>(Table2[[#This Row],[Sharpe Ratio]]-AVERAGE(Table2[Sharpe Ratio]))/_xlfn.STDEV.P(Table2[Sharpe Ratio])</f>
        <v>-0.53270493252019591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9.7763367930919678</v>
      </c>
      <c r="AS271">
        <f>_xlfn.RANK.AVG(Table2[[#This Row],[1Y Return vs Nifty Z-Score]],Table2[1Y Return vs Nifty Z-Score])</f>
        <v>320</v>
      </c>
      <c r="AT271">
        <f>_xlfn.RANK.AVG(Table2[[#This Row],[6M Return vs Nifty Z-Score]],Table2[6M Return vs Nifty Z-Score])</f>
        <v>97</v>
      </c>
      <c r="AU271">
        <f>_xlfn.RANK.AVG(Table2[[#This Row],[Sharpe Ratio Z-Score]],Table2[Sharpe Ratio Z-Score])</f>
        <v>480</v>
      </c>
      <c r="AV271">
        <f>(Table2[[#This Row],[Rank 1Y]]+Table2[[#This Row],[Rank 6M]]+Table2[[#This Row],[Rank Sharpe]])/3</f>
        <v>299</v>
      </c>
    </row>
    <row r="272" spans="1:48" x14ac:dyDescent="0.3">
      <c r="A272" t="s">
        <v>1393</v>
      </c>
      <c r="B272" t="s">
        <v>1394</v>
      </c>
      <c r="C272" t="s">
        <v>10473</v>
      </c>
      <c r="D272" t="s">
        <v>95</v>
      </c>
      <c r="E272">
        <v>7316.6249296799997</v>
      </c>
      <c r="F272">
        <v>941.6</v>
      </c>
      <c r="G272">
        <v>129.33005681115199</v>
      </c>
      <c r="H272">
        <f>(Table2[[#This Row],[1Y Return vs Nifty]]-AVERAGE(Table2[1Y Return vs Nifty]))/_xlfn.STDEV.P(Table2[1Y Return vs Nifty])</f>
        <v>1.2301007261071553</v>
      </c>
      <c r="I272">
        <v>-12.4639890157032</v>
      </c>
      <c r="J272">
        <f>(Table2[[#This Row],[1M Return vs Nifty]]-AVERAGE(Table2[1M Return vs Nifty]))/_xlfn.STDEV.P(Table2[1M Return vs Nifty])</f>
        <v>-1.0506872722859961</v>
      </c>
      <c r="K272">
        <v>8.7560402452991895</v>
      </c>
      <c r="L272">
        <f>(Table2[[#This Row],[6M Return vs Nifty]]-AVERAGE(Table2[6M Return vs Nifty]))/_xlfn.STDEV.P(Table2[6M Return vs Nifty])</f>
        <v>1.2333705681068985E-2</v>
      </c>
      <c r="M272">
        <v>-1.91349036703537</v>
      </c>
      <c r="N272">
        <f>(Table2[[#This Row],[1W Return vs Nifty]]-AVERAGE(Table2[1W Return vs Nifty]))/_xlfn.STDEV.P(Table2[1W Return vs Nifty])</f>
        <v>0.17327411985947308</v>
      </c>
      <c r="O272">
        <v>998.63</v>
      </c>
      <c r="P272">
        <v>971.58932915806997</v>
      </c>
      <c r="Q272">
        <v>793.29959688345298</v>
      </c>
      <c r="R272">
        <v>24.571711235588499</v>
      </c>
      <c r="S272" s="2">
        <f>(Table2[[#This Row],[Close Price]]-Table2[[#This Row],[20D EMA]])/Table2[[#This Row],[20D EMA]]</f>
        <v>-5.7108238286452416E-2</v>
      </c>
      <c r="T272" s="2">
        <f>(Table2[[#This Row],[Close Price]]-Table2[[#This Row],[50D EMA]])/Table2[[#This Row],[50D EMA]]</f>
        <v>-3.0866260320146971E-2</v>
      </c>
      <c r="U272" s="2">
        <f>(Table2[[#This Row],[Close Price]]-Table2[[#This Row],[200D EMA]])/Table2[[#This Row],[200D EMA]]</f>
        <v>0.18694123090337897</v>
      </c>
      <c r="V272">
        <v>0.64523583217087999</v>
      </c>
      <c r="W272">
        <v>933</v>
      </c>
      <c r="X272">
        <v>969</v>
      </c>
      <c r="Y272">
        <v>933</v>
      </c>
      <c r="Z272">
        <v>969</v>
      </c>
      <c r="AA272">
        <v>933</v>
      </c>
      <c r="AB272">
        <v>1151</v>
      </c>
      <c r="AC272" s="2">
        <f>(Table2[[#This Row],[Close Price]]/Table2[[#This Row],[Day Low]])-1</f>
        <v>9.2175777063236985E-3</v>
      </c>
      <c r="AD272" s="2">
        <f>(Table2[[#This Row],[Day High]]/Table2[[#This Row],[Close Price]])-1</f>
        <v>2.9099405267629441E-2</v>
      </c>
      <c r="AE272" s="2">
        <f>(Table2[[#This Row],[Close Price]]/Table2[[#This Row],[Current Week Low]])-1</f>
        <v>9.2175777063236985E-3</v>
      </c>
      <c r="AF272" s="2">
        <f>(Table2[[#This Row],[Current Week High]]/Table2[[#This Row],[Close Price]])-1</f>
        <v>2.9099405267629441E-2</v>
      </c>
      <c r="AG272" s="2">
        <f>(Table2[[#This Row],[Close Price]]/Table2[[#This Row],[Current Month Low]])-1</f>
        <v>9.2175777063236985E-3</v>
      </c>
      <c r="AH272" s="2">
        <f>(Table2[[#This Row],[Current Month High]]/Table2[[#This Row],[Close Price]])-1</f>
        <v>0.22238742565845371</v>
      </c>
      <c r="AI272">
        <v>25</v>
      </c>
      <c r="AJ272">
        <v>157.972602739726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-7.0000000000000007E-2</v>
      </c>
      <c r="AM272" t="s">
        <v>10506</v>
      </c>
      <c r="AN272">
        <v>-13.75</v>
      </c>
      <c r="AO272" t="s">
        <v>10506</v>
      </c>
      <c r="AQ272">
        <f>(Table2[[#This Row],[Sharpe Ratio]]-AVERAGE(Table2[Sharpe Ratio]))/_xlfn.STDEV.P(Table2[Sharpe Ratio])</f>
        <v>-0.54697260799606973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-0.1819513286343685</v>
      </c>
      <c r="AS272">
        <f>_xlfn.RANK.AVG(Table2[[#This Row],[1Y Return vs Nifty Z-Score]],Table2[1Y Return vs Nifty Z-Score])</f>
        <v>74</v>
      </c>
      <c r="AT272">
        <f>_xlfn.RANK.AVG(Table2[[#This Row],[6M Return vs Nifty Z-Score]],Table2[6M Return vs Nifty Z-Score])</f>
        <v>319</v>
      </c>
      <c r="AU272">
        <f>_xlfn.RANK.AVG(Table2[[#This Row],[Sharpe Ratio Z-Score]],Table2[Sharpe Ratio Z-Score])</f>
        <v>504.5</v>
      </c>
      <c r="AV272">
        <f>(Table2[[#This Row],[Rank 1Y]]+Table2[[#This Row],[Rank 6M]]+Table2[[#This Row],[Rank Sharpe]])/3</f>
        <v>299.16666666666669</v>
      </c>
    </row>
    <row r="273" spans="1:48" x14ac:dyDescent="0.3">
      <c r="A273" t="s">
        <v>1197</v>
      </c>
      <c r="B273" t="s">
        <v>1198</v>
      </c>
      <c r="C273" t="s">
        <v>10468</v>
      </c>
      <c r="D273" t="s">
        <v>132</v>
      </c>
      <c r="E273">
        <v>9641.5039284699997</v>
      </c>
      <c r="F273">
        <v>273.61</v>
      </c>
      <c r="G273">
        <v>30.4311969919824</v>
      </c>
      <c r="H273">
        <f>(Table2[[#This Row],[1Y Return vs Nifty]]-AVERAGE(Table2[1Y Return vs Nifty]))/_xlfn.STDEV.P(Table2[1Y Return vs Nifty])</f>
        <v>-0.11873305603650264</v>
      </c>
      <c r="I273">
        <v>15.8349850816019</v>
      </c>
      <c r="J273">
        <f>(Table2[[#This Row],[1M Return vs Nifty]]-AVERAGE(Table2[1M Return vs Nifty]))/_xlfn.STDEV.P(Table2[1M Return vs Nifty])</f>
        <v>2.0026312791104752</v>
      </c>
      <c r="K273">
        <v>1.0319842578657199</v>
      </c>
      <c r="L273">
        <f>(Table2[[#This Row],[6M Return vs Nifty]]-AVERAGE(Table2[6M Return vs Nifty]))/_xlfn.STDEV.P(Table2[6M Return vs Nifty])</f>
        <v>-0.24271680479732297</v>
      </c>
      <c r="M273">
        <v>-0.96862865621729899</v>
      </c>
      <c r="N273">
        <f>(Table2[[#This Row],[1W Return vs Nifty]]-AVERAGE(Table2[1W Return vs Nifty]))/_xlfn.STDEV.P(Table2[1W Return vs Nifty])</f>
        <v>0.41132043894729492</v>
      </c>
      <c r="O273">
        <v>259.55</v>
      </c>
      <c r="P273">
        <v>247.94722091284601</v>
      </c>
      <c r="Q273">
        <v>225.87788807907901</v>
      </c>
      <c r="R273">
        <v>60.834179845293001</v>
      </c>
      <c r="S273" s="2">
        <f>(Table2[[#This Row],[Close Price]]-Table2[[#This Row],[20D EMA]])/Table2[[#This Row],[20D EMA]]</f>
        <v>5.4170680023116938E-2</v>
      </c>
      <c r="T273" s="2">
        <f>(Table2[[#This Row],[Close Price]]-Table2[[#This Row],[50D EMA]])/Table2[[#This Row],[50D EMA]]</f>
        <v>0.10350097489567964</v>
      </c>
      <c r="U273" s="2">
        <f>(Table2[[#This Row],[Close Price]]-Table2[[#This Row],[200D EMA]])/Table2[[#This Row],[200D EMA]]</f>
        <v>0.21131821413262977</v>
      </c>
      <c r="V273">
        <v>2.0255811674984598</v>
      </c>
      <c r="W273">
        <v>266.17</v>
      </c>
      <c r="X273">
        <v>279</v>
      </c>
      <c r="Y273">
        <v>266.17</v>
      </c>
      <c r="Z273">
        <v>279</v>
      </c>
      <c r="AA273">
        <v>229.92</v>
      </c>
      <c r="AB273">
        <v>299</v>
      </c>
      <c r="AC273" s="2">
        <f>(Table2[[#This Row],[Close Price]]/Table2[[#This Row],[Day Low]])-1</f>
        <v>2.7952060713078097E-2</v>
      </c>
      <c r="AD273" s="2">
        <f>(Table2[[#This Row],[Day High]]/Table2[[#This Row],[Close Price]])-1</f>
        <v>1.969957238405029E-2</v>
      </c>
      <c r="AE273" s="2">
        <f>(Table2[[#This Row],[Close Price]]/Table2[[#This Row],[Current Week Low]])-1</f>
        <v>2.7952060713078097E-2</v>
      </c>
      <c r="AF273" s="2">
        <f>(Table2[[#This Row],[Current Week High]]/Table2[[#This Row],[Close Price]])-1</f>
        <v>1.969957238405029E-2</v>
      </c>
      <c r="AG273" s="2">
        <f>(Table2[[#This Row],[Close Price]]/Table2[[#This Row],[Current Month Low]])-1</f>
        <v>0.1900226165622827</v>
      </c>
      <c r="AH273" s="2">
        <f>(Table2[[#This Row],[Current Month High]]/Table2[[#This Row],[Close Price]])-1</f>
        <v>9.2796315924125627E-2</v>
      </c>
      <c r="AI273">
        <v>9.2796315924125601</v>
      </c>
      <c r="AJ273">
        <v>58.019058619693901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0.03</v>
      </c>
      <c r="AM273" t="s">
        <v>10507</v>
      </c>
      <c r="AN273">
        <v>16.07</v>
      </c>
      <c r="AO273" t="s">
        <v>10507</v>
      </c>
      <c r="AP273">
        <v>0.117005969189815</v>
      </c>
      <c r="AQ273">
        <f>(Table2[[#This Row],[Sharpe Ratio]]-AVERAGE(Table2[Sharpe Ratio]))/_xlfn.STDEV.P(Table2[Sharpe Ratio])</f>
        <v>0.78501175093109343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2.8375136081550378</v>
      </c>
      <c r="AS273">
        <f>_xlfn.RANK.AVG(Table2[[#This Row],[1Y Return vs Nifty Z-Score]],Table2[1Y Return vs Nifty Z-Score])</f>
        <v>332</v>
      </c>
      <c r="AT273">
        <f>_xlfn.RANK.AVG(Table2[[#This Row],[6M Return vs Nifty Z-Score]],Table2[6M Return vs Nifty Z-Score])</f>
        <v>414</v>
      </c>
      <c r="AU273">
        <f>_xlfn.RANK.AVG(Table2[[#This Row],[Sharpe Ratio Z-Score]],Table2[Sharpe Ratio Z-Score])</f>
        <v>159</v>
      </c>
      <c r="AV273">
        <f>(Table2[[#This Row],[Rank 1Y]]+Table2[[#This Row],[Rank 6M]]+Table2[[#This Row],[Rank Sharpe]])/3</f>
        <v>301.66666666666669</v>
      </c>
    </row>
    <row r="274" spans="1:48" x14ac:dyDescent="0.3">
      <c r="A274" t="s">
        <v>1403</v>
      </c>
      <c r="B274" t="s">
        <v>1404</v>
      </c>
      <c r="C274" t="s">
        <v>10465</v>
      </c>
      <c r="D274" t="s">
        <v>204</v>
      </c>
      <c r="E274">
        <v>7287.0738238000004</v>
      </c>
      <c r="F274">
        <v>1349.5</v>
      </c>
      <c r="G274">
        <v>22.699525714914898</v>
      </c>
      <c r="H274">
        <f>(Table2[[#This Row],[1Y Return vs Nifty]]-AVERAGE(Table2[1Y Return vs Nifty]))/_xlfn.STDEV.P(Table2[1Y Return vs Nifty])</f>
        <v>-0.22418158628252108</v>
      </c>
      <c r="I274">
        <v>4.5946309756765302</v>
      </c>
      <c r="J274">
        <f>(Table2[[#This Row],[1M Return vs Nifty]]-AVERAGE(Table2[1M Return vs Nifty]))/_xlfn.STDEV.P(Table2[1M Return vs Nifty])</f>
        <v>0.78985297845979052</v>
      </c>
      <c r="K274">
        <v>19.377890469448801</v>
      </c>
      <c r="L274">
        <f>(Table2[[#This Row],[6M Return vs Nifty]]-AVERAGE(Table2[6M Return vs Nifty]))/_xlfn.STDEV.P(Table2[6M Return vs Nifty])</f>
        <v>0.36307020038047572</v>
      </c>
      <c r="M274">
        <v>-1.8237018536585801</v>
      </c>
      <c r="N274">
        <f>(Table2[[#This Row],[1W Return vs Nifty]]-AVERAGE(Table2[1W Return vs Nifty]))/_xlfn.STDEV.P(Table2[1W Return vs Nifty])</f>
        <v>0.19589523452736118</v>
      </c>
      <c r="O274">
        <v>1334.71</v>
      </c>
      <c r="P274">
        <v>1232.85447048417</v>
      </c>
      <c r="Q274">
        <v>1055.77016577381</v>
      </c>
      <c r="R274">
        <v>47.036441796280201</v>
      </c>
      <c r="S274" s="2">
        <f>(Table2[[#This Row],[Close Price]]-Table2[[#This Row],[20D EMA]])/Table2[[#This Row],[20D EMA]]</f>
        <v>1.1081058806781971E-2</v>
      </c>
      <c r="T274" s="2">
        <f>(Table2[[#This Row],[Close Price]]-Table2[[#This Row],[50D EMA]])/Table2[[#This Row],[50D EMA]]</f>
        <v>9.4614191949209295E-2</v>
      </c>
      <c r="U274" s="2">
        <f>(Table2[[#This Row],[Close Price]]-Table2[[#This Row],[200D EMA]])/Table2[[#This Row],[200D EMA]]</f>
        <v>0.27821380424299574</v>
      </c>
      <c r="V274">
        <v>0.87046623153334102</v>
      </c>
      <c r="W274">
        <v>1329.9</v>
      </c>
      <c r="X274">
        <v>1364.65</v>
      </c>
      <c r="Y274">
        <v>1329.9</v>
      </c>
      <c r="Z274">
        <v>1364.65</v>
      </c>
      <c r="AA274">
        <v>1296.8</v>
      </c>
      <c r="AB274">
        <v>1453.7</v>
      </c>
      <c r="AC274" s="2">
        <f>(Table2[[#This Row],[Close Price]]/Table2[[#This Row],[Day Low]])-1</f>
        <v>1.4737950221821228E-2</v>
      </c>
      <c r="AD274" s="2">
        <f>(Table2[[#This Row],[Day High]]/Table2[[#This Row],[Close Price]])-1</f>
        <v>1.1226380140793024E-2</v>
      </c>
      <c r="AE274" s="2">
        <f>(Table2[[#This Row],[Close Price]]/Table2[[#This Row],[Current Week Low]])-1</f>
        <v>1.4737950221821228E-2</v>
      </c>
      <c r="AF274" s="2">
        <f>(Table2[[#This Row],[Current Week High]]/Table2[[#This Row],[Close Price]])-1</f>
        <v>1.1226380140793024E-2</v>
      </c>
      <c r="AG274" s="2">
        <f>(Table2[[#This Row],[Close Price]]/Table2[[#This Row],[Current Month Low]])-1</f>
        <v>4.0638494756323196E-2</v>
      </c>
      <c r="AH274" s="2">
        <f>(Table2[[#This Row],[Current Month High]]/Table2[[#This Row],[Close Price]])-1</f>
        <v>7.7213782882549209E-2</v>
      </c>
      <c r="AI274">
        <v>7.72137828825492</v>
      </c>
      <c r="AJ274">
        <v>64.472882388787298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0.18</v>
      </c>
      <c r="AM274" t="s">
        <v>10507</v>
      </c>
      <c r="AN274">
        <v>-0.1</v>
      </c>
      <c r="AO274" t="s">
        <v>10506</v>
      </c>
      <c r="AP274">
        <v>5.3653371342186E-2</v>
      </c>
      <c r="AQ274">
        <f>(Table2[[#This Row],[Sharpe Ratio]]-AVERAGE(Table2[Sharpe Ratio]))/_xlfn.STDEV.P(Table2[Sharpe Ratio])</f>
        <v>6.3812054755337036E-2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1.1884488818404435</v>
      </c>
      <c r="AS274">
        <f>_xlfn.RANK.AVG(Table2[[#This Row],[1Y Return vs Nifty Z-Score]],Table2[1Y Return vs Nifty Z-Score])</f>
        <v>365</v>
      </c>
      <c r="AT274">
        <f>_xlfn.RANK.AVG(Table2[[#This Row],[6M Return vs Nifty Z-Score]],Table2[6M Return vs Nifty Z-Score])</f>
        <v>223</v>
      </c>
      <c r="AU274">
        <f>_xlfn.RANK.AVG(Table2[[#This Row],[Sharpe Ratio Z-Score]],Table2[Sharpe Ratio Z-Score])</f>
        <v>317</v>
      </c>
      <c r="AV274">
        <f>(Table2[[#This Row],[Rank 1Y]]+Table2[[#This Row],[Rank 6M]]+Table2[[#This Row],[Rank Sharpe]])/3</f>
        <v>301.66666666666669</v>
      </c>
    </row>
    <row r="275" spans="1:48" x14ac:dyDescent="0.3">
      <c r="A275" t="s">
        <v>241</v>
      </c>
      <c r="B275" t="s">
        <v>242</v>
      </c>
      <c r="C275" t="s">
        <v>10462</v>
      </c>
      <c r="D275" t="s">
        <v>27</v>
      </c>
      <c r="E275">
        <v>110752.814681263</v>
      </c>
      <c r="F275">
        <v>15.89</v>
      </c>
      <c r="G275">
        <v>77.010347115597199</v>
      </c>
      <c r="H275">
        <f>(Table2[[#This Row],[1Y Return vs Nifty]]-AVERAGE(Table2[1Y Return vs Nifty]))/_xlfn.STDEV.P(Table2[1Y Return vs Nifty])</f>
        <v>0.51653747534423122</v>
      </c>
      <c r="I275">
        <v>-11.2106203152579</v>
      </c>
      <c r="J275">
        <f>(Table2[[#This Row],[1M Return vs Nifty]]-AVERAGE(Table2[1M Return vs Nifty]))/_xlfn.STDEV.P(Table2[1M Return vs Nifty])</f>
        <v>-0.91545502352494446</v>
      </c>
      <c r="K275">
        <v>-3.2698611922355401</v>
      </c>
      <c r="L275">
        <f>(Table2[[#This Row],[6M Return vs Nifty]]-AVERAGE(Table2[6M Return vs Nifty]))/_xlfn.STDEV.P(Table2[6M Return vs Nifty])</f>
        <v>-0.38476495667925215</v>
      </c>
      <c r="M275">
        <v>-0.80648761968375804</v>
      </c>
      <c r="N275">
        <f>(Table2[[#This Row],[1W Return vs Nifty]]-AVERAGE(Table2[1W Return vs Nifty]))/_xlfn.STDEV.P(Table2[1W Return vs Nifty])</f>
        <v>0.45216988440368422</v>
      </c>
      <c r="O275">
        <v>16.53</v>
      </c>
      <c r="P275">
        <v>15.910292874291301</v>
      </c>
      <c r="Q275">
        <v>13.898248326666501</v>
      </c>
      <c r="R275">
        <v>35.283577513909698</v>
      </c>
      <c r="S275" s="2">
        <f>(Table2[[#This Row],[Close Price]]-Table2[[#This Row],[20D EMA]])/Table2[[#This Row],[20D EMA]]</f>
        <v>-3.8717483363581398E-2</v>
      </c>
      <c r="T275" s="2">
        <f>(Table2[[#This Row],[Close Price]]-Table2[[#This Row],[50D EMA]])/Table2[[#This Row],[50D EMA]]</f>
        <v>-1.275455734953222E-3</v>
      </c>
      <c r="U275" s="2">
        <f>(Table2[[#This Row],[Close Price]]-Table2[[#This Row],[200D EMA]])/Table2[[#This Row],[200D EMA]]</f>
        <v>0.14330954711119501</v>
      </c>
      <c r="V275">
        <v>0.48225945949593801</v>
      </c>
      <c r="W275">
        <v>15.65</v>
      </c>
      <c r="X275">
        <v>16.05</v>
      </c>
      <c r="Y275">
        <v>15.65</v>
      </c>
      <c r="Z275">
        <v>16.05</v>
      </c>
      <c r="AA275">
        <v>15.65</v>
      </c>
      <c r="AB275">
        <v>18.059999999999999</v>
      </c>
      <c r="AC275" s="2">
        <f>(Table2[[#This Row],[Close Price]]/Table2[[#This Row],[Day Low]])-1</f>
        <v>1.5335463258785875E-2</v>
      </c>
      <c r="AD275" s="2">
        <f>(Table2[[#This Row],[Day High]]/Table2[[#This Row],[Close Price]])-1</f>
        <v>1.0069225928256875E-2</v>
      </c>
      <c r="AE275" s="2">
        <f>(Table2[[#This Row],[Close Price]]/Table2[[#This Row],[Current Week Low]])-1</f>
        <v>1.5335463258785875E-2</v>
      </c>
      <c r="AF275" s="2">
        <f>(Table2[[#This Row],[Current Week High]]/Table2[[#This Row],[Close Price]])-1</f>
        <v>1.0069225928256875E-2</v>
      </c>
      <c r="AG275" s="2">
        <f>(Table2[[#This Row],[Close Price]]/Table2[[#This Row],[Current Month Low]])-1</f>
        <v>1.5335463258785875E-2</v>
      </c>
      <c r="AH275" s="2">
        <f>(Table2[[#This Row],[Current Month High]]/Table2[[#This Row],[Close Price]])-1</f>
        <v>0.13656387665198233</v>
      </c>
      <c r="AI275">
        <v>20.704845814977901</v>
      </c>
      <c r="AJ275">
        <v>111.86666666666601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</v>
      </c>
      <c r="AM275" t="s">
        <v>10507</v>
      </c>
      <c r="AN275">
        <v>-9.0399999999999991</v>
      </c>
      <c r="AO275" t="s">
        <v>10506</v>
      </c>
      <c r="AP275">
        <v>5.6125528223625001E-2</v>
      </c>
      <c r="AQ275">
        <f>(Table2[[#This Row],[Sharpe Ratio]]-AVERAGE(Table2[Sharpe Ratio]))/_xlfn.STDEV.P(Table2[Sharpe Ratio])</f>
        <v>9.1954843723214219E-2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-0.239557776733067</v>
      </c>
      <c r="AS275">
        <f>_xlfn.RANK.AVG(Table2[[#This Row],[1Y Return vs Nifty Z-Score]],Table2[1Y Return vs Nifty Z-Score])</f>
        <v>147</v>
      </c>
      <c r="AT275">
        <f>_xlfn.RANK.AVG(Table2[[#This Row],[6M Return vs Nifty Z-Score]],Table2[6M Return vs Nifty Z-Score])</f>
        <v>450</v>
      </c>
      <c r="AU275">
        <f>_xlfn.RANK.AVG(Table2[[#This Row],[Sharpe Ratio Z-Score]],Table2[Sharpe Ratio Z-Score])</f>
        <v>311</v>
      </c>
      <c r="AV275">
        <f>(Table2[[#This Row],[Rank 1Y]]+Table2[[#This Row],[Rank 6M]]+Table2[[#This Row],[Rank Sharpe]])/3</f>
        <v>302.66666666666669</v>
      </c>
    </row>
    <row r="276" spans="1:48" x14ac:dyDescent="0.3">
      <c r="A276" t="s">
        <v>961</v>
      </c>
      <c r="B276" t="s">
        <v>962</v>
      </c>
      <c r="C276" t="s">
        <v>10465</v>
      </c>
      <c r="D276" t="s">
        <v>238</v>
      </c>
      <c r="E276">
        <v>14394.909251375</v>
      </c>
      <c r="F276">
        <v>1753.75</v>
      </c>
      <c r="G276">
        <v>23.369004002035101</v>
      </c>
      <c r="H276">
        <f>(Table2[[#This Row],[1Y Return vs Nifty]]-AVERAGE(Table2[1Y Return vs Nifty]))/_xlfn.STDEV.P(Table2[1Y Return vs Nifty])</f>
        <v>-0.21505089527424751</v>
      </c>
      <c r="I276">
        <v>-4.5397992008884804</v>
      </c>
      <c r="J276">
        <f>(Table2[[#This Row],[1M Return vs Nifty]]-AVERAGE(Table2[1M Return vs Nifty]))/_xlfn.STDEV.P(Table2[1M Return vs Nifty])</f>
        <v>-0.19570660467710069</v>
      </c>
      <c r="K276">
        <v>-4.61065024791022</v>
      </c>
      <c r="L276">
        <f>(Table2[[#This Row],[6M Return vs Nifty]]-AVERAGE(Table2[6M Return vs Nifty]))/_xlfn.STDEV.P(Table2[6M Return vs Nifty])</f>
        <v>-0.42903819002323995</v>
      </c>
      <c r="M276">
        <v>-2.2058140582666801</v>
      </c>
      <c r="N276">
        <f>(Table2[[#This Row],[1W Return vs Nifty]]-AVERAGE(Table2[1W Return vs Nifty]))/_xlfn.STDEV.P(Table2[1W Return vs Nifty])</f>
        <v>9.9626751273090675E-2</v>
      </c>
      <c r="O276">
        <v>1798.3</v>
      </c>
      <c r="P276">
        <v>1783.6332472498</v>
      </c>
      <c r="Q276">
        <v>1597.9992721578401</v>
      </c>
      <c r="R276">
        <v>34.0191218516158</v>
      </c>
      <c r="S276" s="2">
        <f>(Table2[[#This Row],[Close Price]]-Table2[[#This Row],[20D EMA]])/Table2[[#This Row],[20D EMA]]</f>
        <v>-2.4773397097258499E-2</v>
      </c>
      <c r="T276" s="2">
        <f>(Table2[[#This Row],[Close Price]]-Table2[[#This Row],[50D EMA]])/Table2[[#This Row],[50D EMA]]</f>
        <v>-1.6754143429360956E-2</v>
      </c>
      <c r="U276" s="2">
        <f>(Table2[[#This Row],[Close Price]]-Table2[[#This Row],[200D EMA]])/Table2[[#This Row],[200D EMA]]</f>
        <v>9.7466081841103516E-2</v>
      </c>
      <c r="V276">
        <v>1.2048664443861601</v>
      </c>
      <c r="W276">
        <v>1719</v>
      </c>
      <c r="X276">
        <v>1778.1</v>
      </c>
      <c r="Y276">
        <v>1719</v>
      </c>
      <c r="Z276">
        <v>1778.1</v>
      </c>
      <c r="AA276">
        <v>1718.1</v>
      </c>
      <c r="AB276">
        <v>1960</v>
      </c>
      <c r="AC276" s="2">
        <f>(Table2[[#This Row],[Close Price]]/Table2[[#This Row],[Day Low]])-1</f>
        <v>2.0215241419429875E-2</v>
      </c>
      <c r="AD276" s="2">
        <f>(Table2[[#This Row],[Day High]]/Table2[[#This Row],[Close Price]])-1</f>
        <v>1.3884533143264433E-2</v>
      </c>
      <c r="AE276" s="2">
        <f>(Table2[[#This Row],[Close Price]]/Table2[[#This Row],[Current Week Low]])-1</f>
        <v>2.0215241419429875E-2</v>
      </c>
      <c r="AF276" s="2">
        <f>(Table2[[#This Row],[Current Week High]]/Table2[[#This Row],[Close Price]])-1</f>
        <v>1.3884533143264433E-2</v>
      </c>
      <c r="AG276" s="2">
        <f>(Table2[[#This Row],[Close Price]]/Table2[[#This Row],[Current Month Low]])-1</f>
        <v>2.0749665327978617E-2</v>
      </c>
      <c r="AH276" s="2">
        <f>(Table2[[#This Row],[Current Month High]]/Table2[[#This Row],[Close Price]])-1</f>
        <v>0.11760513186029931</v>
      </c>
      <c r="AI276">
        <v>26.697077690662798</v>
      </c>
      <c r="AJ276">
        <v>73.124383020730505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-0.08</v>
      </c>
      <c r="AM276" t="s">
        <v>10506</v>
      </c>
      <c r="AN276">
        <v>-3.04</v>
      </c>
      <c r="AO276" t="s">
        <v>10506</v>
      </c>
      <c r="AP276">
        <v>0.15730724263465301</v>
      </c>
      <c r="AQ276">
        <f>(Table2[[#This Row],[Sharpe Ratio]]-AVERAGE(Table2[Sharpe Ratio]))/_xlfn.STDEV.P(Table2[Sharpe Ratio])</f>
        <v>1.2437974543022303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0.50362851560073274</v>
      </c>
      <c r="AS276">
        <f>_xlfn.RANK.AVG(Table2[[#This Row],[1Y Return vs Nifty Z-Score]],Table2[1Y Return vs Nifty Z-Score])</f>
        <v>362</v>
      </c>
      <c r="AT276">
        <f>_xlfn.RANK.AVG(Table2[[#This Row],[6M Return vs Nifty Z-Score]],Table2[6M Return vs Nifty Z-Score])</f>
        <v>464</v>
      </c>
      <c r="AU276">
        <f>_xlfn.RANK.AVG(Table2[[#This Row],[Sharpe Ratio Z-Score]],Table2[Sharpe Ratio Z-Score])</f>
        <v>82</v>
      </c>
      <c r="AV276">
        <f>(Table2[[#This Row],[Rank 1Y]]+Table2[[#This Row],[Rank 6M]]+Table2[[#This Row],[Rank Sharpe]])/3</f>
        <v>302.66666666666669</v>
      </c>
    </row>
    <row r="277" spans="1:48" x14ac:dyDescent="0.3">
      <c r="A277" t="s">
        <v>156</v>
      </c>
      <c r="B277" t="s">
        <v>157</v>
      </c>
      <c r="C277" t="s">
        <v>10470</v>
      </c>
      <c r="D277" t="s">
        <v>80</v>
      </c>
      <c r="E277">
        <v>169241.21417337999</v>
      </c>
      <c r="F277">
        <v>687.1</v>
      </c>
      <c r="G277">
        <v>38.402153327186497</v>
      </c>
      <c r="H277">
        <f>(Table2[[#This Row],[1Y Return vs Nifty]]-AVERAGE(Table2[1Y Return vs Nifty]))/_xlfn.STDEV.P(Table2[1Y Return vs Nifty])</f>
        <v>-1.0021032454292171E-2</v>
      </c>
      <c r="I277">
        <v>6.6727892707576494E-2</v>
      </c>
      <c r="J277">
        <f>(Table2[[#This Row],[1M Return vs Nifty]]-AVERAGE(Table2[1M Return vs Nifty]))/_xlfn.STDEV.P(Table2[1M Return vs Nifty])</f>
        <v>0.30131475673425645</v>
      </c>
      <c r="K277">
        <v>17.246643849612301</v>
      </c>
      <c r="L277">
        <f>(Table2[[#This Row],[6M Return vs Nifty]]-AVERAGE(Table2[6M Return vs Nifty]))/_xlfn.STDEV.P(Table2[6M Return vs Nifty])</f>
        <v>0.29269583499148732</v>
      </c>
      <c r="M277">
        <v>-0.95210560455298798</v>
      </c>
      <c r="N277">
        <f>(Table2[[#This Row],[1W Return vs Nifty]]-AVERAGE(Table2[1W Return vs Nifty]))/_xlfn.STDEV.P(Table2[1W Return vs Nifty])</f>
        <v>0.41548321915497388</v>
      </c>
      <c r="O277">
        <v>675.72</v>
      </c>
      <c r="P277">
        <v>655.63412747969903</v>
      </c>
      <c r="Q277">
        <v>579.04080449627804</v>
      </c>
      <c r="R277">
        <v>57.315658986531801</v>
      </c>
      <c r="S277" s="2">
        <f>(Table2[[#This Row],[Close Price]]-Table2[[#This Row],[20D EMA]])/Table2[[#This Row],[20D EMA]]</f>
        <v>1.6841295211034148E-2</v>
      </c>
      <c r="T277" s="2">
        <f>(Table2[[#This Row],[Close Price]]-Table2[[#This Row],[50D EMA]])/Table2[[#This Row],[50D EMA]]</f>
        <v>4.7993036361999468E-2</v>
      </c>
      <c r="U277" s="2">
        <f>(Table2[[#This Row],[Close Price]]-Table2[[#This Row],[200D EMA]])/Table2[[#This Row],[200D EMA]]</f>
        <v>0.18661758319040289</v>
      </c>
      <c r="V277">
        <v>0.83801788361569196</v>
      </c>
      <c r="W277">
        <v>673.75</v>
      </c>
      <c r="X277">
        <v>688.6</v>
      </c>
      <c r="Y277">
        <v>673.75</v>
      </c>
      <c r="Z277">
        <v>688.6</v>
      </c>
      <c r="AA277">
        <v>656.2</v>
      </c>
      <c r="AB277">
        <v>706.95</v>
      </c>
      <c r="AC277" s="2">
        <f>(Table2[[#This Row],[Close Price]]/Table2[[#This Row],[Day Low]])-1</f>
        <v>1.9814471243042808E-2</v>
      </c>
      <c r="AD277" s="2">
        <f>(Table2[[#This Row],[Day High]]/Table2[[#This Row],[Close Price]])-1</f>
        <v>2.1830883423081815E-3</v>
      </c>
      <c r="AE277" s="2">
        <f>(Table2[[#This Row],[Close Price]]/Table2[[#This Row],[Current Week Low]])-1</f>
        <v>1.9814471243042808E-2</v>
      </c>
      <c r="AF277" s="2">
        <f>(Table2[[#This Row],[Current Week High]]/Table2[[#This Row],[Close Price]])-1</f>
        <v>2.1830883423081815E-3</v>
      </c>
      <c r="AG277" s="2">
        <f>(Table2[[#This Row],[Close Price]]/Table2[[#This Row],[Current Month Low]])-1</f>
        <v>4.708930204206041E-2</v>
      </c>
      <c r="AH277" s="2">
        <f>(Table2[[#This Row],[Current Month High]]/Table2[[#This Row],[Close Price]])-1</f>
        <v>2.888953572987929E-2</v>
      </c>
      <c r="AI277">
        <v>2.8889535729879201</v>
      </c>
      <c r="AJ277">
        <v>70.053211236233096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0.03</v>
      </c>
      <c r="AM277" t="s">
        <v>10507</v>
      </c>
      <c r="AN277">
        <v>-0.81</v>
      </c>
      <c r="AO277" t="s">
        <v>10506</v>
      </c>
      <c r="AP277">
        <v>3.3712636899832997E-2</v>
      </c>
      <c r="AQ277">
        <f>(Table2[[#This Row],[Sharpe Ratio]]-AVERAGE(Table2[Sharpe Ratio]))/_xlfn.STDEV.P(Table2[Sharpe Ratio])</f>
        <v>-0.16319129017355052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0.83628148825287496</v>
      </c>
      <c r="AS277">
        <f>_xlfn.RANK.AVG(Table2[[#This Row],[1Y Return vs Nifty Z-Score]],Table2[1Y Return vs Nifty Z-Score])</f>
        <v>290</v>
      </c>
      <c r="AT277">
        <f>_xlfn.RANK.AVG(Table2[[#This Row],[6M Return vs Nifty Z-Score]],Table2[6M Return vs Nifty Z-Score])</f>
        <v>240</v>
      </c>
      <c r="AU277">
        <f>_xlfn.RANK.AVG(Table2[[#This Row],[Sharpe Ratio Z-Score]],Table2[Sharpe Ratio Z-Score])</f>
        <v>380</v>
      </c>
      <c r="AV277">
        <f>(Table2[[#This Row],[Rank 1Y]]+Table2[[#This Row],[Rank 6M]]+Table2[[#This Row],[Rank Sharpe]])/3</f>
        <v>303.33333333333331</v>
      </c>
    </row>
    <row r="278" spans="1:48" x14ac:dyDescent="0.3">
      <c r="A278" t="s">
        <v>1640</v>
      </c>
      <c r="B278" t="s">
        <v>1641</v>
      </c>
      <c r="C278" t="s">
        <v>10463</v>
      </c>
      <c r="D278" t="s">
        <v>1642</v>
      </c>
      <c r="E278">
        <v>4947.0123410400001</v>
      </c>
      <c r="F278">
        <v>967.4</v>
      </c>
      <c r="G278">
        <v>47.289552609090897</v>
      </c>
      <c r="H278">
        <f>(Table2[[#This Row],[1Y Return vs Nifty]]-AVERAGE(Table2[1Y Return vs Nifty]))/_xlfn.STDEV.P(Table2[1Y Return vs Nifty])</f>
        <v>0.11118991384731905</v>
      </c>
      <c r="I278">
        <v>-4.4195008870103898</v>
      </c>
      <c r="J278">
        <f>(Table2[[#This Row],[1M Return vs Nifty]]-AVERAGE(Table2[1M Return vs Nifty]))/_xlfn.STDEV.P(Table2[1M Return vs Nifty])</f>
        <v>-0.18272701495053639</v>
      </c>
      <c r="K278">
        <v>32.936469077588796</v>
      </c>
      <c r="L278">
        <f>(Table2[[#This Row],[6M Return vs Nifty]]-AVERAGE(Table2[6M Return vs Nifty]))/_xlfn.STDEV.P(Table2[6M Return vs Nifty])</f>
        <v>0.81077829584141592</v>
      </c>
      <c r="M278">
        <v>-1.7555015259329301</v>
      </c>
      <c r="N278">
        <f>(Table2[[#This Row],[1W Return vs Nifty]]-AVERAGE(Table2[1W Return vs Nifty]))/_xlfn.STDEV.P(Table2[1W Return vs Nifty])</f>
        <v>0.2130774706046574</v>
      </c>
      <c r="O278">
        <v>962.58</v>
      </c>
      <c r="P278">
        <v>915.80361633453799</v>
      </c>
      <c r="Q278">
        <v>757.70313945394901</v>
      </c>
      <c r="R278">
        <v>49.4013609700052</v>
      </c>
      <c r="S278" s="2">
        <f>(Table2[[#This Row],[Close Price]]-Table2[[#This Row],[20D EMA]])/Table2[[#This Row],[20D EMA]]</f>
        <v>5.0073760103055706E-3</v>
      </c>
      <c r="T278" s="2">
        <f>(Table2[[#This Row],[Close Price]]-Table2[[#This Row],[50D EMA]])/Table2[[#This Row],[50D EMA]]</f>
        <v>5.6340008649424365E-2</v>
      </c>
      <c r="U278" s="2">
        <f>(Table2[[#This Row],[Close Price]]-Table2[[#This Row],[200D EMA]])/Table2[[#This Row],[200D EMA]]</f>
        <v>0.27675332148837656</v>
      </c>
      <c r="V278">
        <v>0.69206527539591101</v>
      </c>
      <c r="W278">
        <v>951</v>
      </c>
      <c r="X278">
        <v>990.5</v>
      </c>
      <c r="Y278">
        <v>951</v>
      </c>
      <c r="Z278">
        <v>990.5</v>
      </c>
      <c r="AA278">
        <v>921.45</v>
      </c>
      <c r="AB278">
        <v>1018.95</v>
      </c>
      <c r="AC278" s="2">
        <f>(Table2[[#This Row],[Close Price]]/Table2[[#This Row],[Day Low]])-1</f>
        <v>1.7245005257623625E-2</v>
      </c>
      <c r="AD278" s="2">
        <f>(Table2[[#This Row],[Day High]]/Table2[[#This Row],[Close Price]])-1</f>
        <v>2.387843704775694E-2</v>
      </c>
      <c r="AE278" s="2">
        <f>(Table2[[#This Row],[Close Price]]/Table2[[#This Row],[Current Week Low]])-1</f>
        <v>1.7245005257623625E-2</v>
      </c>
      <c r="AF278" s="2">
        <f>(Table2[[#This Row],[Current Week High]]/Table2[[#This Row],[Close Price]])-1</f>
        <v>2.387843704775694E-2</v>
      </c>
      <c r="AG278" s="2">
        <f>(Table2[[#This Row],[Close Price]]/Table2[[#This Row],[Current Month Low]])-1</f>
        <v>4.9867057355255318E-2</v>
      </c>
      <c r="AH278" s="2">
        <f>(Table2[[#This Row],[Current Month High]]/Table2[[#This Row],[Close Price]])-1</f>
        <v>5.3287161463717148E-2</v>
      </c>
      <c r="AI278">
        <v>7.4581352077733998</v>
      </c>
      <c r="AJ278">
        <v>80.822429906541998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0.02</v>
      </c>
      <c r="AM278" t="s">
        <v>10507</v>
      </c>
      <c r="AN278">
        <v>0.82</v>
      </c>
      <c r="AO278" t="s">
        <v>10507</v>
      </c>
      <c r="AP278">
        <v>-5.6785218788870002E-3</v>
      </c>
      <c r="AQ278">
        <f>(Table2[[#This Row],[Sharpe Ratio]]-AVERAGE(Table2[Sharpe Ratio]))/_xlfn.STDEV.P(Table2[Sharpe Ratio])</f>
        <v>-0.6116163383704819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0.34070232697237401</v>
      </c>
      <c r="AS278">
        <f>_xlfn.RANK.AVG(Table2[[#This Row],[1Y Return vs Nifty Z-Score]],Table2[1Y Return vs Nifty Z-Score])</f>
        <v>252</v>
      </c>
      <c r="AT278">
        <f>_xlfn.RANK.AVG(Table2[[#This Row],[6M Return vs Nifty Z-Score]],Table2[6M Return vs Nifty Z-Score])</f>
        <v>121</v>
      </c>
      <c r="AU278">
        <f>_xlfn.RANK.AVG(Table2[[#This Row],[Sharpe Ratio Z-Score]],Table2[Sharpe Ratio Z-Score])</f>
        <v>539</v>
      </c>
      <c r="AV278">
        <f>(Table2[[#This Row],[Rank 1Y]]+Table2[[#This Row],[Rank 6M]]+Table2[[#This Row],[Rank Sharpe]])/3</f>
        <v>304</v>
      </c>
    </row>
    <row r="279" spans="1:48" x14ac:dyDescent="0.3">
      <c r="A279" t="s">
        <v>331</v>
      </c>
      <c r="B279" t="s">
        <v>332</v>
      </c>
      <c r="C279" t="s">
        <v>10459</v>
      </c>
      <c r="D279" t="s">
        <v>18</v>
      </c>
      <c r="E279">
        <v>73771.606664389998</v>
      </c>
      <c r="F279">
        <v>346.7</v>
      </c>
      <c r="G279">
        <v>48.6738977705906</v>
      </c>
      <c r="H279">
        <f>(Table2[[#This Row],[1Y Return vs Nifty]]-AVERAGE(Table2[1Y Return vs Nifty]))/_xlfn.STDEV.P(Table2[1Y Return vs Nifty])</f>
        <v>0.1300703288833677</v>
      </c>
      <c r="I279">
        <v>-4.2751621985465604</v>
      </c>
      <c r="J279">
        <f>(Table2[[#This Row],[1M Return vs Nifty]]-AVERAGE(Table2[1M Return vs Nifty]))/_xlfn.STDEV.P(Table2[1M Return vs Nifty])</f>
        <v>-0.16715358837841149</v>
      </c>
      <c r="K279">
        <v>4.4553425135703799</v>
      </c>
      <c r="L279">
        <f>(Table2[[#This Row],[6M Return vs Nifty]]-AVERAGE(Table2[6M Return vs Nifty]))/_xlfn.STDEV.P(Table2[6M Return vs Nifty])</f>
        <v>-0.12967654821601193</v>
      </c>
      <c r="M279">
        <v>-0.612931976501503</v>
      </c>
      <c r="N279">
        <f>(Table2[[#This Row],[1W Return vs Nifty]]-AVERAGE(Table2[1W Return vs Nifty]))/_xlfn.STDEV.P(Table2[1W Return vs Nifty])</f>
        <v>0.50093385469762208</v>
      </c>
      <c r="O279">
        <v>342.79</v>
      </c>
      <c r="P279">
        <v>340.88067344048198</v>
      </c>
      <c r="Q279">
        <v>299.30569227312702</v>
      </c>
      <c r="R279">
        <v>53.630553524430297</v>
      </c>
      <c r="S279" s="2">
        <f>(Table2[[#This Row],[Close Price]]-Table2[[#This Row],[20D EMA]])/Table2[[#This Row],[20D EMA]]</f>
        <v>1.1406400420082173E-2</v>
      </c>
      <c r="T279" s="2">
        <f>(Table2[[#This Row],[Close Price]]-Table2[[#This Row],[50D EMA]])/Table2[[#This Row],[50D EMA]]</f>
        <v>1.7071447614744467E-2</v>
      </c>
      <c r="U279" s="2">
        <f>(Table2[[#This Row],[Close Price]]-Table2[[#This Row],[200D EMA]])/Table2[[#This Row],[200D EMA]]</f>
        <v>0.15834749872923895</v>
      </c>
      <c r="V279">
        <v>1.0003962331391001</v>
      </c>
      <c r="W279">
        <v>337.8</v>
      </c>
      <c r="X279">
        <v>354.8</v>
      </c>
      <c r="Y279">
        <v>337.8</v>
      </c>
      <c r="Z279">
        <v>354.8</v>
      </c>
      <c r="AA279">
        <v>323</v>
      </c>
      <c r="AB279">
        <v>365</v>
      </c>
      <c r="AC279" s="2">
        <f>(Table2[[#This Row],[Close Price]]/Table2[[#This Row],[Day Low]])-1</f>
        <v>2.6346950858496143E-2</v>
      </c>
      <c r="AD279" s="2">
        <f>(Table2[[#This Row],[Day High]]/Table2[[#This Row],[Close Price]])-1</f>
        <v>2.3363138159792296E-2</v>
      </c>
      <c r="AE279" s="2">
        <f>(Table2[[#This Row],[Close Price]]/Table2[[#This Row],[Current Week Low]])-1</f>
        <v>2.6346950858496143E-2</v>
      </c>
      <c r="AF279" s="2">
        <f>(Table2[[#This Row],[Current Week High]]/Table2[[#This Row],[Close Price]])-1</f>
        <v>2.3363138159792296E-2</v>
      </c>
      <c r="AG279" s="2">
        <f>(Table2[[#This Row],[Close Price]]/Table2[[#This Row],[Current Month Low]])-1</f>
        <v>7.337461300309589E-2</v>
      </c>
      <c r="AH279" s="2">
        <f>(Table2[[#This Row],[Current Month High]]/Table2[[#This Row],[Close Price]])-1</f>
        <v>5.2783386212864158E-2</v>
      </c>
      <c r="AI279">
        <v>14.3736179213537</v>
      </c>
      <c r="AJ279">
        <v>117.412207357859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-0.05</v>
      </c>
      <c r="AM279" t="s">
        <v>10506</v>
      </c>
      <c r="AN279">
        <v>5.14</v>
      </c>
      <c r="AO279" t="s">
        <v>10507</v>
      </c>
      <c r="AP279">
        <v>5.6556562433471E-2</v>
      </c>
      <c r="AQ279">
        <f>(Table2[[#This Row],[Sharpe Ratio]]-AVERAGE(Table2[Sharpe Ratio]))/_xlfn.STDEV.P(Table2[Sharpe Ratio])</f>
        <v>9.686169445615421E-2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0.43103574144272055</v>
      </c>
      <c r="AS279">
        <f>_xlfn.RANK.AVG(Table2[[#This Row],[1Y Return vs Nifty Z-Score]],Table2[1Y Return vs Nifty Z-Score])</f>
        <v>244</v>
      </c>
      <c r="AT279">
        <f>_xlfn.RANK.AVG(Table2[[#This Row],[6M Return vs Nifty Z-Score]],Table2[6M Return vs Nifty Z-Score])</f>
        <v>363</v>
      </c>
      <c r="AU279">
        <f>_xlfn.RANK.AVG(Table2[[#This Row],[Sharpe Ratio Z-Score]],Table2[Sharpe Ratio Z-Score])</f>
        <v>307</v>
      </c>
      <c r="AV279">
        <f>(Table2[[#This Row],[Rank 1Y]]+Table2[[#This Row],[Rank 6M]]+Table2[[#This Row],[Rank Sharpe]])/3</f>
        <v>304.66666666666669</v>
      </c>
    </row>
    <row r="280" spans="1:48" x14ac:dyDescent="0.3">
      <c r="A280" t="s">
        <v>1986</v>
      </c>
      <c r="B280" t="s">
        <v>1987</v>
      </c>
      <c r="C280" t="s">
        <v>10475</v>
      </c>
      <c r="D280" t="s">
        <v>271</v>
      </c>
      <c r="E280">
        <v>3104.9197389999999</v>
      </c>
      <c r="F280">
        <v>303.25</v>
      </c>
      <c r="G280">
        <v>39.701468575772701</v>
      </c>
      <c r="H280">
        <f>(Table2[[#This Row],[1Y Return vs Nifty]]-AVERAGE(Table2[1Y Return vs Nifty]))/_xlfn.STDEV.P(Table2[1Y Return vs Nifty])</f>
        <v>7.6997006679288948E-3</v>
      </c>
      <c r="I280">
        <v>-8.9661746054192104</v>
      </c>
      <c r="J280">
        <f>(Table2[[#This Row],[1M Return vs Nifty]]-AVERAGE(Table2[1M Return vs Nifty]))/_xlfn.STDEV.P(Table2[1M Return vs Nifty])</f>
        <v>-0.67329049487846948</v>
      </c>
      <c r="K280">
        <v>17.773731143601101</v>
      </c>
      <c r="L280">
        <f>(Table2[[#This Row],[6M Return vs Nifty]]-AVERAGE(Table2[6M Return vs Nifty]))/_xlfn.STDEV.P(Table2[6M Return vs Nifty])</f>
        <v>0.31010040632256425</v>
      </c>
      <c r="M280">
        <v>-3.1745073646648101</v>
      </c>
      <c r="N280">
        <f>(Table2[[#This Row],[1W Return vs Nifty]]-AVERAGE(Table2[1W Return vs Nifty]))/_xlfn.STDEV.P(Table2[1W Return vs Nifty])</f>
        <v>-0.14442364602095978</v>
      </c>
      <c r="O280">
        <v>304.37</v>
      </c>
      <c r="P280">
        <v>291.12522860588302</v>
      </c>
      <c r="Q280">
        <v>253.15606057156799</v>
      </c>
      <c r="R280">
        <v>46.937280680404299</v>
      </c>
      <c r="S280" s="2">
        <f>(Table2[[#This Row],[Close Price]]-Table2[[#This Row],[20D EMA]])/Table2[[#This Row],[20D EMA]]</f>
        <v>-3.6797319052469181E-3</v>
      </c>
      <c r="T280" s="2">
        <f>(Table2[[#This Row],[Close Price]]-Table2[[#This Row],[50D EMA]])/Table2[[#This Row],[50D EMA]]</f>
        <v>4.1647958344864518E-2</v>
      </c>
      <c r="U280" s="2">
        <f>(Table2[[#This Row],[Close Price]]-Table2[[#This Row],[200D EMA]])/Table2[[#This Row],[200D EMA]]</f>
        <v>0.19787770166486021</v>
      </c>
      <c r="V280">
        <v>0.76185882696500995</v>
      </c>
      <c r="W280">
        <v>288.5</v>
      </c>
      <c r="X280">
        <v>307.39999999999998</v>
      </c>
      <c r="Y280">
        <v>288.5</v>
      </c>
      <c r="Z280">
        <v>307.39999999999998</v>
      </c>
      <c r="AA280">
        <v>288.5</v>
      </c>
      <c r="AB280">
        <v>332.95</v>
      </c>
      <c r="AC280" s="2">
        <f>(Table2[[#This Row],[Close Price]]/Table2[[#This Row],[Day Low]])-1</f>
        <v>5.1126516464471417E-2</v>
      </c>
      <c r="AD280" s="2">
        <f>(Table2[[#This Row],[Day High]]/Table2[[#This Row],[Close Price]])-1</f>
        <v>1.368507831821919E-2</v>
      </c>
      <c r="AE280" s="2">
        <f>(Table2[[#This Row],[Close Price]]/Table2[[#This Row],[Current Week Low]])-1</f>
        <v>5.1126516464471417E-2</v>
      </c>
      <c r="AF280" s="2">
        <f>(Table2[[#This Row],[Current Week High]]/Table2[[#This Row],[Close Price]])-1</f>
        <v>1.368507831821919E-2</v>
      </c>
      <c r="AG280" s="2">
        <f>(Table2[[#This Row],[Close Price]]/Table2[[#This Row],[Current Month Low]])-1</f>
        <v>5.1126516464471417E-2</v>
      </c>
      <c r="AH280" s="2">
        <f>(Table2[[#This Row],[Current Month High]]/Table2[[#This Row],[Close Price]])-1</f>
        <v>9.7938994229183729E-2</v>
      </c>
      <c r="AI280">
        <v>9.7938994229183702</v>
      </c>
      <c r="AJ280">
        <v>64.096320346320297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0.08</v>
      </c>
      <c r="AM280" t="s">
        <v>10507</v>
      </c>
      <c r="AN280">
        <v>-4.05</v>
      </c>
      <c r="AO280" t="s">
        <v>10506</v>
      </c>
      <c r="AP280">
        <v>2.8371246066802001E-2</v>
      </c>
      <c r="AQ280">
        <f>(Table2[[#This Row],[Sharpe Ratio]]-AVERAGE(Table2[Sharpe Ratio]))/_xlfn.STDEV.P(Table2[Sharpe Ratio])</f>
        <v>-0.22399715412885313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-0.72391118803778931</v>
      </c>
      <c r="AS280">
        <f>_xlfn.RANK.AVG(Table2[[#This Row],[1Y Return vs Nifty Z-Score]],Table2[1Y Return vs Nifty Z-Score])</f>
        <v>285</v>
      </c>
      <c r="AT280">
        <f>_xlfn.RANK.AVG(Table2[[#This Row],[6M Return vs Nifty Z-Score]],Table2[6M Return vs Nifty Z-Score])</f>
        <v>235</v>
      </c>
      <c r="AU280">
        <f>_xlfn.RANK.AVG(Table2[[#This Row],[Sharpe Ratio Z-Score]],Table2[Sharpe Ratio Z-Score])</f>
        <v>396</v>
      </c>
      <c r="AV280">
        <f>(Table2[[#This Row],[Rank 1Y]]+Table2[[#This Row],[Rank 6M]]+Table2[[#This Row],[Rank Sharpe]])/3</f>
        <v>305.33333333333331</v>
      </c>
    </row>
    <row r="281" spans="1:48" x14ac:dyDescent="0.3">
      <c r="A281" t="s">
        <v>777</v>
      </c>
      <c r="B281" t="s">
        <v>778</v>
      </c>
      <c r="C281" t="s">
        <v>10461</v>
      </c>
      <c r="D281" t="s">
        <v>414</v>
      </c>
      <c r="E281">
        <v>19957.964022239899</v>
      </c>
      <c r="F281">
        <v>4054.8</v>
      </c>
      <c r="G281">
        <v>49.457304648567799</v>
      </c>
      <c r="H281">
        <f>(Table2[[#This Row],[1Y Return vs Nifty]]-AVERAGE(Table2[1Y Return vs Nifty]))/_xlfn.STDEV.P(Table2[1Y Return vs Nifty])</f>
        <v>0.14075483691623505</v>
      </c>
      <c r="I281">
        <v>12.347206448829001</v>
      </c>
      <c r="J281">
        <f>(Table2[[#This Row],[1M Return vs Nifty]]-AVERAGE(Table2[1M Return vs Nifty]))/_xlfn.STDEV.P(Table2[1M Return vs Nifty])</f>
        <v>1.6263173121803511</v>
      </c>
      <c r="K281">
        <v>34.371018558205897</v>
      </c>
      <c r="L281">
        <f>(Table2[[#This Row],[6M Return vs Nifty]]-AVERAGE(Table2[6M Return vs Nifty]))/_xlfn.STDEV.P(Table2[6M Return vs Nifty])</f>
        <v>0.85814752490101498</v>
      </c>
      <c r="M281">
        <v>2.1788750780215</v>
      </c>
      <c r="N281">
        <f>(Table2[[#This Row],[1W Return vs Nifty]]-AVERAGE(Table2[1W Return vs Nifty]))/_xlfn.STDEV.P(Table2[1W Return vs Nifty])</f>
        <v>1.2042953999095825</v>
      </c>
      <c r="O281">
        <v>3913.78</v>
      </c>
      <c r="P281">
        <v>3664.98589670307</v>
      </c>
      <c r="Q281">
        <v>3122.3022380511102</v>
      </c>
      <c r="R281">
        <v>57.174758892978303</v>
      </c>
      <c r="S281" s="2">
        <f>(Table2[[#This Row],[Close Price]]-Table2[[#This Row],[20D EMA]])/Table2[[#This Row],[20D EMA]]</f>
        <v>3.6031662484861178E-2</v>
      </c>
      <c r="T281" s="2">
        <f>(Table2[[#This Row],[Close Price]]-Table2[[#This Row],[50D EMA]])/Table2[[#This Row],[50D EMA]]</f>
        <v>0.10636169259139502</v>
      </c>
      <c r="U281" s="2">
        <f>(Table2[[#This Row],[Close Price]]-Table2[[#This Row],[200D EMA]])/Table2[[#This Row],[200D EMA]]</f>
        <v>0.29865710967524395</v>
      </c>
      <c r="V281">
        <v>1.6268031724532701</v>
      </c>
      <c r="W281">
        <v>4042.5</v>
      </c>
      <c r="X281">
        <v>4155</v>
      </c>
      <c r="Y281">
        <v>4042.5</v>
      </c>
      <c r="Z281">
        <v>4155</v>
      </c>
      <c r="AA281">
        <v>3601.1</v>
      </c>
      <c r="AB281">
        <v>4327.75</v>
      </c>
      <c r="AC281" s="2">
        <f>(Table2[[#This Row],[Close Price]]/Table2[[#This Row],[Day Low]])-1</f>
        <v>3.0426716141003229E-3</v>
      </c>
      <c r="AD281" s="2">
        <f>(Table2[[#This Row],[Day High]]/Table2[[#This Row],[Close Price]])-1</f>
        <v>2.4711453092630897E-2</v>
      </c>
      <c r="AE281" s="2">
        <f>(Table2[[#This Row],[Close Price]]/Table2[[#This Row],[Current Week Low]])-1</f>
        <v>3.0426716141003229E-3</v>
      </c>
      <c r="AF281" s="2">
        <f>(Table2[[#This Row],[Current Week High]]/Table2[[#This Row],[Close Price]])-1</f>
        <v>2.4711453092630897E-2</v>
      </c>
      <c r="AG281" s="2">
        <f>(Table2[[#This Row],[Close Price]]/Table2[[#This Row],[Current Month Low]])-1</f>
        <v>0.12598928105301166</v>
      </c>
      <c r="AH281" s="2">
        <f>(Table2[[#This Row],[Current Month High]]/Table2[[#This Row],[Close Price]])-1</f>
        <v>6.7315280655026122E-2</v>
      </c>
      <c r="AI281">
        <v>6.7315280655026104</v>
      </c>
      <c r="AJ281">
        <v>81.829596412556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0.13</v>
      </c>
      <c r="AM281" t="s">
        <v>10507</v>
      </c>
      <c r="AN281">
        <v>6.72</v>
      </c>
      <c r="AO281" t="s">
        <v>10507</v>
      </c>
      <c r="AP281">
        <v>-1.6321885900763999E-2</v>
      </c>
      <c r="AQ281">
        <f>(Table2[[#This Row],[Sharpe Ratio]]-AVERAGE(Table2[Sharpe Ratio]))/_xlfn.STDEV.P(Table2[Sharpe Ratio])</f>
        <v>-0.73277933972564957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3.096735734181534</v>
      </c>
      <c r="AS281">
        <f>_xlfn.RANK.AVG(Table2[[#This Row],[1Y Return vs Nifty Z-Score]],Table2[1Y Return vs Nifty Z-Score])</f>
        <v>236</v>
      </c>
      <c r="AT281">
        <f>_xlfn.RANK.AVG(Table2[[#This Row],[6M Return vs Nifty Z-Score]],Table2[6M Return vs Nifty Z-Score])</f>
        <v>116</v>
      </c>
      <c r="AU281">
        <f>_xlfn.RANK.AVG(Table2[[#This Row],[Sharpe Ratio Z-Score]],Table2[Sharpe Ratio Z-Score])</f>
        <v>565</v>
      </c>
      <c r="AV281">
        <f>(Table2[[#This Row],[Rank 1Y]]+Table2[[#This Row],[Rank 6M]]+Table2[[#This Row],[Rank Sharpe]])/3</f>
        <v>305.66666666666669</v>
      </c>
    </row>
    <row r="282" spans="1:48" x14ac:dyDescent="0.3">
      <c r="A282" t="s">
        <v>836</v>
      </c>
      <c r="B282" t="s">
        <v>837</v>
      </c>
      <c r="C282" t="s">
        <v>10463</v>
      </c>
      <c r="D282" t="s">
        <v>40</v>
      </c>
      <c r="E282">
        <v>18246.597520359999</v>
      </c>
      <c r="F282">
        <v>496.9</v>
      </c>
      <c r="G282">
        <v>80.820580727643005</v>
      </c>
      <c r="H282">
        <f>(Table2[[#This Row],[1Y Return vs Nifty]]-AVERAGE(Table2[1Y Return vs Nifty]))/_xlfn.STDEV.P(Table2[1Y Return vs Nifty])</f>
        <v>0.5685034112830647</v>
      </c>
      <c r="I282">
        <v>7.7400211989759704</v>
      </c>
      <c r="J282">
        <f>(Table2[[#This Row],[1M Return vs Nifty]]-AVERAGE(Table2[1M Return vs Nifty]))/_xlfn.STDEV.P(Table2[1M Return vs Nifty])</f>
        <v>1.1292249389824105</v>
      </c>
      <c r="K282">
        <v>-19.9860300886616</v>
      </c>
      <c r="L282">
        <f>(Table2[[#This Row],[6M Return vs Nifty]]-AVERAGE(Table2[6M Return vs Nifty]))/_xlfn.STDEV.P(Table2[6M Return vs Nifty])</f>
        <v>-0.93673757536726587</v>
      </c>
      <c r="M282">
        <v>1.99636920013998</v>
      </c>
      <c r="N282">
        <f>(Table2[[#This Row],[1W Return vs Nifty]]-AVERAGE(Table2[1W Return vs Nifty]))/_xlfn.STDEV.P(Table2[1W Return vs Nifty])</f>
        <v>1.1583152824551748</v>
      </c>
      <c r="O282">
        <v>477.53</v>
      </c>
      <c r="P282">
        <v>458.735646493861</v>
      </c>
      <c r="Q282">
        <v>422.800170736577</v>
      </c>
      <c r="R282">
        <v>63.288477108264402</v>
      </c>
      <c r="S282" s="2">
        <f>(Table2[[#This Row],[Close Price]]-Table2[[#This Row],[20D EMA]])/Table2[[#This Row],[20D EMA]]</f>
        <v>4.0562896571943133E-2</v>
      </c>
      <c r="T282" s="2">
        <f>(Table2[[#This Row],[Close Price]]-Table2[[#This Row],[50D EMA]])/Table2[[#This Row],[50D EMA]]</f>
        <v>8.3194654258571366E-2</v>
      </c>
      <c r="U282" s="2">
        <f>(Table2[[#This Row],[Close Price]]-Table2[[#This Row],[200D EMA]])/Table2[[#This Row],[200D EMA]]</f>
        <v>0.17525969569579575</v>
      </c>
      <c r="V282">
        <v>0.83396248157484199</v>
      </c>
      <c r="W282">
        <v>486</v>
      </c>
      <c r="X282">
        <v>504.9</v>
      </c>
      <c r="Y282">
        <v>486</v>
      </c>
      <c r="Z282">
        <v>504.9</v>
      </c>
      <c r="AA282">
        <v>430.2</v>
      </c>
      <c r="AB282">
        <v>511.95</v>
      </c>
      <c r="AC282" s="2">
        <f>(Table2[[#This Row],[Close Price]]/Table2[[#This Row],[Day Low]])-1</f>
        <v>2.2427983539094587E-2</v>
      </c>
      <c r="AD282" s="2">
        <f>(Table2[[#This Row],[Day High]]/Table2[[#This Row],[Close Price]])-1</f>
        <v>1.6099818877037597E-2</v>
      </c>
      <c r="AE282" s="2">
        <f>(Table2[[#This Row],[Close Price]]/Table2[[#This Row],[Current Week Low]])-1</f>
        <v>2.2427983539094587E-2</v>
      </c>
      <c r="AF282" s="2">
        <f>(Table2[[#This Row],[Current Week High]]/Table2[[#This Row],[Close Price]])-1</f>
        <v>1.6099818877037597E-2</v>
      </c>
      <c r="AG282" s="2">
        <f>(Table2[[#This Row],[Close Price]]/Table2[[#This Row],[Current Month Low]])-1</f>
        <v>0.15504416550441658</v>
      </c>
      <c r="AH282" s="2">
        <f>(Table2[[#This Row],[Current Month High]]/Table2[[#This Row],[Close Price]])-1</f>
        <v>3.0287784262427175E-2</v>
      </c>
      <c r="AI282">
        <v>11.4912457234856</v>
      </c>
      <c r="AJ282">
        <v>109.00105152470999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0.01</v>
      </c>
      <c r="AM282" t="s">
        <v>10507</v>
      </c>
      <c r="AN282">
        <v>3.81</v>
      </c>
      <c r="AO282" t="s">
        <v>10507</v>
      </c>
      <c r="AP282">
        <v>0.110674031946893</v>
      </c>
      <c r="AQ282">
        <f>(Table2[[#This Row],[Sharpe Ratio]]-AVERAGE(Table2[Sharpe Ratio]))/_xlfn.STDEV.P(Table2[Sharpe Ratio])</f>
        <v>0.71292960480059808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2.632235662153982</v>
      </c>
      <c r="AS282">
        <f>_xlfn.RANK.AVG(Table2[[#This Row],[1Y Return vs Nifty Z-Score]],Table2[1Y Return vs Nifty Z-Score])</f>
        <v>133</v>
      </c>
      <c r="AT282">
        <f>_xlfn.RANK.AVG(Table2[[#This Row],[6M Return vs Nifty Z-Score]],Table2[6M Return vs Nifty Z-Score])</f>
        <v>615</v>
      </c>
      <c r="AU282">
        <f>_xlfn.RANK.AVG(Table2[[#This Row],[Sharpe Ratio Z-Score]],Table2[Sharpe Ratio Z-Score])</f>
        <v>178</v>
      </c>
      <c r="AV282">
        <f>(Table2[[#This Row],[Rank 1Y]]+Table2[[#This Row],[Rank 6M]]+Table2[[#This Row],[Rank Sharpe]])/3</f>
        <v>308.66666666666669</v>
      </c>
    </row>
    <row r="283" spans="1:48" x14ac:dyDescent="0.3">
      <c r="A283" t="s">
        <v>1495</v>
      </c>
      <c r="B283" t="s">
        <v>1496</v>
      </c>
      <c r="C283" t="s">
        <v>628</v>
      </c>
      <c r="D283" t="s">
        <v>472</v>
      </c>
      <c r="E283">
        <v>6434.9434547199999</v>
      </c>
      <c r="F283">
        <v>901.15</v>
      </c>
      <c r="G283">
        <v>45.835271075507301</v>
      </c>
      <c r="H283">
        <f>(Table2[[#This Row],[1Y Return vs Nifty]]-AVERAGE(Table2[1Y Return vs Nifty]))/_xlfn.STDEV.P(Table2[1Y Return vs Nifty])</f>
        <v>9.1355670410823667E-2</v>
      </c>
      <c r="I283">
        <v>-6.27340575826552</v>
      </c>
      <c r="J283">
        <f>(Table2[[#This Row],[1M Return vs Nifty]]-AVERAGE(Table2[1M Return vs Nifty]))/_xlfn.STDEV.P(Table2[1M Return vs Nifty])</f>
        <v>-0.3827541295895307</v>
      </c>
      <c r="K283">
        <v>-12.6252645194672</v>
      </c>
      <c r="L283">
        <f>(Table2[[#This Row],[6M Return vs Nifty]]-AVERAGE(Table2[6M Return vs Nifty]))/_xlfn.STDEV.P(Table2[6M Return vs Nifty])</f>
        <v>-0.69368301711585556</v>
      </c>
      <c r="M283">
        <v>-2.9374194770469599</v>
      </c>
      <c r="N283">
        <f>(Table2[[#This Row],[1W Return vs Nifty]]-AVERAGE(Table2[1W Return vs Nifty]))/_xlfn.STDEV.P(Table2[1W Return vs Nifty])</f>
        <v>-8.4692260674767803E-2</v>
      </c>
      <c r="O283">
        <v>917.14</v>
      </c>
      <c r="P283">
        <v>885.65683495173698</v>
      </c>
      <c r="Q283">
        <v>809.17425280194004</v>
      </c>
      <c r="R283">
        <v>40.6020562950103</v>
      </c>
      <c r="S283" s="2">
        <f>(Table2[[#This Row],[Close Price]]-Table2[[#This Row],[20D EMA]])/Table2[[#This Row],[20D EMA]]</f>
        <v>-1.7434633752753136E-2</v>
      </c>
      <c r="T283" s="2">
        <f>(Table2[[#This Row],[Close Price]]-Table2[[#This Row],[50D EMA]])/Table2[[#This Row],[50D EMA]]</f>
        <v>1.7493417807933793E-2</v>
      </c>
      <c r="U283" s="2">
        <f>(Table2[[#This Row],[Close Price]]-Table2[[#This Row],[200D EMA]])/Table2[[#This Row],[200D EMA]]</f>
        <v>0.11366618114648867</v>
      </c>
      <c r="V283">
        <v>2.3847894366454399</v>
      </c>
      <c r="W283">
        <v>881.05</v>
      </c>
      <c r="X283">
        <v>906.4</v>
      </c>
      <c r="Y283">
        <v>881.05</v>
      </c>
      <c r="Z283">
        <v>906.4</v>
      </c>
      <c r="AA283">
        <v>881.05</v>
      </c>
      <c r="AB283">
        <v>994.7</v>
      </c>
      <c r="AC283" s="2">
        <f>(Table2[[#This Row],[Close Price]]/Table2[[#This Row],[Day Low]])-1</f>
        <v>2.281368821292773E-2</v>
      </c>
      <c r="AD283" s="2">
        <f>(Table2[[#This Row],[Day High]]/Table2[[#This Row],[Close Price]])-1</f>
        <v>5.825889141652274E-3</v>
      </c>
      <c r="AE283" s="2">
        <f>(Table2[[#This Row],[Close Price]]/Table2[[#This Row],[Current Week Low]])-1</f>
        <v>2.281368821292773E-2</v>
      </c>
      <c r="AF283" s="2">
        <f>(Table2[[#This Row],[Current Week High]]/Table2[[#This Row],[Close Price]])-1</f>
        <v>5.825889141652274E-3</v>
      </c>
      <c r="AG283" s="2">
        <f>(Table2[[#This Row],[Close Price]]/Table2[[#This Row],[Current Month Low]])-1</f>
        <v>2.281368821292773E-2</v>
      </c>
      <c r="AH283" s="2">
        <f>(Table2[[#This Row],[Current Month High]]/Table2[[#This Row],[Close Price]])-1</f>
        <v>0.10381179603839552</v>
      </c>
      <c r="AI283">
        <v>13.5160628086334</v>
      </c>
      <c r="AJ283">
        <v>86.9411886733741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-0.06</v>
      </c>
      <c r="AM283" t="s">
        <v>10506</v>
      </c>
      <c r="AN283">
        <v>-6.06</v>
      </c>
      <c r="AO283" t="s">
        <v>10506</v>
      </c>
      <c r="AP283">
        <v>0.13842319664505801</v>
      </c>
      <c r="AQ283">
        <f>(Table2[[#This Row],[Sharpe Ratio]]-AVERAGE(Table2[Sharpe Ratio]))/_xlfn.STDEV.P(Table2[Sharpe Ratio])</f>
        <v>1.0288233460104006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-4.0950390958929869E-2</v>
      </c>
      <c r="AS283">
        <f>_xlfn.RANK.AVG(Table2[[#This Row],[1Y Return vs Nifty Z-Score]],Table2[1Y Return vs Nifty Z-Score])</f>
        <v>260</v>
      </c>
      <c r="AT283">
        <f>_xlfn.RANK.AVG(Table2[[#This Row],[6M Return vs Nifty Z-Score]],Table2[6M Return vs Nifty Z-Score])</f>
        <v>552</v>
      </c>
      <c r="AU283">
        <f>_xlfn.RANK.AVG(Table2[[#This Row],[Sharpe Ratio Z-Score]],Table2[Sharpe Ratio Z-Score])</f>
        <v>114</v>
      </c>
      <c r="AV283">
        <f>(Table2[[#This Row],[Rank 1Y]]+Table2[[#This Row],[Rank 6M]]+Table2[[#This Row],[Rank Sharpe]])/3</f>
        <v>308.66666666666669</v>
      </c>
    </row>
    <row r="284" spans="1:48" x14ac:dyDescent="0.3">
      <c r="A284" t="s">
        <v>1634</v>
      </c>
      <c r="B284" t="s">
        <v>1635</v>
      </c>
      <c r="C284" t="s">
        <v>10471</v>
      </c>
      <c r="D284" t="s">
        <v>1464</v>
      </c>
      <c r="E284">
        <v>4997.4041338650004</v>
      </c>
      <c r="F284">
        <v>883.35</v>
      </c>
      <c r="G284">
        <v>32.618511453558803</v>
      </c>
      <c r="H284">
        <f>(Table2[[#This Row],[1Y Return vs Nifty]]-AVERAGE(Table2[1Y Return vs Nifty]))/_xlfn.STDEV.P(Table2[1Y Return vs Nifty])</f>
        <v>-8.8901330540980233E-2</v>
      </c>
      <c r="I284">
        <v>-6.9858776322610199</v>
      </c>
      <c r="J284">
        <f>(Table2[[#This Row],[1M Return vs Nifty]]-AVERAGE(Table2[1M Return vs Nifty]))/_xlfn.STDEV.P(Table2[1M Return vs Nifty])</f>
        <v>-0.45962630109435676</v>
      </c>
      <c r="K284">
        <v>-6.9902501716549397</v>
      </c>
      <c r="L284">
        <f>(Table2[[#This Row],[6M Return vs Nifty]]-AVERAGE(Table2[6M Return vs Nifty]))/_xlfn.STDEV.P(Table2[6M Return vs Nifty])</f>
        <v>-0.50761325165832505</v>
      </c>
      <c r="M284">
        <v>-1.43387861496998</v>
      </c>
      <c r="N284">
        <f>(Table2[[#This Row],[1W Return vs Nifty]]-AVERAGE(Table2[1W Return vs Nifty]))/_xlfn.STDEV.P(Table2[1W Return vs Nifty])</f>
        <v>0.29410641824055334</v>
      </c>
      <c r="O284">
        <v>903.27</v>
      </c>
      <c r="P284">
        <v>908.052784197964</v>
      </c>
      <c r="Q284">
        <v>855.08578104021001</v>
      </c>
      <c r="R284">
        <v>31.3694271225738</v>
      </c>
      <c r="S284" s="2">
        <f>(Table2[[#This Row],[Close Price]]-Table2[[#This Row],[20D EMA]])/Table2[[#This Row],[20D EMA]]</f>
        <v>-2.2053206682387281E-2</v>
      </c>
      <c r="T284" s="2">
        <f>(Table2[[#This Row],[Close Price]]-Table2[[#This Row],[50D EMA]])/Table2[[#This Row],[50D EMA]]</f>
        <v>-2.7204128028507361E-2</v>
      </c>
      <c r="U284" s="2">
        <f>(Table2[[#This Row],[Close Price]]-Table2[[#This Row],[200D EMA]])/Table2[[#This Row],[200D EMA]]</f>
        <v>3.3054249744869632E-2</v>
      </c>
      <c r="V284">
        <v>0.58310240824294601</v>
      </c>
      <c r="W284">
        <v>881.05</v>
      </c>
      <c r="X284">
        <v>905.45</v>
      </c>
      <c r="Y284">
        <v>881.05</v>
      </c>
      <c r="Z284">
        <v>905.45</v>
      </c>
      <c r="AA284">
        <v>881</v>
      </c>
      <c r="AB284">
        <v>953.9</v>
      </c>
      <c r="AC284" s="2">
        <f>(Table2[[#This Row],[Close Price]]/Table2[[#This Row],[Day Low]])-1</f>
        <v>2.6105215368028567E-3</v>
      </c>
      <c r="AD284" s="2">
        <f>(Table2[[#This Row],[Day High]]/Table2[[#This Row],[Close Price]])-1</f>
        <v>2.5018395879323085E-2</v>
      </c>
      <c r="AE284" s="2">
        <f>(Table2[[#This Row],[Close Price]]/Table2[[#This Row],[Current Week Low]])-1</f>
        <v>2.6105215368028567E-3</v>
      </c>
      <c r="AF284" s="2">
        <f>(Table2[[#This Row],[Current Week High]]/Table2[[#This Row],[Close Price]])-1</f>
        <v>2.5018395879323085E-2</v>
      </c>
      <c r="AG284" s="2">
        <f>(Table2[[#This Row],[Close Price]]/Table2[[#This Row],[Current Month Low]])-1</f>
        <v>2.6674233825199067E-3</v>
      </c>
      <c r="AH284" s="2">
        <f>(Table2[[#This Row],[Current Month High]]/Table2[[#This Row],[Close Price]])-1</f>
        <v>7.9866417614761875E-2</v>
      </c>
      <c r="AI284">
        <v>25.193864266711898</v>
      </c>
      <c r="AJ284">
        <v>58.221386351423902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-0.18</v>
      </c>
      <c r="AM284" t="s">
        <v>10506</v>
      </c>
      <c r="AN284">
        <v>-3.64</v>
      </c>
      <c r="AO284" t="s">
        <v>10506</v>
      </c>
      <c r="AP284">
        <v>0.135259511039095</v>
      </c>
      <c r="AQ284">
        <f>(Table2[[#This Row],[Sharpe Ratio]]-AVERAGE(Table2[Sharpe Ratio]))/_xlfn.STDEV.P(Table2[Sharpe Ratio])</f>
        <v>0.99280826256735411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314</v>
      </c>
      <c r="AT284">
        <f>_xlfn.RANK.AVG(Table2[[#This Row],[6M Return vs Nifty Z-Score]],Table2[6M Return vs Nifty Z-Score])</f>
        <v>493</v>
      </c>
      <c r="AU284">
        <f>_xlfn.RANK.AVG(Table2[[#This Row],[Sharpe Ratio Z-Score]],Table2[Sharpe Ratio Z-Score])</f>
        <v>121</v>
      </c>
      <c r="AV284">
        <f>(Table2[[#This Row],[Rank 1Y]]+Table2[[#This Row],[Rank 6M]]+Table2[[#This Row],[Rank Sharpe]])/3</f>
        <v>309.33333333333331</v>
      </c>
    </row>
    <row r="285" spans="1:48" x14ac:dyDescent="0.3">
      <c r="A285" t="s">
        <v>1157</v>
      </c>
      <c r="B285" t="s">
        <v>1158</v>
      </c>
      <c r="C285" t="s">
        <v>10473</v>
      </c>
      <c r="D285" t="s">
        <v>472</v>
      </c>
      <c r="E285">
        <v>10135.777757760001</v>
      </c>
      <c r="F285">
        <v>2078.4</v>
      </c>
      <c r="G285">
        <v>13.308699599845101</v>
      </c>
      <c r="H285">
        <f>(Table2[[#This Row],[1Y Return vs Nifty]]-AVERAGE(Table2[1Y Return vs Nifty]))/_xlfn.STDEV.P(Table2[1Y Return vs Nifty])</f>
        <v>-0.35225852801272139</v>
      </c>
      <c r="I285">
        <v>-8.3808143700833408</v>
      </c>
      <c r="J285">
        <f>(Table2[[#This Row],[1M Return vs Nifty]]-AVERAGE(Table2[1M Return vs Nifty]))/_xlfn.STDEV.P(Table2[1M Return vs Nifty])</f>
        <v>-0.61013303695595711</v>
      </c>
      <c r="K285">
        <v>-4.7860845926224398</v>
      </c>
      <c r="L285">
        <f>(Table2[[#This Row],[6M Return vs Nifty]]-AVERAGE(Table2[6M Return vs Nifty]))/_xlfn.STDEV.P(Table2[6M Return vs Nifty])</f>
        <v>-0.43483108163965112</v>
      </c>
      <c r="M285">
        <v>-6.1977311460841298</v>
      </c>
      <c r="N285">
        <f>(Table2[[#This Row],[1W Return vs Nifty]]-AVERAGE(Table2[1W Return vs Nifty]))/_xlfn.STDEV.P(Table2[1W Return vs Nifty])</f>
        <v>-0.90608779719345189</v>
      </c>
      <c r="O285">
        <v>2108.0700000000002</v>
      </c>
      <c r="P285">
        <v>2072.8151937184798</v>
      </c>
      <c r="Q285">
        <v>1938.67130742421</v>
      </c>
      <c r="R285">
        <v>41.020711674890102</v>
      </c>
      <c r="S285" s="2">
        <f>(Table2[[#This Row],[Close Price]]-Table2[[#This Row],[20D EMA]])/Table2[[#This Row],[20D EMA]]</f>
        <v>-1.4074485192616977E-2</v>
      </c>
      <c r="T285" s="2">
        <f>(Table2[[#This Row],[Close Price]]-Table2[[#This Row],[50D EMA]])/Table2[[#This Row],[50D EMA]]</f>
        <v>2.6943097958972164E-3</v>
      </c>
      <c r="U285" s="2">
        <f>(Table2[[#This Row],[Close Price]]-Table2[[#This Row],[200D EMA]])/Table2[[#This Row],[200D EMA]]</f>
        <v>7.2074462566549646E-2</v>
      </c>
      <c r="V285">
        <v>1.11631227347277</v>
      </c>
      <c r="W285">
        <v>2026.7</v>
      </c>
      <c r="X285">
        <v>2090</v>
      </c>
      <c r="Y285">
        <v>2026.7</v>
      </c>
      <c r="Z285">
        <v>2090</v>
      </c>
      <c r="AA285">
        <v>2026.7</v>
      </c>
      <c r="AB285">
        <v>2350</v>
      </c>
      <c r="AC285" s="2">
        <f>(Table2[[#This Row],[Close Price]]/Table2[[#This Row],[Day Low]])-1</f>
        <v>2.5509448857748973E-2</v>
      </c>
      <c r="AD285" s="2">
        <f>(Table2[[#This Row],[Day High]]/Table2[[#This Row],[Close Price]])-1</f>
        <v>5.5812163202462184E-3</v>
      </c>
      <c r="AE285" s="2">
        <f>(Table2[[#This Row],[Close Price]]/Table2[[#This Row],[Current Week Low]])-1</f>
        <v>2.5509448857748973E-2</v>
      </c>
      <c r="AF285" s="2">
        <f>(Table2[[#This Row],[Current Week High]]/Table2[[#This Row],[Close Price]])-1</f>
        <v>5.5812163202462184E-3</v>
      </c>
      <c r="AG285" s="2">
        <f>(Table2[[#This Row],[Close Price]]/Table2[[#This Row],[Current Month Low]])-1</f>
        <v>2.5509448857748973E-2</v>
      </c>
      <c r="AH285" s="2">
        <f>(Table2[[#This Row],[Current Month High]]/Table2[[#This Row],[Close Price]])-1</f>
        <v>0.13067744418783667</v>
      </c>
      <c r="AI285">
        <v>13.067744418783599</v>
      </c>
      <c r="AJ285">
        <v>48.457142857142799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-0.1</v>
      </c>
      <c r="AM285" t="s">
        <v>10506</v>
      </c>
      <c r="AN285">
        <v>-2.2599999999999998</v>
      </c>
      <c r="AO285" t="s">
        <v>10506</v>
      </c>
      <c r="AP285">
        <v>0.186874064156722</v>
      </c>
      <c r="AQ285">
        <f>(Table2[[#This Row],[Sharpe Ratio]]-AVERAGE(Table2[Sharpe Ratio]))/_xlfn.STDEV.P(Table2[Sharpe Ratio])</f>
        <v>1.5803832206805071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-0.72292722312127455</v>
      </c>
      <c r="AS285">
        <f>_xlfn.RANK.AVG(Table2[[#This Row],[1Y Return vs Nifty Z-Score]],Table2[1Y Return vs Nifty Z-Score])</f>
        <v>419</v>
      </c>
      <c r="AT285">
        <f>_xlfn.RANK.AVG(Table2[[#This Row],[6M Return vs Nifty Z-Score]],Table2[6M Return vs Nifty Z-Score])</f>
        <v>467</v>
      </c>
      <c r="AU285">
        <f>_xlfn.RANK.AVG(Table2[[#This Row],[Sharpe Ratio Z-Score]],Table2[Sharpe Ratio Z-Score])</f>
        <v>44</v>
      </c>
      <c r="AV285">
        <f>(Table2[[#This Row],[Rank 1Y]]+Table2[[#This Row],[Rank 6M]]+Table2[[#This Row],[Rank Sharpe]])/3</f>
        <v>310</v>
      </c>
    </row>
    <row r="286" spans="1:48" x14ac:dyDescent="0.3">
      <c r="A286" t="s">
        <v>1213</v>
      </c>
      <c r="B286" t="s">
        <v>1214</v>
      </c>
      <c r="C286" t="s">
        <v>10460</v>
      </c>
      <c r="D286" t="s">
        <v>286</v>
      </c>
      <c r="E286">
        <v>9291.1674950899996</v>
      </c>
      <c r="F286">
        <v>788.45</v>
      </c>
      <c r="G286">
        <v>54.4352556297641</v>
      </c>
      <c r="H286">
        <f>(Table2[[#This Row],[1Y Return vs Nifty]]-AVERAGE(Table2[1Y Return vs Nifty]))/_xlfn.STDEV.P(Table2[1Y Return vs Nifty])</f>
        <v>0.20864670605981925</v>
      </c>
      <c r="I286">
        <v>0.298019124131221</v>
      </c>
      <c r="J286">
        <f>(Table2[[#This Row],[1M Return vs Nifty]]-AVERAGE(Table2[1M Return vs Nifty]))/_xlfn.STDEV.P(Table2[1M Return vs Nifty])</f>
        <v>0.32626993020637179</v>
      </c>
      <c r="K286">
        <v>-8.0611559762088802</v>
      </c>
      <c r="L286">
        <f>(Table2[[#This Row],[6M Return vs Nifty]]-AVERAGE(Table2[6M Return vs Nifty]))/_xlfn.STDEV.P(Table2[6M Return vs Nifty])</f>
        <v>-0.54297486381780813</v>
      </c>
      <c r="M286">
        <v>-3.81230111876468</v>
      </c>
      <c r="N286">
        <f>(Table2[[#This Row],[1W Return vs Nifty]]-AVERAGE(Table2[1W Return vs Nifty]))/_xlfn.STDEV.P(Table2[1W Return vs Nifty])</f>
        <v>-0.30510795967488724</v>
      </c>
      <c r="O286">
        <v>785.03</v>
      </c>
      <c r="P286">
        <v>758.95028229849095</v>
      </c>
      <c r="Q286">
        <v>697.03982721419698</v>
      </c>
      <c r="R286">
        <v>46.353974153648998</v>
      </c>
      <c r="S286" s="2">
        <f>(Table2[[#This Row],[Close Price]]-Table2[[#This Row],[20D EMA]])/Table2[[#This Row],[20D EMA]]</f>
        <v>4.3565214068253099E-3</v>
      </c>
      <c r="T286" s="2">
        <f>(Table2[[#This Row],[Close Price]]-Table2[[#This Row],[50D EMA]])/Table2[[#This Row],[50D EMA]]</f>
        <v>3.8869104326793073E-2</v>
      </c>
      <c r="U286" s="2">
        <f>(Table2[[#This Row],[Close Price]]-Table2[[#This Row],[200D EMA]])/Table2[[#This Row],[200D EMA]]</f>
        <v>0.13114053059368896</v>
      </c>
      <c r="V286">
        <v>0.92310556265426402</v>
      </c>
      <c r="W286">
        <v>784.05</v>
      </c>
      <c r="X286">
        <v>803.95</v>
      </c>
      <c r="Y286">
        <v>784.05</v>
      </c>
      <c r="Z286">
        <v>803.95</v>
      </c>
      <c r="AA286">
        <v>742.85</v>
      </c>
      <c r="AB286">
        <v>844</v>
      </c>
      <c r="AC286" s="2">
        <f>(Table2[[#This Row],[Close Price]]/Table2[[#This Row],[Day Low]])-1</f>
        <v>5.6118869970027685E-3</v>
      </c>
      <c r="AD286" s="2">
        <f>(Table2[[#This Row],[Day High]]/Table2[[#This Row],[Close Price]])-1</f>
        <v>1.965882427547716E-2</v>
      </c>
      <c r="AE286" s="2">
        <f>(Table2[[#This Row],[Close Price]]/Table2[[#This Row],[Current Week Low]])-1</f>
        <v>5.6118869970027685E-3</v>
      </c>
      <c r="AF286" s="2">
        <f>(Table2[[#This Row],[Current Week High]]/Table2[[#This Row],[Close Price]])-1</f>
        <v>1.965882427547716E-2</v>
      </c>
      <c r="AG286" s="2">
        <f>(Table2[[#This Row],[Close Price]]/Table2[[#This Row],[Current Month Low]])-1</f>
        <v>6.1385205626977246E-2</v>
      </c>
      <c r="AH286" s="2">
        <f>(Table2[[#This Row],[Current Month High]]/Table2[[#This Row],[Close Price]])-1</f>
        <v>7.0454689580823127E-2</v>
      </c>
      <c r="AI286">
        <v>16.9002473206925</v>
      </c>
      <c r="AJ286">
        <v>80.920146856356098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-0.04</v>
      </c>
      <c r="AM286" t="s">
        <v>10506</v>
      </c>
      <c r="AN286">
        <v>2.38</v>
      </c>
      <c r="AO286" t="s">
        <v>10507</v>
      </c>
      <c r="AP286">
        <v>9.6435544945049995E-2</v>
      </c>
      <c r="AQ286">
        <f>(Table2[[#This Row],[Sharpe Ratio]]-AVERAGE(Table2[Sharpe Ratio]))/_xlfn.STDEV.P(Table2[Sharpe Ratio])</f>
        <v>0.55084007968863058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0.23767389246212622</v>
      </c>
      <c r="AS286">
        <f>_xlfn.RANK.AVG(Table2[[#This Row],[1Y Return vs Nifty Z-Score]],Table2[1Y Return vs Nifty Z-Score])</f>
        <v>223</v>
      </c>
      <c r="AT286">
        <f>_xlfn.RANK.AVG(Table2[[#This Row],[6M Return vs Nifty Z-Score]],Table2[6M Return vs Nifty Z-Score])</f>
        <v>503</v>
      </c>
      <c r="AU286">
        <f>_xlfn.RANK.AVG(Table2[[#This Row],[Sharpe Ratio Z-Score]],Table2[Sharpe Ratio Z-Score])</f>
        <v>205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733</v>
      </c>
      <c r="B287" t="s">
        <v>734</v>
      </c>
      <c r="C287" t="s">
        <v>10466</v>
      </c>
      <c r="D287" t="s">
        <v>62</v>
      </c>
      <c r="E287">
        <v>21575.6528457799</v>
      </c>
      <c r="F287">
        <v>847.55</v>
      </c>
      <c r="G287">
        <v>51.165832565834798</v>
      </c>
      <c r="H287">
        <f>(Table2[[#This Row],[1Y Return vs Nifty]]-AVERAGE(Table2[1Y Return vs Nifty]))/_xlfn.STDEV.P(Table2[1Y Return vs Nifty])</f>
        <v>0.16405662398191959</v>
      </c>
      <c r="I287">
        <v>10.640172787907</v>
      </c>
      <c r="J287">
        <f>(Table2[[#This Row],[1M Return vs Nifty]]-AVERAGE(Table2[1M Return vs Nifty]))/_xlfn.STDEV.P(Table2[1M Return vs Nifty])</f>
        <v>1.4421368706268982</v>
      </c>
      <c r="K287">
        <v>9.7885659740104902</v>
      </c>
      <c r="L287">
        <f>(Table2[[#This Row],[6M Return vs Nifty]]-AVERAGE(Table2[6M Return vs Nifty]))/_xlfn.STDEV.P(Table2[6M Return vs Nifty])</f>
        <v>4.6427996895210599E-2</v>
      </c>
      <c r="M287">
        <v>-3.3817415004204001</v>
      </c>
      <c r="N287">
        <f>(Table2[[#This Row],[1W Return vs Nifty]]-AVERAGE(Table2[1W Return vs Nifty]))/_xlfn.STDEV.P(Table2[1W Return vs Nifty])</f>
        <v>-0.19663374474879647</v>
      </c>
      <c r="O287">
        <v>808.38</v>
      </c>
      <c r="P287">
        <v>748.45308826968699</v>
      </c>
      <c r="Q287">
        <v>661.08890164499201</v>
      </c>
      <c r="R287">
        <v>58.347134904561898</v>
      </c>
      <c r="S287" s="2">
        <f>(Table2[[#This Row],[Close Price]]-Table2[[#This Row],[20D EMA]])/Table2[[#This Row],[20D EMA]]</f>
        <v>4.8454934560478932E-2</v>
      </c>
      <c r="T287" s="2">
        <f>(Table2[[#This Row],[Close Price]]-Table2[[#This Row],[50D EMA]])/Table2[[#This Row],[50D EMA]]</f>
        <v>0.13240230187226615</v>
      </c>
      <c r="U287" s="2">
        <f>(Table2[[#This Row],[Close Price]]-Table2[[#This Row],[200D EMA]])/Table2[[#This Row],[200D EMA]]</f>
        <v>0.28205147279138332</v>
      </c>
      <c r="V287">
        <v>0.95654312116025997</v>
      </c>
      <c r="W287">
        <v>815.05</v>
      </c>
      <c r="X287">
        <v>852</v>
      </c>
      <c r="Y287">
        <v>815.05</v>
      </c>
      <c r="Z287">
        <v>852</v>
      </c>
      <c r="AA287">
        <v>789.1</v>
      </c>
      <c r="AB287">
        <v>889.7</v>
      </c>
      <c r="AC287" s="2">
        <f>(Table2[[#This Row],[Close Price]]/Table2[[#This Row],[Day Low]])-1</f>
        <v>3.9874854303416862E-2</v>
      </c>
      <c r="AD287" s="2">
        <f>(Table2[[#This Row],[Day High]]/Table2[[#This Row],[Close Price]])-1</f>
        <v>5.2504277033804669E-3</v>
      </c>
      <c r="AE287" s="2">
        <f>(Table2[[#This Row],[Close Price]]/Table2[[#This Row],[Current Week Low]])-1</f>
        <v>3.9874854303416862E-2</v>
      </c>
      <c r="AF287" s="2">
        <f>(Table2[[#This Row],[Current Week High]]/Table2[[#This Row],[Close Price]])-1</f>
        <v>5.2504277033804669E-3</v>
      </c>
      <c r="AG287" s="2">
        <f>(Table2[[#This Row],[Close Price]]/Table2[[#This Row],[Current Month Low]])-1</f>
        <v>7.4071727284247713E-2</v>
      </c>
      <c r="AH287" s="2">
        <f>(Table2[[#This Row],[Current Month High]]/Table2[[#This Row],[Close Price]])-1</f>
        <v>4.9731579257860981E-2</v>
      </c>
      <c r="AI287">
        <v>4.9731579257860901</v>
      </c>
      <c r="AJ287">
        <v>76.5729166666666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0.17</v>
      </c>
      <c r="AM287" t="s">
        <v>10507</v>
      </c>
      <c r="AN287">
        <v>2.76</v>
      </c>
      <c r="AO287" t="s">
        <v>10507</v>
      </c>
      <c r="AP287">
        <v>2.9665075376427999E-2</v>
      </c>
      <c r="AQ287">
        <f>(Table2[[#This Row],[Sharpe Ratio]]-AVERAGE(Table2[Sharpe Ratio]))/_xlfn.STDEV.P(Table2[Sharpe Ratio])</f>
        <v>-0.20926832947591933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1.2467194172793126</v>
      </c>
      <c r="AS287">
        <f>_xlfn.RANK.AVG(Table2[[#This Row],[1Y Return vs Nifty Z-Score]],Table2[1Y Return vs Nifty Z-Score])</f>
        <v>232</v>
      </c>
      <c r="AT287">
        <f>_xlfn.RANK.AVG(Table2[[#This Row],[6M Return vs Nifty Z-Score]],Table2[6M Return vs Nifty Z-Score])</f>
        <v>308</v>
      </c>
      <c r="AU287">
        <f>_xlfn.RANK.AVG(Table2[[#This Row],[Sharpe Ratio Z-Score]],Table2[Sharpe Ratio Z-Score])</f>
        <v>393</v>
      </c>
      <c r="AV287">
        <f>(Table2[[#This Row],[Rank 1Y]]+Table2[[#This Row],[Rank 6M]]+Table2[[#This Row],[Rank Sharpe]])/3</f>
        <v>311</v>
      </c>
    </row>
    <row r="288" spans="1:48" x14ac:dyDescent="0.3">
      <c r="A288" t="s">
        <v>1525</v>
      </c>
      <c r="B288" t="s">
        <v>1526</v>
      </c>
      <c r="C288" t="s">
        <v>10477</v>
      </c>
      <c r="D288" t="s">
        <v>1527</v>
      </c>
      <c r="E288">
        <v>6228.38592032</v>
      </c>
      <c r="F288">
        <v>349.6</v>
      </c>
      <c r="G288">
        <v>32.0471173307334</v>
      </c>
      <c r="H288">
        <f>(Table2[[#This Row],[1Y Return vs Nifty]]-AVERAGE(Table2[1Y Return vs Nifty]))/_xlfn.STDEV.P(Table2[1Y Return vs Nifty])</f>
        <v>-9.6694299005879142E-2</v>
      </c>
      <c r="I288">
        <v>11.373844657314301</v>
      </c>
      <c r="J288">
        <f>(Table2[[#This Row],[1M Return vs Nifty]]-AVERAGE(Table2[1M Return vs Nifty]))/_xlfn.STDEV.P(Table2[1M Return vs Nifty])</f>
        <v>1.5212964161919218</v>
      </c>
      <c r="K288">
        <v>-4.91061575276622</v>
      </c>
      <c r="L288">
        <f>(Table2[[#This Row],[6M Return vs Nifty]]-AVERAGE(Table2[6M Return vs Nifty]))/_xlfn.STDEV.P(Table2[6M Return vs Nifty])</f>
        <v>-0.43894313572325844</v>
      </c>
      <c r="M288">
        <v>-9.3204425051276303</v>
      </c>
      <c r="N288">
        <f>(Table2[[#This Row],[1W Return vs Nifty]]-AVERAGE(Table2[1W Return vs Nifty]))/_xlfn.STDEV.P(Table2[1W Return vs Nifty])</f>
        <v>-1.6928166233096407</v>
      </c>
      <c r="O288">
        <v>352.32</v>
      </c>
      <c r="P288">
        <v>326.944273733214</v>
      </c>
      <c r="Q288">
        <v>281.94735467109399</v>
      </c>
      <c r="R288">
        <v>41.056272616316697</v>
      </c>
      <c r="S288" s="2">
        <f>(Table2[[#This Row],[Close Price]]-Table2[[#This Row],[20D EMA]])/Table2[[#This Row],[20D EMA]]</f>
        <v>-7.7202543142596801E-3</v>
      </c>
      <c r="T288" s="2">
        <f>(Table2[[#This Row],[Close Price]]-Table2[[#This Row],[50D EMA]])/Table2[[#This Row],[50D EMA]]</f>
        <v>6.9295375655586661E-2</v>
      </c>
      <c r="U288" s="2">
        <f>(Table2[[#This Row],[Close Price]]-Table2[[#This Row],[200D EMA]])/Table2[[#This Row],[200D EMA]]</f>
        <v>0.23994779240906977</v>
      </c>
      <c r="V288">
        <v>2.0556143262645601</v>
      </c>
      <c r="W288">
        <v>343</v>
      </c>
      <c r="X288">
        <v>359.95</v>
      </c>
      <c r="Y288">
        <v>343</v>
      </c>
      <c r="Z288">
        <v>359.95</v>
      </c>
      <c r="AA288">
        <v>321.2</v>
      </c>
      <c r="AB288">
        <v>403.9</v>
      </c>
      <c r="AC288" s="2">
        <f>(Table2[[#This Row],[Close Price]]/Table2[[#This Row],[Day Low]])-1</f>
        <v>1.9241982507288702E-2</v>
      </c>
      <c r="AD288" s="2">
        <f>(Table2[[#This Row],[Day High]]/Table2[[#This Row],[Close Price]])-1</f>
        <v>2.960526315789469E-2</v>
      </c>
      <c r="AE288" s="2">
        <f>(Table2[[#This Row],[Close Price]]/Table2[[#This Row],[Current Week Low]])-1</f>
        <v>1.9241982507288702E-2</v>
      </c>
      <c r="AF288" s="2">
        <f>(Table2[[#This Row],[Current Week High]]/Table2[[#This Row],[Close Price]])-1</f>
        <v>2.960526315789469E-2</v>
      </c>
      <c r="AG288" s="2">
        <f>(Table2[[#This Row],[Close Price]]/Table2[[#This Row],[Current Month Low]])-1</f>
        <v>8.841843088418444E-2</v>
      </c>
      <c r="AH288" s="2">
        <f>(Table2[[#This Row],[Current Month High]]/Table2[[#This Row],[Close Price]])-1</f>
        <v>0.15532036613272293</v>
      </c>
      <c r="AI288">
        <v>15.532036613272201</v>
      </c>
      <c r="AJ288">
        <v>71.793611793611802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</v>
      </c>
      <c r="AM288" t="s">
        <v>10507</v>
      </c>
      <c r="AN288">
        <v>3.29</v>
      </c>
      <c r="AO288" t="s">
        <v>10507</v>
      </c>
      <c r="AP288">
        <v>0.125229869051634</v>
      </c>
      <c r="AQ288">
        <f>(Table2[[#This Row],[Sharpe Ratio]]-AVERAGE(Table2[Sharpe Ratio]))/_xlfn.STDEV.P(Table2[Sharpe Ratio])</f>
        <v>0.87863181203716956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0.17147417019031308</v>
      </c>
      <c r="AS288">
        <f>_xlfn.RANK.AVG(Table2[[#This Row],[1Y Return vs Nifty Z-Score]],Table2[1Y Return vs Nifty Z-Score])</f>
        <v>318</v>
      </c>
      <c r="AT288">
        <f>_xlfn.RANK.AVG(Table2[[#This Row],[6M Return vs Nifty Z-Score]],Table2[6M Return vs Nifty Z-Score])</f>
        <v>471</v>
      </c>
      <c r="AU288">
        <f>_xlfn.RANK.AVG(Table2[[#This Row],[Sharpe Ratio Z-Score]],Table2[Sharpe Ratio Z-Score])</f>
        <v>147</v>
      </c>
      <c r="AV288">
        <f>(Table2[[#This Row],[Rank 1Y]]+Table2[[#This Row],[Rank 6M]]+Table2[[#This Row],[Rank Sharpe]])/3</f>
        <v>312</v>
      </c>
    </row>
    <row r="289" spans="1:48" x14ac:dyDescent="0.3">
      <c r="A289" t="s">
        <v>1674</v>
      </c>
      <c r="B289" t="s">
        <v>1675</v>
      </c>
      <c r="C289" t="s">
        <v>10476</v>
      </c>
      <c r="D289" t="s">
        <v>119</v>
      </c>
      <c r="E289">
        <v>4726.54630344</v>
      </c>
      <c r="F289">
        <v>276.39999999999998</v>
      </c>
      <c r="G289">
        <v>75.150126075742506</v>
      </c>
      <c r="H289">
        <f>(Table2[[#This Row],[1Y Return vs Nifty]]-AVERAGE(Table2[1Y Return vs Nifty]))/_xlfn.STDEV.P(Table2[1Y Return vs Nifty])</f>
        <v>0.49116681904548121</v>
      </c>
      <c r="I289">
        <v>-2.71174171450859</v>
      </c>
      <c r="J289">
        <f>(Table2[[#This Row],[1M Return vs Nifty]]-AVERAGE(Table2[1M Return vs Nifty]))/_xlfn.STDEV.P(Table2[1M Return vs Nifty])</f>
        <v>1.5317056938204975E-3</v>
      </c>
      <c r="K289">
        <v>-6.6925186175525502</v>
      </c>
      <c r="L289">
        <f>(Table2[[#This Row],[6M Return vs Nifty]]-AVERAGE(Table2[6M Return vs Nifty]))/_xlfn.STDEV.P(Table2[6M Return vs Nifty])</f>
        <v>-0.49778207164320309</v>
      </c>
      <c r="M289">
        <v>-11.0456480302858</v>
      </c>
      <c r="N289">
        <f>(Table2[[#This Row],[1W Return vs Nifty]]-AVERAGE(Table2[1W Return vs Nifty]))/_xlfn.STDEV.P(Table2[1W Return vs Nifty])</f>
        <v>-2.1274609953186463</v>
      </c>
      <c r="O289">
        <v>282.31</v>
      </c>
      <c r="P289">
        <v>276.14282867124803</v>
      </c>
      <c r="Q289">
        <v>236.90463062385101</v>
      </c>
      <c r="R289">
        <v>41.154819360987602</v>
      </c>
      <c r="S289" s="2">
        <f>(Table2[[#This Row],[Close Price]]-Table2[[#This Row],[20D EMA]])/Table2[[#This Row],[20D EMA]]</f>
        <v>-2.0934433778470565E-2</v>
      </c>
      <c r="T289" s="2">
        <f>(Table2[[#This Row],[Close Price]]-Table2[[#This Row],[50D EMA]])/Table2[[#This Row],[50D EMA]]</f>
        <v>9.3129823428482949E-4</v>
      </c>
      <c r="U289" s="2">
        <f>(Table2[[#This Row],[Close Price]]-Table2[[#This Row],[200D EMA]])/Table2[[#This Row],[200D EMA]]</f>
        <v>0.16671421437455292</v>
      </c>
      <c r="V289">
        <v>0.88894908875656098</v>
      </c>
      <c r="W289">
        <v>266.85000000000002</v>
      </c>
      <c r="X289">
        <v>281.5</v>
      </c>
      <c r="Y289">
        <v>266.85000000000002</v>
      </c>
      <c r="Z289">
        <v>281.5</v>
      </c>
      <c r="AA289">
        <v>266.85000000000002</v>
      </c>
      <c r="AB289">
        <v>311.5</v>
      </c>
      <c r="AC289" s="2">
        <f>(Table2[[#This Row],[Close Price]]/Table2[[#This Row],[Day Low]])-1</f>
        <v>3.5787895821622451E-2</v>
      </c>
      <c r="AD289" s="2">
        <f>(Table2[[#This Row],[Day High]]/Table2[[#This Row],[Close Price]])-1</f>
        <v>1.8451519536903049E-2</v>
      </c>
      <c r="AE289" s="2">
        <f>(Table2[[#This Row],[Close Price]]/Table2[[#This Row],[Current Week Low]])-1</f>
        <v>3.5787895821622451E-2</v>
      </c>
      <c r="AF289" s="2">
        <f>(Table2[[#This Row],[Current Week High]]/Table2[[#This Row],[Close Price]])-1</f>
        <v>1.8451519536903049E-2</v>
      </c>
      <c r="AG289" s="2">
        <f>(Table2[[#This Row],[Close Price]]/Table2[[#This Row],[Current Month Low]])-1</f>
        <v>3.5787895821622451E-2</v>
      </c>
      <c r="AH289" s="2">
        <f>(Table2[[#This Row],[Current Month High]]/Table2[[#This Row],[Close Price]])-1</f>
        <v>0.12698986975397974</v>
      </c>
      <c r="AI289">
        <v>15.937047756874099</v>
      </c>
      <c r="AJ289">
        <v>113.601236476043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</v>
      </c>
      <c r="AM289">
        <v>0</v>
      </c>
      <c r="AN289">
        <v>1.39</v>
      </c>
      <c r="AO289" t="s">
        <v>10507</v>
      </c>
      <c r="AP289">
        <v>5.9370258503338998E-2</v>
      </c>
      <c r="AQ289">
        <f>(Table2[[#This Row],[Sharpe Ratio]]-AVERAGE(Table2[Sharpe Ratio]))/_xlfn.STDEV.P(Table2[Sharpe Ratio])</f>
        <v>0.12889253170138115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-2.0036520105211664</v>
      </c>
      <c r="AS289">
        <f>_xlfn.RANK.AVG(Table2[[#This Row],[1Y Return vs Nifty Z-Score]],Table2[1Y Return vs Nifty Z-Score])</f>
        <v>154</v>
      </c>
      <c r="AT289">
        <f>_xlfn.RANK.AVG(Table2[[#This Row],[6M Return vs Nifty Z-Score]],Table2[6M Return vs Nifty Z-Score])</f>
        <v>489</v>
      </c>
      <c r="AU289">
        <f>_xlfn.RANK.AVG(Table2[[#This Row],[Sharpe Ratio Z-Score]],Table2[Sharpe Ratio Z-Score])</f>
        <v>295</v>
      </c>
      <c r="AV289">
        <f>(Table2[[#This Row],[Rank 1Y]]+Table2[[#This Row],[Rank 6M]]+Table2[[#This Row],[Rank Sharpe]])/3</f>
        <v>312.66666666666669</v>
      </c>
    </row>
    <row r="290" spans="1:48" x14ac:dyDescent="0.3">
      <c r="A290" t="s">
        <v>1489</v>
      </c>
      <c r="B290" t="s">
        <v>1490</v>
      </c>
      <c r="C290" t="s">
        <v>10469</v>
      </c>
      <c r="D290" t="s">
        <v>628</v>
      </c>
      <c r="E290">
        <v>6475.9290889000004</v>
      </c>
      <c r="F290">
        <v>362.9</v>
      </c>
      <c r="G290">
        <v>79.862112792517095</v>
      </c>
      <c r="H290">
        <f>(Table2[[#This Row],[1Y Return vs Nifty]]-AVERAGE(Table2[1Y Return vs Nifty]))/_xlfn.STDEV.P(Table2[1Y Return vs Nifty])</f>
        <v>0.55543133004407841</v>
      </c>
      <c r="I290">
        <v>-6.5312250718039504</v>
      </c>
      <c r="J290">
        <f>(Table2[[#This Row],[1M Return vs Nifty]]-AVERAGE(Table2[1M Return vs Nifty]))/_xlfn.STDEV.P(Table2[1M Return vs Nifty])</f>
        <v>-0.41057155117620786</v>
      </c>
      <c r="K290">
        <v>-13.754672847589299</v>
      </c>
      <c r="L290">
        <f>(Table2[[#This Row],[6M Return vs Nifty]]-AVERAGE(Table2[6M Return vs Nifty]))/_xlfn.STDEV.P(Table2[6M Return vs Nifty])</f>
        <v>-0.73097639912845835</v>
      </c>
      <c r="M290">
        <v>-7.5495888820439001</v>
      </c>
      <c r="N290">
        <f>(Table2[[#This Row],[1W Return vs Nifty]]-AVERAGE(Table2[1W Return vs Nifty]))/_xlfn.STDEV.P(Table2[1W Return vs Nifty])</f>
        <v>-1.246671772913029</v>
      </c>
      <c r="O290">
        <v>379.99</v>
      </c>
      <c r="P290">
        <v>359.192943959339</v>
      </c>
      <c r="Q290">
        <v>313.75487908074001</v>
      </c>
      <c r="R290">
        <v>27.857357322877899</v>
      </c>
      <c r="S290" s="2">
        <f>(Table2[[#This Row],[Close Price]]-Table2[[#This Row],[20D EMA]])/Table2[[#This Row],[20D EMA]]</f>
        <v>-4.4974867759677968E-2</v>
      </c>
      <c r="T290" s="2">
        <f>(Table2[[#This Row],[Close Price]]-Table2[[#This Row],[50D EMA]])/Table2[[#This Row],[50D EMA]]</f>
        <v>1.0320514650979934E-2</v>
      </c>
      <c r="U290" s="2">
        <f>(Table2[[#This Row],[Close Price]]-Table2[[#This Row],[200D EMA]])/Table2[[#This Row],[200D EMA]]</f>
        <v>0.15663539978485314</v>
      </c>
      <c r="V290">
        <v>0.75487687929619895</v>
      </c>
      <c r="W290">
        <v>353</v>
      </c>
      <c r="X290">
        <v>369.7</v>
      </c>
      <c r="Y290">
        <v>353</v>
      </c>
      <c r="Z290">
        <v>369.7</v>
      </c>
      <c r="AA290">
        <v>353</v>
      </c>
      <c r="AB290">
        <v>438.3</v>
      </c>
      <c r="AC290" s="2">
        <f>(Table2[[#This Row],[Close Price]]/Table2[[#This Row],[Day Low]])-1</f>
        <v>2.8045325779036734E-2</v>
      </c>
      <c r="AD290" s="2">
        <f>(Table2[[#This Row],[Day High]]/Table2[[#This Row],[Close Price]])-1</f>
        <v>1.8737944337283041E-2</v>
      </c>
      <c r="AE290" s="2">
        <f>(Table2[[#This Row],[Close Price]]/Table2[[#This Row],[Current Week Low]])-1</f>
        <v>2.8045325779036734E-2</v>
      </c>
      <c r="AF290" s="2">
        <f>(Table2[[#This Row],[Current Week High]]/Table2[[#This Row],[Close Price]])-1</f>
        <v>1.8737944337283041E-2</v>
      </c>
      <c r="AG290" s="2">
        <f>(Table2[[#This Row],[Close Price]]/Table2[[#This Row],[Current Month Low]])-1</f>
        <v>2.8045325779036734E-2</v>
      </c>
      <c r="AH290" s="2">
        <f>(Table2[[#This Row],[Current Month High]]/Table2[[#This Row],[Close Price]])-1</f>
        <v>0.20777073573987326</v>
      </c>
      <c r="AI290">
        <v>20.777073573987298</v>
      </c>
      <c r="AJ290">
        <v>110.865775711795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0.04</v>
      </c>
      <c r="AM290" t="s">
        <v>10507</v>
      </c>
      <c r="AN290">
        <v>-9.07</v>
      </c>
      <c r="AO290" t="s">
        <v>10506</v>
      </c>
      <c r="AP290">
        <v>7.6892002620482999E-2</v>
      </c>
      <c r="AQ290">
        <f>(Table2[[#This Row],[Sharpe Ratio]]-AVERAGE(Table2[Sharpe Ratio]))/_xlfn.STDEV.P(Table2[Sharpe Ratio])</f>
        <v>0.32835833047014523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-1.5044300627034715</v>
      </c>
      <c r="AS290">
        <f>_xlfn.RANK.AVG(Table2[[#This Row],[1Y Return vs Nifty Z-Score]],Table2[1Y Return vs Nifty Z-Score])</f>
        <v>136</v>
      </c>
      <c r="AT290">
        <f>_xlfn.RANK.AVG(Table2[[#This Row],[6M Return vs Nifty Z-Score]],Table2[6M Return vs Nifty Z-Score])</f>
        <v>564</v>
      </c>
      <c r="AU290">
        <f>_xlfn.RANK.AVG(Table2[[#This Row],[Sharpe Ratio Z-Score]],Table2[Sharpe Ratio Z-Score])</f>
        <v>242</v>
      </c>
      <c r="AV290">
        <f>(Table2[[#This Row],[Rank 1Y]]+Table2[[#This Row],[Rank 6M]]+Table2[[#This Row],[Rank Sharpe]])/3</f>
        <v>314</v>
      </c>
    </row>
    <row r="291" spans="1:48" x14ac:dyDescent="0.3">
      <c r="A291" t="s">
        <v>1070</v>
      </c>
      <c r="B291" t="s">
        <v>1071</v>
      </c>
      <c r="C291" t="s">
        <v>10471</v>
      </c>
      <c r="D291" t="s">
        <v>304</v>
      </c>
      <c r="E291">
        <v>11487.478257683901</v>
      </c>
      <c r="F291">
        <v>145.08000000000001</v>
      </c>
      <c r="G291">
        <v>35.0373161539747</v>
      </c>
      <c r="H291">
        <f>(Table2[[#This Row],[1Y Return vs Nifty]]-AVERAGE(Table2[1Y Return vs Nifty]))/_xlfn.STDEV.P(Table2[1Y Return vs Nifty])</f>
        <v>-5.5912421484857339E-2</v>
      </c>
      <c r="I291">
        <v>-7.1741529423850796</v>
      </c>
      <c r="J291">
        <f>(Table2[[#This Row],[1M Return vs Nifty]]-AVERAGE(Table2[1M Return vs Nifty]))/_xlfn.STDEV.P(Table2[1M Return vs Nifty])</f>
        <v>-0.47994027061123973</v>
      </c>
      <c r="K291">
        <v>-8.7904938190820392</v>
      </c>
      <c r="L291">
        <f>(Table2[[#This Row],[6M Return vs Nifty]]-AVERAGE(Table2[6M Return vs Nifty]))/_xlfn.STDEV.P(Table2[6M Return vs Nifty])</f>
        <v>-0.56705780540169193</v>
      </c>
      <c r="M291">
        <v>-4.0974462597721004</v>
      </c>
      <c r="N291">
        <f>(Table2[[#This Row],[1W Return vs Nifty]]-AVERAGE(Table2[1W Return vs Nifty]))/_xlfn.STDEV.P(Table2[1W Return vs Nifty])</f>
        <v>-0.37694678057898029</v>
      </c>
      <c r="O291">
        <v>145.97999999999999</v>
      </c>
      <c r="P291">
        <v>144.706071646114</v>
      </c>
      <c r="Q291">
        <v>132.16915013633701</v>
      </c>
      <c r="R291">
        <v>46.352293561451297</v>
      </c>
      <c r="S291" s="2">
        <f>(Table2[[#This Row],[Close Price]]-Table2[[#This Row],[20D EMA]])/Table2[[#This Row],[20D EMA]]</f>
        <v>-6.1652281134400421E-3</v>
      </c>
      <c r="T291" s="2">
        <f>(Table2[[#This Row],[Close Price]]-Table2[[#This Row],[50D EMA]])/Table2[[#This Row],[50D EMA]]</f>
        <v>2.5840543498442527E-3</v>
      </c>
      <c r="U291" s="2">
        <f>(Table2[[#This Row],[Close Price]]-Table2[[#This Row],[200D EMA]])/Table2[[#This Row],[200D EMA]]</f>
        <v>9.7684292063200978E-2</v>
      </c>
      <c r="V291">
        <v>0.74400609468180301</v>
      </c>
      <c r="W291">
        <v>138.62</v>
      </c>
      <c r="X291">
        <v>152.06</v>
      </c>
      <c r="Y291">
        <v>138.62</v>
      </c>
      <c r="Z291">
        <v>152.06</v>
      </c>
      <c r="AA291">
        <v>138.62</v>
      </c>
      <c r="AB291">
        <v>152.34</v>
      </c>
      <c r="AC291" s="2">
        <f>(Table2[[#This Row],[Close Price]]/Table2[[#This Row],[Day Low]])-1</f>
        <v>4.660222190160157E-2</v>
      </c>
      <c r="AD291" s="2">
        <f>(Table2[[#This Row],[Day High]]/Table2[[#This Row],[Close Price]])-1</f>
        <v>4.8111386821064084E-2</v>
      </c>
      <c r="AE291" s="2">
        <f>(Table2[[#This Row],[Close Price]]/Table2[[#This Row],[Current Week Low]])-1</f>
        <v>4.660222190160157E-2</v>
      </c>
      <c r="AF291" s="2">
        <f>(Table2[[#This Row],[Current Week High]]/Table2[[#This Row],[Close Price]])-1</f>
        <v>4.8111386821064084E-2</v>
      </c>
      <c r="AG291" s="2">
        <f>(Table2[[#This Row],[Close Price]]/Table2[[#This Row],[Current Month Low]])-1</f>
        <v>4.660222190160157E-2</v>
      </c>
      <c r="AH291" s="2">
        <f>(Table2[[#This Row],[Current Month High]]/Table2[[#This Row],[Close Price]])-1</f>
        <v>5.0041356492969369E-2</v>
      </c>
      <c r="AI291">
        <v>8.9054314860766297</v>
      </c>
      <c r="AJ291">
        <v>60.842572062084201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-0.15</v>
      </c>
      <c r="AM291" t="s">
        <v>10506</v>
      </c>
      <c r="AN291">
        <v>-0.36</v>
      </c>
      <c r="AO291" t="s">
        <v>10506</v>
      </c>
      <c r="AP291">
        <v>0.13292292368101599</v>
      </c>
      <c r="AQ291">
        <f>(Table2[[#This Row],[Sharpe Ratio]]-AVERAGE(Table2[Sharpe Ratio]))/_xlfn.STDEV.P(Table2[Sharpe Ratio])</f>
        <v>0.96620878361958173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-0.51364849445718752</v>
      </c>
      <c r="AS291">
        <f>_xlfn.RANK.AVG(Table2[[#This Row],[1Y Return vs Nifty Z-Score]],Table2[1Y Return vs Nifty Z-Score])</f>
        <v>303</v>
      </c>
      <c r="AT291">
        <f>_xlfn.RANK.AVG(Table2[[#This Row],[6M Return vs Nifty Z-Score]],Table2[6M Return vs Nifty Z-Score])</f>
        <v>511</v>
      </c>
      <c r="AU291">
        <f>_xlfn.RANK.AVG(Table2[[#This Row],[Sharpe Ratio Z-Score]],Table2[Sharpe Ratio Z-Score])</f>
        <v>130</v>
      </c>
      <c r="AV291">
        <f>(Table2[[#This Row],[Rank 1Y]]+Table2[[#This Row],[Rank 6M]]+Table2[[#This Row],[Rank Sharpe]])/3</f>
        <v>314.66666666666669</v>
      </c>
    </row>
    <row r="292" spans="1:48" x14ac:dyDescent="0.3">
      <c r="A292" t="s">
        <v>1217</v>
      </c>
      <c r="B292" t="s">
        <v>1218</v>
      </c>
      <c r="C292" t="s">
        <v>10469</v>
      </c>
      <c r="D292" t="s">
        <v>153</v>
      </c>
      <c r="E292">
        <v>9262.0895999999993</v>
      </c>
      <c r="F292">
        <v>494.4</v>
      </c>
      <c r="G292">
        <v>37.783665967381701</v>
      </c>
      <c r="H292">
        <f>(Table2[[#This Row],[1Y Return vs Nifty]]-AVERAGE(Table2[1Y Return vs Nifty]))/_xlfn.STDEV.P(Table2[1Y Return vs Nifty])</f>
        <v>-1.8456282832900153E-2</v>
      </c>
      <c r="I292">
        <v>0.34214599863309703</v>
      </c>
      <c r="J292">
        <f>(Table2[[#This Row],[1M Return vs Nifty]]-AVERAGE(Table2[1M Return vs Nifty]))/_xlfn.STDEV.P(Table2[1M Return vs Nifty])</f>
        <v>0.331031000486462</v>
      </c>
      <c r="K292">
        <v>-1.43192344168717</v>
      </c>
      <c r="L292">
        <f>(Table2[[#This Row],[6M Return vs Nifty]]-AVERAGE(Table2[6M Return vs Nifty]))/_xlfn.STDEV.P(Table2[6M Return vs Nifty])</f>
        <v>-0.32407573300356646</v>
      </c>
      <c r="M292">
        <v>-7.1917204740496201</v>
      </c>
      <c r="N292">
        <f>(Table2[[#This Row],[1W Return vs Nifty]]-AVERAGE(Table2[1W Return vs Nifty]))/_xlfn.STDEV.P(Table2[1W Return vs Nifty])</f>
        <v>-1.1565112168596998</v>
      </c>
      <c r="O292">
        <v>488.67</v>
      </c>
      <c r="P292">
        <v>466.85080222417798</v>
      </c>
      <c r="Q292">
        <v>418.36769870369</v>
      </c>
      <c r="R292">
        <v>50.052979725606498</v>
      </c>
      <c r="S292" s="2">
        <f>(Table2[[#This Row],[Close Price]]-Table2[[#This Row],[20D EMA]])/Table2[[#This Row],[20D EMA]]</f>
        <v>1.1725704463134552E-2</v>
      </c>
      <c r="T292" s="2">
        <f>(Table2[[#This Row],[Close Price]]-Table2[[#This Row],[50D EMA]])/Table2[[#This Row],[50D EMA]]</f>
        <v>5.9010711012108516E-2</v>
      </c>
      <c r="U292" s="2">
        <f>(Table2[[#This Row],[Close Price]]-Table2[[#This Row],[200D EMA]])/Table2[[#This Row],[200D EMA]]</f>
        <v>0.18173559175790971</v>
      </c>
      <c r="V292">
        <v>1.66235064508208</v>
      </c>
      <c r="W292">
        <v>468</v>
      </c>
      <c r="X292">
        <v>498</v>
      </c>
      <c r="Y292">
        <v>468</v>
      </c>
      <c r="Z292">
        <v>498</v>
      </c>
      <c r="AA292">
        <v>458.05</v>
      </c>
      <c r="AB292">
        <v>541</v>
      </c>
      <c r="AC292" s="2">
        <f>(Table2[[#This Row],[Close Price]]/Table2[[#This Row],[Day Low]])-1</f>
        <v>5.6410256410256432E-2</v>
      </c>
      <c r="AD292" s="2">
        <f>(Table2[[#This Row],[Day High]]/Table2[[#This Row],[Close Price]])-1</f>
        <v>7.2815533980583602E-3</v>
      </c>
      <c r="AE292" s="2">
        <f>(Table2[[#This Row],[Close Price]]/Table2[[#This Row],[Current Week Low]])-1</f>
        <v>5.6410256410256432E-2</v>
      </c>
      <c r="AF292" s="2">
        <f>(Table2[[#This Row],[Current Week High]]/Table2[[#This Row],[Close Price]])-1</f>
        <v>7.2815533980583602E-3</v>
      </c>
      <c r="AG292" s="2">
        <f>(Table2[[#This Row],[Close Price]]/Table2[[#This Row],[Current Month Low]])-1</f>
        <v>7.9358148673725593E-2</v>
      </c>
      <c r="AH292" s="2">
        <f>(Table2[[#This Row],[Current Month High]]/Table2[[#This Row],[Close Price]])-1</f>
        <v>9.42556634304208E-2</v>
      </c>
      <c r="AI292">
        <v>10.7402912621359</v>
      </c>
      <c r="AJ292">
        <v>62.631578947368403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0.11</v>
      </c>
      <c r="AM292" t="s">
        <v>10507</v>
      </c>
      <c r="AN292">
        <v>5.39</v>
      </c>
      <c r="AO292" t="s">
        <v>10507</v>
      </c>
      <c r="AP292">
        <v>8.6658895840124997E-2</v>
      </c>
      <c r="AQ292">
        <f>(Table2[[#This Row],[Sharpe Ratio]]-AVERAGE(Table2[Sharpe Ratio]))/_xlfn.STDEV.P(Table2[Sharpe Ratio])</f>
        <v>0.43954367506372111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-0.72846855714598324</v>
      </c>
      <c r="AS292">
        <f>_xlfn.RANK.AVG(Table2[[#This Row],[1Y Return vs Nifty Z-Score]],Table2[1Y Return vs Nifty Z-Score])</f>
        <v>295</v>
      </c>
      <c r="AT292">
        <f>_xlfn.RANK.AVG(Table2[[#This Row],[6M Return vs Nifty Z-Score]],Table2[6M Return vs Nifty Z-Score])</f>
        <v>431</v>
      </c>
      <c r="AU292">
        <f>_xlfn.RANK.AVG(Table2[[#This Row],[Sharpe Ratio Z-Score]],Table2[Sharpe Ratio Z-Score])</f>
        <v>220</v>
      </c>
      <c r="AV292">
        <f>(Table2[[#This Row],[Rank 1Y]]+Table2[[#This Row],[Rank 6M]]+Table2[[#This Row],[Rank Sharpe]])/3</f>
        <v>315.33333333333331</v>
      </c>
    </row>
    <row r="293" spans="1:48" x14ac:dyDescent="0.3">
      <c r="A293" t="s">
        <v>1750</v>
      </c>
      <c r="B293" t="s">
        <v>1751</v>
      </c>
      <c r="C293" t="s">
        <v>10468</v>
      </c>
      <c r="D293" t="s">
        <v>109</v>
      </c>
      <c r="E293">
        <v>4188.6000000000004</v>
      </c>
      <c r="F293">
        <v>6981</v>
      </c>
      <c r="G293">
        <v>63.888720635850802</v>
      </c>
      <c r="H293">
        <f>(Table2[[#This Row],[1Y Return vs Nifty]]-AVERAGE(Table2[1Y Return vs Nifty]))/_xlfn.STDEV.P(Table2[1Y Return vs Nifty])</f>
        <v>0.337577949370787</v>
      </c>
      <c r="I293">
        <v>-10.083313764512001</v>
      </c>
      <c r="J293">
        <f>(Table2[[#This Row],[1M Return vs Nifty]]-AVERAGE(Table2[1M Return vs Nifty]))/_xlfn.STDEV.P(Table2[1M Return vs Nifty])</f>
        <v>-0.79382425370735576</v>
      </c>
      <c r="K293">
        <v>-8.1264636325109905</v>
      </c>
      <c r="L293">
        <f>(Table2[[#This Row],[6M Return vs Nifty]]-AVERAGE(Table2[6M Return vs Nifty]))/_xlfn.STDEV.P(Table2[6M Return vs Nifty])</f>
        <v>-0.54513134107601291</v>
      </c>
      <c r="M293">
        <v>-3.1101730319070899</v>
      </c>
      <c r="N293">
        <f>(Table2[[#This Row],[1W Return vs Nifty]]-AVERAGE(Table2[1W Return vs Nifty]))/_xlfn.STDEV.P(Table2[1W Return vs Nifty])</f>
        <v>-0.12821539995848905</v>
      </c>
      <c r="O293">
        <v>7181.27</v>
      </c>
      <c r="P293">
        <v>6923.2530696862896</v>
      </c>
      <c r="Q293">
        <v>6297.1491647741896</v>
      </c>
      <c r="R293">
        <v>36.2016730879159</v>
      </c>
      <c r="S293" s="2">
        <f>(Table2[[#This Row],[Close Price]]-Table2[[#This Row],[20D EMA]])/Table2[[#This Row],[20D EMA]]</f>
        <v>-2.7887824855492193E-2</v>
      </c>
      <c r="T293" s="2">
        <f>(Table2[[#This Row],[Close Price]]-Table2[[#This Row],[50D EMA]])/Table2[[#This Row],[50D EMA]]</f>
        <v>8.3410110438628098E-3</v>
      </c>
      <c r="U293" s="2">
        <f>(Table2[[#This Row],[Close Price]]-Table2[[#This Row],[200D EMA]])/Table2[[#This Row],[200D EMA]]</f>
        <v>0.10859689318639996</v>
      </c>
      <c r="V293">
        <v>0.82469400244797997</v>
      </c>
      <c r="W293">
        <v>6863.2</v>
      </c>
      <c r="X293">
        <v>7140.55</v>
      </c>
      <c r="Y293">
        <v>6863.2</v>
      </c>
      <c r="Z293">
        <v>7140.55</v>
      </c>
      <c r="AA293">
        <v>6834.05</v>
      </c>
      <c r="AB293">
        <v>7650</v>
      </c>
      <c r="AC293" s="2">
        <f>(Table2[[#This Row],[Close Price]]/Table2[[#This Row],[Day Low]])-1</f>
        <v>1.7164005128802895E-2</v>
      </c>
      <c r="AD293" s="2">
        <f>(Table2[[#This Row],[Day High]]/Table2[[#This Row],[Close Price]])-1</f>
        <v>2.2854891849305226E-2</v>
      </c>
      <c r="AE293" s="2">
        <f>(Table2[[#This Row],[Close Price]]/Table2[[#This Row],[Current Week Low]])-1</f>
        <v>1.7164005128802895E-2</v>
      </c>
      <c r="AF293" s="2">
        <f>(Table2[[#This Row],[Current Week High]]/Table2[[#This Row],[Close Price]])-1</f>
        <v>2.2854891849305226E-2</v>
      </c>
      <c r="AG293" s="2">
        <f>(Table2[[#This Row],[Close Price]]/Table2[[#This Row],[Current Month Low]])-1</f>
        <v>2.1502622895647416E-2</v>
      </c>
      <c r="AH293" s="2">
        <f>(Table2[[#This Row],[Current Month High]]/Table2[[#This Row],[Close Price]])-1</f>
        <v>9.5831542758917143E-2</v>
      </c>
      <c r="AI293">
        <v>21.759060306546299</v>
      </c>
      <c r="AJ293">
        <v>91.260273972602704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0.02</v>
      </c>
      <c r="AM293" t="s">
        <v>10507</v>
      </c>
      <c r="AN293">
        <v>-4.9800000000000004</v>
      </c>
      <c r="AO293" t="s">
        <v>10506</v>
      </c>
      <c r="AP293">
        <v>7.6142473960187002E-2</v>
      </c>
      <c r="AQ293">
        <f>(Table2[[#This Row],[Sharpe Ratio]]-AVERAGE(Table2[Sharpe Ratio]))/_xlfn.STDEV.P(Table2[Sharpe Ratio])</f>
        <v>0.31982577047346428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-0.80976727489760647</v>
      </c>
      <c r="AS293">
        <f>_xlfn.RANK.AVG(Table2[[#This Row],[1Y Return vs Nifty Z-Score]],Table2[1Y Return vs Nifty Z-Score])</f>
        <v>199</v>
      </c>
      <c r="AT293">
        <f>_xlfn.RANK.AVG(Table2[[#This Row],[6M Return vs Nifty Z-Score]],Table2[6M Return vs Nifty Z-Score])</f>
        <v>504</v>
      </c>
      <c r="AU293">
        <f>_xlfn.RANK.AVG(Table2[[#This Row],[Sharpe Ratio Z-Score]],Table2[Sharpe Ratio Z-Score])</f>
        <v>244</v>
      </c>
      <c r="AV293">
        <f>(Table2[[#This Row],[Rank 1Y]]+Table2[[#This Row],[Rank 6M]]+Table2[[#This Row],[Rank Sharpe]])/3</f>
        <v>315.66666666666669</v>
      </c>
    </row>
    <row r="294" spans="1:48" x14ac:dyDescent="0.3">
      <c r="A294" t="s">
        <v>915</v>
      </c>
      <c r="B294" t="s">
        <v>916</v>
      </c>
      <c r="C294" t="s">
        <v>10463</v>
      </c>
      <c r="D294" t="s">
        <v>917</v>
      </c>
      <c r="E294">
        <v>15994.166634720001</v>
      </c>
      <c r="F294">
        <v>831.9</v>
      </c>
      <c r="G294">
        <v>48.000218961844197</v>
      </c>
      <c r="H294">
        <f>(Table2[[#This Row],[1Y Return vs Nifty]]-AVERAGE(Table2[1Y Return vs Nifty]))/_xlfn.STDEV.P(Table2[1Y Return vs Nifty])</f>
        <v>0.12088234898943455</v>
      </c>
      <c r="I294">
        <v>25.919878218466302</v>
      </c>
      <c r="J294">
        <f>(Table2[[#This Row],[1M Return vs Nifty]]-AVERAGE(Table2[1M Return vs Nifty]))/_xlfn.STDEV.P(Table2[1M Return vs Nifty])</f>
        <v>3.0907410882420856</v>
      </c>
      <c r="K294">
        <v>43.330374372543403</v>
      </c>
      <c r="L294">
        <f>(Table2[[#This Row],[6M Return vs Nifty]]-AVERAGE(Table2[6M Return vs Nifty]))/_xlfn.STDEV.P(Table2[6M Return vs Nifty])</f>
        <v>1.1539879845924021</v>
      </c>
      <c r="M294">
        <v>-4.7085217043456504</v>
      </c>
      <c r="N294">
        <f>(Table2[[#This Row],[1W Return vs Nifty]]-AVERAGE(Table2[1W Return vs Nifty]))/_xlfn.STDEV.P(Table2[1W Return vs Nifty])</f>
        <v>-0.53089974385414929</v>
      </c>
      <c r="O294">
        <v>774.18</v>
      </c>
      <c r="P294">
        <v>685.50743779806703</v>
      </c>
      <c r="Q294">
        <v>571.56838487181597</v>
      </c>
      <c r="R294">
        <v>62.131667086247397</v>
      </c>
      <c r="S294" s="2">
        <f>(Table2[[#This Row],[Close Price]]-Table2[[#This Row],[20D EMA]])/Table2[[#This Row],[20D EMA]]</f>
        <v>7.4556304735332909E-2</v>
      </c>
      <c r="T294" s="2">
        <f>(Table2[[#This Row],[Close Price]]-Table2[[#This Row],[50D EMA]])/Table2[[#This Row],[50D EMA]]</f>
        <v>0.2135535723319992</v>
      </c>
      <c r="U294" s="2">
        <f>(Table2[[#This Row],[Close Price]]-Table2[[#This Row],[200D EMA]])/Table2[[#This Row],[200D EMA]]</f>
        <v>0.45546888529631996</v>
      </c>
      <c r="V294">
        <v>1.2152278721660801</v>
      </c>
      <c r="W294">
        <v>797.5</v>
      </c>
      <c r="X294">
        <v>844</v>
      </c>
      <c r="Y294">
        <v>797.5</v>
      </c>
      <c r="Z294">
        <v>844</v>
      </c>
      <c r="AA294">
        <v>675</v>
      </c>
      <c r="AB294">
        <v>876.7</v>
      </c>
      <c r="AC294" s="2">
        <f>(Table2[[#This Row],[Close Price]]/Table2[[#This Row],[Day Low]])-1</f>
        <v>4.3134796238244455E-2</v>
      </c>
      <c r="AD294" s="2">
        <f>(Table2[[#This Row],[Day High]]/Table2[[#This Row],[Close Price]])-1</f>
        <v>1.454501742997949E-2</v>
      </c>
      <c r="AE294" s="2">
        <f>(Table2[[#This Row],[Close Price]]/Table2[[#This Row],[Current Week Low]])-1</f>
        <v>4.3134796238244455E-2</v>
      </c>
      <c r="AF294" s="2">
        <f>(Table2[[#This Row],[Current Week High]]/Table2[[#This Row],[Close Price]])-1</f>
        <v>1.454501742997949E-2</v>
      </c>
      <c r="AG294" s="2">
        <f>(Table2[[#This Row],[Close Price]]/Table2[[#This Row],[Current Month Low]])-1</f>
        <v>0.23244444444444445</v>
      </c>
      <c r="AH294" s="2">
        <f>(Table2[[#This Row],[Current Month High]]/Table2[[#This Row],[Close Price]])-1</f>
        <v>5.3852626517610469E-2</v>
      </c>
      <c r="AI294">
        <v>5.3852626517610398</v>
      </c>
      <c r="AJ294">
        <v>86.378402598857306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0.32</v>
      </c>
      <c r="AM294" t="s">
        <v>10507</v>
      </c>
      <c r="AN294">
        <v>3.58</v>
      </c>
      <c r="AO294" t="s">
        <v>10507</v>
      </c>
      <c r="AP294">
        <v>-4.1646964783294001E-2</v>
      </c>
      <c r="AQ294">
        <f>(Table2[[#This Row],[Sharpe Ratio]]-AVERAGE(Table2[Sharpe Ratio]))/_xlfn.STDEV.P(Table2[Sharpe Ratio])</f>
        <v>-1.0210775282172404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2.8136341497525326</v>
      </c>
      <c r="AS294">
        <f>_xlfn.RANK.AVG(Table2[[#This Row],[1Y Return vs Nifty Z-Score]],Table2[1Y Return vs Nifty Z-Score])</f>
        <v>247</v>
      </c>
      <c r="AT294">
        <f>_xlfn.RANK.AVG(Table2[[#This Row],[6M Return vs Nifty Z-Score]],Table2[6M Return vs Nifty Z-Score])</f>
        <v>82</v>
      </c>
      <c r="AU294">
        <f>_xlfn.RANK.AVG(Table2[[#This Row],[Sharpe Ratio Z-Score]],Table2[Sharpe Ratio Z-Score])</f>
        <v>619</v>
      </c>
      <c r="AV294">
        <f>(Table2[[#This Row],[Rank 1Y]]+Table2[[#This Row],[Rank 6M]]+Table2[[#This Row],[Rank Sharpe]])/3</f>
        <v>316</v>
      </c>
    </row>
    <row r="295" spans="1:48" x14ac:dyDescent="0.3">
      <c r="A295" t="s">
        <v>1152</v>
      </c>
      <c r="B295" t="s">
        <v>1153</v>
      </c>
      <c r="C295" t="s">
        <v>10477</v>
      </c>
      <c r="D295" t="s">
        <v>1154</v>
      </c>
      <c r="E295">
        <v>10193.263807949999</v>
      </c>
      <c r="F295">
        <v>530.04999999999995</v>
      </c>
      <c r="G295">
        <v>1.9923150823528299</v>
      </c>
      <c r="H295">
        <f>(Table2[[#This Row],[1Y Return vs Nifty]]-AVERAGE(Table2[1Y Return vs Nifty]))/_xlfn.STDEV.P(Table2[1Y Return vs Nifty])</f>
        <v>-0.506597230772593</v>
      </c>
      <c r="I295">
        <v>-8.9114208225100899</v>
      </c>
      <c r="J295">
        <f>(Table2[[#This Row],[1M Return vs Nifty]]-AVERAGE(Table2[1M Return vs Nifty]))/_xlfn.STDEV.P(Table2[1M Return vs Nifty])</f>
        <v>-0.66738283403745435</v>
      </c>
      <c r="K295">
        <v>44.206349665786298</v>
      </c>
      <c r="L295">
        <f>(Table2[[#This Row],[6M Return vs Nifty]]-AVERAGE(Table2[6M Return vs Nifty]))/_xlfn.STDEV.P(Table2[6M Return vs Nifty])</f>
        <v>1.1829129362074016</v>
      </c>
      <c r="M295">
        <v>0.36225775466910098</v>
      </c>
      <c r="N295">
        <f>(Table2[[#This Row],[1W Return vs Nifty]]-AVERAGE(Table2[1W Return vs Nifty]))/_xlfn.STDEV.P(Table2[1W Return vs Nifty])</f>
        <v>0.746620946532908</v>
      </c>
      <c r="O295">
        <v>535.51</v>
      </c>
      <c r="P295">
        <v>512.14814502663899</v>
      </c>
      <c r="Q295">
        <v>431.94678228837</v>
      </c>
      <c r="R295">
        <v>42.444603793346197</v>
      </c>
      <c r="S295" s="2">
        <f>(Table2[[#This Row],[Close Price]]-Table2[[#This Row],[20D EMA]])/Table2[[#This Row],[20D EMA]]</f>
        <v>-1.0195888031969592E-2</v>
      </c>
      <c r="T295" s="2">
        <f>(Table2[[#This Row],[Close Price]]-Table2[[#This Row],[50D EMA]])/Table2[[#This Row],[50D EMA]]</f>
        <v>3.4954446574105659E-2</v>
      </c>
      <c r="U295" s="2">
        <f>(Table2[[#This Row],[Close Price]]-Table2[[#This Row],[200D EMA]])/Table2[[#This Row],[200D EMA]]</f>
        <v>0.22711876030630021</v>
      </c>
      <c r="V295">
        <v>0.47097080217493797</v>
      </c>
      <c r="W295">
        <v>510.6</v>
      </c>
      <c r="X295">
        <v>534.04999999999995</v>
      </c>
      <c r="Y295">
        <v>510.6</v>
      </c>
      <c r="Z295">
        <v>534.04999999999995</v>
      </c>
      <c r="AA295">
        <v>510.6</v>
      </c>
      <c r="AB295">
        <v>579</v>
      </c>
      <c r="AC295" s="2">
        <f>(Table2[[#This Row],[Close Price]]/Table2[[#This Row],[Day Low]])-1</f>
        <v>3.8092440266353167E-2</v>
      </c>
      <c r="AD295" s="2">
        <f>(Table2[[#This Row],[Day High]]/Table2[[#This Row],[Close Price]])-1</f>
        <v>7.5464578813320138E-3</v>
      </c>
      <c r="AE295" s="2">
        <f>(Table2[[#This Row],[Close Price]]/Table2[[#This Row],[Current Week Low]])-1</f>
        <v>3.8092440266353167E-2</v>
      </c>
      <c r="AF295" s="2">
        <f>(Table2[[#This Row],[Current Week High]]/Table2[[#This Row],[Close Price]])-1</f>
        <v>7.5464578813320138E-3</v>
      </c>
      <c r="AG295" s="2">
        <f>(Table2[[#This Row],[Close Price]]/Table2[[#This Row],[Current Month Low]])-1</f>
        <v>3.8092440266353167E-2</v>
      </c>
      <c r="AH295" s="2">
        <f>(Table2[[#This Row],[Current Month High]]/Table2[[#This Row],[Close Price]])-1</f>
        <v>9.234977832279978E-2</v>
      </c>
      <c r="AI295">
        <v>9.6877653051598802</v>
      </c>
      <c r="AJ295">
        <v>71.204780361757003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0.19</v>
      </c>
      <c r="AM295" t="s">
        <v>10507</v>
      </c>
      <c r="AN295">
        <v>-3.33</v>
      </c>
      <c r="AO295" t="s">
        <v>10506</v>
      </c>
      <c r="AP295">
        <v>3.3015618796990998E-2</v>
      </c>
      <c r="AQ295">
        <f>(Table2[[#This Row],[Sharpe Ratio]]-AVERAGE(Table2[Sharpe Ratio]))/_xlfn.STDEV.P(Table2[Sharpe Ratio])</f>
        <v>-0.17112607518753975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0.58442774274272236</v>
      </c>
      <c r="AS295">
        <f>_xlfn.RANK.AVG(Table2[[#This Row],[1Y Return vs Nifty Z-Score]],Table2[1Y Return vs Nifty Z-Score])</f>
        <v>486</v>
      </c>
      <c r="AT295">
        <f>_xlfn.RANK.AVG(Table2[[#This Row],[6M Return vs Nifty Z-Score]],Table2[6M Return vs Nifty Z-Score])</f>
        <v>80</v>
      </c>
      <c r="AU295">
        <f>_xlfn.RANK.AVG(Table2[[#This Row],[Sharpe Ratio Z-Score]],Table2[Sharpe Ratio Z-Score])</f>
        <v>384</v>
      </c>
      <c r="AV295">
        <f>(Table2[[#This Row],[Rank 1Y]]+Table2[[#This Row],[Rank 6M]]+Table2[[#This Row],[Rank Sharpe]])/3</f>
        <v>316.66666666666669</v>
      </c>
    </row>
    <row r="296" spans="1:48" x14ac:dyDescent="0.3">
      <c r="A296" t="s">
        <v>260</v>
      </c>
      <c r="B296" t="s">
        <v>261</v>
      </c>
      <c r="C296" t="s">
        <v>10466</v>
      </c>
      <c r="D296" t="s">
        <v>62</v>
      </c>
      <c r="E296">
        <v>102542.1994112</v>
      </c>
      <c r="F296">
        <v>3029.8</v>
      </c>
      <c r="G296">
        <v>31.965903105919299</v>
      </c>
      <c r="H296">
        <f>(Table2[[#This Row],[1Y Return vs Nifty]]-AVERAGE(Table2[1Y Return vs Nifty]))/_xlfn.STDEV.P(Table2[1Y Return vs Nifty])</f>
        <v>-9.7801940592649336E-2</v>
      </c>
      <c r="I296">
        <v>0.15366056515193199</v>
      </c>
      <c r="J296">
        <f>(Table2[[#This Row],[1M Return vs Nifty]]-AVERAGE(Table2[1M Return vs Nifty]))/_xlfn.STDEV.P(Table2[1M Return vs Nifty])</f>
        <v>0.31069435970446091</v>
      </c>
      <c r="K296">
        <v>7.8981470987072599</v>
      </c>
      <c r="L296">
        <f>(Table2[[#This Row],[6M Return vs Nifty]]-AVERAGE(Table2[6M Return vs Nifty]))/_xlfn.STDEV.P(Table2[6M Return vs Nifty])</f>
        <v>-1.5994168343946971E-2</v>
      </c>
      <c r="M296">
        <v>0.19297174070775699</v>
      </c>
      <c r="N296">
        <f>(Table2[[#This Row],[1W Return vs Nifty]]-AVERAGE(Table2[1W Return vs Nifty]))/_xlfn.STDEV.P(Table2[1W Return vs Nifty])</f>
        <v>0.70397141164842503</v>
      </c>
      <c r="O296">
        <v>2916.63</v>
      </c>
      <c r="P296">
        <v>2822.1881785902301</v>
      </c>
      <c r="Q296">
        <v>2499.6596803349898</v>
      </c>
      <c r="R296">
        <v>65.095513757133304</v>
      </c>
      <c r="S296" s="2">
        <f>(Table2[[#This Row],[Close Price]]-Table2[[#This Row],[20D EMA]])/Table2[[#This Row],[20D EMA]]</f>
        <v>3.8801630649071044E-2</v>
      </c>
      <c r="T296" s="2">
        <f>(Table2[[#This Row],[Close Price]]-Table2[[#This Row],[50D EMA]])/Table2[[#This Row],[50D EMA]]</f>
        <v>7.3564131188969317E-2</v>
      </c>
      <c r="U296" s="2">
        <f>(Table2[[#This Row],[Close Price]]-Table2[[#This Row],[200D EMA]])/Table2[[#This Row],[200D EMA]]</f>
        <v>0.21208499854426743</v>
      </c>
      <c r="V296">
        <v>0.876522186946744</v>
      </c>
      <c r="W296">
        <v>2870</v>
      </c>
      <c r="X296">
        <v>3044.65</v>
      </c>
      <c r="Y296">
        <v>2870</v>
      </c>
      <c r="Z296">
        <v>3044.65</v>
      </c>
      <c r="AA296">
        <v>2757.9</v>
      </c>
      <c r="AB296">
        <v>3073.95</v>
      </c>
      <c r="AC296" s="2">
        <f>(Table2[[#This Row],[Close Price]]/Table2[[#This Row],[Day Low]])-1</f>
        <v>5.5679442508710819E-2</v>
      </c>
      <c r="AD296" s="2">
        <f>(Table2[[#This Row],[Day High]]/Table2[[#This Row],[Close Price]])-1</f>
        <v>4.9013136180606764E-3</v>
      </c>
      <c r="AE296" s="2">
        <f>(Table2[[#This Row],[Close Price]]/Table2[[#This Row],[Current Week Low]])-1</f>
        <v>5.5679442508710819E-2</v>
      </c>
      <c r="AF296" s="2">
        <f>(Table2[[#This Row],[Current Week High]]/Table2[[#This Row],[Close Price]])-1</f>
        <v>4.9013136180606764E-3</v>
      </c>
      <c r="AG296" s="2">
        <f>(Table2[[#This Row],[Close Price]]/Table2[[#This Row],[Current Month Low]])-1</f>
        <v>9.8589506508575342E-2</v>
      </c>
      <c r="AH296" s="2">
        <f>(Table2[[#This Row],[Current Month High]]/Table2[[#This Row],[Close Price]])-1</f>
        <v>1.4571918938543593E-2</v>
      </c>
      <c r="AI296">
        <v>1.45719189385435</v>
      </c>
      <c r="AJ296">
        <v>70.977116898507305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0.05</v>
      </c>
      <c r="AM296" t="s">
        <v>10507</v>
      </c>
      <c r="AN296">
        <v>6.78</v>
      </c>
      <c r="AO296" t="s">
        <v>10507</v>
      </c>
      <c r="AP296">
        <v>5.6190304759726001E-2</v>
      </c>
      <c r="AQ296">
        <f>(Table2[[#This Row],[Sharpe Ratio]]-AVERAGE(Table2[Sharpe Ratio]))/_xlfn.STDEV.P(Table2[Sharpe Ratio])</f>
        <v>9.2692253391365761E-2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0.9935619158076554</v>
      </c>
      <c r="AS296">
        <f>_xlfn.RANK.AVG(Table2[[#This Row],[1Y Return vs Nifty Z-Score]],Table2[1Y Return vs Nifty Z-Score])</f>
        <v>319</v>
      </c>
      <c r="AT296">
        <f>_xlfn.RANK.AVG(Table2[[#This Row],[6M Return vs Nifty Z-Score]],Table2[6M Return vs Nifty Z-Score])</f>
        <v>327</v>
      </c>
      <c r="AU296">
        <f>_xlfn.RANK.AVG(Table2[[#This Row],[Sharpe Ratio Z-Score]],Table2[Sharpe Ratio Z-Score])</f>
        <v>310</v>
      </c>
      <c r="AV296">
        <f>(Table2[[#This Row],[Rank 1Y]]+Table2[[#This Row],[Rank 6M]]+Table2[[#This Row],[Rank Sharpe]])/3</f>
        <v>318.66666666666669</v>
      </c>
    </row>
    <row r="297" spans="1:48" x14ac:dyDescent="0.3">
      <c r="A297" t="s">
        <v>274</v>
      </c>
      <c r="B297" t="s">
        <v>275</v>
      </c>
      <c r="C297" t="s">
        <v>10461</v>
      </c>
      <c r="D297" t="s">
        <v>276</v>
      </c>
      <c r="E297">
        <v>96330.771085825007</v>
      </c>
      <c r="F297">
        <v>89.59</v>
      </c>
      <c r="G297">
        <v>30.6034036731714</v>
      </c>
      <c r="H297">
        <f>(Table2[[#This Row],[1Y Return vs Nifty]]-AVERAGE(Table2[1Y Return vs Nifty]))/_xlfn.STDEV.P(Table2[1Y Return vs Nifty])</f>
        <v>-0.11638441228546979</v>
      </c>
      <c r="I297">
        <v>-5.5195095316628598E-2</v>
      </c>
      <c r="J297">
        <f>(Table2[[#This Row],[1M Return vs Nifty]]-AVERAGE(Table2[1M Return vs Nifty]))/_xlfn.STDEV.P(Table2[1M Return vs Nifty])</f>
        <v>0.28815987274814592</v>
      </c>
      <c r="K297">
        <v>3.64731449130139</v>
      </c>
      <c r="L297">
        <f>(Table2[[#This Row],[6M Return vs Nifty]]-AVERAGE(Table2[6M Return vs Nifty]))/_xlfn.STDEV.P(Table2[6M Return vs Nifty])</f>
        <v>-0.15635786175074587</v>
      </c>
      <c r="M297">
        <v>2.11361006736864</v>
      </c>
      <c r="N297">
        <f>(Table2[[#This Row],[1W Return vs Nifty]]-AVERAGE(Table2[1W Return vs Nifty]))/_xlfn.STDEV.P(Table2[1W Return vs Nifty])</f>
        <v>1.1878526809664161</v>
      </c>
      <c r="O297">
        <v>87.05</v>
      </c>
      <c r="P297">
        <v>86.120340344832698</v>
      </c>
      <c r="Q297">
        <v>78.892474137006204</v>
      </c>
      <c r="R297">
        <v>57.977804461715202</v>
      </c>
      <c r="S297" s="2">
        <f>(Table2[[#This Row],[Close Price]]-Table2[[#This Row],[20D EMA]])/Table2[[#This Row],[20D EMA]]</f>
        <v>2.9178632969557798E-2</v>
      </c>
      <c r="T297" s="2">
        <f>(Table2[[#This Row],[Close Price]]-Table2[[#This Row],[50D EMA]])/Table2[[#This Row],[50D EMA]]</f>
        <v>4.0288503752708267E-2</v>
      </c>
      <c r="U297" s="2">
        <f>(Table2[[#This Row],[Close Price]]-Table2[[#This Row],[200D EMA]])/Table2[[#This Row],[200D EMA]]</f>
        <v>0.13559627809892574</v>
      </c>
      <c r="V297">
        <v>2.1196511690022102</v>
      </c>
      <c r="W297">
        <v>88.03</v>
      </c>
      <c r="X297">
        <v>93.15</v>
      </c>
      <c r="Y297">
        <v>88.03</v>
      </c>
      <c r="Z297">
        <v>93.15</v>
      </c>
      <c r="AA297">
        <v>83.31</v>
      </c>
      <c r="AB297">
        <v>94.9</v>
      </c>
      <c r="AC297" s="2">
        <f>(Table2[[#This Row],[Close Price]]/Table2[[#This Row],[Day Low]])-1</f>
        <v>1.7721231398386994E-2</v>
      </c>
      <c r="AD297" s="2">
        <f>(Table2[[#This Row],[Day High]]/Table2[[#This Row],[Close Price]])-1</f>
        <v>3.9736577743051615E-2</v>
      </c>
      <c r="AE297" s="2">
        <f>(Table2[[#This Row],[Close Price]]/Table2[[#This Row],[Current Week Low]])-1</f>
        <v>1.7721231398386994E-2</v>
      </c>
      <c r="AF297" s="2">
        <f>(Table2[[#This Row],[Current Week High]]/Table2[[#This Row],[Close Price]])-1</f>
        <v>3.9736577743051615E-2</v>
      </c>
      <c r="AG297" s="2">
        <f>(Table2[[#This Row],[Close Price]]/Table2[[#This Row],[Current Month Low]])-1</f>
        <v>7.5381106709878853E-2</v>
      </c>
      <c r="AH297" s="2">
        <f>(Table2[[#This Row],[Current Month High]]/Table2[[#This Row],[Close Price]])-1</f>
        <v>5.9270007813372105E-2</v>
      </c>
      <c r="AI297">
        <v>10.1685455966067</v>
      </c>
      <c r="AJ297">
        <v>58.426171529619801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-7.0000000000000007E-2</v>
      </c>
      <c r="AM297" t="s">
        <v>10506</v>
      </c>
      <c r="AN297">
        <v>6.74</v>
      </c>
      <c r="AO297" t="s">
        <v>10507</v>
      </c>
      <c r="AP297">
        <v>7.4309798581753003E-2</v>
      </c>
      <c r="AQ297">
        <f>(Table2[[#This Row],[Sharpe Ratio]]-AVERAGE(Table2[Sharpe Ratio]))/_xlfn.STDEV.P(Table2[Sharpe Ratio])</f>
        <v>0.29896277556843598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1.5022330552467822</v>
      </c>
      <c r="AS297">
        <f>_xlfn.RANK.AVG(Table2[[#This Row],[1Y Return vs Nifty Z-Score]],Table2[1Y Return vs Nifty Z-Score])</f>
        <v>330</v>
      </c>
      <c r="AT297">
        <f>_xlfn.RANK.AVG(Table2[[#This Row],[6M Return vs Nifty Z-Score]],Table2[6M Return vs Nifty Z-Score])</f>
        <v>378</v>
      </c>
      <c r="AU297">
        <f>_xlfn.RANK.AVG(Table2[[#This Row],[Sharpe Ratio Z-Score]],Table2[Sharpe Ratio Z-Score])</f>
        <v>249</v>
      </c>
      <c r="AV297">
        <f>(Table2[[#This Row],[Rank 1Y]]+Table2[[#This Row],[Rank 6M]]+Table2[[#This Row],[Rank Sharpe]])/3</f>
        <v>319</v>
      </c>
    </row>
    <row r="298" spans="1:48" x14ac:dyDescent="0.3">
      <c r="A298" t="s">
        <v>1074</v>
      </c>
      <c r="B298" t="s">
        <v>1075</v>
      </c>
      <c r="C298" t="s">
        <v>10466</v>
      </c>
      <c r="D298" t="s">
        <v>62</v>
      </c>
      <c r="E298">
        <v>11469.343880910001</v>
      </c>
      <c r="F298">
        <v>724.3</v>
      </c>
      <c r="G298">
        <v>70.340162858429096</v>
      </c>
      <c r="H298">
        <f>(Table2[[#This Row],[1Y Return vs Nifty]]-AVERAGE(Table2[1Y Return vs Nifty]))/_xlfn.STDEV.P(Table2[1Y Return vs Nifty])</f>
        <v>0.42556605387747687</v>
      </c>
      <c r="I298">
        <v>-0.24343606929491901</v>
      </c>
      <c r="J298">
        <f>(Table2[[#This Row],[1M Return vs Nifty]]-AVERAGE(Table2[1M Return vs Nifty]))/_xlfn.STDEV.P(Table2[1M Return vs Nifty])</f>
        <v>0.26784960793061002</v>
      </c>
      <c r="K298">
        <v>21.7028605369667</v>
      </c>
      <c r="L298">
        <f>(Table2[[#This Row],[6M Return vs Nifty]]-AVERAGE(Table2[6M Return vs Nifty]))/_xlfn.STDEV.P(Table2[6M Return vs Nifty])</f>
        <v>0.43984136873194402</v>
      </c>
      <c r="M298">
        <v>3.6940850124325002</v>
      </c>
      <c r="N298">
        <f>(Table2[[#This Row],[1W Return vs Nifty]]-AVERAGE(Table2[1W Return vs Nifty]))/_xlfn.STDEV.P(Table2[1W Return vs Nifty])</f>
        <v>1.5860339584755223</v>
      </c>
      <c r="O298">
        <v>732.25</v>
      </c>
      <c r="P298">
        <v>715.53088053528199</v>
      </c>
      <c r="Q298">
        <v>605.07462692072795</v>
      </c>
      <c r="R298">
        <v>44.376617897784101</v>
      </c>
      <c r="S298" s="2">
        <f>(Table2[[#This Row],[Close Price]]-Table2[[#This Row],[20D EMA]])/Table2[[#This Row],[20D EMA]]</f>
        <v>-1.0856947763741954E-2</v>
      </c>
      <c r="T298" s="2">
        <f>(Table2[[#This Row],[Close Price]]-Table2[[#This Row],[50D EMA]])/Table2[[#This Row],[50D EMA]]</f>
        <v>1.2255403230336982E-2</v>
      </c>
      <c r="U298" s="2">
        <f>(Table2[[#This Row],[Close Price]]-Table2[[#This Row],[200D EMA]])/Table2[[#This Row],[200D EMA]]</f>
        <v>0.197042427123443</v>
      </c>
      <c r="V298">
        <v>1.4506986271182201</v>
      </c>
      <c r="W298">
        <v>709</v>
      </c>
      <c r="X298">
        <v>748.3</v>
      </c>
      <c r="Y298">
        <v>709</v>
      </c>
      <c r="Z298">
        <v>748.3</v>
      </c>
      <c r="AA298">
        <v>701.8</v>
      </c>
      <c r="AB298">
        <v>800</v>
      </c>
      <c r="AC298" s="2">
        <f>(Table2[[#This Row],[Close Price]]/Table2[[#This Row],[Day Low]])-1</f>
        <v>2.157968970380808E-2</v>
      </c>
      <c r="AD298" s="2">
        <f>(Table2[[#This Row],[Day High]]/Table2[[#This Row],[Close Price]])-1</f>
        <v>3.3135441115559772E-2</v>
      </c>
      <c r="AE298" s="2">
        <f>(Table2[[#This Row],[Close Price]]/Table2[[#This Row],[Current Week Low]])-1</f>
        <v>2.157968970380808E-2</v>
      </c>
      <c r="AF298" s="2">
        <f>(Table2[[#This Row],[Current Week High]]/Table2[[#This Row],[Close Price]])-1</f>
        <v>3.3135441115559772E-2</v>
      </c>
      <c r="AG298" s="2">
        <f>(Table2[[#This Row],[Close Price]]/Table2[[#This Row],[Current Month Low]])-1</f>
        <v>3.2060416072955178E-2</v>
      </c>
      <c r="AH298" s="2">
        <f>(Table2[[#This Row],[Current Month High]]/Table2[[#This Row],[Close Price]])-1</f>
        <v>0.10451470385199513</v>
      </c>
      <c r="AI298">
        <v>10.451470385199499</v>
      </c>
      <c r="AJ298">
        <v>127.231372549019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-0.01</v>
      </c>
      <c r="AM298" t="s">
        <v>10506</v>
      </c>
      <c r="AN298">
        <v>-1.48</v>
      </c>
      <c r="AO298" t="s">
        <v>10506</v>
      </c>
      <c r="AP298">
        <v>-2.7020213260905E-2</v>
      </c>
      <c r="AQ298">
        <f>(Table2[[#This Row],[Sharpe Ratio]]-AVERAGE(Table2[Sharpe Ratio]))/_xlfn.STDEV.P(Table2[Sharpe Ratio])</f>
        <v>-0.85456803827719963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1.8647229507383536</v>
      </c>
      <c r="AS298">
        <f>_xlfn.RANK.AVG(Table2[[#This Row],[1Y Return vs Nifty Z-Score]],Table2[1Y Return vs Nifty Z-Score])</f>
        <v>168</v>
      </c>
      <c r="AT298">
        <f>_xlfn.RANK.AVG(Table2[[#This Row],[6M Return vs Nifty Z-Score]],Table2[6M Return vs Nifty Z-Score])</f>
        <v>206</v>
      </c>
      <c r="AU298">
        <f>_xlfn.RANK.AVG(Table2[[#This Row],[Sharpe Ratio Z-Score]],Table2[Sharpe Ratio Z-Score])</f>
        <v>585</v>
      </c>
      <c r="AV298">
        <f>(Table2[[#This Row],[Rank 1Y]]+Table2[[#This Row],[Rank 6M]]+Table2[[#This Row],[Rank Sharpe]])/3</f>
        <v>319.66666666666669</v>
      </c>
    </row>
    <row r="299" spans="1:48" x14ac:dyDescent="0.3">
      <c r="A299" t="s">
        <v>233</v>
      </c>
      <c r="B299" t="s">
        <v>234</v>
      </c>
      <c r="C299" t="s">
        <v>10461</v>
      </c>
      <c r="D299" t="s">
        <v>235</v>
      </c>
      <c r="E299">
        <v>111059.79362900001</v>
      </c>
      <c r="F299">
        <v>9979</v>
      </c>
      <c r="G299">
        <v>10.2123244173213</v>
      </c>
      <c r="H299">
        <f>(Table2[[#This Row],[1Y Return vs Nifty]]-AVERAGE(Table2[1Y Return vs Nifty]))/_xlfn.STDEV.P(Table2[1Y Return vs Nifty])</f>
        <v>-0.3944884936161247</v>
      </c>
      <c r="I299">
        <v>12.610422822107999</v>
      </c>
      <c r="J299">
        <f>(Table2[[#This Row],[1M Return vs Nifty]]-AVERAGE(Table2[1M Return vs Nifty]))/_xlfn.STDEV.P(Table2[1M Return vs Nifty])</f>
        <v>1.6547170496690893</v>
      </c>
      <c r="K299">
        <v>9.2437178462843992</v>
      </c>
      <c r="L299">
        <f>(Table2[[#This Row],[6M Return vs Nifty]]-AVERAGE(Table2[6M Return vs Nifty]))/_xlfn.STDEV.P(Table2[6M Return vs Nifty])</f>
        <v>2.8436957817319329E-2</v>
      </c>
      <c r="M299">
        <v>-1.6988111346224899</v>
      </c>
      <c r="N299">
        <f>(Table2[[#This Row],[1W Return vs Nifty]]-AVERAGE(Table2[1W Return vs Nifty]))/_xlfn.STDEV.P(Table2[1W Return vs Nifty])</f>
        <v>0.22735991937423922</v>
      </c>
      <c r="O299">
        <v>9436.5</v>
      </c>
      <c r="P299">
        <v>8917.6206430662296</v>
      </c>
      <c r="Q299">
        <v>8171.9366354322001</v>
      </c>
      <c r="R299">
        <v>71.315544439362895</v>
      </c>
      <c r="S299" s="2">
        <f>(Table2[[#This Row],[Close Price]]-Table2[[#This Row],[20D EMA]])/Table2[[#This Row],[20D EMA]]</f>
        <v>5.7489535315000263E-2</v>
      </c>
      <c r="T299" s="2">
        <f>(Table2[[#This Row],[Close Price]]-Table2[[#This Row],[50D EMA]])/Table2[[#This Row],[50D EMA]]</f>
        <v>0.11902046514605115</v>
      </c>
      <c r="U299" s="2">
        <f>(Table2[[#This Row],[Close Price]]-Table2[[#This Row],[200D EMA]])/Table2[[#This Row],[200D EMA]]</f>
        <v>0.22113036911381134</v>
      </c>
      <c r="V299">
        <v>0.81195058841085199</v>
      </c>
      <c r="W299">
        <v>9724.4500000000007</v>
      </c>
      <c r="X299">
        <v>10075</v>
      </c>
      <c r="Y299">
        <v>9724.4500000000007</v>
      </c>
      <c r="Z299">
        <v>10075</v>
      </c>
      <c r="AA299">
        <v>8498.0499999999993</v>
      </c>
      <c r="AB299">
        <v>10075</v>
      </c>
      <c r="AC299" s="2">
        <f>(Table2[[#This Row],[Close Price]]/Table2[[#This Row],[Day Low]])-1</f>
        <v>2.6176287604954496E-2</v>
      </c>
      <c r="AD299" s="2">
        <f>(Table2[[#This Row],[Day High]]/Table2[[#This Row],[Close Price]])-1</f>
        <v>9.6202024250926499E-3</v>
      </c>
      <c r="AE299" s="2">
        <f>(Table2[[#This Row],[Close Price]]/Table2[[#This Row],[Current Week Low]])-1</f>
        <v>2.6176287604954496E-2</v>
      </c>
      <c r="AF299" s="2">
        <f>(Table2[[#This Row],[Current Week High]]/Table2[[#This Row],[Close Price]])-1</f>
        <v>9.6202024250926499E-3</v>
      </c>
      <c r="AG299" s="2">
        <f>(Table2[[#This Row],[Close Price]]/Table2[[#This Row],[Current Month Low]])-1</f>
        <v>0.17426939121327845</v>
      </c>
      <c r="AH299" s="2">
        <f>(Table2[[#This Row],[Current Month High]]/Table2[[#This Row],[Close Price]])-1</f>
        <v>9.6202024250926499E-3</v>
      </c>
      <c r="AI299">
        <v>0.96202024250926499</v>
      </c>
      <c r="AJ299">
        <v>50.560509361939701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10507</v>
      </c>
      <c r="AN299">
        <v>7.34</v>
      </c>
      <c r="AO299" t="s">
        <v>10507</v>
      </c>
      <c r="AP299">
        <v>9.4057103242978002E-2</v>
      </c>
      <c r="AQ299">
        <f>(Table2[[#This Row],[Sharpe Ratio]]-AVERAGE(Table2[Sharpe Ratio]))/_xlfn.STDEV.P(Table2[Sharpe Ratio])</f>
        <v>0.52376413503626351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2.0397895682807867</v>
      </c>
      <c r="AS299">
        <f>_xlfn.RANK.AVG(Table2[[#This Row],[1Y Return vs Nifty Z-Score]],Table2[1Y Return vs Nifty Z-Score])</f>
        <v>437</v>
      </c>
      <c r="AT299">
        <f>_xlfn.RANK.AVG(Table2[[#This Row],[6M Return vs Nifty Z-Score]],Table2[6M Return vs Nifty Z-Score])</f>
        <v>314</v>
      </c>
      <c r="AU299">
        <f>_xlfn.RANK.AVG(Table2[[#This Row],[Sharpe Ratio Z-Score]],Table2[Sharpe Ratio Z-Score])</f>
        <v>210</v>
      </c>
      <c r="AV299">
        <f>(Table2[[#This Row],[Rank 1Y]]+Table2[[#This Row],[Rank 6M]]+Table2[[#This Row],[Rank Sharpe]])/3</f>
        <v>320.33333333333331</v>
      </c>
    </row>
    <row r="300" spans="1:48" x14ac:dyDescent="0.3">
      <c r="A300" t="s">
        <v>623</v>
      </c>
      <c r="B300" t="s">
        <v>624</v>
      </c>
      <c r="C300" t="s">
        <v>10462</v>
      </c>
      <c r="D300" t="s">
        <v>625</v>
      </c>
      <c r="E300">
        <v>29100.4609173299</v>
      </c>
      <c r="F300">
        <v>302.85000000000002</v>
      </c>
      <c r="G300">
        <v>152.068097033344</v>
      </c>
      <c r="H300">
        <f>(Table2[[#This Row],[1Y Return vs Nifty]]-AVERAGE(Table2[1Y Return vs Nifty]))/_xlfn.STDEV.P(Table2[1Y Return vs Nifty])</f>
        <v>1.5402138745045357</v>
      </c>
      <c r="I300">
        <v>-8.1093579759954704</v>
      </c>
      <c r="J300">
        <f>(Table2[[#This Row],[1M Return vs Nifty]]-AVERAGE(Table2[1M Return vs Nifty]))/_xlfn.STDEV.P(Table2[1M Return vs Nifty])</f>
        <v>-0.58084424220623454</v>
      </c>
      <c r="K300">
        <v>-22.093964647458598</v>
      </c>
      <c r="L300">
        <f>(Table2[[#This Row],[6M Return vs Nifty]]-AVERAGE(Table2[6M Return vs Nifty]))/_xlfn.STDEV.P(Table2[6M Return vs Nifty])</f>
        <v>-1.006342169915895</v>
      </c>
      <c r="M300">
        <v>-9.0270158804145701</v>
      </c>
      <c r="N300">
        <f>(Table2[[#This Row],[1W Return vs Nifty]]-AVERAGE(Table2[1W Return vs Nifty]))/_xlfn.STDEV.P(Table2[1W Return vs Nifty])</f>
        <v>-1.6188913841602719</v>
      </c>
      <c r="O300">
        <v>306.98</v>
      </c>
      <c r="P300">
        <v>302.82887830015</v>
      </c>
      <c r="Q300">
        <v>272.00140331230398</v>
      </c>
      <c r="R300">
        <v>44.586285467130999</v>
      </c>
      <c r="S300" s="2">
        <f>(Table2[[#This Row],[Close Price]]-Table2[[#This Row],[20D EMA]])/Table2[[#This Row],[20D EMA]]</f>
        <v>-1.345364518861162E-2</v>
      </c>
      <c r="T300" s="2">
        <f>(Table2[[#This Row],[Close Price]]-Table2[[#This Row],[50D EMA]])/Table2[[#This Row],[50D EMA]]</f>
        <v>6.9747971093736967E-5</v>
      </c>
      <c r="U300" s="2">
        <f>(Table2[[#This Row],[Close Price]]-Table2[[#This Row],[200D EMA]])/Table2[[#This Row],[200D EMA]]</f>
        <v>0.1134133732842422</v>
      </c>
      <c r="V300">
        <v>0.91191605646551299</v>
      </c>
      <c r="W300">
        <v>288.10000000000002</v>
      </c>
      <c r="X300">
        <v>316.39999999999998</v>
      </c>
      <c r="Y300">
        <v>288.10000000000002</v>
      </c>
      <c r="Z300">
        <v>316.39999999999998</v>
      </c>
      <c r="AA300">
        <v>288.10000000000002</v>
      </c>
      <c r="AB300">
        <v>341.5</v>
      </c>
      <c r="AC300" s="2">
        <f>(Table2[[#This Row],[Close Price]]/Table2[[#This Row],[Day Low]])-1</f>
        <v>5.119750086775432E-2</v>
      </c>
      <c r="AD300" s="2">
        <f>(Table2[[#This Row],[Day High]]/Table2[[#This Row],[Close Price]])-1</f>
        <v>4.4741621264652309E-2</v>
      </c>
      <c r="AE300" s="2">
        <f>(Table2[[#This Row],[Close Price]]/Table2[[#This Row],[Current Week Low]])-1</f>
        <v>5.119750086775432E-2</v>
      </c>
      <c r="AF300" s="2">
        <f>(Table2[[#This Row],[Current Week High]]/Table2[[#This Row],[Close Price]])-1</f>
        <v>4.4741621264652309E-2</v>
      </c>
      <c r="AG300" s="2">
        <f>(Table2[[#This Row],[Close Price]]/Table2[[#This Row],[Current Month Low]])-1</f>
        <v>5.119750086775432E-2</v>
      </c>
      <c r="AH300" s="2">
        <f>(Table2[[#This Row],[Current Month High]]/Table2[[#This Row],[Close Price]])-1</f>
        <v>0.12762093445600131</v>
      </c>
      <c r="AI300">
        <v>26.894502228826099</v>
      </c>
      <c r="AJ300">
        <v>179.381918819188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-0.09</v>
      </c>
      <c r="AM300" t="s">
        <v>10506</v>
      </c>
      <c r="AN300">
        <v>-1.94</v>
      </c>
      <c r="AO300" t="s">
        <v>10506</v>
      </c>
      <c r="AP300">
        <v>6.6360190358993001E-2</v>
      </c>
      <c r="AQ300">
        <f>(Table2[[#This Row],[Sharpe Ratio]]-AVERAGE(Table2[Sharpe Ratio]))/_xlfn.STDEV.P(Table2[Sharpe Ratio])</f>
        <v>0.20846522330136069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-1.4573986984765051</v>
      </c>
      <c r="AS300">
        <f>_xlfn.RANK.AVG(Table2[[#This Row],[1Y Return vs Nifty Z-Score]],Table2[1Y Return vs Nifty Z-Score])</f>
        <v>51</v>
      </c>
      <c r="AT300">
        <f>_xlfn.RANK.AVG(Table2[[#This Row],[6M Return vs Nifty Z-Score]],Table2[6M Return vs Nifty Z-Score])</f>
        <v>638</v>
      </c>
      <c r="AU300">
        <f>_xlfn.RANK.AVG(Table2[[#This Row],[Sharpe Ratio Z-Score]],Table2[Sharpe Ratio Z-Score])</f>
        <v>276</v>
      </c>
      <c r="AV300">
        <f>(Table2[[#This Row],[Rank 1Y]]+Table2[[#This Row],[Rank 6M]]+Table2[[#This Row],[Rank Sharpe]])/3</f>
        <v>321.66666666666669</v>
      </c>
    </row>
    <row r="301" spans="1:48" x14ac:dyDescent="0.3">
      <c r="A301" t="s">
        <v>475</v>
      </c>
      <c r="B301" t="s">
        <v>476</v>
      </c>
      <c r="C301" t="s">
        <v>10466</v>
      </c>
      <c r="D301" t="s">
        <v>62</v>
      </c>
      <c r="E301">
        <v>44403.015571739998</v>
      </c>
      <c r="F301">
        <v>2621.1</v>
      </c>
      <c r="G301">
        <v>64.182048487276603</v>
      </c>
      <c r="H301">
        <f>(Table2[[#This Row],[1Y Return vs Nifty]]-AVERAGE(Table2[1Y Return vs Nifty]))/_xlfn.STDEV.P(Table2[1Y Return vs Nifty])</f>
        <v>0.34157850626264757</v>
      </c>
      <c r="I301">
        <v>-2.7688491495983198</v>
      </c>
      <c r="J301">
        <f>(Table2[[#This Row],[1M Return vs Nifty]]-AVERAGE(Table2[1M Return vs Nifty]))/_xlfn.STDEV.P(Table2[1M Return vs Nifty])</f>
        <v>-4.6299025108651557E-3</v>
      </c>
      <c r="K301">
        <v>4.1348876540747703</v>
      </c>
      <c r="L301">
        <f>(Table2[[#This Row],[6M Return vs Nifty]]-AVERAGE(Table2[6M Return vs Nifty]))/_xlfn.STDEV.P(Table2[6M Return vs Nifty])</f>
        <v>-0.14025805819375026</v>
      </c>
      <c r="M301">
        <v>0.23346222639779801</v>
      </c>
      <c r="N301">
        <f>(Table2[[#This Row],[1W Return vs Nifty]]-AVERAGE(Table2[1W Return vs Nifty]))/_xlfn.STDEV.P(Table2[1W Return vs Nifty])</f>
        <v>0.71417249289262874</v>
      </c>
      <c r="O301">
        <v>2572.0100000000002</v>
      </c>
      <c r="P301">
        <v>2475.7007934664398</v>
      </c>
      <c r="Q301">
        <v>2102.8715062398001</v>
      </c>
      <c r="R301">
        <v>58.901161562905699</v>
      </c>
      <c r="S301" s="2">
        <f>(Table2[[#This Row],[Close Price]]-Table2[[#This Row],[20D EMA]])/Table2[[#This Row],[20D EMA]]</f>
        <v>1.9086239944634618E-2</v>
      </c>
      <c r="T301" s="2">
        <f>(Table2[[#This Row],[Close Price]]-Table2[[#This Row],[50D EMA]])/Table2[[#This Row],[50D EMA]]</f>
        <v>5.8730524672965141E-2</v>
      </c>
      <c r="U301" s="2">
        <f>(Table2[[#This Row],[Close Price]]-Table2[[#This Row],[200D EMA]])/Table2[[#This Row],[200D EMA]]</f>
        <v>0.24643849717991465</v>
      </c>
      <c r="V301">
        <v>0.636562976087657</v>
      </c>
      <c r="W301">
        <v>2551</v>
      </c>
      <c r="X301">
        <v>2655</v>
      </c>
      <c r="Y301">
        <v>2551</v>
      </c>
      <c r="Z301">
        <v>2655</v>
      </c>
      <c r="AA301">
        <v>2501</v>
      </c>
      <c r="AB301">
        <v>2698.95</v>
      </c>
      <c r="AC301" s="2">
        <f>(Table2[[#This Row],[Close Price]]/Table2[[#This Row],[Day Low]])-1</f>
        <v>2.7479419835358732E-2</v>
      </c>
      <c r="AD301" s="2">
        <f>(Table2[[#This Row],[Day High]]/Table2[[#This Row],[Close Price]])-1</f>
        <v>1.2933501201785491E-2</v>
      </c>
      <c r="AE301" s="2">
        <f>(Table2[[#This Row],[Close Price]]/Table2[[#This Row],[Current Week Low]])-1</f>
        <v>2.7479419835358732E-2</v>
      </c>
      <c r="AF301" s="2">
        <f>(Table2[[#This Row],[Current Week High]]/Table2[[#This Row],[Close Price]])-1</f>
        <v>1.2933501201785491E-2</v>
      </c>
      <c r="AG301" s="2">
        <f>(Table2[[#This Row],[Close Price]]/Table2[[#This Row],[Current Month Low]])-1</f>
        <v>4.8020791683326625E-2</v>
      </c>
      <c r="AH301" s="2">
        <f>(Table2[[#This Row],[Current Month High]]/Table2[[#This Row],[Close Price]])-1</f>
        <v>2.9701270458967644E-2</v>
      </c>
      <c r="AI301">
        <v>5.2993018198466304</v>
      </c>
      <c r="AJ301">
        <v>89.921020215926305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0.16</v>
      </c>
      <c r="AM301" t="s">
        <v>10507</v>
      </c>
      <c r="AN301">
        <v>0.67</v>
      </c>
      <c r="AO301" t="s">
        <v>10507</v>
      </c>
      <c r="AP301">
        <v>2.7713933529477999E-2</v>
      </c>
      <c r="AQ301">
        <f>(Table2[[#This Row],[Sharpe Ratio]]-AVERAGE(Table2[Sharpe Ratio]))/_xlfn.STDEV.P(Table2[Sharpe Ratio])</f>
        <v>-0.2314799349194806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0.67938310353118025</v>
      </c>
      <c r="AS301">
        <f>_xlfn.RANK.AVG(Table2[[#This Row],[1Y Return vs Nifty Z-Score]],Table2[1Y Return vs Nifty Z-Score])</f>
        <v>197</v>
      </c>
      <c r="AT301">
        <f>_xlfn.RANK.AVG(Table2[[#This Row],[6M Return vs Nifty Z-Score]],Table2[6M Return vs Nifty Z-Score])</f>
        <v>369</v>
      </c>
      <c r="AU301">
        <f>_xlfn.RANK.AVG(Table2[[#This Row],[Sharpe Ratio Z-Score]],Table2[Sharpe Ratio Z-Score])</f>
        <v>400</v>
      </c>
      <c r="AV301">
        <f>(Table2[[#This Row],[Rank 1Y]]+Table2[[#This Row],[Rank 6M]]+Table2[[#This Row],[Rank Sharpe]])/3</f>
        <v>322</v>
      </c>
    </row>
    <row r="302" spans="1:48" x14ac:dyDescent="0.3">
      <c r="A302" t="s">
        <v>874</v>
      </c>
      <c r="B302" t="s">
        <v>875</v>
      </c>
      <c r="C302" t="s">
        <v>10459</v>
      </c>
      <c r="D302" t="s">
        <v>180</v>
      </c>
      <c r="E302">
        <v>17084.110593990001</v>
      </c>
      <c r="F302">
        <v>1729.55</v>
      </c>
      <c r="G302">
        <v>40.778619957857003</v>
      </c>
      <c r="H302">
        <f>(Table2[[#This Row],[1Y Return vs Nifty]]-AVERAGE(Table2[1Y Return vs Nifty]))/_xlfn.STDEV.P(Table2[1Y Return vs Nifty])</f>
        <v>2.2390448117339052E-2</v>
      </c>
      <c r="I302">
        <v>10.300563871051001</v>
      </c>
      <c r="J302">
        <f>(Table2[[#This Row],[1M Return vs Nifty]]-AVERAGE(Table2[1M Return vs Nifty]))/_xlfn.STDEV.P(Table2[1M Return vs Nifty])</f>
        <v>1.4054947576481513</v>
      </c>
      <c r="K302">
        <v>18.173216429333898</v>
      </c>
      <c r="L302">
        <f>(Table2[[#This Row],[6M Return vs Nifty]]-AVERAGE(Table2[6M Return vs Nifty]))/_xlfn.STDEV.P(Table2[6M Return vs Nifty])</f>
        <v>0.32329152329796201</v>
      </c>
      <c r="M302">
        <v>0.19736064859552499</v>
      </c>
      <c r="N302">
        <f>(Table2[[#This Row],[1W Return vs Nifty]]-AVERAGE(Table2[1W Return vs Nifty]))/_xlfn.STDEV.P(Table2[1W Return vs Nifty])</f>
        <v>0.70507714315975289</v>
      </c>
      <c r="O302">
        <v>1653.21</v>
      </c>
      <c r="P302">
        <v>1542.86509299504</v>
      </c>
      <c r="Q302">
        <v>1347.65716543857</v>
      </c>
      <c r="R302">
        <v>63.077636334718001</v>
      </c>
      <c r="S302" s="2">
        <f>(Table2[[#This Row],[Close Price]]-Table2[[#This Row],[20D EMA]])/Table2[[#This Row],[20D EMA]]</f>
        <v>4.6176831739464387E-2</v>
      </c>
      <c r="T302" s="2">
        <f>(Table2[[#This Row],[Close Price]]-Table2[[#This Row],[50D EMA]])/Table2[[#This Row],[50D EMA]]</f>
        <v>0.12099885327145719</v>
      </c>
      <c r="U302" s="2">
        <f>(Table2[[#This Row],[Close Price]]-Table2[[#This Row],[200D EMA]])/Table2[[#This Row],[200D EMA]]</f>
        <v>0.28337536011033637</v>
      </c>
      <c r="V302">
        <v>1.1484032454904101</v>
      </c>
      <c r="W302">
        <v>1683</v>
      </c>
      <c r="X302">
        <v>1751.3</v>
      </c>
      <c r="Y302">
        <v>1683</v>
      </c>
      <c r="Z302">
        <v>1751.3</v>
      </c>
      <c r="AA302">
        <v>1596.1</v>
      </c>
      <c r="AB302">
        <v>1858.35</v>
      </c>
      <c r="AC302" s="2">
        <f>(Table2[[#This Row],[Close Price]]/Table2[[#This Row],[Day Low]])-1</f>
        <v>2.7658942364824801E-2</v>
      </c>
      <c r="AD302" s="2">
        <f>(Table2[[#This Row],[Day High]]/Table2[[#This Row],[Close Price]])-1</f>
        <v>1.2575525425688738E-2</v>
      </c>
      <c r="AE302" s="2">
        <f>(Table2[[#This Row],[Close Price]]/Table2[[#This Row],[Current Week Low]])-1</f>
        <v>2.7658942364824801E-2</v>
      </c>
      <c r="AF302" s="2">
        <f>(Table2[[#This Row],[Current Week High]]/Table2[[#This Row],[Close Price]])-1</f>
        <v>1.2575525425688738E-2</v>
      </c>
      <c r="AG302" s="2">
        <f>(Table2[[#This Row],[Close Price]]/Table2[[#This Row],[Current Month Low]])-1</f>
        <v>8.3610049495645766E-2</v>
      </c>
      <c r="AH302" s="2">
        <f>(Table2[[#This Row],[Current Month High]]/Table2[[#This Row],[Close Price]])-1</f>
        <v>7.447023792315921E-2</v>
      </c>
      <c r="AI302">
        <v>7.4470237923159202</v>
      </c>
      <c r="AJ302">
        <v>78.203080727422503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0.15</v>
      </c>
      <c r="AM302" t="s">
        <v>10507</v>
      </c>
      <c r="AN302">
        <v>1.9</v>
      </c>
      <c r="AO302" t="s">
        <v>10507</v>
      </c>
      <c r="AP302">
        <v>7.8618968247019996E-3</v>
      </c>
      <c r="AQ302">
        <f>(Table2[[#This Row],[Sharpe Ratio]]-AVERAGE(Table2[Sharpe Ratio]))/_xlfn.STDEV.P(Table2[Sharpe Ratio])</f>
        <v>-0.45747355359300818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1.9987803186301971</v>
      </c>
      <c r="AS302">
        <f>_xlfn.RANK.AVG(Table2[[#This Row],[1Y Return vs Nifty Z-Score]],Table2[1Y Return vs Nifty Z-Score])</f>
        <v>282</v>
      </c>
      <c r="AT302">
        <f>_xlfn.RANK.AVG(Table2[[#This Row],[6M Return vs Nifty Z-Score]],Table2[6M Return vs Nifty Z-Score])</f>
        <v>231</v>
      </c>
      <c r="AU302">
        <f>_xlfn.RANK.AVG(Table2[[#This Row],[Sharpe Ratio Z-Score]],Table2[Sharpe Ratio Z-Score])</f>
        <v>455</v>
      </c>
      <c r="AV302">
        <f>(Table2[[#This Row],[Rank 1Y]]+Table2[[#This Row],[Rank 6M]]+Table2[[#This Row],[Rank Sharpe]])/3</f>
        <v>322.66666666666669</v>
      </c>
    </row>
    <row r="303" spans="1:48" x14ac:dyDescent="0.3">
      <c r="A303" t="s">
        <v>1663</v>
      </c>
      <c r="B303" t="s">
        <v>1664</v>
      </c>
      <c r="C303" t="s">
        <v>10469</v>
      </c>
      <c r="D303" t="s">
        <v>1665</v>
      </c>
      <c r="E303">
        <v>4803.822463732</v>
      </c>
      <c r="F303">
        <v>70.989999999999995</v>
      </c>
      <c r="G303">
        <v>34.507978117648001</v>
      </c>
      <c r="H303">
        <f>(Table2[[#This Row],[1Y Return vs Nifty]]-AVERAGE(Table2[1Y Return vs Nifty]))/_xlfn.STDEV.P(Table2[1Y Return vs Nifty])</f>
        <v>-6.3131807298571707E-2</v>
      </c>
      <c r="I303">
        <v>-16.131408251799801</v>
      </c>
      <c r="J303">
        <f>(Table2[[#This Row],[1M Return vs Nifty]]-AVERAGE(Table2[1M Return vs Nifty]))/_xlfn.STDEV.P(Table2[1M Return vs Nifty])</f>
        <v>-1.4463835668166305</v>
      </c>
      <c r="K303">
        <v>2.8554350432944702</v>
      </c>
      <c r="L303">
        <f>(Table2[[#This Row],[6M Return vs Nifty]]-AVERAGE(Table2[6M Return vs Nifty]))/_xlfn.STDEV.P(Table2[6M Return vs Nifty])</f>
        <v>-0.18250594480194368</v>
      </c>
      <c r="M303">
        <v>-6.4889790035443999</v>
      </c>
      <c r="N303">
        <f>(Table2[[#This Row],[1W Return vs Nifty]]-AVERAGE(Table2[1W Return vs Nifty]))/_xlfn.STDEV.P(Table2[1W Return vs Nifty])</f>
        <v>-0.9794641226565769</v>
      </c>
      <c r="O303">
        <v>73.17</v>
      </c>
      <c r="P303">
        <v>70.616356153274197</v>
      </c>
      <c r="Q303">
        <v>62.440556435826302</v>
      </c>
      <c r="R303">
        <v>40.921077155575396</v>
      </c>
      <c r="S303" s="2">
        <f>(Table2[[#This Row],[Close Price]]-Table2[[#This Row],[20D EMA]])/Table2[[#This Row],[20D EMA]]</f>
        <v>-2.9793631269646122E-2</v>
      </c>
      <c r="T303" s="2">
        <f>(Table2[[#This Row],[Close Price]]-Table2[[#This Row],[50D EMA]])/Table2[[#This Row],[50D EMA]]</f>
        <v>5.2911799345012498E-3</v>
      </c>
      <c r="U303" s="2">
        <f>(Table2[[#This Row],[Close Price]]-Table2[[#This Row],[200D EMA]])/Table2[[#This Row],[200D EMA]]</f>
        <v>0.13692132248950151</v>
      </c>
      <c r="V303">
        <v>0.87458407565231999</v>
      </c>
      <c r="W303">
        <v>68.239999999999995</v>
      </c>
      <c r="X303">
        <v>72.08</v>
      </c>
      <c r="Y303">
        <v>68.239999999999995</v>
      </c>
      <c r="Z303">
        <v>72.08</v>
      </c>
      <c r="AA303">
        <v>68.239999999999995</v>
      </c>
      <c r="AB303">
        <v>79.59</v>
      </c>
      <c r="AC303" s="2">
        <f>(Table2[[#This Row],[Close Price]]/Table2[[#This Row],[Day Low]])-1</f>
        <v>4.0298944900351685E-2</v>
      </c>
      <c r="AD303" s="2">
        <f>(Table2[[#This Row],[Day High]]/Table2[[#This Row],[Close Price]])-1</f>
        <v>1.5354275250035299E-2</v>
      </c>
      <c r="AE303" s="2">
        <f>(Table2[[#This Row],[Close Price]]/Table2[[#This Row],[Current Week Low]])-1</f>
        <v>4.0298944900351685E-2</v>
      </c>
      <c r="AF303" s="2">
        <f>(Table2[[#This Row],[Current Week High]]/Table2[[#This Row],[Close Price]])-1</f>
        <v>1.5354275250035299E-2</v>
      </c>
      <c r="AG303" s="2">
        <f>(Table2[[#This Row],[Close Price]]/Table2[[#This Row],[Current Month Low]])-1</f>
        <v>4.0298944900351685E-2</v>
      </c>
      <c r="AH303" s="2">
        <f>(Table2[[#This Row],[Current Month High]]/Table2[[#This Row],[Close Price]])-1</f>
        <v>0.12114382307367255</v>
      </c>
      <c r="AI303">
        <v>18.594168192703201</v>
      </c>
      <c r="AJ303">
        <v>72.515188335358403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-0.03</v>
      </c>
      <c r="AM303" t="s">
        <v>10506</v>
      </c>
      <c r="AN303">
        <v>-1.32</v>
      </c>
      <c r="AO303" t="s">
        <v>10506</v>
      </c>
      <c r="AP303">
        <v>6.7340423967508001E-2</v>
      </c>
      <c r="AQ303">
        <f>(Table2[[#This Row],[Sharpe Ratio]]-AVERAGE(Table2[Sharpe Ratio]))/_xlfn.STDEV.P(Table2[Sharpe Ratio])</f>
        <v>0.2196241055676029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-2.4518613360061199</v>
      </c>
      <c r="AS303">
        <f>_xlfn.RANK.AVG(Table2[[#This Row],[1Y Return vs Nifty Z-Score]],Table2[1Y Return vs Nifty Z-Score])</f>
        <v>307</v>
      </c>
      <c r="AT303">
        <f>_xlfn.RANK.AVG(Table2[[#This Row],[6M Return vs Nifty Z-Score]],Table2[6M Return vs Nifty Z-Score])</f>
        <v>391</v>
      </c>
      <c r="AU303">
        <f>_xlfn.RANK.AVG(Table2[[#This Row],[Sharpe Ratio Z-Score]],Table2[Sharpe Ratio Z-Score])</f>
        <v>272</v>
      </c>
      <c r="AV303">
        <f>(Table2[[#This Row],[Rank 1Y]]+Table2[[#This Row],[Rank 6M]]+Table2[[#This Row],[Rank Sharpe]])/3</f>
        <v>323.33333333333331</v>
      </c>
    </row>
    <row r="304" spans="1:48" x14ac:dyDescent="0.3">
      <c r="A304" t="s">
        <v>439</v>
      </c>
      <c r="B304" t="s">
        <v>440</v>
      </c>
      <c r="C304" t="s">
        <v>10459</v>
      </c>
      <c r="D304" t="s">
        <v>441</v>
      </c>
      <c r="E304">
        <v>51202.503003879901</v>
      </c>
      <c r="F304">
        <v>341.35</v>
      </c>
      <c r="G304">
        <v>28.361613645229699</v>
      </c>
      <c r="H304">
        <f>(Table2[[#This Row],[1Y Return vs Nifty]]-AVERAGE(Table2[1Y Return vs Nifty]))/_xlfn.STDEV.P(Table2[1Y Return vs Nifty])</f>
        <v>-0.14695910371962156</v>
      </c>
      <c r="I304">
        <v>3.3373194431792998</v>
      </c>
      <c r="J304">
        <f>(Table2[[#This Row],[1M Return vs Nifty]]-AVERAGE(Table2[1M Return vs Nifty]))/_xlfn.STDEV.P(Table2[1M Return vs Nifty])</f>
        <v>0.65419531773123063</v>
      </c>
      <c r="K304">
        <v>17.721893114976599</v>
      </c>
      <c r="L304">
        <f>(Table2[[#This Row],[6M Return vs Nifty]]-AVERAGE(Table2[6M Return vs Nifty]))/_xlfn.STDEV.P(Table2[6M Return vs Nifty])</f>
        <v>0.30838869997496876</v>
      </c>
      <c r="M304">
        <v>0.901690018947362</v>
      </c>
      <c r="N304">
        <f>(Table2[[#This Row],[1W Return vs Nifty]]-AVERAGE(Table2[1W Return vs Nifty]))/_xlfn.STDEV.P(Table2[1W Return vs Nifty])</f>
        <v>0.88252428925326298</v>
      </c>
      <c r="O304">
        <v>335.3</v>
      </c>
      <c r="P304">
        <v>321.05087545331202</v>
      </c>
      <c r="Q304">
        <v>279.40673171871498</v>
      </c>
      <c r="R304">
        <v>54.473325574240199</v>
      </c>
      <c r="S304" s="2">
        <f>(Table2[[#This Row],[Close Price]]-Table2[[#This Row],[20D EMA]])/Table2[[#This Row],[20D EMA]]</f>
        <v>1.8043543095735196E-2</v>
      </c>
      <c r="T304" s="2">
        <f>(Table2[[#This Row],[Close Price]]-Table2[[#This Row],[50D EMA]])/Table2[[#This Row],[50D EMA]]</f>
        <v>6.3227127220962687E-2</v>
      </c>
      <c r="U304" s="2">
        <f>(Table2[[#This Row],[Close Price]]-Table2[[#This Row],[200D EMA]])/Table2[[#This Row],[200D EMA]]</f>
        <v>0.22169569036598846</v>
      </c>
      <c r="V304">
        <v>0.76095234331516404</v>
      </c>
      <c r="W304">
        <v>335.5</v>
      </c>
      <c r="X304">
        <v>344.1</v>
      </c>
      <c r="Y304">
        <v>335.5</v>
      </c>
      <c r="Z304">
        <v>344.1</v>
      </c>
      <c r="AA304">
        <v>321.2</v>
      </c>
      <c r="AB304">
        <v>355.75</v>
      </c>
      <c r="AC304" s="2">
        <f>(Table2[[#This Row],[Close Price]]/Table2[[#This Row],[Day Low]])-1</f>
        <v>1.7436661698956746E-2</v>
      </c>
      <c r="AD304" s="2">
        <f>(Table2[[#This Row],[Day High]]/Table2[[#This Row],[Close Price]])-1</f>
        <v>8.0562472535521401E-3</v>
      </c>
      <c r="AE304" s="2">
        <f>(Table2[[#This Row],[Close Price]]/Table2[[#This Row],[Current Week Low]])-1</f>
        <v>1.7436661698956746E-2</v>
      </c>
      <c r="AF304" s="2">
        <f>(Table2[[#This Row],[Current Week High]]/Table2[[#This Row],[Close Price]])-1</f>
        <v>8.0562472535521401E-3</v>
      </c>
      <c r="AG304" s="2">
        <f>(Table2[[#This Row],[Close Price]]/Table2[[#This Row],[Current Month Low]])-1</f>
        <v>6.2733499377335189E-2</v>
      </c>
      <c r="AH304" s="2">
        <f>(Table2[[#This Row],[Current Month High]]/Table2[[#This Row],[Close Price]])-1</f>
        <v>4.2185440164054455E-2</v>
      </c>
      <c r="AI304">
        <v>4.2185440164054402</v>
      </c>
      <c r="AJ304">
        <v>78.064684402712501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0.04</v>
      </c>
      <c r="AM304" t="s">
        <v>10507</v>
      </c>
      <c r="AN304">
        <v>2.2200000000000002</v>
      </c>
      <c r="AO304" t="s">
        <v>10507</v>
      </c>
      <c r="AP304">
        <v>2.8453200825389002E-2</v>
      </c>
      <c r="AQ304">
        <f>(Table2[[#This Row],[Sharpe Ratio]]-AVERAGE(Table2[Sharpe Ratio]))/_xlfn.STDEV.P(Table2[Sharpe Ratio])</f>
        <v>-0.22306418927814156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1.4750850139616993</v>
      </c>
      <c r="AS304">
        <f>_xlfn.RANK.AVG(Table2[[#This Row],[1Y Return vs Nifty Z-Score]],Table2[1Y Return vs Nifty Z-Score])</f>
        <v>341</v>
      </c>
      <c r="AT304">
        <f>_xlfn.RANK.AVG(Table2[[#This Row],[6M Return vs Nifty Z-Score]],Table2[6M Return vs Nifty Z-Score])</f>
        <v>236</v>
      </c>
      <c r="AU304">
        <f>_xlfn.RANK.AVG(Table2[[#This Row],[Sharpe Ratio Z-Score]],Table2[Sharpe Ratio Z-Score])</f>
        <v>395</v>
      </c>
      <c r="AV304">
        <f>(Table2[[#This Row],[Rank 1Y]]+Table2[[#This Row],[Rank 6M]]+Table2[[#This Row],[Rank Sharpe]])/3</f>
        <v>324</v>
      </c>
    </row>
    <row r="305" spans="1:48" x14ac:dyDescent="0.3">
      <c r="A305" t="s">
        <v>1501</v>
      </c>
      <c r="B305" t="s">
        <v>1502</v>
      </c>
      <c r="C305" t="s">
        <v>10467</v>
      </c>
      <c r="D305" t="s">
        <v>944</v>
      </c>
      <c r="E305">
        <v>6370.3950762410004</v>
      </c>
      <c r="F305">
        <v>215.21</v>
      </c>
      <c r="G305">
        <v>67.424288629739905</v>
      </c>
      <c r="H305">
        <f>(Table2[[#This Row],[1Y Return vs Nifty]]-AVERAGE(Table2[1Y Return vs Nifty]))/_xlfn.STDEV.P(Table2[1Y Return vs Nifty])</f>
        <v>0.38579785360368846</v>
      </c>
      <c r="I305">
        <v>1.6804958938936201</v>
      </c>
      <c r="J305">
        <f>(Table2[[#This Row],[1M Return vs Nifty]]-AVERAGE(Table2[1M Return vs Nifty]))/_xlfn.STDEV.P(Table2[1M Return vs Nifty])</f>
        <v>0.47543229748781257</v>
      </c>
      <c r="K305">
        <v>-10.026229022159299</v>
      </c>
      <c r="L305">
        <f>(Table2[[#This Row],[6M Return vs Nifty]]-AVERAGE(Table2[6M Return vs Nifty]))/_xlfn.STDEV.P(Table2[6M Return vs Nifty])</f>
        <v>-0.60786213085890561</v>
      </c>
      <c r="M305">
        <v>-5.3601390636181199</v>
      </c>
      <c r="N305">
        <f>(Table2[[#This Row],[1W Return vs Nifty]]-AVERAGE(Table2[1W Return vs Nifty]))/_xlfn.STDEV.P(Table2[1W Return vs Nifty])</f>
        <v>-0.6950667452815199</v>
      </c>
      <c r="O305">
        <v>216.15</v>
      </c>
      <c r="P305">
        <v>213.677482300111</v>
      </c>
      <c r="Q305">
        <v>190.77052058088199</v>
      </c>
      <c r="R305">
        <v>45.447008060638098</v>
      </c>
      <c r="S305" s="2">
        <f>(Table2[[#This Row],[Close Price]]-Table2[[#This Row],[20D EMA]])/Table2[[#This Row],[20D EMA]]</f>
        <v>-4.3488318297478495E-3</v>
      </c>
      <c r="T305" s="2">
        <f>(Table2[[#This Row],[Close Price]]-Table2[[#This Row],[50D EMA]])/Table2[[#This Row],[50D EMA]]</f>
        <v>7.1721066880439223E-3</v>
      </c>
      <c r="U305" s="2">
        <f>(Table2[[#This Row],[Close Price]]-Table2[[#This Row],[200D EMA]])/Table2[[#This Row],[200D EMA]]</f>
        <v>0.12810930821335301</v>
      </c>
      <c r="V305">
        <v>1.21920162370263</v>
      </c>
      <c r="W305">
        <v>211.1</v>
      </c>
      <c r="X305">
        <v>217.89</v>
      </c>
      <c r="Y305">
        <v>211.1</v>
      </c>
      <c r="Z305">
        <v>217.89</v>
      </c>
      <c r="AA305">
        <v>204.5</v>
      </c>
      <c r="AB305">
        <v>235</v>
      </c>
      <c r="AC305" s="2">
        <f>(Table2[[#This Row],[Close Price]]/Table2[[#This Row],[Day Low]])-1</f>
        <v>1.9469445760303294E-2</v>
      </c>
      <c r="AD305" s="2">
        <f>(Table2[[#This Row],[Day High]]/Table2[[#This Row],[Close Price]])-1</f>
        <v>1.2452952929696393E-2</v>
      </c>
      <c r="AE305" s="2">
        <f>(Table2[[#This Row],[Close Price]]/Table2[[#This Row],[Current Week Low]])-1</f>
        <v>1.9469445760303294E-2</v>
      </c>
      <c r="AF305" s="2">
        <f>(Table2[[#This Row],[Current Week High]]/Table2[[#This Row],[Close Price]])-1</f>
        <v>1.2452952929696393E-2</v>
      </c>
      <c r="AG305" s="2">
        <f>(Table2[[#This Row],[Close Price]]/Table2[[#This Row],[Current Month Low]])-1</f>
        <v>5.237163814180934E-2</v>
      </c>
      <c r="AH305" s="2">
        <f>(Table2[[#This Row],[Current Month High]]/Table2[[#This Row],[Close Price]])-1</f>
        <v>9.195669346219959E-2</v>
      </c>
      <c r="AI305">
        <v>18.303052832117402</v>
      </c>
      <c r="AJ305">
        <v>93.5341726618705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-0.09</v>
      </c>
      <c r="AM305" t="s">
        <v>10506</v>
      </c>
      <c r="AN305">
        <v>0.95</v>
      </c>
      <c r="AO305" t="s">
        <v>10507</v>
      </c>
      <c r="AP305">
        <v>6.7792799720182997E-2</v>
      </c>
      <c r="AQ305">
        <f>(Table2[[#This Row],[Sharpe Ratio]]-AVERAGE(Table2[Sharpe Ratio]))/_xlfn.STDEV.P(Table2[Sharpe Ratio])</f>
        <v>0.22477390630933677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-0.21692481873958769</v>
      </c>
      <c r="AS305">
        <f>_xlfn.RANK.AVG(Table2[[#This Row],[1Y Return vs Nifty Z-Score]],Table2[1Y Return vs Nifty Z-Score])</f>
        <v>178</v>
      </c>
      <c r="AT305">
        <f>_xlfn.RANK.AVG(Table2[[#This Row],[6M Return vs Nifty Z-Score]],Table2[6M Return vs Nifty Z-Score])</f>
        <v>524</v>
      </c>
      <c r="AU305">
        <f>_xlfn.RANK.AVG(Table2[[#This Row],[Sharpe Ratio Z-Score]],Table2[Sharpe Ratio Z-Score])</f>
        <v>270</v>
      </c>
      <c r="AV305">
        <f>(Table2[[#This Row],[Rank 1Y]]+Table2[[#This Row],[Rank 6M]]+Table2[[#This Row],[Rank Sharpe]])/3</f>
        <v>324</v>
      </c>
    </row>
    <row r="306" spans="1:48" x14ac:dyDescent="0.3">
      <c r="A306" t="s">
        <v>1559</v>
      </c>
      <c r="B306" t="s">
        <v>1560</v>
      </c>
      <c r="C306" t="s">
        <v>10472</v>
      </c>
      <c r="D306" t="s">
        <v>72</v>
      </c>
      <c r="E306">
        <v>5910.4319999999998</v>
      </c>
      <c r="F306">
        <v>839.55</v>
      </c>
      <c r="G306">
        <v>80.365078110912194</v>
      </c>
      <c r="H306">
        <f>(Table2[[#This Row],[1Y Return vs Nifty]]-AVERAGE(Table2[1Y Return vs Nifty]))/_xlfn.STDEV.P(Table2[1Y Return vs Nifty])</f>
        <v>0.56229103109562129</v>
      </c>
      <c r="I306">
        <v>-9.5105242389445195</v>
      </c>
      <c r="J306">
        <f>(Table2[[#This Row],[1M Return vs Nifty]]-AVERAGE(Table2[1M Return vs Nifty]))/_xlfn.STDEV.P(Table2[1M Return vs Nifty])</f>
        <v>-0.73202311284453836</v>
      </c>
      <c r="K306">
        <v>-23.6909908694706</v>
      </c>
      <c r="L306">
        <f>(Table2[[#This Row],[6M Return vs Nifty]]-AVERAGE(Table2[6M Return vs Nifty]))/_xlfn.STDEV.P(Table2[6M Return vs Nifty])</f>
        <v>-1.0590764268703015</v>
      </c>
      <c r="M306">
        <v>-9.3032718624734194</v>
      </c>
      <c r="N306">
        <f>(Table2[[#This Row],[1W Return vs Nifty]]-AVERAGE(Table2[1W Return vs Nifty]))/_xlfn.STDEV.P(Table2[1W Return vs Nifty])</f>
        <v>-1.6884906904949135</v>
      </c>
      <c r="O306">
        <v>876.31</v>
      </c>
      <c r="P306">
        <v>878.96963867370096</v>
      </c>
      <c r="Q306">
        <v>765.84731300645399</v>
      </c>
      <c r="R306">
        <v>34.454346587048001</v>
      </c>
      <c r="S306" s="2">
        <f>(Table2[[#This Row],[Close Price]]-Table2[[#This Row],[20D EMA]])/Table2[[#This Row],[20D EMA]]</f>
        <v>-4.194862548641462E-2</v>
      </c>
      <c r="T306" s="2">
        <f>(Table2[[#This Row],[Close Price]]-Table2[[#This Row],[50D EMA]])/Table2[[#This Row],[50D EMA]]</f>
        <v>-4.484755438558978E-2</v>
      </c>
      <c r="U306" s="2">
        <f>(Table2[[#This Row],[Close Price]]-Table2[[#This Row],[200D EMA]])/Table2[[#This Row],[200D EMA]]</f>
        <v>9.6236789947351895E-2</v>
      </c>
      <c r="V306">
        <v>1.25955118812426</v>
      </c>
      <c r="W306">
        <v>819.3</v>
      </c>
      <c r="X306">
        <v>855.95</v>
      </c>
      <c r="Y306">
        <v>819.3</v>
      </c>
      <c r="Z306">
        <v>855.95</v>
      </c>
      <c r="AA306">
        <v>819.3</v>
      </c>
      <c r="AB306">
        <v>956</v>
      </c>
      <c r="AC306" s="2">
        <f>(Table2[[#This Row],[Close Price]]/Table2[[#This Row],[Day Low]])-1</f>
        <v>2.4716221164408747E-2</v>
      </c>
      <c r="AD306" s="2">
        <f>(Table2[[#This Row],[Day High]]/Table2[[#This Row],[Close Price]])-1</f>
        <v>1.9534274313620426E-2</v>
      </c>
      <c r="AE306" s="2">
        <f>(Table2[[#This Row],[Close Price]]/Table2[[#This Row],[Current Week Low]])-1</f>
        <v>2.4716221164408747E-2</v>
      </c>
      <c r="AF306" s="2">
        <f>(Table2[[#This Row],[Current Week High]]/Table2[[#This Row],[Close Price]])-1</f>
        <v>1.9534274313620426E-2</v>
      </c>
      <c r="AG306" s="2">
        <f>(Table2[[#This Row],[Close Price]]/Table2[[#This Row],[Current Month Low]])-1</f>
        <v>2.4716221164408747E-2</v>
      </c>
      <c r="AH306" s="2">
        <f>(Table2[[#This Row],[Current Month High]]/Table2[[#This Row],[Close Price]])-1</f>
        <v>0.13870525876957895</v>
      </c>
      <c r="AI306">
        <v>38.764814483949699</v>
      </c>
      <c r="AJ306">
        <v>123.284574468085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-0.21</v>
      </c>
      <c r="AM306" t="s">
        <v>10506</v>
      </c>
      <c r="AN306">
        <v>-4.1100000000000003</v>
      </c>
      <c r="AO306" t="s">
        <v>10506</v>
      </c>
      <c r="AP306">
        <v>9.6548156527087994E-2</v>
      </c>
      <c r="AQ306">
        <f>(Table2[[#This Row],[Sharpe Ratio]]-AVERAGE(Table2[Sharpe Ratio]))/_xlfn.STDEV.P(Table2[Sharpe Ratio])</f>
        <v>0.55212203877966914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134</v>
      </c>
      <c r="AT306">
        <f>_xlfn.RANK.AVG(Table2[[#This Row],[6M Return vs Nifty Z-Score]],Table2[6M Return vs Nifty Z-Score])</f>
        <v>645</v>
      </c>
      <c r="AU306">
        <f>_xlfn.RANK.AVG(Table2[[#This Row],[Sharpe Ratio Z-Score]],Table2[Sharpe Ratio Z-Score])</f>
        <v>204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973</v>
      </c>
      <c r="B307" t="s">
        <v>974</v>
      </c>
      <c r="C307" t="s">
        <v>10471</v>
      </c>
      <c r="D307" t="s">
        <v>888</v>
      </c>
      <c r="E307">
        <v>14083.342690199999</v>
      </c>
      <c r="F307">
        <v>342.3</v>
      </c>
      <c r="G307">
        <v>34.343328831490297</v>
      </c>
      <c r="H307">
        <f>(Table2[[#This Row],[1Y Return vs Nifty]]-AVERAGE(Table2[1Y Return vs Nifty]))/_xlfn.STDEV.P(Table2[1Y Return vs Nifty])</f>
        <v>-6.5377379388901341E-2</v>
      </c>
      <c r="I307">
        <v>-8.2412527713090196</v>
      </c>
      <c r="J307">
        <f>(Table2[[#This Row],[1M Return vs Nifty]]-AVERAGE(Table2[1M Return vs Nifty]))/_xlfn.STDEV.P(Table2[1M Return vs Nifty])</f>
        <v>-0.59507503460099664</v>
      </c>
      <c r="K307">
        <v>-22.929575135215401</v>
      </c>
      <c r="L307">
        <f>(Table2[[#This Row],[6M Return vs Nifty]]-AVERAGE(Table2[6M Return vs Nifty]))/_xlfn.STDEV.P(Table2[6M Return vs Nifty])</f>
        <v>-1.0339342642521101</v>
      </c>
      <c r="M307">
        <v>-8.4150445924334303</v>
      </c>
      <c r="N307">
        <f>(Table2[[#This Row],[1W Return vs Nifty]]-AVERAGE(Table2[1W Return vs Nifty]))/_xlfn.STDEV.P(Table2[1W Return vs Nifty])</f>
        <v>-1.4647127241262923</v>
      </c>
      <c r="O307">
        <v>358.93</v>
      </c>
      <c r="P307">
        <v>350.19008977651299</v>
      </c>
      <c r="Q307">
        <v>320.52251967913401</v>
      </c>
      <c r="R307">
        <v>29.117705487204301</v>
      </c>
      <c r="S307" s="2">
        <f>(Table2[[#This Row],[Close Price]]-Table2[[#This Row],[20D EMA]])/Table2[[#This Row],[20D EMA]]</f>
        <v>-4.6332153901875006E-2</v>
      </c>
      <c r="T307" s="2">
        <f>(Table2[[#This Row],[Close Price]]-Table2[[#This Row],[50D EMA]])/Table2[[#This Row],[50D EMA]]</f>
        <v>-2.2530876820495802E-2</v>
      </c>
      <c r="U307" s="2">
        <f>(Table2[[#This Row],[Close Price]]-Table2[[#This Row],[200D EMA]])/Table2[[#This Row],[200D EMA]]</f>
        <v>6.7943682530222288E-2</v>
      </c>
      <c r="V307">
        <v>1.07844705432135</v>
      </c>
      <c r="W307">
        <v>334.45</v>
      </c>
      <c r="X307">
        <v>347</v>
      </c>
      <c r="Y307">
        <v>334.45</v>
      </c>
      <c r="Z307">
        <v>347</v>
      </c>
      <c r="AA307">
        <v>334.45</v>
      </c>
      <c r="AB307">
        <v>400</v>
      </c>
      <c r="AC307" s="2">
        <f>(Table2[[#This Row],[Close Price]]/Table2[[#This Row],[Day Low]])-1</f>
        <v>2.3471370907460098E-2</v>
      </c>
      <c r="AD307" s="2">
        <f>(Table2[[#This Row],[Day High]]/Table2[[#This Row],[Close Price]])-1</f>
        <v>1.373064563248616E-2</v>
      </c>
      <c r="AE307" s="2">
        <f>(Table2[[#This Row],[Close Price]]/Table2[[#This Row],[Current Week Low]])-1</f>
        <v>2.3471370907460098E-2</v>
      </c>
      <c r="AF307" s="2">
        <f>(Table2[[#This Row],[Current Week High]]/Table2[[#This Row],[Close Price]])-1</f>
        <v>1.373064563248616E-2</v>
      </c>
      <c r="AG307" s="2">
        <f>(Table2[[#This Row],[Close Price]]/Table2[[#This Row],[Current Month Low]])-1</f>
        <v>2.3471370907460098E-2</v>
      </c>
      <c r="AH307" s="2">
        <f>(Table2[[#This Row],[Current Month High]]/Table2[[#This Row],[Close Price]])-1</f>
        <v>0.16856558574349978</v>
      </c>
      <c r="AI307">
        <v>25.6061933976044</v>
      </c>
      <c r="AJ307">
        <v>61.462264150943398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-0.11</v>
      </c>
      <c r="AM307" t="s">
        <v>10506</v>
      </c>
      <c r="AN307">
        <v>-9.84</v>
      </c>
      <c r="AO307" t="s">
        <v>10506</v>
      </c>
      <c r="AP307">
        <v>0.19144703151782499</v>
      </c>
      <c r="AQ307">
        <f>(Table2[[#This Row],[Sharpe Ratio]]-AVERAGE(Table2[Sharpe Ratio]))/_xlfn.STDEV.P(Table2[Sharpe Ratio])</f>
        <v>1.6324414279758304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-1.52665797439247</v>
      </c>
      <c r="AS307">
        <f>_xlfn.RANK.AVG(Table2[[#This Row],[1Y Return vs Nifty Z-Score]],Table2[1Y Return vs Nifty Z-Score])</f>
        <v>308</v>
      </c>
      <c r="AT307">
        <f>_xlfn.RANK.AVG(Table2[[#This Row],[6M Return vs Nifty Z-Score]],Table2[6M Return vs Nifty Z-Score])</f>
        <v>641</v>
      </c>
      <c r="AU307">
        <f>_xlfn.RANK.AVG(Table2[[#This Row],[Sharpe Ratio Z-Score]],Table2[Sharpe Ratio Z-Score])</f>
        <v>36</v>
      </c>
      <c r="AV307">
        <f>(Table2[[#This Row],[Rank 1Y]]+Table2[[#This Row],[Rank 6M]]+Table2[[#This Row],[Rank Sharpe]])/3</f>
        <v>328.33333333333331</v>
      </c>
    </row>
    <row r="308" spans="1:48" x14ac:dyDescent="0.3">
      <c r="A308" t="s">
        <v>191</v>
      </c>
      <c r="B308" t="s">
        <v>192</v>
      </c>
      <c r="C308" t="s">
        <v>10459</v>
      </c>
      <c r="D308" t="s">
        <v>18</v>
      </c>
      <c r="E308">
        <v>133734.4316676</v>
      </c>
      <c r="F308">
        <v>308.25</v>
      </c>
      <c r="G308">
        <v>34.130636836453299</v>
      </c>
      <c r="H308">
        <f>(Table2[[#This Row],[1Y Return vs Nifty]]-AVERAGE(Table2[1Y Return vs Nifty]))/_xlfn.STDEV.P(Table2[1Y Return vs Nifty])</f>
        <v>-6.827818278159957E-2</v>
      </c>
      <c r="I308">
        <v>-4.81370227881904</v>
      </c>
      <c r="J308">
        <f>(Table2[[#This Row],[1M Return vs Nifty]]-AVERAGE(Table2[1M Return vs Nifty]))/_xlfn.STDEV.P(Table2[1M Return vs Nifty])</f>
        <v>-0.22525938444411042</v>
      </c>
      <c r="K308">
        <v>19.521886459205898</v>
      </c>
      <c r="L308">
        <f>(Table2[[#This Row],[6M Return vs Nifty]]-AVERAGE(Table2[6M Return vs Nifty]))/_xlfn.STDEV.P(Table2[6M Return vs Nifty])</f>
        <v>0.36782498863604252</v>
      </c>
      <c r="M308">
        <v>-0.42016628375885701</v>
      </c>
      <c r="N308">
        <f>(Table2[[#This Row],[1W Return vs Nifty]]-AVERAGE(Table2[1W Return vs Nifty]))/_xlfn.STDEV.P(Table2[1W Return vs Nifty])</f>
        <v>0.54949880666722972</v>
      </c>
      <c r="O308">
        <v>306.89999999999998</v>
      </c>
      <c r="P308">
        <v>305.98028680559702</v>
      </c>
      <c r="Q308">
        <v>272.21291048187902</v>
      </c>
      <c r="R308">
        <v>51.509602974614502</v>
      </c>
      <c r="S308" s="2">
        <f>(Table2[[#This Row],[Close Price]]-Table2[[#This Row],[20D EMA]])/Table2[[#This Row],[20D EMA]]</f>
        <v>4.3988269794722149E-3</v>
      </c>
      <c r="T308" s="2">
        <f>(Table2[[#This Row],[Close Price]]-Table2[[#This Row],[50D EMA]])/Table2[[#This Row],[50D EMA]]</f>
        <v>7.4178412540839029E-3</v>
      </c>
      <c r="U308" s="2">
        <f>(Table2[[#This Row],[Close Price]]-Table2[[#This Row],[200D EMA]])/Table2[[#This Row],[200D EMA]]</f>
        <v>0.13238567360499948</v>
      </c>
      <c r="V308">
        <v>1.0295508638590201</v>
      </c>
      <c r="W308">
        <v>300.10000000000002</v>
      </c>
      <c r="X308">
        <v>317.14999999999998</v>
      </c>
      <c r="Y308">
        <v>300.10000000000002</v>
      </c>
      <c r="Z308">
        <v>317.14999999999998</v>
      </c>
      <c r="AA308">
        <v>293.39999999999998</v>
      </c>
      <c r="AB308">
        <v>319.25</v>
      </c>
      <c r="AC308" s="2">
        <f>(Table2[[#This Row],[Close Price]]/Table2[[#This Row],[Day Low]])-1</f>
        <v>2.7157614128623608E-2</v>
      </c>
      <c r="AD308" s="2">
        <f>(Table2[[#This Row],[Day High]]/Table2[[#This Row],[Close Price]])-1</f>
        <v>2.8872668288726588E-2</v>
      </c>
      <c r="AE308" s="2">
        <f>(Table2[[#This Row],[Close Price]]/Table2[[#This Row],[Current Week Low]])-1</f>
        <v>2.7157614128623608E-2</v>
      </c>
      <c r="AF308" s="2">
        <f>(Table2[[#This Row],[Current Week High]]/Table2[[#This Row],[Close Price]])-1</f>
        <v>2.8872668288726588E-2</v>
      </c>
      <c r="AG308" s="2">
        <f>(Table2[[#This Row],[Close Price]]/Table2[[#This Row],[Current Month Low]])-1</f>
        <v>5.0613496932515378E-2</v>
      </c>
      <c r="AH308" s="2">
        <f>(Table2[[#This Row],[Current Month High]]/Table2[[#This Row],[Close Price]])-1</f>
        <v>3.5685320356853234E-2</v>
      </c>
      <c r="AI308">
        <v>11.589618815896101</v>
      </c>
      <c r="AJ308">
        <v>86.000905113893495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-0.06</v>
      </c>
      <c r="AM308" t="s">
        <v>10506</v>
      </c>
      <c r="AN308">
        <v>0.54</v>
      </c>
      <c r="AO308" t="s">
        <v>10507</v>
      </c>
      <c r="AP308">
        <v>7.8542503572819992E-3</v>
      </c>
      <c r="AQ308">
        <f>(Table2[[#This Row],[Sharpe Ratio]]-AVERAGE(Table2[Sharpe Ratio]))/_xlfn.STDEV.P(Table2[Sharpe Ratio])</f>
        <v>-0.45756060022041545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0.16622562785714678</v>
      </c>
      <c r="AS308">
        <f>_xlfn.RANK.AVG(Table2[[#This Row],[1Y Return vs Nifty Z-Score]],Table2[1Y Return vs Nifty Z-Score])</f>
        <v>310</v>
      </c>
      <c r="AT308">
        <f>_xlfn.RANK.AVG(Table2[[#This Row],[6M Return vs Nifty Z-Score]],Table2[6M Return vs Nifty Z-Score])</f>
        <v>221</v>
      </c>
      <c r="AU308">
        <f>_xlfn.RANK.AVG(Table2[[#This Row],[Sharpe Ratio Z-Score]],Table2[Sharpe Ratio Z-Score])</f>
        <v>456</v>
      </c>
      <c r="AV308">
        <f>(Table2[[#This Row],[Rank 1Y]]+Table2[[#This Row],[Rank 6M]]+Table2[[#This Row],[Rank Sharpe]])/3</f>
        <v>329</v>
      </c>
    </row>
    <row r="309" spans="1:48" x14ac:dyDescent="0.3">
      <c r="A309" t="s">
        <v>998</v>
      </c>
      <c r="B309" t="s">
        <v>999</v>
      </c>
      <c r="C309" t="s">
        <v>10464</v>
      </c>
      <c r="D309" t="s">
        <v>46</v>
      </c>
      <c r="E309">
        <v>13051.430019375</v>
      </c>
      <c r="F309">
        <v>508.75</v>
      </c>
      <c r="G309">
        <v>21.7074259442258</v>
      </c>
      <c r="H309">
        <f>(Table2[[#This Row],[1Y Return vs Nifty]]-AVERAGE(Table2[1Y Return vs Nifty]))/_xlfn.STDEV.P(Table2[1Y Return vs Nifty])</f>
        <v>-0.23771235588299178</v>
      </c>
      <c r="I309">
        <v>3.6365759454036799</v>
      </c>
      <c r="J309">
        <f>(Table2[[#This Row],[1M Return vs Nifty]]-AVERAGE(Table2[1M Return vs Nifty]))/_xlfn.STDEV.P(Table2[1M Return vs Nifty])</f>
        <v>0.68648360587644397</v>
      </c>
      <c r="K309">
        <v>18.285950031225401</v>
      </c>
      <c r="L309">
        <f>(Table2[[#This Row],[6M Return vs Nifty]]-AVERAGE(Table2[6M Return vs Nifty]))/_xlfn.STDEV.P(Table2[6M Return vs Nifty])</f>
        <v>0.32701401867568508</v>
      </c>
      <c r="M309">
        <v>-3.0754684830571302</v>
      </c>
      <c r="N309">
        <f>(Table2[[#This Row],[1W Return vs Nifty]]-AVERAGE(Table2[1W Return vs Nifty]))/_xlfn.STDEV.P(Table2[1W Return vs Nifty])</f>
        <v>-0.11947201453525741</v>
      </c>
      <c r="O309">
        <v>506.07</v>
      </c>
      <c r="P309">
        <v>489.74372031447501</v>
      </c>
      <c r="Q309">
        <v>428.35154311306002</v>
      </c>
      <c r="R309">
        <v>48.421166004767002</v>
      </c>
      <c r="S309" s="2">
        <f>(Table2[[#This Row],[Close Price]]-Table2[[#This Row],[20D EMA]])/Table2[[#This Row],[20D EMA]]</f>
        <v>5.2957100796332656E-3</v>
      </c>
      <c r="T309" s="2">
        <f>(Table2[[#This Row],[Close Price]]-Table2[[#This Row],[50D EMA]])/Table2[[#This Row],[50D EMA]]</f>
        <v>3.8808623566057458E-2</v>
      </c>
      <c r="U309" s="2">
        <f>(Table2[[#This Row],[Close Price]]-Table2[[#This Row],[200D EMA]])/Table2[[#This Row],[200D EMA]]</f>
        <v>0.18769269815778261</v>
      </c>
      <c r="V309">
        <v>0.86799311906274601</v>
      </c>
      <c r="W309">
        <v>493.25</v>
      </c>
      <c r="X309">
        <v>515.95000000000005</v>
      </c>
      <c r="Y309">
        <v>493.25</v>
      </c>
      <c r="Z309">
        <v>515.95000000000005</v>
      </c>
      <c r="AA309">
        <v>474</v>
      </c>
      <c r="AB309">
        <v>539.5</v>
      </c>
      <c r="AC309" s="2">
        <f>(Table2[[#This Row],[Close Price]]/Table2[[#This Row],[Day Low]])-1</f>
        <v>3.1424227065382615E-2</v>
      </c>
      <c r="AD309" s="2">
        <f>(Table2[[#This Row],[Day High]]/Table2[[#This Row],[Close Price]])-1</f>
        <v>1.4152334152334189E-2</v>
      </c>
      <c r="AE309" s="2">
        <f>(Table2[[#This Row],[Close Price]]/Table2[[#This Row],[Current Week Low]])-1</f>
        <v>3.1424227065382615E-2</v>
      </c>
      <c r="AF309" s="2">
        <f>(Table2[[#This Row],[Current Week High]]/Table2[[#This Row],[Close Price]])-1</f>
        <v>1.4152334152334189E-2</v>
      </c>
      <c r="AG309" s="2">
        <f>(Table2[[#This Row],[Close Price]]/Table2[[#This Row],[Current Month Low]])-1</f>
        <v>7.3312236286919852E-2</v>
      </c>
      <c r="AH309" s="2">
        <f>(Table2[[#This Row],[Current Month High]]/Table2[[#This Row],[Close Price]])-1</f>
        <v>6.0442260442260531E-2</v>
      </c>
      <c r="AI309">
        <v>12.982800982800899</v>
      </c>
      <c r="AJ309">
        <v>64.059980651402697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0.08</v>
      </c>
      <c r="AM309" t="s">
        <v>10507</v>
      </c>
      <c r="AN309">
        <v>4.41</v>
      </c>
      <c r="AO309" t="s">
        <v>10507</v>
      </c>
      <c r="AP309">
        <v>3.0194302024085001E-2</v>
      </c>
      <c r="AQ309">
        <f>(Table2[[#This Row],[Sharpe Ratio]]-AVERAGE(Table2[Sharpe Ratio]))/_xlfn.STDEV.P(Table2[Sharpe Ratio])</f>
        <v>-0.20324366576100225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0.45306958837287753</v>
      </c>
      <c r="AS309">
        <f>_xlfn.RANK.AVG(Table2[[#This Row],[1Y Return vs Nifty Z-Score]],Table2[1Y Return vs Nifty Z-Score])</f>
        <v>370</v>
      </c>
      <c r="AT309">
        <f>_xlfn.RANK.AVG(Table2[[#This Row],[6M Return vs Nifty Z-Score]],Table2[6M Return vs Nifty Z-Score])</f>
        <v>229</v>
      </c>
      <c r="AU309">
        <f>_xlfn.RANK.AVG(Table2[[#This Row],[Sharpe Ratio Z-Score]],Table2[Sharpe Ratio Z-Score])</f>
        <v>391</v>
      </c>
      <c r="AV309">
        <f>(Table2[[#This Row],[Rank 1Y]]+Table2[[#This Row],[Rank 6M]]+Table2[[#This Row],[Rank Sharpe]])/3</f>
        <v>330</v>
      </c>
    </row>
    <row r="310" spans="1:48" x14ac:dyDescent="0.3">
      <c r="A310" t="s">
        <v>544</v>
      </c>
      <c r="B310" t="s">
        <v>545</v>
      </c>
      <c r="C310" t="s">
        <v>10473</v>
      </c>
      <c r="D310" t="s">
        <v>546</v>
      </c>
      <c r="E310">
        <v>35813.533911779901</v>
      </c>
      <c r="F310">
        <v>1316.95</v>
      </c>
      <c r="G310">
        <v>-2.6614519592616199</v>
      </c>
      <c r="H310">
        <f>(Table2[[#This Row],[1Y Return vs Nifty]]-AVERAGE(Table2[1Y Return vs Nifty]))/_xlfn.STDEV.P(Table2[1Y Return vs Nifty])</f>
        <v>-0.57006771174106641</v>
      </c>
      <c r="I310">
        <v>0.66620079911152796</v>
      </c>
      <c r="J310">
        <f>(Table2[[#This Row],[1M Return vs Nifty]]-AVERAGE(Table2[1M Return vs Nifty]))/_xlfn.STDEV.P(Table2[1M Return vs Nifty])</f>
        <v>0.36599490167127918</v>
      </c>
      <c r="K310">
        <v>8.3905133985865099</v>
      </c>
      <c r="L310">
        <f>(Table2[[#This Row],[6M Return vs Nifty]]-AVERAGE(Table2[6M Return vs Nifty]))/_xlfn.STDEV.P(Table2[6M Return vs Nifty])</f>
        <v>2.6390595417661829E-4</v>
      </c>
      <c r="M310">
        <v>-1.18655015886721</v>
      </c>
      <c r="N310">
        <f>(Table2[[#This Row],[1W Return vs Nifty]]-AVERAGE(Table2[1W Return vs Nifty]))/_xlfn.STDEV.P(Table2[1W Return vs Nifty])</f>
        <v>0.35641778921352163</v>
      </c>
      <c r="O310">
        <v>1280.3900000000001</v>
      </c>
      <c r="P310">
        <v>1220.32775586293</v>
      </c>
      <c r="Q310">
        <v>1147.19815892049</v>
      </c>
      <c r="R310">
        <v>59.938415240659999</v>
      </c>
      <c r="S310" s="2">
        <f>(Table2[[#This Row],[Close Price]]-Table2[[#This Row],[20D EMA]])/Table2[[#This Row],[20D EMA]]</f>
        <v>2.8553800014058172E-2</v>
      </c>
      <c r="T310" s="2">
        <f>(Table2[[#This Row],[Close Price]]-Table2[[#This Row],[50D EMA]])/Table2[[#This Row],[50D EMA]]</f>
        <v>7.9177289603435785E-2</v>
      </c>
      <c r="U310" s="2">
        <f>(Table2[[#This Row],[Close Price]]-Table2[[#This Row],[200D EMA]])/Table2[[#This Row],[200D EMA]]</f>
        <v>0.14797081023843872</v>
      </c>
      <c r="V310">
        <v>2.4543818093974799</v>
      </c>
      <c r="W310">
        <v>1282.5999999999999</v>
      </c>
      <c r="X310">
        <v>1325.05</v>
      </c>
      <c r="Y310">
        <v>1282.5999999999999</v>
      </c>
      <c r="Z310">
        <v>1325.05</v>
      </c>
      <c r="AA310">
        <v>1210.6500000000001</v>
      </c>
      <c r="AB310">
        <v>1398</v>
      </c>
      <c r="AC310" s="2">
        <f>(Table2[[#This Row],[Close Price]]/Table2[[#This Row],[Day Low]])-1</f>
        <v>2.6781537501949337E-2</v>
      </c>
      <c r="AD310" s="2">
        <f>(Table2[[#This Row],[Day High]]/Table2[[#This Row],[Close Price]])-1</f>
        <v>6.1505751926800301E-3</v>
      </c>
      <c r="AE310" s="2">
        <f>(Table2[[#This Row],[Close Price]]/Table2[[#This Row],[Current Week Low]])-1</f>
        <v>2.6781537501949337E-2</v>
      </c>
      <c r="AF310" s="2">
        <f>(Table2[[#This Row],[Current Week High]]/Table2[[#This Row],[Close Price]])-1</f>
        <v>6.1505751926800301E-3</v>
      </c>
      <c r="AG310" s="2">
        <f>(Table2[[#This Row],[Close Price]]/Table2[[#This Row],[Current Month Low]])-1</f>
        <v>8.780407219262365E-2</v>
      </c>
      <c r="AH310" s="2">
        <f>(Table2[[#This Row],[Current Month High]]/Table2[[#This Row],[Close Price]])-1</f>
        <v>6.1543718440335571E-2</v>
      </c>
      <c r="AI310">
        <v>9.4346786134629195</v>
      </c>
      <c r="AJ310">
        <v>34.033891405017499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0.11</v>
      </c>
      <c r="AM310" t="s">
        <v>10507</v>
      </c>
      <c r="AN310">
        <v>6.2</v>
      </c>
      <c r="AO310" t="s">
        <v>10507</v>
      </c>
      <c r="AP310">
        <v>0.12507801952393299</v>
      </c>
      <c r="AQ310">
        <f>(Table2[[#This Row],[Sharpe Ratio]]-AVERAGE(Table2[Sharpe Ratio]))/_xlfn.STDEV.P(Table2[Sharpe Ratio])</f>
        <v>0.87690317206086132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1.0295120571587724</v>
      </c>
      <c r="AS310">
        <f>_xlfn.RANK.AVG(Table2[[#This Row],[1Y Return vs Nifty Z-Score]],Table2[1Y Return vs Nifty Z-Score])</f>
        <v>521</v>
      </c>
      <c r="AT310">
        <f>_xlfn.RANK.AVG(Table2[[#This Row],[6M Return vs Nifty Z-Score]],Table2[6M Return vs Nifty Z-Score])</f>
        <v>325</v>
      </c>
      <c r="AU310">
        <f>_xlfn.RANK.AVG(Table2[[#This Row],[Sharpe Ratio Z-Score]],Table2[Sharpe Ratio Z-Score])</f>
        <v>148</v>
      </c>
      <c r="AV310">
        <f>(Table2[[#This Row],[Rank 1Y]]+Table2[[#This Row],[Rank 6M]]+Table2[[#This Row],[Rank Sharpe]])/3</f>
        <v>331.33333333333331</v>
      </c>
    </row>
    <row r="311" spans="1:48" x14ac:dyDescent="0.3">
      <c r="A311" t="s">
        <v>586</v>
      </c>
      <c r="B311" t="s">
        <v>587</v>
      </c>
      <c r="C311" t="s">
        <v>10471</v>
      </c>
      <c r="D311" t="s">
        <v>148</v>
      </c>
      <c r="E311">
        <v>31641.610470914999</v>
      </c>
      <c r="F311">
        <v>313.14999999999998</v>
      </c>
      <c r="G311">
        <v>21.963945424290301</v>
      </c>
      <c r="H311">
        <f>(Table2[[#This Row],[1Y Return vs Nifty]]-AVERAGE(Table2[1Y Return vs Nifty]))/_xlfn.STDEV.P(Table2[1Y Return vs Nifty])</f>
        <v>-0.23421381059013835</v>
      </c>
      <c r="I311">
        <v>-2.63091693321251</v>
      </c>
      <c r="J311">
        <f>(Table2[[#This Row],[1M Return vs Nifty]]-AVERAGE(Table2[1M Return vs Nifty]))/_xlfn.STDEV.P(Table2[1M Return vs Nifty])</f>
        <v>1.0252297588612362E-2</v>
      </c>
      <c r="K311">
        <v>26.9980939541996</v>
      </c>
      <c r="L311">
        <f>(Table2[[#This Row],[6M Return vs Nifty]]-AVERAGE(Table2[6M Return vs Nifty]))/_xlfn.STDEV.P(Table2[6M Return vs Nifty])</f>
        <v>0.61469147188561746</v>
      </c>
      <c r="M311">
        <v>-2.4426567510619099</v>
      </c>
      <c r="N311">
        <f>(Table2[[#This Row],[1W Return vs Nifty]]-AVERAGE(Table2[1W Return vs Nifty]))/_xlfn.STDEV.P(Table2[1W Return vs Nifty])</f>
        <v>3.9957139755085275E-2</v>
      </c>
      <c r="O311">
        <v>320.64999999999998</v>
      </c>
      <c r="P311">
        <v>305.03006052138602</v>
      </c>
      <c r="Q311">
        <v>262.01696629277399</v>
      </c>
      <c r="R311">
        <v>34.403235924231502</v>
      </c>
      <c r="S311" s="2">
        <f>(Table2[[#This Row],[Close Price]]-Table2[[#This Row],[20D EMA]])/Table2[[#This Row],[20D EMA]]</f>
        <v>-2.3389989084671763E-2</v>
      </c>
      <c r="T311" s="2">
        <f>(Table2[[#This Row],[Close Price]]-Table2[[#This Row],[50D EMA]])/Table2[[#This Row],[50D EMA]]</f>
        <v>2.6620128733327447E-2</v>
      </c>
      <c r="U311" s="2">
        <f>(Table2[[#This Row],[Close Price]]-Table2[[#This Row],[200D EMA]])/Table2[[#This Row],[200D EMA]]</f>
        <v>0.19515161338861803</v>
      </c>
      <c r="V311">
        <v>0.75301667855558596</v>
      </c>
      <c r="W311">
        <v>311.25</v>
      </c>
      <c r="X311">
        <v>318.8</v>
      </c>
      <c r="Y311">
        <v>311.25</v>
      </c>
      <c r="Z311">
        <v>318.8</v>
      </c>
      <c r="AA311">
        <v>311.25</v>
      </c>
      <c r="AB311">
        <v>339.4</v>
      </c>
      <c r="AC311" s="2">
        <f>(Table2[[#This Row],[Close Price]]/Table2[[#This Row],[Day Low]])-1</f>
        <v>6.1044176706825937E-3</v>
      </c>
      <c r="AD311" s="2">
        <f>(Table2[[#This Row],[Day High]]/Table2[[#This Row],[Close Price]])-1</f>
        <v>1.8042471658949566E-2</v>
      </c>
      <c r="AE311" s="2">
        <f>(Table2[[#This Row],[Close Price]]/Table2[[#This Row],[Current Week Low]])-1</f>
        <v>6.1044176706825937E-3</v>
      </c>
      <c r="AF311" s="2">
        <f>(Table2[[#This Row],[Current Week High]]/Table2[[#This Row],[Close Price]])-1</f>
        <v>1.8042471658949566E-2</v>
      </c>
      <c r="AG311" s="2">
        <f>(Table2[[#This Row],[Close Price]]/Table2[[#This Row],[Current Month Low]])-1</f>
        <v>6.1044176706825937E-3</v>
      </c>
      <c r="AH311" s="2">
        <f>(Table2[[#This Row],[Current Month High]]/Table2[[#This Row],[Close Price]])-1</f>
        <v>8.3825642663260425E-2</v>
      </c>
      <c r="AI311">
        <v>8.3825642663260407</v>
      </c>
      <c r="AJ311">
        <v>62.295931588494398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0.08</v>
      </c>
      <c r="AM311" t="s">
        <v>10507</v>
      </c>
      <c r="AN311">
        <v>-4.28</v>
      </c>
      <c r="AO311" t="s">
        <v>10506</v>
      </c>
      <c r="AP311">
        <v>7.3662741540920004E-3</v>
      </c>
      <c r="AQ311">
        <f>(Table2[[#This Row],[Sharpe Ratio]]-AVERAGE(Table2[Sharpe Ratio]))/_xlfn.STDEV.P(Table2[Sharpe Ratio])</f>
        <v>-0.46311567296310008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-3.2428574323923348E-2</v>
      </c>
      <c r="AS311">
        <f>_xlfn.RANK.AVG(Table2[[#This Row],[1Y Return vs Nifty Z-Score]],Table2[1Y Return vs Nifty Z-Score])</f>
        <v>368</v>
      </c>
      <c r="AT311">
        <f>_xlfn.RANK.AVG(Table2[[#This Row],[6M Return vs Nifty Z-Score]],Table2[6M Return vs Nifty Z-Score])</f>
        <v>170</v>
      </c>
      <c r="AU311">
        <f>_xlfn.RANK.AVG(Table2[[#This Row],[Sharpe Ratio Z-Score]],Table2[Sharpe Ratio Z-Score])</f>
        <v>458</v>
      </c>
      <c r="AV311">
        <f>(Table2[[#This Row],[Rank 1Y]]+Table2[[#This Row],[Rank 6M]]+Table2[[#This Row],[Rank Sharpe]])/3</f>
        <v>332</v>
      </c>
    </row>
    <row r="312" spans="1:48" x14ac:dyDescent="0.3">
      <c r="A312" t="s">
        <v>1959</v>
      </c>
      <c r="B312" t="s">
        <v>1960</v>
      </c>
      <c r="C312" t="s">
        <v>10475</v>
      </c>
      <c r="D312" t="s">
        <v>271</v>
      </c>
      <c r="E312">
        <v>3225.7238775000001</v>
      </c>
      <c r="F312">
        <v>1041.8499999999999</v>
      </c>
      <c r="G312">
        <v>47.115353815053801</v>
      </c>
      <c r="H312">
        <f>(Table2[[#This Row],[1Y Return vs Nifty]]-AVERAGE(Table2[1Y Return vs Nifty]))/_xlfn.STDEV.P(Table2[1Y Return vs Nifty])</f>
        <v>0.10881410063131697</v>
      </c>
      <c r="I312">
        <v>9.8199432403209297</v>
      </c>
      <c r="J312">
        <f>(Table2[[#This Row],[1M Return vs Nifty]]-AVERAGE(Table2[1M Return vs Nifty]))/_xlfn.STDEV.P(Table2[1M Return vs Nifty])</f>
        <v>1.3536381821077772</v>
      </c>
      <c r="K312">
        <v>6.7584220736993599</v>
      </c>
      <c r="L312">
        <f>(Table2[[#This Row],[6M Return vs Nifty]]-AVERAGE(Table2[6M Return vs Nifty]))/_xlfn.STDEV.P(Table2[6M Return vs Nifty])</f>
        <v>-5.362821060182188E-2</v>
      </c>
      <c r="M312">
        <v>2.7270680089265902</v>
      </c>
      <c r="N312">
        <f>(Table2[[#This Row],[1W Return vs Nifty]]-AVERAGE(Table2[1W Return vs Nifty]))/_xlfn.STDEV.P(Table2[1W Return vs Nifty])</f>
        <v>1.3424058851349145</v>
      </c>
      <c r="O312">
        <v>953.95</v>
      </c>
      <c r="P312">
        <v>898.65613957896596</v>
      </c>
      <c r="Q312">
        <v>819.97865154726003</v>
      </c>
      <c r="R312">
        <v>85.502487903940207</v>
      </c>
      <c r="S312" s="2">
        <f>(Table2[[#This Row],[Close Price]]-Table2[[#This Row],[20D EMA]])/Table2[[#This Row],[20D EMA]]</f>
        <v>9.2143194087740299E-2</v>
      </c>
      <c r="T312" s="2">
        <f>(Table2[[#This Row],[Close Price]]-Table2[[#This Row],[50D EMA]])/Table2[[#This Row],[50D EMA]]</f>
        <v>0.15934221568677251</v>
      </c>
      <c r="U312" s="2">
        <f>(Table2[[#This Row],[Close Price]]-Table2[[#This Row],[200D EMA]])/Table2[[#This Row],[200D EMA]]</f>
        <v>0.27058185970339521</v>
      </c>
      <c r="V312">
        <v>3.3450140775441399</v>
      </c>
      <c r="W312">
        <v>1019</v>
      </c>
      <c r="X312">
        <v>1060.75</v>
      </c>
      <c r="Y312">
        <v>1019</v>
      </c>
      <c r="Z312">
        <v>1060.75</v>
      </c>
      <c r="AA312">
        <v>904.05</v>
      </c>
      <c r="AB312">
        <v>1060.75</v>
      </c>
      <c r="AC312" s="2">
        <f>(Table2[[#This Row],[Close Price]]/Table2[[#This Row],[Day Low]])-1</f>
        <v>2.2423945044160787E-2</v>
      </c>
      <c r="AD312" s="2">
        <f>(Table2[[#This Row],[Day High]]/Table2[[#This Row],[Close Price]])-1</f>
        <v>1.8140807217929655E-2</v>
      </c>
      <c r="AE312" s="2">
        <f>(Table2[[#This Row],[Close Price]]/Table2[[#This Row],[Current Week Low]])-1</f>
        <v>2.2423945044160787E-2</v>
      </c>
      <c r="AF312" s="2">
        <f>(Table2[[#This Row],[Current Week High]]/Table2[[#This Row],[Close Price]])-1</f>
        <v>1.8140807217929655E-2</v>
      </c>
      <c r="AG312" s="2">
        <f>(Table2[[#This Row],[Close Price]]/Table2[[#This Row],[Current Month Low]])-1</f>
        <v>0.15242519772136487</v>
      </c>
      <c r="AH312" s="2">
        <f>(Table2[[#This Row],[Current Month High]]/Table2[[#This Row],[Close Price]])-1</f>
        <v>1.8140807217929655E-2</v>
      </c>
      <c r="AI312">
        <v>1.81408072179296</v>
      </c>
      <c r="AJ312">
        <v>72.706174886033907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0.21</v>
      </c>
      <c r="AM312" t="s">
        <v>10507</v>
      </c>
      <c r="AN312">
        <v>13.74</v>
      </c>
      <c r="AO312" t="s">
        <v>10507</v>
      </c>
      <c r="AP312">
        <v>2.5354782136063E-2</v>
      </c>
      <c r="AQ312">
        <f>(Table2[[#This Row],[Sharpe Ratio]]-AVERAGE(Table2[Sharpe Ratio]))/_xlfn.STDEV.P(Table2[Sharpe Ratio])</f>
        <v>-0.25833628060960739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2.4928936766625793</v>
      </c>
      <c r="AS312">
        <f>_xlfn.RANK.AVG(Table2[[#This Row],[1Y Return vs Nifty Z-Score]],Table2[1Y Return vs Nifty Z-Score])</f>
        <v>253</v>
      </c>
      <c r="AT312">
        <f>_xlfn.RANK.AVG(Table2[[#This Row],[6M Return vs Nifty Z-Score]],Table2[6M Return vs Nifty Z-Score])</f>
        <v>338</v>
      </c>
      <c r="AU312">
        <f>_xlfn.RANK.AVG(Table2[[#This Row],[Sharpe Ratio Z-Score]],Table2[Sharpe Ratio Z-Score])</f>
        <v>407</v>
      </c>
      <c r="AV312">
        <f>(Table2[[#This Row],[Rank 1Y]]+Table2[[#This Row],[Rank 6M]]+Table2[[#This Row],[Rank Sharpe]])/3</f>
        <v>332.66666666666669</v>
      </c>
    </row>
    <row r="313" spans="1:48" x14ac:dyDescent="0.3">
      <c r="A313" t="s">
        <v>727</v>
      </c>
      <c r="B313" t="s">
        <v>728</v>
      </c>
      <c r="C313" t="s">
        <v>10466</v>
      </c>
      <c r="D313" t="s">
        <v>62</v>
      </c>
      <c r="E313">
        <v>21973.198851599998</v>
      </c>
      <c r="F313">
        <v>1226.8</v>
      </c>
      <c r="G313">
        <v>35.247527525149899</v>
      </c>
      <c r="H313">
        <f>(Table2[[#This Row],[1Y Return vs Nifty]]-AVERAGE(Table2[1Y Return vs Nifty]))/_xlfn.STDEV.P(Table2[1Y Return vs Nifty])</f>
        <v>-5.3045450122899448E-2</v>
      </c>
      <c r="I313">
        <v>-3.05681479938242</v>
      </c>
      <c r="J313">
        <f>(Table2[[#This Row],[1M Return vs Nifty]]-AVERAGE(Table2[1M Return vs Nifty]))/_xlfn.STDEV.P(Table2[1M Return vs Nifty])</f>
        <v>-3.5699963836320167E-2</v>
      </c>
      <c r="K313">
        <v>32.395770667903498</v>
      </c>
      <c r="L313">
        <f>(Table2[[#This Row],[6M Return vs Nifty]]-AVERAGE(Table2[6M Return vs Nifty]))/_xlfn.STDEV.P(Table2[6M Return vs Nifty])</f>
        <v>0.79292428162538064</v>
      </c>
      <c r="M313">
        <v>3.4599004185189202</v>
      </c>
      <c r="N313">
        <f>(Table2[[#This Row],[1W Return vs Nifty]]-AVERAGE(Table2[1W Return vs Nifty]))/_xlfn.STDEV.P(Table2[1W Return vs Nifty])</f>
        <v>1.5270340223685361</v>
      </c>
      <c r="O313">
        <v>1200.6400000000001</v>
      </c>
      <c r="P313">
        <v>1137.9597472006001</v>
      </c>
      <c r="Q313">
        <v>971.85112036391001</v>
      </c>
      <c r="R313">
        <v>54.881629277396797</v>
      </c>
      <c r="S313" s="2">
        <f>(Table2[[#This Row],[Close Price]]-Table2[[#This Row],[20D EMA]])/Table2[[#This Row],[20D EMA]]</f>
        <v>2.178837953091672E-2</v>
      </c>
      <c r="T313" s="2">
        <f>(Table2[[#This Row],[Close Price]]-Table2[[#This Row],[50D EMA]])/Table2[[#This Row],[50D EMA]]</f>
        <v>7.8069767421869163E-2</v>
      </c>
      <c r="U313" s="2">
        <f>(Table2[[#This Row],[Close Price]]-Table2[[#This Row],[200D EMA]])/Table2[[#This Row],[200D EMA]]</f>
        <v>0.26233326719901734</v>
      </c>
      <c r="V313">
        <v>1.2240405035834201</v>
      </c>
      <c r="W313">
        <v>1209.0999999999999</v>
      </c>
      <c r="X313">
        <v>1254</v>
      </c>
      <c r="Y313">
        <v>1209.0999999999999</v>
      </c>
      <c r="Z313">
        <v>1254</v>
      </c>
      <c r="AA313">
        <v>1162.6500000000001</v>
      </c>
      <c r="AB313">
        <v>1311</v>
      </c>
      <c r="AC313" s="2">
        <f>(Table2[[#This Row],[Close Price]]/Table2[[#This Row],[Day Low]])-1</f>
        <v>1.463898767678451E-2</v>
      </c>
      <c r="AD313" s="2">
        <f>(Table2[[#This Row],[Day High]]/Table2[[#This Row],[Close Price]])-1</f>
        <v>2.2171503097489387E-2</v>
      </c>
      <c r="AE313" s="2">
        <f>(Table2[[#This Row],[Close Price]]/Table2[[#This Row],[Current Week Low]])-1</f>
        <v>1.463898767678451E-2</v>
      </c>
      <c r="AF313" s="2">
        <f>(Table2[[#This Row],[Current Week High]]/Table2[[#This Row],[Close Price]])-1</f>
        <v>2.2171503097489387E-2</v>
      </c>
      <c r="AG313" s="2">
        <f>(Table2[[#This Row],[Close Price]]/Table2[[#This Row],[Current Month Low]])-1</f>
        <v>5.5175676256826955E-2</v>
      </c>
      <c r="AH313" s="2">
        <f>(Table2[[#This Row],[Current Month High]]/Table2[[#This Row],[Close Price]])-1</f>
        <v>6.8633844147375278E-2</v>
      </c>
      <c r="AI313">
        <v>6.8633844147375198</v>
      </c>
      <c r="AJ313">
        <v>69.4007180336923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0.12</v>
      </c>
      <c r="AM313" t="s">
        <v>10507</v>
      </c>
      <c r="AN313">
        <v>0.8</v>
      </c>
      <c r="AO313" t="s">
        <v>10507</v>
      </c>
      <c r="AP313">
        <v>-2.2257765788787999E-2</v>
      </c>
      <c r="AQ313">
        <f>(Table2[[#This Row],[Sharpe Ratio]]-AVERAGE(Table2[Sharpe Ratio]))/_xlfn.STDEV.P(Table2[Sharpe Ratio])</f>
        <v>-0.80035280817401422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1.4308600818606831</v>
      </c>
      <c r="AS313">
        <f>_xlfn.RANK.AVG(Table2[[#This Row],[1Y Return vs Nifty Z-Score]],Table2[1Y Return vs Nifty Z-Score])</f>
        <v>302</v>
      </c>
      <c r="AT313">
        <f>_xlfn.RANK.AVG(Table2[[#This Row],[6M Return vs Nifty Z-Score]],Table2[6M Return vs Nifty Z-Score])</f>
        <v>123</v>
      </c>
      <c r="AU313">
        <f>_xlfn.RANK.AVG(Table2[[#This Row],[Sharpe Ratio Z-Score]],Table2[Sharpe Ratio Z-Score])</f>
        <v>576</v>
      </c>
      <c r="AV313">
        <f>(Table2[[#This Row],[Rank 1Y]]+Table2[[#This Row],[Rank 6M]]+Table2[[#This Row],[Rank Sharpe]])/3</f>
        <v>333.66666666666669</v>
      </c>
    </row>
    <row r="314" spans="1:48" x14ac:dyDescent="0.3">
      <c r="A314" t="s">
        <v>872</v>
      </c>
      <c r="B314" t="s">
        <v>873</v>
      </c>
      <c r="C314" t="s">
        <v>628</v>
      </c>
      <c r="D314" t="s">
        <v>628</v>
      </c>
      <c r="E314">
        <v>17088.715063434</v>
      </c>
      <c r="F314">
        <v>177.63</v>
      </c>
      <c r="G314">
        <v>52.091344704506199</v>
      </c>
      <c r="H314">
        <f>(Table2[[#This Row],[1Y Return vs Nifty]]-AVERAGE(Table2[1Y Return vs Nifty]))/_xlfn.STDEV.P(Table2[1Y Return vs Nifty])</f>
        <v>0.17667923703030622</v>
      </c>
      <c r="I314">
        <v>14.823774206313701</v>
      </c>
      <c r="J314">
        <f>(Table2[[#This Row],[1M Return vs Nifty]]-AVERAGE(Table2[1M Return vs Nifty]))/_xlfn.STDEV.P(Table2[1M Return vs Nifty])</f>
        <v>1.8935266552370131</v>
      </c>
      <c r="K314">
        <v>11.166899725689699</v>
      </c>
      <c r="L314">
        <f>(Table2[[#This Row],[6M Return vs Nifty]]-AVERAGE(Table2[6M Return vs Nifty]))/_xlfn.STDEV.P(Table2[6M Return vs Nifty])</f>
        <v>9.194096670632014E-2</v>
      </c>
      <c r="M314">
        <v>-0.83441757993726695</v>
      </c>
      <c r="N314">
        <f>(Table2[[#This Row],[1W Return vs Nifty]]-AVERAGE(Table2[1W Return vs Nifty]))/_xlfn.STDEV.P(Table2[1W Return vs Nifty])</f>
        <v>0.44513327348539389</v>
      </c>
      <c r="O314">
        <v>162.41999999999999</v>
      </c>
      <c r="P314">
        <v>153.85386564775001</v>
      </c>
      <c r="Q314">
        <v>142.458898502229</v>
      </c>
      <c r="R314">
        <v>73.556703888330105</v>
      </c>
      <c r="S314" s="2">
        <f>(Table2[[#This Row],[Close Price]]-Table2[[#This Row],[20D EMA]])/Table2[[#This Row],[20D EMA]]</f>
        <v>9.364610269671228E-2</v>
      </c>
      <c r="T314" s="2">
        <f>(Table2[[#This Row],[Close Price]]-Table2[[#This Row],[50D EMA]])/Table2[[#This Row],[50D EMA]]</f>
        <v>0.154537126851825</v>
      </c>
      <c r="U314" s="2">
        <f>(Table2[[#This Row],[Close Price]]-Table2[[#This Row],[200D EMA]])/Table2[[#This Row],[200D EMA]]</f>
        <v>0.24688595705533045</v>
      </c>
      <c r="V314">
        <v>2.9233423093092599</v>
      </c>
      <c r="W314">
        <v>170.44</v>
      </c>
      <c r="X314">
        <v>182</v>
      </c>
      <c r="Y314">
        <v>170.44</v>
      </c>
      <c r="Z314">
        <v>182</v>
      </c>
      <c r="AA314">
        <v>149.32</v>
      </c>
      <c r="AB314">
        <v>182</v>
      </c>
      <c r="AC314" s="2">
        <f>(Table2[[#This Row],[Close Price]]/Table2[[#This Row],[Day Low]])-1</f>
        <v>4.21849331142925E-2</v>
      </c>
      <c r="AD314" s="2">
        <f>(Table2[[#This Row],[Day High]]/Table2[[#This Row],[Close Price]])-1</f>
        <v>2.4601700163260798E-2</v>
      </c>
      <c r="AE314" s="2">
        <f>(Table2[[#This Row],[Close Price]]/Table2[[#This Row],[Current Week Low]])-1</f>
        <v>4.21849331142925E-2</v>
      </c>
      <c r="AF314" s="2">
        <f>(Table2[[#This Row],[Current Week High]]/Table2[[#This Row],[Close Price]])-1</f>
        <v>2.4601700163260798E-2</v>
      </c>
      <c r="AG314" s="2">
        <f>(Table2[[#This Row],[Close Price]]/Table2[[#This Row],[Current Month Low]])-1</f>
        <v>0.18959282078757034</v>
      </c>
      <c r="AH314" s="2">
        <f>(Table2[[#This Row],[Current Month High]]/Table2[[#This Row],[Close Price]])-1</f>
        <v>2.4601700163260798E-2</v>
      </c>
      <c r="AI314">
        <v>2.4601700163260798</v>
      </c>
      <c r="AJ314">
        <v>79.333669863705197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0.08</v>
      </c>
      <c r="AM314" t="s">
        <v>10507</v>
      </c>
      <c r="AN314">
        <v>15.83</v>
      </c>
      <c r="AO314" t="s">
        <v>10507</v>
      </c>
      <c r="AP314">
        <v>4.4050831581290001E-3</v>
      </c>
      <c r="AQ314">
        <f>(Table2[[#This Row],[Sharpe Ratio]]-AVERAGE(Table2[Sharpe Ratio]))/_xlfn.STDEV.P(Table2[Sharpe Ratio])</f>
        <v>-0.49682557783145787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2.1104545546275757</v>
      </c>
      <c r="AS314">
        <f>_xlfn.RANK.AVG(Table2[[#This Row],[1Y Return vs Nifty Z-Score]],Table2[1Y Return vs Nifty Z-Score])</f>
        <v>229</v>
      </c>
      <c r="AT314">
        <f>_xlfn.RANK.AVG(Table2[[#This Row],[6M Return vs Nifty Z-Score]],Table2[6M Return vs Nifty Z-Score])</f>
        <v>297</v>
      </c>
      <c r="AU314">
        <f>_xlfn.RANK.AVG(Table2[[#This Row],[Sharpe Ratio Z-Score]],Table2[Sharpe Ratio Z-Score])</f>
        <v>475</v>
      </c>
      <c r="AV314">
        <f>(Table2[[#This Row],[Rank 1Y]]+Table2[[#This Row],[Rank 6M]]+Table2[[#This Row],[Rank Sharpe]])/3</f>
        <v>333.66666666666669</v>
      </c>
    </row>
    <row r="315" spans="1:48" x14ac:dyDescent="0.3">
      <c r="A315" t="s">
        <v>35</v>
      </c>
      <c r="B315" t="s">
        <v>36</v>
      </c>
      <c r="C315" t="s">
        <v>10461</v>
      </c>
      <c r="D315" t="s">
        <v>37</v>
      </c>
      <c r="E315">
        <v>710739.99166137003</v>
      </c>
      <c r="F315">
        <v>1123.7</v>
      </c>
      <c r="G315">
        <v>55.189705508175003</v>
      </c>
      <c r="H315">
        <f>(Table2[[#This Row],[1Y Return vs Nifty]]-AVERAGE(Table2[1Y Return vs Nifty]))/_xlfn.STDEV.P(Table2[1Y Return vs Nifty])</f>
        <v>0.21893628356147568</v>
      </c>
      <c r="I315">
        <v>5.0050725939833196</v>
      </c>
      <c r="J315">
        <f>(Table2[[#This Row],[1M Return vs Nifty]]-AVERAGE(Table2[1M Return vs Nifty]))/_xlfn.STDEV.P(Table2[1M Return vs Nifty])</f>
        <v>0.83413758761672285</v>
      </c>
      <c r="K315">
        <v>14.769091964005501</v>
      </c>
      <c r="L315">
        <f>(Table2[[#This Row],[6M Return vs Nifty]]-AVERAGE(Table2[6M Return vs Nifty]))/_xlfn.STDEV.P(Table2[6M Return vs Nifty])</f>
        <v>0.21088637190774248</v>
      </c>
      <c r="M315">
        <v>4.9656214940101702</v>
      </c>
      <c r="N315">
        <f>(Table2[[#This Row],[1W Return vs Nifty]]-AVERAGE(Table2[1W Return vs Nifty]))/_xlfn.STDEV.P(Table2[1W Return vs Nifty])</f>
        <v>1.9063819793127483</v>
      </c>
      <c r="O315">
        <v>1052.8800000000001</v>
      </c>
      <c r="P315">
        <v>1021.07478245016</v>
      </c>
      <c r="Q315">
        <v>908.09755143772395</v>
      </c>
      <c r="R315">
        <v>85.713356067210796</v>
      </c>
      <c r="S315" s="2">
        <f>(Table2[[#This Row],[Close Price]]-Table2[[#This Row],[20D EMA]])/Table2[[#This Row],[20D EMA]]</f>
        <v>6.7263125902286988E-2</v>
      </c>
      <c r="T315" s="2">
        <f>(Table2[[#This Row],[Close Price]]-Table2[[#This Row],[50D EMA]])/Table2[[#This Row],[50D EMA]]</f>
        <v>0.10050705326752041</v>
      </c>
      <c r="U315" s="2">
        <f>(Table2[[#This Row],[Close Price]]-Table2[[#This Row],[200D EMA]])/Table2[[#This Row],[200D EMA]]</f>
        <v>0.2374221230097236</v>
      </c>
      <c r="V315">
        <v>1.6121625975637</v>
      </c>
      <c r="W315">
        <v>1090</v>
      </c>
      <c r="X315">
        <v>1146.4000000000001</v>
      </c>
      <c r="Y315">
        <v>1090</v>
      </c>
      <c r="Z315">
        <v>1146.4000000000001</v>
      </c>
      <c r="AA315">
        <v>982.2</v>
      </c>
      <c r="AB315">
        <v>1146.4000000000001</v>
      </c>
      <c r="AC315" s="2">
        <f>(Table2[[#This Row],[Close Price]]/Table2[[#This Row],[Day Low]])-1</f>
        <v>3.0917431192660549E-2</v>
      </c>
      <c r="AD315" s="2">
        <f>(Table2[[#This Row],[Day High]]/Table2[[#This Row],[Close Price]])-1</f>
        <v>2.0201121295719604E-2</v>
      </c>
      <c r="AE315" s="2">
        <f>(Table2[[#This Row],[Close Price]]/Table2[[#This Row],[Current Week Low]])-1</f>
        <v>3.0917431192660549E-2</v>
      </c>
      <c r="AF315" s="2">
        <f>(Table2[[#This Row],[Current Week High]]/Table2[[#This Row],[Close Price]])-1</f>
        <v>2.0201121295719604E-2</v>
      </c>
      <c r="AG315" s="2">
        <f>(Table2[[#This Row],[Close Price]]/Table2[[#This Row],[Current Month Low]])-1</f>
        <v>0.14406434534717971</v>
      </c>
      <c r="AH315" s="2">
        <f>(Table2[[#This Row],[Current Month High]]/Table2[[#This Row],[Close Price]])-1</f>
        <v>2.0201121295719604E-2</v>
      </c>
      <c r="AI315">
        <v>4.5652754293850704</v>
      </c>
      <c r="AJ315">
        <v>88.114170921570206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0.04</v>
      </c>
      <c r="AM315" t="s">
        <v>10507</v>
      </c>
      <c r="AN315">
        <v>13.71</v>
      </c>
      <c r="AO315" t="s">
        <v>10507</v>
      </c>
      <c r="AP315">
        <v>-3.2447694628280001E-3</v>
      </c>
      <c r="AQ315">
        <f>(Table2[[#This Row],[Sharpe Ratio]]-AVERAGE(Table2[Sharpe Ratio]))/_xlfn.STDEV.P(Table2[Sharpe Ratio])</f>
        <v>-0.58391074203092375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2.5864314803677657</v>
      </c>
      <c r="AS315">
        <f>_xlfn.RANK.AVG(Table2[[#This Row],[1Y Return vs Nifty Z-Score]],Table2[1Y Return vs Nifty Z-Score])</f>
        <v>221</v>
      </c>
      <c r="AT315">
        <f>_xlfn.RANK.AVG(Table2[[#This Row],[6M Return vs Nifty Z-Score]],Table2[6M Return vs Nifty Z-Score])</f>
        <v>255</v>
      </c>
      <c r="AU315">
        <f>_xlfn.RANK.AVG(Table2[[#This Row],[Sharpe Ratio Z-Score]],Table2[Sharpe Ratio Z-Score])</f>
        <v>533</v>
      </c>
      <c r="AV315">
        <f>(Table2[[#This Row],[Rank 1Y]]+Table2[[#This Row],[Rank 6M]]+Table2[[#This Row],[Rank Sharpe]])/3</f>
        <v>336.33333333333331</v>
      </c>
    </row>
    <row r="316" spans="1:48" x14ac:dyDescent="0.3">
      <c r="A316" t="s">
        <v>1385</v>
      </c>
      <c r="B316" t="s">
        <v>1386</v>
      </c>
      <c r="C316" t="s">
        <v>10464</v>
      </c>
      <c r="D316" t="s">
        <v>46</v>
      </c>
      <c r="E316">
        <v>7423.8943487850001</v>
      </c>
      <c r="F316">
        <v>199.97</v>
      </c>
      <c r="G316">
        <v>40.455468749185798</v>
      </c>
      <c r="H316">
        <f>(Table2[[#This Row],[1Y Return vs Nifty]]-AVERAGE(Table2[1Y Return vs Nifty]))/_xlfn.STDEV.P(Table2[1Y Return vs Nifty])</f>
        <v>1.7983144860322223E-2</v>
      </c>
      <c r="I316">
        <v>-8.1208551015095907</v>
      </c>
      <c r="J316">
        <f>(Table2[[#This Row],[1M Return vs Nifty]]-AVERAGE(Table2[1M Return vs Nifty]))/_xlfn.STDEV.P(Table2[1M Return vs Nifty])</f>
        <v>-0.58208472486469742</v>
      </c>
      <c r="K316">
        <v>-21.782410624560999</v>
      </c>
      <c r="L316">
        <f>(Table2[[#This Row],[6M Return vs Nifty]]-AVERAGE(Table2[6M Return vs Nifty]))/_xlfn.STDEV.P(Table2[6M Return vs Nifty])</f>
        <v>-0.99605456807679538</v>
      </c>
      <c r="M316">
        <v>-0.84427935657155295</v>
      </c>
      <c r="N316">
        <f>(Table2[[#This Row],[1W Return vs Nifty]]-AVERAGE(Table2[1W Return vs Nifty]))/_xlfn.STDEV.P(Table2[1W Return vs Nifty])</f>
        <v>0.44264871981941289</v>
      </c>
      <c r="O316">
        <v>197.31</v>
      </c>
      <c r="P316">
        <v>198.78264256406601</v>
      </c>
      <c r="Q316">
        <v>188.725990205259</v>
      </c>
      <c r="R316">
        <v>57.6761521279508</v>
      </c>
      <c r="S316" s="2">
        <f>(Table2[[#This Row],[Close Price]]-Table2[[#This Row],[20D EMA]])/Table2[[#This Row],[20D EMA]]</f>
        <v>1.3481323805179649E-2</v>
      </c>
      <c r="T316" s="2">
        <f>(Table2[[#This Row],[Close Price]]-Table2[[#This Row],[50D EMA]])/Table2[[#This Row],[50D EMA]]</f>
        <v>5.9731444386615104E-3</v>
      </c>
      <c r="U316" s="2">
        <f>(Table2[[#This Row],[Close Price]]-Table2[[#This Row],[200D EMA]])/Table2[[#This Row],[200D EMA]]</f>
        <v>5.9578491454791056E-2</v>
      </c>
      <c r="V316">
        <v>1.1375315046685299</v>
      </c>
      <c r="W316">
        <v>190</v>
      </c>
      <c r="X316">
        <v>200.9</v>
      </c>
      <c r="Y316">
        <v>190</v>
      </c>
      <c r="Z316">
        <v>200.9</v>
      </c>
      <c r="AA316">
        <v>190</v>
      </c>
      <c r="AB316">
        <v>205.55</v>
      </c>
      <c r="AC316" s="2">
        <f>(Table2[[#This Row],[Close Price]]/Table2[[#This Row],[Day Low]])-1</f>
        <v>5.2473684210526228E-2</v>
      </c>
      <c r="AD316" s="2">
        <f>(Table2[[#This Row],[Day High]]/Table2[[#This Row],[Close Price]])-1</f>
        <v>4.6506976046407633E-3</v>
      </c>
      <c r="AE316" s="2">
        <f>(Table2[[#This Row],[Close Price]]/Table2[[#This Row],[Current Week Low]])-1</f>
        <v>5.2473684210526228E-2</v>
      </c>
      <c r="AF316" s="2">
        <f>(Table2[[#This Row],[Current Week High]]/Table2[[#This Row],[Close Price]])-1</f>
        <v>4.6506976046407633E-3</v>
      </c>
      <c r="AG316" s="2">
        <f>(Table2[[#This Row],[Close Price]]/Table2[[#This Row],[Current Month Low]])-1</f>
        <v>5.2473684210526228E-2</v>
      </c>
      <c r="AH316" s="2">
        <f>(Table2[[#This Row],[Current Month High]]/Table2[[#This Row],[Close Price]])-1</f>
        <v>2.7904185627844136E-2</v>
      </c>
      <c r="AI316">
        <v>24.6687003050457</v>
      </c>
      <c r="AJ316">
        <v>75.181778361804604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-0.12</v>
      </c>
      <c r="AM316" t="s">
        <v>10506</v>
      </c>
      <c r="AN316">
        <v>0.91</v>
      </c>
      <c r="AO316" t="s">
        <v>10507</v>
      </c>
      <c r="AP316">
        <v>0.15136767278956301</v>
      </c>
      <c r="AQ316">
        <f>(Table2[[#This Row],[Sharpe Ratio]]-AVERAGE(Table2[Sharpe Ratio]))/_xlfn.STDEV.P(Table2[Sharpe Ratio])</f>
        <v>1.1761819797482707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283</v>
      </c>
      <c r="AT316">
        <f>_xlfn.RANK.AVG(Table2[[#This Row],[6M Return vs Nifty Z-Score]],Table2[6M Return vs Nifty Z-Score])</f>
        <v>635</v>
      </c>
      <c r="AU316">
        <f>_xlfn.RANK.AVG(Table2[[#This Row],[Sharpe Ratio Z-Score]],Table2[Sharpe Ratio Z-Score])</f>
        <v>94</v>
      </c>
      <c r="AV316">
        <f>(Table2[[#This Row],[Rank 1Y]]+Table2[[#This Row],[Rank 6M]]+Table2[[#This Row],[Rank Sharpe]])/3</f>
        <v>337.33333333333331</v>
      </c>
    </row>
    <row r="317" spans="1:48" x14ac:dyDescent="0.3">
      <c r="A317" t="s">
        <v>1876</v>
      </c>
      <c r="B317" t="s">
        <v>1877</v>
      </c>
      <c r="C317" t="s">
        <v>10469</v>
      </c>
      <c r="D317" t="s">
        <v>484</v>
      </c>
      <c r="E317">
        <v>3606.3981730400001</v>
      </c>
      <c r="F317">
        <v>4174.3</v>
      </c>
      <c r="G317">
        <v>13.0595052618028</v>
      </c>
      <c r="H317">
        <f>(Table2[[#This Row],[1Y Return vs Nifty]]-AVERAGE(Table2[1Y Return vs Nifty]))/_xlfn.STDEV.P(Table2[1Y Return vs Nifty])</f>
        <v>-0.35565716923148727</v>
      </c>
      <c r="I317">
        <v>-6.4594961705854397</v>
      </c>
      <c r="J317">
        <f>(Table2[[#This Row],[1M Return vs Nifty]]-AVERAGE(Table2[1M Return vs Nifty]))/_xlfn.STDEV.P(Table2[1M Return vs Nifty])</f>
        <v>-0.40283235950061208</v>
      </c>
      <c r="K317">
        <v>13.537675407906899</v>
      </c>
      <c r="L317">
        <f>(Table2[[#This Row],[6M Return vs Nifty]]-AVERAGE(Table2[6M Return vs Nifty]))/_xlfn.STDEV.P(Table2[6M Return vs Nifty])</f>
        <v>0.17022464939362963</v>
      </c>
      <c r="M317">
        <v>-1.67292142175384</v>
      </c>
      <c r="N317">
        <f>(Table2[[#This Row],[1W Return vs Nifty]]-AVERAGE(Table2[1W Return vs Nifty]))/_xlfn.STDEV.P(Table2[1W Return vs Nifty])</f>
        <v>0.23388251498803203</v>
      </c>
      <c r="O317">
        <v>4072.63</v>
      </c>
      <c r="P317">
        <v>3861.3252250642599</v>
      </c>
      <c r="Q317">
        <v>3503.6408065764199</v>
      </c>
      <c r="R317">
        <v>64.370647738347401</v>
      </c>
      <c r="S317" s="2">
        <f>(Table2[[#This Row],[Close Price]]-Table2[[#This Row],[20D EMA]])/Table2[[#This Row],[20D EMA]]</f>
        <v>2.4964212314892358E-2</v>
      </c>
      <c r="T317" s="2">
        <f>(Table2[[#This Row],[Close Price]]-Table2[[#This Row],[50D EMA]])/Table2[[#This Row],[50D EMA]]</f>
        <v>8.1053720340412846E-2</v>
      </c>
      <c r="U317" s="2">
        <f>(Table2[[#This Row],[Close Price]]-Table2[[#This Row],[200D EMA]])/Table2[[#This Row],[200D EMA]]</f>
        <v>0.19141779378888854</v>
      </c>
      <c r="V317">
        <v>0.58673500709836601</v>
      </c>
      <c r="W317">
        <v>4009.05</v>
      </c>
      <c r="X317">
        <v>4200</v>
      </c>
      <c r="Y317">
        <v>4009.05</v>
      </c>
      <c r="Z317">
        <v>4200</v>
      </c>
      <c r="AA317">
        <v>3959.75</v>
      </c>
      <c r="AB317">
        <v>4251.7</v>
      </c>
      <c r="AC317" s="2">
        <f>(Table2[[#This Row],[Close Price]]/Table2[[#This Row],[Day Low]])-1</f>
        <v>4.1219241466182721E-2</v>
      </c>
      <c r="AD317" s="2">
        <f>(Table2[[#This Row],[Day High]]/Table2[[#This Row],[Close Price]])-1</f>
        <v>6.1567208873343215E-3</v>
      </c>
      <c r="AE317" s="2">
        <f>(Table2[[#This Row],[Close Price]]/Table2[[#This Row],[Current Week Low]])-1</f>
        <v>4.1219241466182721E-2</v>
      </c>
      <c r="AF317" s="2">
        <f>(Table2[[#This Row],[Current Week High]]/Table2[[#This Row],[Close Price]])-1</f>
        <v>6.1567208873343215E-3</v>
      </c>
      <c r="AG317" s="2">
        <f>(Table2[[#This Row],[Close Price]]/Table2[[#This Row],[Current Month Low]])-1</f>
        <v>5.4182713555148698E-2</v>
      </c>
      <c r="AH317" s="2">
        <f>(Table2[[#This Row],[Current Month High]]/Table2[[#This Row],[Close Price]])-1</f>
        <v>1.8542030999209258E-2</v>
      </c>
      <c r="AI317">
        <v>5.2152456699326697</v>
      </c>
      <c r="AJ317">
        <v>40.312605042016799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7.0000000000000007E-2</v>
      </c>
      <c r="AM317" t="s">
        <v>10507</v>
      </c>
      <c r="AN317">
        <v>-0.21</v>
      </c>
      <c r="AO317" t="s">
        <v>10506</v>
      </c>
      <c r="AP317">
        <v>5.2371091069134998E-2</v>
      </c>
      <c r="AQ317">
        <f>(Table2[[#This Row],[Sharpe Ratio]]-AVERAGE(Table2[Sharpe Ratio]))/_xlfn.STDEV.P(Table2[Sharpe Ratio])</f>
        <v>4.9214703190358408E-2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-0.30516766116007921</v>
      </c>
      <c r="AS317">
        <f>_xlfn.RANK.AVG(Table2[[#This Row],[1Y Return vs Nifty Z-Score]],Table2[1Y Return vs Nifty Z-Score])</f>
        <v>420</v>
      </c>
      <c r="AT317">
        <f>_xlfn.RANK.AVG(Table2[[#This Row],[6M Return vs Nifty Z-Score]],Table2[6M Return vs Nifty Z-Score])</f>
        <v>271</v>
      </c>
      <c r="AU317">
        <f>_xlfn.RANK.AVG(Table2[[#This Row],[Sharpe Ratio Z-Score]],Table2[Sharpe Ratio Z-Score])</f>
        <v>321</v>
      </c>
      <c r="AV317">
        <f>(Table2[[#This Row],[Rank 1Y]]+Table2[[#This Row],[Rank 6M]]+Table2[[#This Row],[Rank Sharpe]])/3</f>
        <v>337.33333333333331</v>
      </c>
    </row>
    <row r="318" spans="1:48" x14ac:dyDescent="0.3">
      <c r="A318" t="s">
        <v>959</v>
      </c>
      <c r="B318" t="s">
        <v>960</v>
      </c>
      <c r="C318" t="s">
        <v>10473</v>
      </c>
      <c r="D318" t="s">
        <v>365</v>
      </c>
      <c r="E318">
        <v>14439.42148807</v>
      </c>
      <c r="F318">
        <v>4279.7</v>
      </c>
      <c r="G318">
        <v>66.3466612746886</v>
      </c>
      <c r="H318">
        <f>(Table2[[#This Row],[1Y Return vs Nifty]]-AVERAGE(Table2[1Y Return vs Nifty]))/_xlfn.STDEV.P(Table2[1Y Return vs Nifty])</f>
        <v>0.37110061458887039</v>
      </c>
      <c r="I318">
        <v>0.80745941632579998</v>
      </c>
      <c r="J318">
        <f>(Table2[[#This Row],[1M Return vs Nifty]]-AVERAGE(Table2[1M Return vs Nifty]))/_xlfn.STDEV.P(Table2[1M Return vs Nifty])</f>
        <v>0.38123600387526413</v>
      </c>
      <c r="K318">
        <v>3.2092753331195398</v>
      </c>
      <c r="L318">
        <f>(Table2[[#This Row],[6M Return vs Nifty]]-AVERAGE(Table2[6M Return vs Nifty]))/_xlfn.STDEV.P(Table2[6M Return vs Nifty])</f>
        <v>-0.17082203848452027</v>
      </c>
      <c r="M318">
        <v>-9.0680033723115407</v>
      </c>
      <c r="N318">
        <f>(Table2[[#This Row],[1W Return vs Nifty]]-AVERAGE(Table2[1W Return vs Nifty]))/_xlfn.STDEV.P(Table2[1W Return vs Nifty])</f>
        <v>-1.6292176800224125</v>
      </c>
      <c r="O318">
        <v>4369.3100000000004</v>
      </c>
      <c r="P318">
        <v>4155.1412456765102</v>
      </c>
      <c r="Q318">
        <v>3628.4497535876399</v>
      </c>
      <c r="R318">
        <v>39.766210993227297</v>
      </c>
      <c r="S318" s="2">
        <f>(Table2[[#This Row],[Close Price]]-Table2[[#This Row],[20D EMA]])/Table2[[#This Row],[20D EMA]]</f>
        <v>-2.050895908049568E-2</v>
      </c>
      <c r="T318" s="2">
        <f>(Table2[[#This Row],[Close Price]]-Table2[[#This Row],[50D EMA]])/Table2[[#This Row],[50D EMA]]</f>
        <v>2.9977020505162131E-2</v>
      </c>
      <c r="U318" s="2">
        <f>(Table2[[#This Row],[Close Price]]-Table2[[#This Row],[200D EMA]])/Table2[[#This Row],[200D EMA]]</f>
        <v>0.17948443292302296</v>
      </c>
      <c r="V318">
        <v>0.952665821008297</v>
      </c>
      <c r="W318">
        <v>4090</v>
      </c>
      <c r="X318">
        <v>4330</v>
      </c>
      <c r="Y318">
        <v>4090</v>
      </c>
      <c r="Z318">
        <v>4330</v>
      </c>
      <c r="AA318">
        <v>4030.65</v>
      </c>
      <c r="AB318">
        <v>4888</v>
      </c>
      <c r="AC318" s="2">
        <f>(Table2[[#This Row],[Close Price]]/Table2[[#This Row],[Day Low]])-1</f>
        <v>4.638141809290941E-2</v>
      </c>
      <c r="AD318" s="2">
        <f>(Table2[[#This Row],[Day High]]/Table2[[#This Row],[Close Price]])-1</f>
        <v>1.1753160268243246E-2</v>
      </c>
      <c r="AE318" s="2">
        <f>(Table2[[#This Row],[Close Price]]/Table2[[#This Row],[Current Week Low]])-1</f>
        <v>4.638141809290941E-2</v>
      </c>
      <c r="AF318" s="2">
        <f>(Table2[[#This Row],[Current Week High]]/Table2[[#This Row],[Close Price]])-1</f>
        <v>1.1753160268243246E-2</v>
      </c>
      <c r="AG318" s="2">
        <f>(Table2[[#This Row],[Close Price]]/Table2[[#This Row],[Current Month Low]])-1</f>
        <v>6.178904146973796E-2</v>
      </c>
      <c r="AH318" s="2">
        <f>(Table2[[#This Row],[Current Month High]]/Table2[[#This Row],[Close Price]])-1</f>
        <v>0.14213613103722222</v>
      </c>
      <c r="AI318">
        <v>14.213613103722199</v>
      </c>
      <c r="AJ318">
        <v>95.157208326683204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</v>
      </c>
      <c r="AM318" t="s">
        <v>10505</v>
      </c>
      <c r="AN318">
        <v>-3.68</v>
      </c>
      <c r="AO318" t="s">
        <v>10506</v>
      </c>
      <c r="AP318">
        <v>1.0338495960125999E-2</v>
      </c>
      <c r="AQ318">
        <f>(Table2[[#This Row],[Sharpe Ratio]]-AVERAGE(Table2[Sharpe Ratio]))/_xlfn.STDEV.P(Table2[Sharpe Ratio])</f>
        <v>-0.42928019444595661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-1.4769832944887549</v>
      </c>
      <c r="AS318">
        <f>_xlfn.RANK.AVG(Table2[[#This Row],[1Y Return vs Nifty Z-Score]],Table2[1Y Return vs Nifty Z-Score])</f>
        <v>183</v>
      </c>
      <c r="AT318">
        <f>_xlfn.RANK.AVG(Table2[[#This Row],[6M Return vs Nifty Z-Score]],Table2[6M Return vs Nifty Z-Score])</f>
        <v>385</v>
      </c>
      <c r="AU318">
        <f>_xlfn.RANK.AVG(Table2[[#This Row],[Sharpe Ratio Z-Score]],Table2[Sharpe Ratio Z-Score])</f>
        <v>449</v>
      </c>
      <c r="AV318">
        <f>(Table2[[#This Row],[Rank 1Y]]+Table2[[#This Row],[Rank 6M]]+Table2[[#This Row],[Rank Sharpe]])/3</f>
        <v>339</v>
      </c>
    </row>
    <row r="319" spans="1:48" x14ac:dyDescent="0.3">
      <c r="A319" t="s">
        <v>196</v>
      </c>
      <c r="B319" t="s">
        <v>197</v>
      </c>
      <c r="C319" t="s">
        <v>10461</v>
      </c>
      <c r="D319" t="s">
        <v>32</v>
      </c>
      <c r="E319">
        <v>130835.46312869999</v>
      </c>
      <c r="F319">
        <v>253</v>
      </c>
      <c r="G319">
        <v>3.42341313813129</v>
      </c>
      <c r="H319">
        <f>(Table2[[#This Row],[1Y Return vs Nifty]]-AVERAGE(Table2[1Y Return vs Nifty]))/_xlfn.STDEV.P(Table2[1Y Return vs Nifty])</f>
        <v>-0.48707917559254799</v>
      </c>
      <c r="I319">
        <v>-13.673274160208599</v>
      </c>
      <c r="J319">
        <f>(Table2[[#This Row],[1M Return vs Nifty]]-AVERAGE(Table2[1M Return vs Nifty]))/_xlfn.STDEV.P(Table2[1M Return vs Nifty])</f>
        <v>-1.1811631246243366</v>
      </c>
      <c r="K319">
        <v>0.141909391297627</v>
      </c>
      <c r="L319">
        <f>(Table2[[#This Row],[6M Return vs Nifty]]-AVERAGE(Table2[6M Return vs Nifty]))/_xlfn.STDEV.P(Table2[6M Return vs Nifty])</f>
        <v>-0.27210732830615242</v>
      </c>
      <c r="M319">
        <v>-0.41781067245814602</v>
      </c>
      <c r="N319">
        <f>(Table2[[#This Row],[1W Return vs Nifty]]-AVERAGE(Table2[1W Return vs Nifty]))/_xlfn.STDEV.P(Table2[1W Return vs Nifty])</f>
        <v>0.55009227404231309</v>
      </c>
      <c r="O319">
        <v>262.52</v>
      </c>
      <c r="P319">
        <v>266.22639337851302</v>
      </c>
      <c r="Q319">
        <v>246.27409280701599</v>
      </c>
      <c r="R319">
        <v>35.906568977917303</v>
      </c>
      <c r="S319" s="2">
        <f>(Table2[[#This Row],[Close Price]]-Table2[[#This Row],[20D EMA]])/Table2[[#This Row],[20D EMA]]</f>
        <v>-3.6263903702574977E-2</v>
      </c>
      <c r="T319" s="2">
        <f>(Table2[[#This Row],[Close Price]]-Table2[[#This Row],[50D EMA]])/Table2[[#This Row],[50D EMA]]</f>
        <v>-4.9680999733591844E-2</v>
      </c>
      <c r="U319" s="2">
        <f>(Table2[[#This Row],[Close Price]]-Table2[[#This Row],[200D EMA]])/Table2[[#This Row],[200D EMA]]</f>
        <v>2.7310656660319243E-2</v>
      </c>
      <c r="V319">
        <v>0.84269224095311501</v>
      </c>
      <c r="W319">
        <v>246.75</v>
      </c>
      <c r="X319">
        <v>256.2</v>
      </c>
      <c r="Y319">
        <v>246.75</v>
      </c>
      <c r="Z319">
        <v>256.2</v>
      </c>
      <c r="AA319">
        <v>246.75</v>
      </c>
      <c r="AB319">
        <v>276.3</v>
      </c>
      <c r="AC319" s="2">
        <f>(Table2[[#This Row],[Close Price]]/Table2[[#This Row],[Day Low]])-1</f>
        <v>2.5329280648429542E-2</v>
      </c>
      <c r="AD319" s="2">
        <f>(Table2[[#This Row],[Day High]]/Table2[[#This Row],[Close Price]])-1</f>
        <v>1.2648221343873445E-2</v>
      </c>
      <c r="AE319" s="2">
        <f>(Table2[[#This Row],[Close Price]]/Table2[[#This Row],[Current Week Low]])-1</f>
        <v>2.5329280648429542E-2</v>
      </c>
      <c r="AF319" s="2">
        <f>(Table2[[#This Row],[Current Week High]]/Table2[[#This Row],[Close Price]])-1</f>
        <v>1.2648221343873445E-2</v>
      </c>
      <c r="AG319" s="2">
        <f>(Table2[[#This Row],[Close Price]]/Table2[[#This Row],[Current Month Low]])-1</f>
        <v>2.5329280648429542E-2</v>
      </c>
      <c r="AH319" s="2">
        <f>(Table2[[#This Row],[Current Month High]]/Table2[[#This Row],[Close Price]])-1</f>
        <v>9.2094861660079186E-2</v>
      </c>
      <c r="AI319">
        <v>18.4584980237154</v>
      </c>
      <c r="AJ319">
        <v>36.204576043068599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-0.15</v>
      </c>
      <c r="AM319" t="s">
        <v>10506</v>
      </c>
      <c r="AN319">
        <v>-5.54</v>
      </c>
      <c r="AO319" t="s">
        <v>10506</v>
      </c>
      <c r="AP319">
        <v>0.13302628156082</v>
      </c>
      <c r="AQ319">
        <f>(Table2[[#This Row],[Sharpe Ratio]]-AVERAGE(Table2[Sharpe Ratio]))/_xlfn.STDEV.P(Table2[Sharpe Ratio])</f>
        <v>0.96738539948135438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472</v>
      </c>
      <c r="AT319">
        <f>_xlfn.RANK.AVG(Table2[[#This Row],[6M Return vs Nifty Z-Score]],Table2[6M Return vs Nifty Z-Score])</f>
        <v>418</v>
      </c>
      <c r="AU319">
        <f>_xlfn.RANK.AVG(Table2[[#This Row],[Sharpe Ratio Z-Score]],Table2[Sharpe Ratio Z-Score])</f>
        <v>128</v>
      </c>
      <c r="AV319">
        <f>(Table2[[#This Row],[Rank 1Y]]+Table2[[#This Row],[Rank 6M]]+Table2[[#This Row],[Rank Sharpe]])/3</f>
        <v>339.33333333333331</v>
      </c>
    </row>
    <row r="320" spans="1:48" x14ac:dyDescent="0.3">
      <c r="A320" t="s">
        <v>397</v>
      </c>
      <c r="B320" t="s">
        <v>398</v>
      </c>
      <c r="C320" t="s">
        <v>10465</v>
      </c>
      <c r="D320" t="s">
        <v>204</v>
      </c>
      <c r="E320">
        <v>60240.215936350003</v>
      </c>
      <c r="F320">
        <v>3854.05</v>
      </c>
      <c r="G320">
        <v>-2.6247713207118002</v>
      </c>
      <c r="H320">
        <f>(Table2[[#This Row],[1Y Return vs Nifty]]-AVERAGE(Table2[1Y Return vs Nifty]))/_xlfn.STDEV.P(Table2[1Y Return vs Nifty])</f>
        <v>-0.56956744222818168</v>
      </c>
      <c r="I320">
        <v>-22.640271172622899</v>
      </c>
      <c r="J320">
        <f>(Table2[[#This Row],[1M Return vs Nifty]]-AVERAGE(Table2[1M Return vs Nifty]))/_xlfn.STDEV.P(Table2[1M Return vs Nifty])</f>
        <v>-2.1486575021300078</v>
      </c>
      <c r="K320">
        <v>10.2257211677308</v>
      </c>
      <c r="L320">
        <f>(Table2[[#This Row],[6M Return vs Nifty]]-AVERAGE(Table2[6M Return vs Nifty]))/_xlfn.STDEV.P(Table2[6M Return vs Nifty])</f>
        <v>6.0862984872776145E-2</v>
      </c>
      <c r="M320">
        <v>-1.57828845276342</v>
      </c>
      <c r="N320">
        <f>(Table2[[#This Row],[1W Return vs Nifty]]-AVERAGE(Table2[1W Return vs Nifty]))/_xlfn.STDEV.P(Table2[1W Return vs Nifty])</f>
        <v>0.25772413082937812</v>
      </c>
      <c r="O320">
        <v>4236.87</v>
      </c>
      <c r="P320">
        <v>4204.2247070269495</v>
      </c>
      <c r="Q320">
        <v>3590.3486781087299</v>
      </c>
      <c r="R320">
        <v>18.561847007007199</v>
      </c>
      <c r="S320" s="2">
        <f>(Table2[[#This Row],[Close Price]]-Table2[[#This Row],[20D EMA]])/Table2[[#This Row],[20D EMA]]</f>
        <v>-9.0354436175761763E-2</v>
      </c>
      <c r="T320" s="2">
        <f>(Table2[[#This Row],[Close Price]]-Table2[[#This Row],[50D EMA]])/Table2[[#This Row],[50D EMA]]</f>
        <v>-8.3291149124752217E-2</v>
      </c>
      <c r="U320" s="2">
        <f>(Table2[[#This Row],[Close Price]]-Table2[[#This Row],[200D EMA]])/Table2[[#This Row],[200D EMA]]</f>
        <v>7.3447273658718545E-2</v>
      </c>
      <c r="V320">
        <v>1.5622810082638201</v>
      </c>
      <c r="W320">
        <v>3820</v>
      </c>
      <c r="X320">
        <v>3907.5</v>
      </c>
      <c r="Y320">
        <v>3820</v>
      </c>
      <c r="Z320">
        <v>3907.5</v>
      </c>
      <c r="AA320">
        <v>3820</v>
      </c>
      <c r="AB320">
        <v>4747</v>
      </c>
      <c r="AC320" s="2">
        <f>(Table2[[#This Row],[Close Price]]/Table2[[#This Row],[Day Low]])-1</f>
        <v>8.9136125654449838E-3</v>
      </c>
      <c r="AD320" s="2">
        <f>(Table2[[#This Row],[Day High]]/Table2[[#This Row],[Close Price]])-1</f>
        <v>1.3868527912196171E-2</v>
      </c>
      <c r="AE320" s="2">
        <f>(Table2[[#This Row],[Close Price]]/Table2[[#This Row],[Current Week Low]])-1</f>
        <v>8.9136125654449838E-3</v>
      </c>
      <c r="AF320" s="2">
        <f>(Table2[[#This Row],[Current Week High]]/Table2[[#This Row],[Close Price]])-1</f>
        <v>1.3868527912196171E-2</v>
      </c>
      <c r="AG320" s="2">
        <f>(Table2[[#This Row],[Close Price]]/Table2[[#This Row],[Current Month Low]])-1</f>
        <v>8.9136125654449838E-3</v>
      </c>
      <c r="AH320" s="2">
        <f>(Table2[[#This Row],[Current Month High]]/Table2[[#This Row],[Close Price]])-1</f>
        <v>0.23169133768373529</v>
      </c>
      <c r="AI320">
        <v>28.4622669659189</v>
      </c>
      <c r="AJ320">
        <v>47.540387412908601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-7.0000000000000007E-2</v>
      </c>
      <c r="AM320" t="s">
        <v>10506</v>
      </c>
      <c r="AN320">
        <v>-17.39</v>
      </c>
      <c r="AO320" t="s">
        <v>10506</v>
      </c>
      <c r="AP320">
        <v>0.103143517875681</v>
      </c>
      <c r="AQ320">
        <f>(Table2[[#This Row],[Sharpe Ratio]]-AVERAGE(Table2[Sharpe Ratio]))/_xlfn.STDEV.P(Table2[Sharpe Ratio])</f>
        <v>0.62720297882595999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-1.7724348498300757</v>
      </c>
      <c r="AS320">
        <f>_xlfn.RANK.AVG(Table2[[#This Row],[1Y Return vs Nifty Z-Score]],Table2[1Y Return vs Nifty Z-Score])</f>
        <v>520</v>
      </c>
      <c r="AT320">
        <f>_xlfn.RANK.AVG(Table2[[#This Row],[6M Return vs Nifty Z-Score]],Table2[6M Return vs Nifty Z-Score])</f>
        <v>305</v>
      </c>
      <c r="AU320">
        <f>_xlfn.RANK.AVG(Table2[[#This Row],[Sharpe Ratio Z-Score]],Table2[Sharpe Ratio Z-Score])</f>
        <v>195</v>
      </c>
      <c r="AV320">
        <f>(Table2[[#This Row],[Rank 1Y]]+Table2[[#This Row],[Rank 6M]]+Table2[[#This Row],[Rank Sharpe]])/3</f>
        <v>340</v>
      </c>
    </row>
    <row r="321" spans="1:48" x14ac:dyDescent="0.3">
      <c r="A321" t="s">
        <v>459</v>
      </c>
      <c r="B321" t="s">
        <v>460</v>
      </c>
      <c r="C321" t="s">
        <v>10461</v>
      </c>
      <c r="D321" t="s">
        <v>51</v>
      </c>
      <c r="E321">
        <v>47609.73929125</v>
      </c>
      <c r="F321">
        <v>4320.7</v>
      </c>
      <c r="G321">
        <v>42.6741796123952</v>
      </c>
      <c r="H321">
        <f>(Table2[[#This Row],[1Y Return vs Nifty]]-AVERAGE(Table2[1Y Return vs Nifty]))/_xlfn.STDEV.P(Table2[1Y Return vs Nifty])</f>
        <v>4.82430707136422E-2</v>
      </c>
      <c r="I321">
        <v>-16.041040788019998</v>
      </c>
      <c r="J321">
        <f>(Table2[[#This Row],[1M Return vs Nifty]]-AVERAGE(Table2[1M Return vs Nifty]))/_xlfn.STDEV.P(Table2[1M Return vs Nifty])</f>
        <v>-1.4366333669453284</v>
      </c>
      <c r="K321">
        <v>6.4573951660027102</v>
      </c>
      <c r="L321">
        <f>(Table2[[#This Row],[6M Return vs Nifty]]-AVERAGE(Table2[6M Return vs Nifty]))/_xlfn.STDEV.P(Table2[6M Return vs Nifty])</f>
        <v>-6.3568204123447505E-2</v>
      </c>
      <c r="M321">
        <v>-5.3136554710409003</v>
      </c>
      <c r="N321">
        <f>(Table2[[#This Row],[1W Return vs Nifty]]-AVERAGE(Table2[1W Return vs Nifty]))/_xlfn.STDEV.P(Table2[1W Return vs Nifty])</f>
        <v>-0.68335577426396787</v>
      </c>
      <c r="O321">
        <v>4454.12</v>
      </c>
      <c r="P321">
        <v>4490.6505951946501</v>
      </c>
      <c r="Q321">
        <v>3981.0724711111002</v>
      </c>
      <c r="R321">
        <v>38.592859094449103</v>
      </c>
      <c r="S321" s="2">
        <f>(Table2[[#This Row],[Close Price]]-Table2[[#This Row],[20D EMA]])/Table2[[#This Row],[20D EMA]]</f>
        <v>-2.9954289511732974E-2</v>
      </c>
      <c r="T321" s="2">
        <f>(Table2[[#This Row],[Close Price]]-Table2[[#This Row],[50D EMA]])/Table2[[#This Row],[50D EMA]]</f>
        <v>-3.7845428316447251E-2</v>
      </c>
      <c r="U321" s="2">
        <f>(Table2[[#This Row],[Close Price]]-Table2[[#This Row],[200D EMA]])/Table2[[#This Row],[200D EMA]]</f>
        <v>8.5310561752750771E-2</v>
      </c>
      <c r="V321">
        <v>0.28363499167685202</v>
      </c>
      <c r="W321">
        <v>4135.2</v>
      </c>
      <c r="X321">
        <v>4459</v>
      </c>
      <c r="Y321">
        <v>4135.2</v>
      </c>
      <c r="Z321">
        <v>4459</v>
      </c>
      <c r="AA321">
        <v>4135.2</v>
      </c>
      <c r="AB321">
        <v>4743.8500000000004</v>
      </c>
      <c r="AC321" s="2">
        <f>(Table2[[#This Row],[Close Price]]/Table2[[#This Row],[Day Low]])-1</f>
        <v>4.4858773457148393E-2</v>
      </c>
      <c r="AD321" s="2">
        <f>(Table2[[#This Row],[Day High]]/Table2[[#This Row],[Close Price]])-1</f>
        <v>3.200870229360997E-2</v>
      </c>
      <c r="AE321" s="2">
        <f>(Table2[[#This Row],[Close Price]]/Table2[[#This Row],[Current Week Low]])-1</f>
        <v>4.4858773457148393E-2</v>
      </c>
      <c r="AF321" s="2">
        <f>(Table2[[#This Row],[Current Week High]]/Table2[[#This Row],[Close Price]])-1</f>
        <v>3.200870229360997E-2</v>
      </c>
      <c r="AG321" s="2">
        <f>(Table2[[#This Row],[Close Price]]/Table2[[#This Row],[Current Month Low]])-1</f>
        <v>4.4858773457148393E-2</v>
      </c>
      <c r="AH321" s="2">
        <f>(Table2[[#This Row],[Current Month High]]/Table2[[#This Row],[Close Price]])-1</f>
        <v>9.7935519707454954E-2</v>
      </c>
      <c r="AI321">
        <v>15.675700696646301</v>
      </c>
      <c r="AJ321">
        <v>73.306325458264794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-0.18</v>
      </c>
      <c r="AM321" t="s">
        <v>10506</v>
      </c>
      <c r="AN321">
        <v>-6.01</v>
      </c>
      <c r="AO321" t="s">
        <v>10506</v>
      </c>
      <c r="AP321">
        <v>2.4960108607652E-2</v>
      </c>
      <c r="AQ321">
        <f>(Table2[[#This Row],[Sharpe Ratio]]-AVERAGE(Table2[Sharpe Ratio]))/_xlfn.STDEV.P(Table2[Sharpe Ratio])</f>
        <v>-0.26282920494813605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272</v>
      </c>
      <c r="AT321">
        <f>_xlfn.RANK.AVG(Table2[[#This Row],[6M Return vs Nifty Z-Score]],Table2[6M Return vs Nifty Z-Score])</f>
        <v>340</v>
      </c>
      <c r="AU321">
        <f>_xlfn.RANK.AVG(Table2[[#This Row],[Sharpe Ratio Z-Score]],Table2[Sharpe Ratio Z-Score])</f>
        <v>408</v>
      </c>
      <c r="AV321">
        <f>(Table2[[#This Row],[Rank 1Y]]+Table2[[#This Row],[Rank 6M]]+Table2[[#This Row],[Rank Sharpe]])/3</f>
        <v>340</v>
      </c>
    </row>
    <row r="322" spans="1:48" x14ac:dyDescent="0.3">
      <c r="A322" t="s">
        <v>933</v>
      </c>
      <c r="B322" t="s">
        <v>934</v>
      </c>
      <c r="C322" t="s">
        <v>628</v>
      </c>
      <c r="D322" t="s">
        <v>628</v>
      </c>
      <c r="E322">
        <v>15446.271941999999</v>
      </c>
      <c r="F322">
        <v>534.15</v>
      </c>
      <c r="G322">
        <v>19.3055856640479</v>
      </c>
      <c r="H322">
        <f>(Table2[[#This Row],[1Y Return vs Nifty]]-AVERAGE(Table2[1Y Return vs Nifty]))/_xlfn.STDEV.P(Table2[1Y Return vs Nifty])</f>
        <v>-0.27046989540509447</v>
      </c>
      <c r="I322">
        <v>5.5564518521864903</v>
      </c>
      <c r="J322">
        <f>(Table2[[#This Row],[1M Return vs Nifty]]-AVERAGE(Table2[1M Return vs Nifty]))/_xlfn.STDEV.P(Table2[1M Return vs Nifty])</f>
        <v>0.89362866712151967</v>
      </c>
      <c r="K322">
        <v>22.610919645985899</v>
      </c>
      <c r="L322">
        <f>(Table2[[#This Row],[6M Return vs Nifty]]-AVERAGE(Table2[6M Return vs Nifty]))/_xlfn.STDEV.P(Table2[6M Return vs Nifty])</f>
        <v>0.46982573700642311</v>
      </c>
      <c r="M322">
        <v>-0.36105399511380898</v>
      </c>
      <c r="N322">
        <f>(Table2[[#This Row],[1W Return vs Nifty]]-AVERAGE(Table2[1W Return vs Nifty]))/_xlfn.STDEV.P(Table2[1W Return vs Nifty])</f>
        <v>0.56439142276512122</v>
      </c>
      <c r="O322">
        <v>514.41</v>
      </c>
      <c r="P322">
        <v>488.13626252578598</v>
      </c>
      <c r="Q322">
        <v>435.65986114898601</v>
      </c>
      <c r="R322">
        <v>56.291231646201297</v>
      </c>
      <c r="S322" s="2">
        <f>(Table2[[#This Row],[Close Price]]-Table2[[#This Row],[20D EMA]])/Table2[[#This Row],[20D EMA]]</f>
        <v>3.8374059602262804E-2</v>
      </c>
      <c r="T322" s="2">
        <f>(Table2[[#This Row],[Close Price]]-Table2[[#This Row],[50D EMA]])/Table2[[#This Row],[50D EMA]]</f>
        <v>9.4264124603492871E-2</v>
      </c>
      <c r="U322" s="2">
        <f>(Table2[[#This Row],[Close Price]]-Table2[[#This Row],[200D EMA]])/Table2[[#This Row],[200D EMA]]</f>
        <v>0.22607117991375505</v>
      </c>
      <c r="V322">
        <v>2.0081313448126799</v>
      </c>
      <c r="W322">
        <v>514.70000000000005</v>
      </c>
      <c r="X322">
        <v>539.45000000000005</v>
      </c>
      <c r="Y322">
        <v>514.70000000000005</v>
      </c>
      <c r="Z322">
        <v>539.45000000000005</v>
      </c>
      <c r="AA322">
        <v>477.8</v>
      </c>
      <c r="AB322">
        <v>585</v>
      </c>
      <c r="AC322" s="2">
        <f>(Table2[[#This Row],[Close Price]]/Table2[[#This Row],[Day Low]])-1</f>
        <v>3.7789003302894697E-2</v>
      </c>
      <c r="AD322" s="2">
        <f>(Table2[[#This Row],[Day High]]/Table2[[#This Row],[Close Price]])-1</f>
        <v>9.9223064682205653E-3</v>
      </c>
      <c r="AE322" s="2">
        <f>(Table2[[#This Row],[Close Price]]/Table2[[#This Row],[Current Week Low]])-1</f>
        <v>3.7789003302894697E-2</v>
      </c>
      <c r="AF322" s="2">
        <f>(Table2[[#This Row],[Current Week High]]/Table2[[#This Row],[Close Price]])-1</f>
        <v>9.9223064682205653E-3</v>
      </c>
      <c r="AG322" s="2">
        <f>(Table2[[#This Row],[Close Price]]/Table2[[#This Row],[Current Month Low]])-1</f>
        <v>0.11793637505232302</v>
      </c>
      <c r="AH322" s="2">
        <f>(Table2[[#This Row],[Current Month High]]/Table2[[#This Row],[Close Price]])-1</f>
        <v>9.5197978096040581E-2</v>
      </c>
      <c r="AI322">
        <v>9.5197978096040501</v>
      </c>
      <c r="AJ322">
        <v>59.733851674641102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0.11</v>
      </c>
      <c r="AM322" t="s">
        <v>10507</v>
      </c>
      <c r="AN322">
        <v>10.77</v>
      </c>
      <c r="AO322" t="s">
        <v>10507</v>
      </c>
      <c r="AP322">
        <v>1.1839209616585E-2</v>
      </c>
      <c r="AQ322">
        <f>(Table2[[#This Row],[Sharpe Ratio]]-AVERAGE(Table2[Sharpe Ratio]))/_xlfn.STDEV.P(Table2[Sharpe Ratio])</f>
        <v>-0.41219621888921398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1.2451797125987556</v>
      </c>
      <c r="AS322">
        <f>_xlfn.RANK.AVG(Table2[[#This Row],[1Y Return vs Nifty Z-Score]],Table2[1Y Return vs Nifty Z-Score])</f>
        <v>382</v>
      </c>
      <c r="AT322">
        <f>_xlfn.RANK.AVG(Table2[[#This Row],[6M Return vs Nifty Z-Score]],Table2[6M Return vs Nifty Z-Score])</f>
        <v>197</v>
      </c>
      <c r="AU322">
        <f>_xlfn.RANK.AVG(Table2[[#This Row],[Sharpe Ratio Z-Score]],Table2[Sharpe Ratio Z-Score])</f>
        <v>446</v>
      </c>
      <c r="AV322">
        <f>(Table2[[#This Row],[Rank 1Y]]+Table2[[#This Row],[Rank 6M]]+Table2[[#This Row],[Rank Sharpe]])/3</f>
        <v>341.66666666666669</v>
      </c>
    </row>
    <row r="323" spans="1:48" x14ac:dyDescent="0.3">
      <c r="A323" t="s">
        <v>1899</v>
      </c>
      <c r="B323" t="s">
        <v>1900</v>
      </c>
      <c r="C323" t="s">
        <v>10475</v>
      </c>
      <c r="D323" t="s">
        <v>271</v>
      </c>
      <c r="E323">
        <v>3489.2444676599998</v>
      </c>
      <c r="F323">
        <v>140.21</v>
      </c>
      <c r="G323">
        <v>35.019801274421397</v>
      </c>
      <c r="H323">
        <f>(Table2[[#This Row],[1Y Return vs Nifty]]-AVERAGE(Table2[1Y Return vs Nifty]))/_xlfn.STDEV.P(Table2[1Y Return vs Nifty])</f>
        <v>-5.6151298467613957E-2</v>
      </c>
      <c r="I323">
        <v>-1.34051790201309</v>
      </c>
      <c r="J323">
        <f>(Table2[[#This Row],[1M Return vs Nifty]]-AVERAGE(Table2[1M Return vs Nifty]))/_xlfn.STDEV.P(Table2[1M Return vs Nifty])</f>
        <v>0.14947993485622724</v>
      </c>
      <c r="K323">
        <v>16.689608035356301</v>
      </c>
      <c r="L323">
        <f>(Table2[[#This Row],[6M Return vs Nifty]]-AVERAGE(Table2[6M Return vs Nifty]))/_xlfn.STDEV.P(Table2[6M Return vs Nifty])</f>
        <v>0.27430235506178696</v>
      </c>
      <c r="M323">
        <v>-5.9252419025653502</v>
      </c>
      <c r="N323">
        <f>(Table2[[#This Row],[1W Return vs Nifty]]-AVERAGE(Table2[1W Return vs Nifty]))/_xlfn.STDEV.P(Table2[1W Return vs Nifty])</f>
        <v>-0.83743747443404004</v>
      </c>
      <c r="O323">
        <v>137.58000000000001</v>
      </c>
      <c r="P323">
        <v>123.225426425123</v>
      </c>
      <c r="Q323">
        <v>104.612775307877</v>
      </c>
      <c r="R323">
        <v>48.573607031194598</v>
      </c>
      <c r="S323" s="2">
        <f>(Table2[[#This Row],[Close Price]]-Table2[[#This Row],[20D EMA]])/Table2[[#This Row],[20D EMA]]</f>
        <v>1.9116150603285326E-2</v>
      </c>
      <c r="T323" s="2">
        <f>(Table2[[#This Row],[Close Price]]-Table2[[#This Row],[50D EMA]])/Table2[[#This Row],[50D EMA]]</f>
        <v>0.13783335199247657</v>
      </c>
      <c r="U323" s="2">
        <f>(Table2[[#This Row],[Close Price]]-Table2[[#This Row],[200D EMA]])/Table2[[#This Row],[200D EMA]]</f>
        <v>0.34027607610408794</v>
      </c>
      <c r="V323">
        <v>1.27467914564667</v>
      </c>
      <c r="W323">
        <v>131.84</v>
      </c>
      <c r="X323">
        <v>142.38999999999999</v>
      </c>
      <c r="Y323">
        <v>131.84</v>
      </c>
      <c r="Z323">
        <v>142.38999999999999</v>
      </c>
      <c r="AA323">
        <v>125.35</v>
      </c>
      <c r="AB323">
        <v>164.5</v>
      </c>
      <c r="AC323" s="2">
        <f>(Table2[[#This Row],[Close Price]]/Table2[[#This Row],[Day Low]])-1</f>
        <v>6.3486043689320315E-2</v>
      </c>
      <c r="AD323" s="2">
        <f>(Table2[[#This Row],[Day High]]/Table2[[#This Row],[Close Price]])-1</f>
        <v>1.5548106411810592E-2</v>
      </c>
      <c r="AE323" s="2">
        <f>(Table2[[#This Row],[Close Price]]/Table2[[#This Row],[Current Week Low]])-1</f>
        <v>6.3486043689320315E-2</v>
      </c>
      <c r="AF323" s="2">
        <f>(Table2[[#This Row],[Current Week High]]/Table2[[#This Row],[Close Price]])-1</f>
        <v>1.5548106411810592E-2</v>
      </c>
      <c r="AG323" s="2">
        <f>(Table2[[#This Row],[Close Price]]/Table2[[#This Row],[Current Month Low]])-1</f>
        <v>0.11854806541683294</v>
      </c>
      <c r="AH323" s="2">
        <f>(Table2[[#This Row],[Current Month High]]/Table2[[#This Row],[Close Price]])-1</f>
        <v>0.1732401397903145</v>
      </c>
      <c r="AI323">
        <v>17.324013979031399</v>
      </c>
      <c r="AJ323">
        <v>71.825980392156794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0.35</v>
      </c>
      <c r="AM323" t="s">
        <v>10507</v>
      </c>
      <c r="AN323">
        <v>1.1299999999999999</v>
      </c>
      <c r="AO323" t="s">
        <v>10507</v>
      </c>
      <c r="AP323">
        <v>1.74417067677E-4</v>
      </c>
      <c r="AQ323">
        <f>(Table2[[#This Row],[Sharpe Ratio]]-AVERAGE(Table2[Sharpe Ratio]))/_xlfn.STDEV.P(Table2[Sharpe Ratio])</f>
        <v>-0.54498706138093234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-1.0147935443645721</v>
      </c>
      <c r="AS323">
        <f>_xlfn.RANK.AVG(Table2[[#This Row],[1Y Return vs Nifty Z-Score]],Table2[1Y Return vs Nifty Z-Score])</f>
        <v>304</v>
      </c>
      <c r="AT323">
        <f>_xlfn.RANK.AVG(Table2[[#This Row],[6M Return vs Nifty Z-Score]],Table2[6M Return vs Nifty Z-Score])</f>
        <v>242</v>
      </c>
      <c r="AU323">
        <f>_xlfn.RANK.AVG(Table2[[#This Row],[Sharpe Ratio Z-Score]],Table2[Sharpe Ratio Z-Score])</f>
        <v>482</v>
      </c>
      <c r="AV323">
        <f>(Table2[[#This Row],[Rank 1Y]]+Table2[[#This Row],[Rank 6M]]+Table2[[#This Row],[Rank Sharpe]])/3</f>
        <v>342.66666666666669</v>
      </c>
    </row>
    <row r="324" spans="1:48" x14ac:dyDescent="0.3">
      <c r="A324" t="s">
        <v>60</v>
      </c>
      <c r="B324" t="s">
        <v>61</v>
      </c>
      <c r="C324" t="s">
        <v>10466</v>
      </c>
      <c r="D324" t="s">
        <v>62</v>
      </c>
      <c r="E324">
        <v>380858.43646295002</v>
      </c>
      <c r="F324">
        <v>1587.35</v>
      </c>
      <c r="G324">
        <v>20.1231967583048</v>
      </c>
      <c r="H324">
        <f>(Table2[[#This Row],[1Y Return vs Nifty]]-AVERAGE(Table2[1Y Return vs Nifty]))/_xlfn.STDEV.P(Table2[1Y Return vs Nifty])</f>
        <v>-0.25931889258660301</v>
      </c>
      <c r="I324">
        <v>1.4606979845364201</v>
      </c>
      <c r="J324">
        <f>(Table2[[#This Row],[1M Return vs Nifty]]-AVERAGE(Table2[1M Return vs Nifty]))/_xlfn.STDEV.P(Table2[1M Return vs Nifty])</f>
        <v>0.45171719630107349</v>
      </c>
      <c r="K324">
        <v>1.5501515851794601</v>
      </c>
      <c r="L324">
        <f>(Table2[[#This Row],[6M Return vs Nifty]]-AVERAGE(Table2[6M Return vs Nifty]))/_xlfn.STDEV.P(Table2[6M Return vs Nifty])</f>
        <v>-0.22560677328543241</v>
      </c>
      <c r="M324">
        <v>-0.34047044330924803</v>
      </c>
      <c r="N324">
        <f>(Table2[[#This Row],[1W Return vs Nifty]]-AVERAGE(Table2[1W Return vs Nifty]))/_xlfn.STDEV.P(Table2[1W Return vs Nifty])</f>
        <v>0.5695771961801398</v>
      </c>
      <c r="O324">
        <v>1558.59</v>
      </c>
      <c r="P324">
        <v>1535.19909024296</v>
      </c>
      <c r="Q324">
        <v>1415.11137797932</v>
      </c>
      <c r="R324">
        <v>59.9995955135945</v>
      </c>
      <c r="S324" s="2">
        <f>(Table2[[#This Row],[Close Price]]-Table2[[#This Row],[20D EMA]])/Table2[[#This Row],[20D EMA]]</f>
        <v>1.8452575725495475E-2</v>
      </c>
      <c r="T324" s="2">
        <f>(Table2[[#This Row],[Close Price]]-Table2[[#This Row],[50D EMA]])/Table2[[#This Row],[50D EMA]]</f>
        <v>3.3970128101617453E-2</v>
      </c>
      <c r="U324" s="2">
        <f>(Table2[[#This Row],[Close Price]]-Table2[[#This Row],[200D EMA]])/Table2[[#This Row],[200D EMA]]</f>
        <v>0.12171382740673363</v>
      </c>
      <c r="V324">
        <v>0.53562644495902501</v>
      </c>
      <c r="W324">
        <v>1555.05</v>
      </c>
      <c r="X324">
        <v>1589.5</v>
      </c>
      <c r="Y324">
        <v>1555.05</v>
      </c>
      <c r="Z324">
        <v>1589.5</v>
      </c>
      <c r="AA324">
        <v>1498.3</v>
      </c>
      <c r="AB324">
        <v>1602.5</v>
      </c>
      <c r="AC324" s="2">
        <f>(Table2[[#This Row],[Close Price]]/Table2[[#This Row],[Day Low]])-1</f>
        <v>2.0771036301083567E-2</v>
      </c>
      <c r="AD324" s="2">
        <f>(Table2[[#This Row],[Day High]]/Table2[[#This Row],[Close Price]])-1</f>
        <v>1.354458689009963E-3</v>
      </c>
      <c r="AE324" s="2">
        <f>(Table2[[#This Row],[Close Price]]/Table2[[#This Row],[Current Week Low]])-1</f>
        <v>2.0771036301083567E-2</v>
      </c>
      <c r="AF324" s="2">
        <f>(Table2[[#This Row],[Current Week High]]/Table2[[#This Row],[Close Price]])-1</f>
        <v>1.354458689009963E-3</v>
      </c>
      <c r="AG324" s="2">
        <f>(Table2[[#This Row],[Close Price]]/Table2[[#This Row],[Current Month Low]])-1</f>
        <v>5.9434025228592313E-2</v>
      </c>
      <c r="AH324" s="2">
        <f>(Table2[[#This Row],[Current Month High]]/Table2[[#This Row],[Close Price]])-1</f>
        <v>9.5442089016286591E-3</v>
      </c>
      <c r="AI324">
        <v>3.2444010457680998</v>
      </c>
      <c r="AJ324">
        <v>48.5795853418823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-0.03</v>
      </c>
      <c r="AM324" t="s">
        <v>10506</v>
      </c>
      <c r="AN324">
        <v>3.48</v>
      </c>
      <c r="AO324" t="s">
        <v>10507</v>
      </c>
      <c r="AP324">
        <v>7.5840773028690994E-2</v>
      </c>
      <c r="AQ324">
        <f>(Table2[[#This Row],[Sharpe Ratio]]-AVERAGE(Table2[Sharpe Ratio]))/_xlfn.STDEV.P(Table2[Sharpe Ratio])</f>
        <v>0.31639123696539584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0.85275996357457373</v>
      </c>
      <c r="AS324">
        <f>_xlfn.RANK.AVG(Table2[[#This Row],[1Y Return vs Nifty Z-Score]],Table2[1Y Return vs Nifty Z-Score])</f>
        <v>378</v>
      </c>
      <c r="AT324">
        <f>_xlfn.RANK.AVG(Table2[[#This Row],[6M Return vs Nifty Z-Score]],Table2[6M Return vs Nifty Z-Score])</f>
        <v>407</v>
      </c>
      <c r="AU324">
        <f>_xlfn.RANK.AVG(Table2[[#This Row],[Sharpe Ratio Z-Score]],Table2[Sharpe Ratio Z-Score])</f>
        <v>245</v>
      </c>
      <c r="AV324">
        <f>(Table2[[#This Row],[Rank 1Y]]+Table2[[#This Row],[Rank 6M]]+Table2[[#This Row],[Rank Sharpe]])/3</f>
        <v>343.33333333333331</v>
      </c>
    </row>
    <row r="325" spans="1:48" x14ac:dyDescent="0.3">
      <c r="A325" t="s">
        <v>380</v>
      </c>
      <c r="B325" t="s">
        <v>381</v>
      </c>
      <c r="C325" t="s">
        <v>10472</v>
      </c>
      <c r="D325" t="s">
        <v>382</v>
      </c>
      <c r="E325">
        <v>63308.729228939999</v>
      </c>
      <c r="F325">
        <v>1039.05</v>
      </c>
      <c r="G325">
        <v>28.549087654011299</v>
      </c>
      <c r="H325">
        <f>(Table2[[#This Row],[1Y Return vs Nifty]]-AVERAGE(Table2[1Y Return vs Nifty]))/_xlfn.STDEV.P(Table2[1Y Return vs Nifty])</f>
        <v>-0.14440223626148424</v>
      </c>
      <c r="I325">
        <v>-10.317871333255001</v>
      </c>
      <c r="J325">
        <f>(Table2[[#This Row],[1M Return vs Nifty]]-AVERAGE(Table2[1M Return vs Nifty]))/_xlfn.STDEV.P(Table2[1M Return vs Nifty])</f>
        <v>-0.81913184873009037</v>
      </c>
      <c r="K325">
        <v>12.2825894317799</v>
      </c>
      <c r="L325">
        <f>(Table2[[#This Row],[6M Return vs Nifty]]-AVERAGE(Table2[6M Return vs Nifty]))/_xlfn.STDEV.P(Table2[6M Return vs Nifty])</f>
        <v>0.12878135594440293</v>
      </c>
      <c r="M325">
        <v>-4.0688001049331497</v>
      </c>
      <c r="N325">
        <f>(Table2[[#This Row],[1W Return vs Nifty]]-AVERAGE(Table2[1W Return vs Nifty]))/_xlfn.STDEV.P(Table2[1W Return vs Nifty])</f>
        <v>-0.36972973321918412</v>
      </c>
      <c r="O325">
        <v>1047.8</v>
      </c>
      <c r="P325">
        <v>1043.43001270335</v>
      </c>
      <c r="Q325">
        <v>931.13250520280906</v>
      </c>
      <c r="R325">
        <v>47.159527660773399</v>
      </c>
      <c r="S325" s="2">
        <f>(Table2[[#This Row],[Close Price]]-Table2[[#This Row],[20D EMA]])/Table2[[#This Row],[20D EMA]]</f>
        <v>-8.3508303111280782E-3</v>
      </c>
      <c r="T325" s="2">
        <f>(Table2[[#This Row],[Close Price]]-Table2[[#This Row],[50D EMA]])/Table2[[#This Row],[50D EMA]]</f>
        <v>-4.1977062668556052E-3</v>
      </c>
      <c r="U325" s="2">
        <f>(Table2[[#This Row],[Close Price]]-Table2[[#This Row],[200D EMA]])/Table2[[#This Row],[200D EMA]]</f>
        <v>0.11589918104479179</v>
      </c>
      <c r="V325">
        <v>1.0344119085946599</v>
      </c>
      <c r="W325">
        <v>991.05</v>
      </c>
      <c r="X325">
        <v>1045.95</v>
      </c>
      <c r="Y325">
        <v>991.05</v>
      </c>
      <c r="Z325">
        <v>1045.95</v>
      </c>
      <c r="AA325">
        <v>991.05</v>
      </c>
      <c r="AB325">
        <v>1075</v>
      </c>
      <c r="AC325" s="2">
        <f>(Table2[[#This Row],[Close Price]]/Table2[[#This Row],[Day Low]])-1</f>
        <v>4.8433479642802979E-2</v>
      </c>
      <c r="AD325" s="2">
        <f>(Table2[[#This Row],[Day High]]/Table2[[#This Row],[Close Price]])-1</f>
        <v>6.640681391655967E-3</v>
      </c>
      <c r="AE325" s="2">
        <f>(Table2[[#This Row],[Close Price]]/Table2[[#This Row],[Current Week Low]])-1</f>
        <v>4.8433479642802979E-2</v>
      </c>
      <c r="AF325" s="2">
        <f>(Table2[[#This Row],[Current Week High]]/Table2[[#This Row],[Close Price]])-1</f>
        <v>6.640681391655967E-3</v>
      </c>
      <c r="AG325" s="2">
        <f>(Table2[[#This Row],[Close Price]]/Table2[[#This Row],[Current Month Low]])-1</f>
        <v>4.8433479642802979E-2</v>
      </c>
      <c r="AH325" s="2">
        <f>(Table2[[#This Row],[Current Month High]]/Table2[[#This Row],[Close Price]])-1</f>
        <v>3.4598912468119858E-2</v>
      </c>
      <c r="AI325">
        <v>13.565275973244701</v>
      </c>
      <c r="AJ325">
        <v>60.868555503947903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-7.0000000000000007E-2</v>
      </c>
      <c r="AM325" t="s">
        <v>10506</v>
      </c>
      <c r="AN325">
        <v>1.61</v>
      </c>
      <c r="AO325" t="s">
        <v>10507</v>
      </c>
      <c r="AP325">
        <v>2.3780252700444999E-2</v>
      </c>
      <c r="AQ325">
        <f>(Table2[[#This Row],[Sharpe Ratio]]-AVERAGE(Table2[Sharpe Ratio]))/_xlfn.STDEV.P(Table2[Sharpe Ratio])</f>
        <v>-0.27626056768175922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-1.480743029948115</v>
      </c>
      <c r="AS325">
        <f>_xlfn.RANK.AVG(Table2[[#This Row],[1Y Return vs Nifty Z-Score]],Table2[1Y Return vs Nifty Z-Score])</f>
        <v>340</v>
      </c>
      <c r="AT325">
        <f>_xlfn.RANK.AVG(Table2[[#This Row],[6M Return vs Nifty Z-Score]],Table2[6M Return vs Nifty Z-Score])</f>
        <v>279</v>
      </c>
      <c r="AU325">
        <f>_xlfn.RANK.AVG(Table2[[#This Row],[Sharpe Ratio Z-Score]],Table2[Sharpe Ratio Z-Score])</f>
        <v>411</v>
      </c>
      <c r="AV325">
        <f>(Table2[[#This Row],[Rank 1Y]]+Table2[[#This Row],[Rank 6M]]+Table2[[#This Row],[Rank Sharpe]])/3</f>
        <v>343.33333333333331</v>
      </c>
    </row>
    <row r="326" spans="1:48" x14ac:dyDescent="0.3">
      <c r="A326" t="s">
        <v>735</v>
      </c>
      <c r="B326" t="s">
        <v>736</v>
      </c>
      <c r="C326" t="s">
        <v>10469</v>
      </c>
      <c r="D326" t="s">
        <v>268</v>
      </c>
      <c r="E326">
        <v>21522.496215120002</v>
      </c>
      <c r="F326">
        <v>680.7</v>
      </c>
      <c r="G326">
        <v>-1.5354670062203399</v>
      </c>
      <c r="H326">
        <f>(Table2[[#This Row],[1Y Return vs Nifty]]-AVERAGE(Table2[1Y Return vs Nifty]))/_xlfn.STDEV.P(Table2[1Y Return vs Nifty])</f>
        <v>-0.55471094680338673</v>
      </c>
      <c r="I326">
        <v>-13.8145771820422</v>
      </c>
      <c r="J326">
        <f>(Table2[[#This Row],[1M Return vs Nifty]]-AVERAGE(Table2[1M Return vs Nifty]))/_xlfn.STDEV.P(Table2[1M Return vs Nifty])</f>
        <v>-1.1964090178658868</v>
      </c>
      <c r="K326">
        <v>9.2307779824019995</v>
      </c>
      <c r="L326">
        <f>(Table2[[#This Row],[6M Return vs Nifty]]-AVERAGE(Table2[6M Return vs Nifty]))/_xlfn.STDEV.P(Table2[6M Return vs Nifty])</f>
        <v>2.8009679856867416E-2</v>
      </c>
      <c r="M326">
        <v>-6.4801595528644897</v>
      </c>
      <c r="N326">
        <f>(Table2[[#This Row],[1W Return vs Nifty]]-AVERAGE(Table2[1W Return vs Nifty]))/_xlfn.STDEV.P(Table2[1W Return vs Nifty])</f>
        <v>-0.97724217023042614</v>
      </c>
      <c r="O326">
        <v>699.4</v>
      </c>
      <c r="P326">
        <v>679.65250671177296</v>
      </c>
      <c r="Q326">
        <v>611.60517558925301</v>
      </c>
      <c r="R326">
        <v>37.263638689671303</v>
      </c>
      <c r="S326" s="2">
        <f>(Table2[[#This Row],[Close Price]]-Table2[[#This Row],[20D EMA]])/Table2[[#This Row],[20D EMA]]</f>
        <v>-2.6737203317128869E-2</v>
      </c>
      <c r="T326" s="2">
        <f>(Table2[[#This Row],[Close Price]]-Table2[[#This Row],[50D EMA]])/Table2[[#This Row],[50D EMA]]</f>
        <v>1.5412188991915374E-3</v>
      </c>
      <c r="U326" s="2">
        <f>(Table2[[#This Row],[Close Price]]-Table2[[#This Row],[200D EMA]])/Table2[[#This Row],[200D EMA]]</f>
        <v>0.11297292300408904</v>
      </c>
      <c r="V326">
        <v>0.66346916847619897</v>
      </c>
      <c r="W326">
        <v>654</v>
      </c>
      <c r="X326">
        <v>682.8</v>
      </c>
      <c r="Y326">
        <v>654</v>
      </c>
      <c r="Z326">
        <v>682.8</v>
      </c>
      <c r="AA326">
        <v>654</v>
      </c>
      <c r="AB326">
        <v>762.2</v>
      </c>
      <c r="AC326" s="2">
        <f>(Table2[[#This Row],[Close Price]]/Table2[[#This Row],[Day Low]])-1</f>
        <v>4.0825688073394595E-2</v>
      </c>
      <c r="AD326" s="2">
        <f>(Table2[[#This Row],[Day High]]/Table2[[#This Row],[Close Price]])-1</f>
        <v>3.0850594975759815E-3</v>
      </c>
      <c r="AE326" s="2">
        <f>(Table2[[#This Row],[Close Price]]/Table2[[#This Row],[Current Week Low]])-1</f>
        <v>4.0825688073394595E-2</v>
      </c>
      <c r="AF326" s="2">
        <f>(Table2[[#This Row],[Current Week High]]/Table2[[#This Row],[Close Price]])-1</f>
        <v>3.0850594975759815E-3</v>
      </c>
      <c r="AG326" s="2">
        <f>(Table2[[#This Row],[Close Price]]/Table2[[#This Row],[Current Month Low]])-1</f>
        <v>4.0825688073394595E-2</v>
      </c>
      <c r="AH326" s="2">
        <f>(Table2[[#This Row],[Current Month High]]/Table2[[#This Row],[Close Price]])-1</f>
        <v>0.11972969002497424</v>
      </c>
      <c r="AI326">
        <v>17.3718231232554</v>
      </c>
      <c r="AJ326">
        <v>47.019438444924397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-0.03</v>
      </c>
      <c r="AM326" t="s">
        <v>10506</v>
      </c>
      <c r="AN326">
        <v>-7.65</v>
      </c>
      <c r="AO326" t="s">
        <v>10506</v>
      </c>
      <c r="AP326">
        <v>9.6231292160533E-2</v>
      </c>
      <c r="AQ326">
        <f>(Table2[[#This Row],[Sharpe Ratio]]-AVERAGE(Table2[Sharpe Ratio]))/_xlfn.STDEV.P(Table2[Sharpe Ratio])</f>
        <v>0.54851488622946099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-2.1518375688133711</v>
      </c>
      <c r="AS326">
        <f>_xlfn.RANK.AVG(Table2[[#This Row],[1Y Return vs Nifty Z-Score]],Table2[1Y Return vs Nifty Z-Score])</f>
        <v>509</v>
      </c>
      <c r="AT326">
        <f>_xlfn.RANK.AVG(Table2[[#This Row],[6M Return vs Nifty Z-Score]],Table2[6M Return vs Nifty Z-Score])</f>
        <v>315</v>
      </c>
      <c r="AU326">
        <f>_xlfn.RANK.AVG(Table2[[#This Row],[Sharpe Ratio Z-Score]],Table2[Sharpe Ratio Z-Score])</f>
        <v>206</v>
      </c>
      <c r="AV326">
        <f>(Table2[[#This Row],[Rank 1Y]]+Table2[[#This Row],[Rank 6M]]+Table2[[#This Row],[Rank Sharpe]])/3</f>
        <v>343.33333333333331</v>
      </c>
    </row>
    <row r="327" spans="1:48" x14ac:dyDescent="0.3">
      <c r="A327" t="s">
        <v>1072</v>
      </c>
      <c r="B327" t="s">
        <v>1073</v>
      </c>
      <c r="C327" t="s">
        <v>10465</v>
      </c>
      <c r="D327" t="s">
        <v>391</v>
      </c>
      <c r="E327">
        <v>11473.143294145</v>
      </c>
      <c r="F327">
        <v>440.05</v>
      </c>
      <c r="G327">
        <v>57.148140594849998</v>
      </c>
      <c r="H327">
        <f>(Table2[[#This Row],[1Y Return vs Nifty]]-AVERAGE(Table2[1Y Return vs Nifty]))/_xlfn.STDEV.P(Table2[1Y Return vs Nifty])</f>
        <v>0.2456464338086341</v>
      </c>
      <c r="I327">
        <v>7.4013029224684503</v>
      </c>
      <c r="J327">
        <f>(Table2[[#This Row],[1M Return vs Nifty]]-AVERAGE(Table2[1M Return vs Nifty]))/_xlfn.STDEV.P(Table2[1M Return vs Nifty])</f>
        <v>1.0926789216673893</v>
      </c>
      <c r="K327">
        <v>-20.465093575338301</v>
      </c>
      <c r="L327">
        <f>(Table2[[#This Row],[6M Return vs Nifty]]-AVERAGE(Table2[6M Return vs Nifty]))/_xlfn.STDEV.P(Table2[6M Return vs Nifty])</f>
        <v>-0.95255638701586587</v>
      </c>
      <c r="M327">
        <v>-3.7036737306172198</v>
      </c>
      <c r="N327">
        <f>(Table2[[#This Row],[1W Return vs Nifty]]-AVERAGE(Table2[1W Return vs Nifty]))/_xlfn.STDEV.P(Table2[1W Return vs Nifty])</f>
        <v>-0.27774062157179219</v>
      </c>
      <c r="O327">
        <v>443.83</v>
      </c>
      <c r="P327">
        <v>429.78538545900398</v>
      </c>
      <c r="Q327">
        <v>392.89942678816101</v>
      </c>
      <c r="R327">
        <v>42.852921446753001</v>
      </c>
      <c r="S327" s="2">
        <f>(Table2[[#This Row],[Close Price]]-Table2[[#This Row],[20D EMA]])/Table2[[#This Row],[20D EMA]]</f>
        <v>-8.5167744406641575E-3</v>
      </c>
      <c r="T327" s="2">
        <f>(Table2[[#This Row],[Close Price]]-Table2[[#This Row],[50D EMA]])/Table2[[#This Row],[50D EMA]]</f>
        <v>2.3883116756130713E-2</v>
      </c>
      <c r="U327" s="2">
        <f>(Table2[[#This Row],[Close Price]]-Table2[[#This Row],[200D EMA]])/Table2[[#This Row],[200D EMA]]</f>
        <v>0.12000672436017858</v>
      </c>
      <c r="V327">
        <v>1.91061493519099</v>
      </c>
      <c r="W327">
        <v>432</v>
      </c>
      <c r="X327">
        <v>446.95</v>
      </c>
      <c r="Y327">
        <v>432</v>
      </c>
      <c r="Z327">
        <v>446.95</v>
      </c>
      <c r="AA327">
        <v>432</v>
      </c>
      <c r="AB327">
        <v>511</v>
      </c>
      <c r="AC327" s="2">
        <f>(Table2[[#This Row],[Close Price]]/Table2[[#This Row],[Day Low]])-1</f>
        <v>1.8634259259259212E-2</v>
      </c>
      <c r="AD327" s="2">
        <f>(Table2[[#This Row],[Day High]]/Table2[[#This Row],[Close Price]])-1</f>
        <v>1.5680036359504657E-2</v>
      </c>
      <c r="AE327" s="2">
        <f>(Table2[[#This Row],[Close Price]]/Table2[[#This Row],[Current Week Low]])-1</f>
        <v>1.8634259259259212E-2</v>
      </c>
      <c r="AF327" s="2">
        <f>(Table2[[#This Row],[Current Week High]]/Table2[[#This Row],[Close Price]])-1</f>
        <v>1.5680036359504657E-2</v>
      </c>
      <c r="AG327" s="2">
        <f>(Table2[[#This Row],[Close Price]]/Table2[[#This Row],[Current Month Low]])-1</f>
        <v>1.8634259259259212E-2</v>
      </c>
      <c r="AH327" s="2">
        <f>(Table2[[#This Row],[Current Month High]]/Table2[[#This Row],[Close Price]])-1</f>
        <v>0.16123167821838424</v>
      </c>
      <c r="AI327">
        <v>25.8834223383706</v>
      </c>
      <c r="AJ327">
        <v>82.972972972972897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-0.08</v>
      </c>
      <c r="AM327" t="s">
        <v>10506</v>
      </c>
      <c r="AN327">
        <v>-2.9</v>
      </c>
      <c r="AO327" t="s">
        <v>10506</v>
      </c>
      <c r="AP327">
        <v>0.104814588294302</v>
      </c>
      <c r="AQ327">
        <f>(Table2[[#This Row],[Sharpe Ratio]]-AVERAGE(Table2[Sharpe Ratio]))/_xlfn.STDEV.P(Table2[Sharpe Ratio])</f>
        <v>0.64622627888220008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0.75425462577056535</v>
      </c>
      <c r="AS327">
        <f>_xlfn.RANK.AVG(Table2[[#This Row],[1Y Return vs Nifty Z-Score]],Table2[1Y Return vs Nifty Z-Score])</f>
        <v>219</v>
      </c>
      <c r="AT327">
        <f>_xlfn.RANK.AVG(Table2[[#This Row],[6M Return vs Nifty Z-Score]],Table2[6M Return vs Nifty Z-Score])</f>
        <v>619</v>
      </c>
      <c r="AU327">
        <f>_xlfn.RANK.AVG(Table2[[#This Row],[Sharpe Ratio Z-Score]],Table2[Sharpe Ratio Z-Score])</f>
        <v>192</v>
      </c>
      <c r="AV327">
        <f>(Table2[[#This Row],[Rank 1Y]]+Table2[[#This Row],[Rank 6M]]+Table2[[#This Row],[Rank Sharpe]])/3</f>
        <v>343.33333333333331</v>
      </c>
    </row>
    <row r="328" spans="1:48" x14ac:dyDescent="0.3">
      <c r="A328" t="s">
        <v>886</v>
      </c>
      <c r="B328" t="s">
        <v>887</v>
      </c>
      <c r="C328" t="s">
        <v>10472</v>
      </c>
      <c r="D328" t="s">
        <v>888</v>
      </c>
      <c r="E328">
        <v>16850.184241965999</v>
      </c>
      <c r="F328">
        <v>244.57</v>
      </c>
      <c r="G328">
        <v>52.5197162156242</v>
      </c>
      <c r="H328">
        <f>(Table2[[#This Row],[1Y Return vs Nifty]]-AVERAGE(Table2[1Y Return vs Nifty]))/_xlfn.STDEV.P(Table2[1Y Return vs Nifty])</f>
        <v>0.18252158917228603</v>
      </c>
      <c r="I328">
        <v>15.1061215564063</v>
      </c>
      <c r="J328">
        <f>(Table2[[#This Row],[1M Return vs Nifty]]-AVERAGE(Table2[1M Return vs Nifty]))/_xlfn.STDEV.P(Table2[1M Return vs Nifty])</f>
        <v>1.923990529970107</v>
      </c>
      <c r="K328">
        <v>14.732431148649001</v>
      </c>
      <c r="L328">
        <f>(Table2[[#This Row],[6M Return vs Nifty]]-AVERAGE(Table2[6M Return vs Nifty]))/_xlfn.STDEV.P(Table2[6M Return vs Nifty])</f>
        <v>0.20967582142928379</v>
      </c>
      <c r="M328">
        <v>-2.58578594337459</v>
      </c>
      <c r="N328">
        <f>(Table2[[#This Row],[1W Return vs Nifty]]-AVERAGE(Table2[1W Return vs Nifty]))/_xlfn.STDEV.P(Table2[1W Return vs Nifty])</f>
        <v>3.8974952653671921E-3</v>
      </c>
      <c r="O328">
        <v>234.32</v>
      </c>
      <c r="P328">
        <v>218.53696194307099</v>
      </c>
      <c r="Q328">
        <v>192.669222983293</v>
      </c>
      <c r="R328">
        <v>59.340449199157497</v>
      </c>
      <c r="S328" s="2">
        <f>(Table2[[#This Row],[Close Price]]-Table2[[#This Row],[20D EMA]])/Table2[[#This Row],[20D EMA]]</f>
        <v>4.3743598497780811E-2</v>
      </c>
      <c r="T328" s="2">
        <f>(Table2[[#This Row],[Close Price]]-Table2[[#This Row],[50D EMA]])/Table2[[#This Row],[50D EMA]]</f>
        <v>0.11912418762236945</v>
      </c>
      <c r="U328" s="2">
        <f>(Table2[[#This Row],[Close Price]]-Table2[[#This Row],[200D EMA]])/Table2[[#This Row],[200D EMA]]</f>
        <v>0.26937762146478106</v>
      </c>
      <c r="V328">
        <v>1.55628210157658</v>
      </c>
      <c r="W328">
        <v>240.81</v>
      </c>
      <c r="X328">
        <v>249.39</v>
      </c>
      <c r="Y328">
        <v>240.81</v>
      </c>
      <c r="Z328">
        <v>249.39</v>
      </c>
      <c r="AA328">
        <v>208.45</v>
      </c>
      <c r="AB328">
        <v>258.95</v>
      </c>
      <c r="AC328" s="2">
        <f>(Table2[[#This Row],[Close Price]]/Table2[[#This Row],[Day Low]])-1</f>
        <v>1.5613969519538085E-2</v>
      </c>
      <c r="AD328" s="2">
        <f>(Table2[[#This Row],[Day High]]/Table2[[#This Row],[Close Price]])-1</f>
        <v>1.9708059042401027E-2</v>
      </c>
      <c r="AE328" s="2">
        <f>(Table2[[#This Row],[Close Price]]/Table2[[#This Row],[Current Week Low]])-1</f>
        <v>1.5613969519538085E-2</v>
      </c>
      <c r="AF328" s="2">
        <f>(Table2[[#This Row],[Current Week High]]/Table2[[#This Row],[Close Price]])-1</f>
        <v>1.9708059042401027E-2</v>
      </c>
      <c r="AG328" s="2">
        <f>(Table2[[#This Row],[Close Price]]/Table2[[#This Row],[Current Month Low]])-1</f>
        <v>0.17327896378028318</v>
      </c>
      <c r="AH328" s="2">
        <f>(Table2[[#This Row],[Current Month High]]/Table2[[#This Row],[Close Price]])-1</f>
        <v>5.8797072412806184E-2</v>
      </c>
      <c r="AI328">
        <v>5.8797072412806104</v>
      </c>
      <c r="AJ328">
        <v>79.172161172161097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-0.03</v>
      </c>
      <c r="AM328" t="s">
        <v>10506</v>
      </c>
      <c r="AN328">
        <v>9.11</v>
      </c>
      <c r="AO328" t="s">
        <v>10507</v>
      </c>
      <c r="AP328">
        <v>-8.2184733367580004E-3</v>
      </c>
      <c r="AQ328">
        <f>(Table2[[#This Row],[Sharpe Ratio]]-AVERAGE(Table2[Sharpe Ratio]))/_xlfn.STDEV.P(Table2[Sharpe Ratio])</f>
        <v>-0.64053089407857566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1.6795545417584683</v>
      </c>
      <c r="AS328">
        <f>_xlfn.RANK.AVG(Table2[[#This Row],[1Y Return vs Nifty Z-Score]],Table2[1Y Return vs Nifty Z-Score])</f>
        <v>226</v>
      </c>
      <c r="AT328">
        <f>_xlfn.RANK.AVG(Table2[[#This Row],[6M Return vs Nifty Z-Score]],Table2[6M Return vs Nifty Z-Score])</f>
        <v>256</v>
      </c>
      <c r="AU328">
        <f>_xlfn.RANK.AVG(Table2[[#This Row],[Sharpe Ratio Z-Score]],Table2[Sharpe Ratio Z-Score])</f>
        <v>549</v>
      </c>
      <c r="AV328">
        <f>(Table2[[#This Row],[Rank 1Y]]+Table2[[#This Row],[Rank 6M]]+Table2[[#This Row],[Rank Sharpe]])/3</f>
        <v>343.66666666666669</v>
      </c>
    </row>
    <row r="329" spans="1:48" x14ac:dyDescent="0.3">
      <c r="A329" t="s">
        <v>1907</v>
      </c>
      <c r="B329" t="s">
        <v>1908</v>
      </c>
      <c r="C329" t="s">
        <v>10465</v>
      </c>
      <c r="D329" t="s">
        <v>204</v>
      </c>
      <c r="E329">
        <v>3426.8197319999999</v>
      </c>
      <c r="F329">
        <v>1302</v>
      </c>
      <c r="G329">
        <v>12.056452563977601</v>
      </c>
      <c r="H329">
        <f>(Table2[[#This Row],[1Y Return vs Nifty]]-AVERAGE(Table2[1Y Return vs Nifty]))/_xlfn.STDEV.P(Table2[1Y Return vs Nifty])</f>
        <v>-0.36933732051503848</v>
      </c>
      <c r="I329">
        <v>-3.7465931293085402</v>
      </c>
      <c r="J329">
        <f>(Table2[[#This Row],[1M Return vs Nifty]]-AVERAGE(Table2[1M Return vs Nifty]))/_xlfn.STDEV.P(Table2[1M Return vs Nifty])</f>
        <v>-0.11012361480942251</v>
      </c>
      <c r="K329">
        <v>-1.8286400384811199</v>
      </c>
      <c r="L329">
        <f>(Table2[[#This Row],[6M Return vs Nifty]]-AVERAGE(Table2[6M Return vs Nifty]))/_xlfn.STDEV.P(Table2[6M Return vs Nifty])</f>
        <v>-0.33717542708814652</v>
      </c>
      <c r="M329">
        <v>-3.3824092667506802</v>
      </c>
      <c r="N329">
        <f>(Table2[[#This Row],[1W Return vs Nifty]]-AVERAGE(Table2[1W Return vs Nifty]))/_xlfn.STDEV.P(Table2[1W Return vs Nifty])</f>
        <v>-0.19680198028539825</v>
      </c>
      <c r="O329">
        <v>1323.92</v>
      </c>
      <c r="P329">
        <v>1277.4570798694201</v>
      </c>
      <c r="Q329">
        <v>1140.4436125419099</v>
      </c>
      <c r="R329">
        <v>40.399180278703099</v>
      </c>
      <c r="S329" s="2">
        <f>(Table2[[#This Row],[Close Price]]-Table2[[#This Row],[20D EMA]])/Table2[[#This Row],[20D EMA]]</f>
        <v>-1.6556891655084952E-2</v>
      </c>
      <c r="T329" s="2">
        <f>(Table2[[#This Row],[Close Price]]-Table2[[#This Row],[50D EMA]])/Table2[[#This Row],[50D EMA]]</f>
        <v>1.9212324638796185E-2</v>
      </c>
      <c r="U329" s="2">
        <f>(Table2[[#This Row],[Close Price]]-Table2[[#This Row],[200D EMA]])/Table2[[#This Row],[200D EMA]]</f>
        <v>0.14166100426306966</v>
      </c>
      <c r="V329">
        <v>0.75560404991144503</v>
      </c>
      <c r="W329">
        <v>1275</v>
      </c>
      <c r="X329">
        <v>1311</v>
      </c>
      <c r="Y329">
        <v>1275</v>
      </c>
      <c r="Z329">
        <v>1311</v>
      </c>
      <c r="AA329">
        <v>1275</v>
      </c>
      <c r="AB329">
        <v>1406.8</v>
      </c>
      <c r="AC329" s="2">
        <f>(Table2[[#This Row],[Close Price]]/Table2[[#This Row],[Day Low]])-1</f>
        <v>2.1176470588235352E-2</v>
      </c>
      <c r="AD329" s="2">
        <f>(Table2[[#This Row],[Day High]]/Table2[[#This Row],[Close Price]])-1</f>
        <v>6.9124423963133896E-3</v>
      </c>
      <c r="AE329" s="2">
        <f>(Table2[[#This Row],[Close Price]]/Table2[[#This Row],[Current Week Low]])-1</f>
        <v>2.1176470588235352E-2</v>
      </c>
      <c r="AF329" s="2">
        <f>(Table2[[#This Row],[Current Week High]]/Table2[[#This Row],[Close Price]])-1</f>
        <v>6.9124423963133896E-3</v>
      </c>
      <c r="AG329" s="2">
        <f>(Table2[[#This Row],[Close Price]]/Table2[[#This Row],[Current Month Low]])-1</f>
        <v>2.1176470588235352E-2</v>
      </c>
      <c r="AH329" s="2">
        <f>(Table2[[#This Row],[Current Month High]]/Table2[[#This Row],[Close Price]])-1</f>
        <v>8.0491551459293431E-2</v>
      </c>
      <c r="AI329">
        <v>8.0491551459293404</v>
      </c>
      <c r="AJ329">
        <v>58.394160583941598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-0.03</v>
      </c>
      <c r="AM329" t="s">
        <v>10506</v>
      </c>
      <c r="AN329">
        <v>-2.42</v>
      </c>
      <c r="AO329" t="s">
        <v>10506</v>
      </c>
      <c r="AP329">
        <v>0.115740123047233</v>
      </c>
      <c r="AQ329">
        <f>(Table2[[#This Row],[Sharpe Ratio]]-AVERAGE(Table2[Sharpe Ratio]))/_xlfn.STDEV.P(Table2[Sharpe Ratio])</f>
        <v>0.7706014838788865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-0.24283685881911926</v>
      </c>
      <c r="AS329">
        <f>_xlfn.RANK.AVG(Table2[[#This Row],[1Y Return vs Nifty Z-Score]],Table2[1Y Return vs Nifty Z-Score])</f>
        <v>427</v>
      </c>
      <c r="AT329">
        <f>_xlfn.RANK.AVG(Table2[[#This Row],[6M Return vs Nifty Z-Score]],Table2[6M Return vs Nifty Z-Score])</f>
        <v>435</v>
      </c>
      <c r="AU329">
        <f>_xlfn.RANK.AVG(Table2[[#This Row],[Sharpe Ratio Z-Score]],Table2[Sharpe Ratio Z-Score])</f>
        <v>169</v>
      </c>
      <c r="AV329">
        <f>(Table2[[#This Row],[Rank 1Y]]+Table2[[#This Row],[Rank 6M]]+Table2[[#This Row],[Rank Sharpe]])/3</f>
        <v>343.66666666666669</v>
      </c>
    </row>
    <row r="330" spans="1:48" x14ac:dyDescent="0.3">
      <c r="A330" t="s">
        <v>315</v>
      </c>
      <c r="B330" t="s">
        <v>316</v>
      </c>
      <c r="C330" t="s">
        <v>10471</v>
      </c>
      <c r="D330" t="s">
        <v>143</v>
      </c>
      <c r="E330">
        <v>80500</v>
      </c>
      <c r="F330">
        <v>1006.25</v>
      </c>
      <c r="G330">
        <v>38.091000209139203</v>
      </c>
      <c r="H330">
        <f>(Table2[[#This Row],[1Y Return vs Nifty]]-AVERAGE(Table2[1Y Return vs Nifty]))/_xlfn.STDEV.P(Table2[1Y Return vs Nifty])</f>
        <v>-1.4264699548219312E-2</v>
      </c>
      <c r="I330">
        <v>-7.1811643768739302</v>
      </c>
      <c r="J330">
        <f>(Table2[[#This Row],[1M Return vs Nifty]]-AVERAGE(Table2[1M Return vs Nifty]))/_xlfn.STDEV.P(Table2[1M Return vs Nifty])</f>
        <v>-0.48069676951904805</v>
      </c>
      <c r="K330">
        <v>-6.0370331658877099</v>
      </c>
      <c r="L330">
        <f>(Table2[[#This Row],[6M Return vs Nifty]]-AVERAGE(Table2[6M Return vs Nifty]))/_xlfn.STDEV.P(Table2[6M Return vs Nifty])</f>
        <v>-0.4761377568777132</v>
      </c>
      <c r="M330">
        <v>-5.0569128857404699</v>
      </c>
      <c r="N330">
        <f>(Table2[[#This Row],[1W Return vs Nifty]]-AVERAGE(Table2[1W Return vs Nifty]))/_xlfn.STDEV.P(Table2[1W Return vs Nifty])</f>
        <v>-0.61867262890617447</v>
      </c>
      <c r="O330">
        <v>1016.07</v>
      </c>
      <c r="P330">
        <v>1013.7575898794699</v>
      </c>
      <c r="Q330">
        <v>919.70667865960695</v>
      </c>
      <c r="R330">
        <v>44.272622278834902</v>
      </c>
      <c r="S330" s="2">
        <f>(Table2[[#This Row],[Close Price]]-Table2[[#This Row],[20D EMA]])/Table2[[#This Row],[20D EMA]]</f>
        <v>-9.6646884565040302E-3</v>
      </c>
      <c r="T330" s="2">
        <f>(Table2[[#This Row],[Close Price]]-Table2[[#This Row],[50D EMA]])/Table2[[#This Row],[50D EMA]]</f>
        <v>-7.4057052242267867E-3</v>
      </c>
      <c r="U330" s="2">
        <f>(Table2[[#This Row],[Close Price]]-Table2[[#This Row],[200D EMA]])/Table2[[#This Row],[200D EMA]]</f>
        <v>9.4098828842389695E-2</v>
      </c>
      <c r="V330">
        <v>0.94427419581656402</v>
      </c>
      <c r="W330">
        <v>971</v>
      </c>
      <c r="X330">
        <v>1011.95</v>
      </c>
      <c r="Y330">
        <v>971</v>
      </c>
      <c r="Z330">
        <v>1011.95</v>
      </c>
      <c r="AA330">
        <v>971</v>
      </c>
      <c r="AB330">
        <v>1059.45</v>
      </c>
      <c r="AC330" s="2">
        <f>(Table2[[#This Row],[Close Price]]/Table2[[#This Row],[Day Low]])-1</f>
        <v>3.6302780638516996E-2</v>
      </c>
      <c r="AD330" s="2">
        <f>(Table2[[#This Row],[Day High]]/Table2[[#This Row],[Close Price]])-1</f>
        <v>5.6645962732919664E-3</v>
      </c>
      <c r="AE330" s="2">
        <f>(Table2[[#This Row],[Close Price]]/Table2[[#This Row],[Current Week Low]])-1</f>
        <v>3.6302780638516996E-2</v>
      </c>
      <c r="AF330" s="2">
        <f>(Table2[[#This Row],[Current Week High]]/Table2[[#This Row],[Close Price]])-1</f>
        <v>5.6645962732919664E-3</v>
      </c>
      <c r="AG330" s="2">
        <f>(Table2[[#This Row],[Close Price]]/Table2[[#This Row],[Current Month Low]])-1</f>
        <v>3.6302780638516996E-2</v>
      </c>
      <c r="AH330" s="2">
        <f>(Table2[[#This Row],[Current Month High]]/Table2[[#This Row],[Close Price]])-1</f>
        <v>5.286956521739139E-2</v>
      </c>
      <c r="AI330">
        <v>13.1826086956521</v>
      </c>
      <c r="AJ330">
        <v>63.458414554905701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-0.13</v>
      </c>
      <c r="AM330" t="s">
        <v>10506</v>
      </c>
      <c r="AN330">
        <v>0.2</v>
      </c>
      <c r="AO330" t="s">
        <v>10507</v>
      </c>
      <c r="AP330">
        <v>7.1061819238203996E-2</v>
      </c>
      <c r="AQ330">
        <f>(Table2[[#This Row],[Sharpe Ratio]]-AVERAGE(Table2[Sharpe Ratio]))/_xlfn.STDEV.P(Table2[Sharpe Ratio])</f>
        <v>0.26198810056952682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-1.3277837542816282</v>
      </c>
      <c r="AS330">
        <f>_xlfn.RANK.AVG(Table2[[#This Row],[1Y Return vs Nifty Z-Score]],Table2[1Y Return vs Nifty Z-Score])</f>
        <v>293</v>
      </c>
      <c r="AT330">
        <f>_xlfn.RANK.AVG(Table2[[#This Row],[6M Return vs Nifty Z-Score]],Table2[6M Return vs Nifty Z-Score])</f>
        <v>481</v>
      </c>
      <c r="AU330">
        <f>_xlfn.RANK.AVG(Table2[[#This Row],[Sharpe Ratio Z-Score]],Table2[Sharpe Ratio Z-Score])</f>
        <v>258</v>
      </c>
      <c r="AV330">
        <f>(Table2[[#This Row],[Rank 1Y]]+Table2[[#This Row],[Rank 6M]]+Table2[[#This Row],[Rank Sharpe]])/3</f>
        <v>344</v>
      </c>
    </row>
    <row r="331" spans="1:48" x14ac:dyDescent="0.3">
      <c r="A331" t="s">
        <v>1452</v>
      </c>
      <c r="B331" t="s">
        <v>1453</v>
      </c>
      <c r="C331" t="s">
        <v>10471</v>
      </c>
      <c r="D331" t="s">
        <v>83</v>
      </c>
      <c r="E331">
        <v>6855.7522564699902</v>
      </c>
      <c r="F331">
        <v>3466.55</v>
      </c>
      <c r="G331">
        <v>32.505315768159299</v>
      </c>
      <c r="H331">
        <f>(Table2[[#This Row],[1Y Return vs Nifty]]-AVERAGE(Table2[1Y Return vs Nifty]))/_xlfn.STDEV.P(Table2[1Y Return vs Nifty])</f>
        <v>-9.0445151822023576E-2</v>
      </c>
      <c r="I331">
        <v>7.8520571914057404</v>
      </c>
      <c r="J331">
        <f>(Table2[[#This Row],[1M Return vs Nifty]]-AVERAGE(Table2[1M Return vs Nifty]))/_xlfn.STDEV.P(Table2[1M Return vs Nifty])</f>
        <v>1.1413130653199128</v>
      </c>
      <c r="K331">
        <v>55.437560461575401</v>
      </c>
      <c r="L331">
        <f>(Table2[[#This Row],[6M Return vs Nifty]]-AVERAGE(Table2[6M Return vs Nifty]))/_xlfn.STDEV.P(Table2[6M Return vs Nifty])</f>
        <v>1.5537706891052099</v>
      </c>
      <c r="M331">
        <v>-3.39476672867116</v>
      </c>
      <c r="N331">
        <f>(Table2[[#This Row],[1W Return vs Nifty]]-AVERAGE(Table2[1W Return vs Nifty]))/_xlfn.STDEV.P(Table2[1W Return vs Nifty])</f>
        <v>-0.19991529124906429</v>
      </c>
      <c r="O331">
        <v>3126.97</v>
      </c>
      <c r="P331">
        <v>2788.49882753064</v>
      </c>
      <c r="Q331">
        <v>2335.6958998311002</v>
      </c>
      <c r="R331">
        <v>77.3059974400133</v>
      </c>
      <c r="S331" s="2">
        <f>(Table2[[#This Row],[Close Price]]-Table2[[#This Row],[20D EMA]])/Table2[[#This Row],[20D EMA]]</f>
        <v>0.10859714036271548</v>
      </c>
      <c r="T331" s="2">
        <f>(Table2[[#This Row],[Close Price]]-Table2[[#This Row],[50D EMA]])/Table2[[#This Row],[50D EMA]]</f>
        <v>0.24315992740431222</v>
      </c>
      <c r="U331" s="2">
        <f>(Table2[[#This Row],[Close Price]]-Table2[[#This Row],[200D EMA]])/Table2[[#This Row],[200D EMA]]</f>
        <v>0.48416152986811117</v>
      </c>
      <c r="V331">
        <v>0.902995015876219</v>
      </c>
      <c r="W331">
        <v>3100</v>
      </c>
      <c r="X331">
        <v>3605.9</v>
      </c>
      <c r="Y331">
        <v>3100</v>
      </c>
      <c r="Z331">
        <v>3605.9</v>
      </c>
      <c r="AA331">
        <v>2784.1</v>
      </c>
      <c r="AB331">
        <v>3605.9</v>
      </c>
      <c r="AC331" s="2">
        <f>(Table2[[#This Row],[Close Price]]/Table2[[#This Row],[Day Low]])-1</f>
        <v>0.11824193548387107</v>
      </c>
      <c r="AD331" s="2">
        <f>(Table2[[#This Row],[Day High]]/Table2[[#This Row],[Close Price]])-1</f>
        <v>4.0198468217680361E-2</v>
      </c>
      <c r="AE331" s="2">
        <f>(Table2[[#This Row],[Close Price]]/Table2[[#This Row],[Current Week Low]])-1</f>
        <v>0.11824193548387107</v>
      </c>
      <c r="AF331" s="2">
        <f>(Table2[[#This Row],[Current Week High]]/Table2[[#This Row],[Close Price]])-1</f>
        <v>4.0198468217680361E-2</v>
      </c>
      <c r="AG331" s="2">
        <f>(Table2[[#This Row],[Close Price]]/Table2[[#This Row],[Current Month Low]])-1</f>
        <v>0.24512409755396725</v>
      </c>
      <c r="AH331" s="2">
        <f>(Table2[[#This Row],[Current Month High]]/Table2[[#This Row],[Close Price]])-1</f>
        <v>4.0198468217680361E-2</v>
      </c>
      <c r="AI331">
        <v>4.0198468217680299</v>
      </c>
      <c r="AJ331">
        <v>117.33855799373001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0.45</v>
      </c>
      <c r="AM331" t="s">
        <v>10507</v>
      </c>
      <c r="AN331">
        <v>13.4</v>
      </c>
      <c r="AO331" t="s">
        <v>10507</v>
      </c>
      <c r="AP331">
        <v>-6.8981722546260005E-2</v>
      </c>
      <c r="AQ331">
        <f>(Table2[[#This Row],[Sharpe Ratio]]-AVERAGE(Table2[Sharpe Ratio]))/_xlfn.STDEV.P(Table2[Sharpe Ratio])</f>
        <v>-1.3322537019410585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1.0724696094129764</v>
      </c>
      <c r="AS331">
        <f>_xlfn.RANK.AVG(Table2[[#This Row],[1Y Return vs Nifty Z-Score]],Table2[1Y Return vs Nifty Z-Score])</f>
        <v>315</v>
      </c>
      <c r="AT331">
        <f>_xlfn.RANK.AVG(Table2[[#This Row],[6M Return vs Nifty Z-Score]],Table2[6M Return vs Nifty Z-Score])</f>
        <v>54</v>
      </c>
      <c r="AU331">
        <f>_xlfn.RANK.AVG(Table2[[#This Row],[Sharpe Ratio Z-Score]],Table2[Sharpe Ratio Z-Score])</f>
        <v>663</v>
      </c>
      <c r="AV331">
        <f>(Table2[[#This Row],[Rank 1Y]]+Table2[[#This Row],[Rank 6M]]+Table2[[#This Row],[Rank Sharpe]])/3</f>
        <v>344</v>
      </c>
    </row>
    <row r="332" spans="1:48" x14ac:dyDescent="0.3">
      <c r="A332" t="s">
        <v>258</v>
      </c>
      <c r="B332" t="s">
        <v>259</v>
      </c>
      <c r="C332" t="s">
        <v>10461</v>
      </c>
      <c r="D332" t="s">
        <v>32</v>
      </c>
      <c r="E332">
        <v>103946.86737000001</v>
      </c>
      <c r="F332">
        <v>136.16999999999999</v>
      </c>
      <c r="G332">
        <v>29.475167522973699</v>
      </c>
      <c r="H332">
        <f>(Table2[[#This Row],[1Y Return vs Nifty]]-AVERAGE(Table2[1Y Return vs Nifty]))/_xlfn.STDEV.P(Table2[1Y Return vs Nifty])</f>
        <v>-0.13177188021386541</v>
      </c>
      <c r="I332">
        <v>-8.8154185702578491</v>
      </c>
      <c r="J332">
        <f>(Table2[[#This Row],[1M Return vs Nifty]]-AVERAGE(Table2[1M Return vs Nifty]))/_xlfn.STDEV.P(Table2[1M Return vs Nifty])</f>
        <v>-0.65702466851634012</v>
      </c>
      <c r="K332">
        <v>-16.318048044682801</v>
      </c>
      <c r="L332">
        <f>(Table2[[#This Row],[6M Return vs Nifty]]-AVERAGE(Table2[6M Return vs Nifty]))/_xlfn.STDEV.P(Table2[6M Return vs Nifty])</f>
        <v>-0.81561977219955206</v>
      </c>
      <c r="M332">
        <v>-0.56186478070662205</v>
      </c>
      <c r="N332">
        <f>(Table2[[#This Row],[1W Return vs Nifty]]-AVERAGE(Table2[1W Return vs Nifty]))/_xlfn.STDEV.P(Table2[1W Return vs Nifty])</f>
        <v>0.51379960832688432</v>
      </c>
      <c r="O332">
        <v>138.76</v>
      </c>
      <c r="P332">
        <v>142.011168951624</v>
      </c>
      <c r="Q332">
        <v>130.94233132186</v>
      </c>
      <c r="R332">
        <v>42.343244639260398</v>
      </c>
      <c r="S332" s="2">
        <f>(Table2[[#This Row],[Close Price]]-Table2[[#This Row],[20D EMA]])/Table2[[#This Row],[20D EMA]]</f>
        <v>-1.8665321418276187E-2</v>
      </c>
      <c r="T332" s="2">
        <f>(Table2[[#This Row],[Close Price]]-Table2[[#This Row],[50D EMA]])/Table2[[#This Row],[50D EMA]]</f>
        <v>-4.1131757415600198E-2</v>
      </c>
      <c r="U332" s="2">
        <f>(Table2[[#This Row],[Close Price]]-Table2[[#This Row],[200D EMA]])/Table2[[#This Row],[200D EMA]]</f>
        <v>3.9923442826829109E-2</v>
      </c>
      <c r="V332">
        <v>0.73421398064173804</v>
      </c>
      <c r="W332">
        <v>133.51</v>
      </c>
      <c r="X332">
        <v>138.96</v>
      </c>
      <c r="Y332">
        <v>133.51</v>
      </c>
      <c r="Z332">
        <v>138.96</v>
      </c>
      <c r="AA332">
        <v>133</v>
      </c>
      <c r="AB332">
        <v>142.74</v>
      </c>
      <c r="AC332" s="2">
        <f>(Table2[[#This Row],[Close Price]]/Table2[[#This Row],[Day Low]])-1</f>
        <v>1.9923601228372334E-2</v>
      </c>
      <c r="AD332" s="2">
        <f>(Table2[[#This Row],[Day High]]/Table2[[#This Row],[Close Price]])-1</f>
        <v>2.0489094514210437E-2</v>
      </c>
      <c r="AE332" s="2">
        <f>(Table2[[#This Row],[Close Price]]/Table2[[#This Row],[Current Week Low]])-1</f>
        <v>1.9923601228372334E-2</v>
      </c>
      <c r="AF332" s="2">
        <f>(Table2[[#This Row],[Current Week High]]/Table2[[#This Row],[Close Price]])-1</f>
        <v>2.0489094514210437E-2</v>
      </c>
      <c r="AG332" s="2">
        <f>(Table2[[#This Row],[Close Price]]/Table2[[#This Row],[Current Month Low]])-1</f>
        <v>2.383458646616532E-2</v>
      </c>
      <c r="AH332" s="2">
        <f>(Table2[[#This Row],[Current Month High]]/Table2[[#This Row],[Close Price]])-1</f>
        <v>4.8248512888301454E-2</v>
      </c>
      <c r="AI332">
        <v>26.679885437321001</v>
      </c>
      <c r="AJ332">
        <v>60.4832056570418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-0.17</v>
      </c>
      <c r="AM332" t="s">
        <v>10506</v>
      </c>
      <c r="AN332">
        <v>-0.01</v>
      </c>
      <c r="AO332" t="s">
        <v>10506</v>
      </c>
      <c r="AP332">
        <v>0.13516722591771799</v>
      </c>
      <c r="AQ332">
        <f>(Table2[[#This Row],[Sharpe Ratio]]-AVERAGE(Table2[Sharpe Ratio]))/_xlfn.STDEV.P(Table2[Sharpe Ratio])</f>
        <v>0.99175769789029511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336</v>
      </c>
      <c r="AT332">
        <f>_xlfn.RANK.AVG(Table2[[#This Row],[6M Return vs Nifty Z-Score]],Table2[6M Return vs Nifty Z-Score])</f>
        <v>587</v>
      </c>
      <c r="AU332">
        <f>_xlfn.RANK.AVG(Table2[[#This Row],[Sharpe Ratio Z-Score]],Table2[Sharpe Ratio Z-Score])</f>
        <v>122</v>
      </c>
      <c r="AV332">
        <f>(Table2[[#This Row],[Rank 1Y]]+Table2[[#This Row],[Rank 6M]]+Table2[[#This Row],[Rank Sharpe]])/3</f>
        <v>348.33333333333331</v>
      </c>
    </row>
    <row r="333" spans="1:48" x14ac:dyDescent="0.3">
      <c r="A333" t="s">
        <v>300</v>
      </c>
      <c r="B333" t="s">
        <v>301</v>
      </c>
      <c r="C333" t="s">
        <v>10471</v>
      </c>
      <c r="D333" t="s">
        <v>143</v>
      </c>
      <c r="E333">
        <v>89512.552273690002</v>
      </c>
      <c r="F333">
        <v>6929.65</v>
      </c>
      <c r="G333">
        <v>27.569314816271099</v>
      </c>
      <c r="H333">
        <f>(Table2[[#This Row],[1Y Return vs Nifty]]-AVERAGE(Table2[1Y Return vs Nifty]))/_xlfn.STDEV.P(Table2[1Y Return vs Nifty])</f>
        <v>-0.15776488477722156</v>
      </c>
      <c r="I333">
        <v>3.6829055726133402</v>
      </c>
      <c r="J333">
        <f>(Table2[[#This Row],[1M Return vs Nifty]]-AVERAGE(Table2[1M Return vs Nifty]))/_xlfn.STDEV.P(Table2[1M Return vs Nifty])</f>
        <v>0.69148234221763205</v>
      </c>
      <c r="K333">
        <v>26.486230307464499</v>
      </c>
      <c r="L333">
        <f>(Table2[[#This Row],[6M Return vs Nifty]]-AVERAGE(Table2[6M Return vs Nifty]))/_xlfn.STDEV.P(Table2[6M Return vs Nifty])</f>
        <v>0.59778958968700091</v>
      </c>
      <c r="M333">
        <v>-0.35927709244127898</v>
      </c>
      <c r="N333">
        <f>(Table2[[#This Row],[1W Return vs Nifty]]-AVERAGE(Table2[1W Return vs Nifty]))/_xlfn.STDEV.P(Table2[1W Return vs Nifty])</f>
        <v>0.56483909159933277</v>
      </c>
      <c r="O333">
        <v>6736.03</v>
      </c>
      <c r="P333">
        <v>6443.0362482693399</v>
      </c>
      <c r="Q333">
        <v>5579.4641475442404</v>
      </c>
      <c r="R333">
        <v>59.845254120060901</v>
      </c>
      <c r="S333" s="2">
        <f>(Table2[[#This Row],[Close Price]]-Table2[[#This Row],[20D EMA]])/Table2[[#This Row],[20D EMA]]</f>
        <v>2.8743933741387718E-2</v>
      </c>
      <c r="T333" s="2">
        <f>(Table2[[#This Row],[Close Price]]-Table2[[#This Row],[50D EMA]])/Table2[[#This Row],[50D EMA]]</f>
        <v>7.5525533766998248E-2</v>
      </c>
      <c r="U333" s="2">
        <f>(Table2[[#This Row],[Close Price]]-Table2[[#This Row],[200D EMA]])/Table2[[#This Row],[200D EMA]]</f>
        <v>0.2419920294765284</v>
      </c>
      <c r="V333">
        <v>0.86904177185839204</v>
      </c>
      <c r="W333">
        <v>6763.85</v>
      </c>
      <c r="X333">
        <v>7017.05</v>
      </c>
      <c r="Y333">
        <v>6763.85</v>
      </c>
      <c r="Z333">
        <v>7017.05</v>
      </c>
      <c r="AA333">
        <v>6569.1</v>
      </c>
      <c r="AB333">
        <v>7069.95</v>
      </c>
      <c r="AC333" s="2">
        <f>(Table2[[#This Row],[Close Price]]/Table2[[#This Row],[Day Low]])-1</f>
        <v>2.4512666602600541E-2</v>
      </c>
      <c r="AD333" s="2">
        <f>(Table2[[#This Row],[Day High]]/Table2[[#This Row],[Close Price]])-1</f>
        <v>1.2612469605247201E-2</v>
      </c>
      <c r="AE333" s="2">
        <f>(Table2[[#This Row],[Close Price]]/Table2[[#This Row],[Current Week Low]])-1</f>
        <v>2.4512666602600541E-2</v>
      </c>
      <c r="AF333" s="2">
        <f>(Table2[[#This Row],[Current Week High]]/Table2[[#This Row],[Close Price]])-1</f>
        <v>1.2612469605247201E-2</v>
      </c>
      <c r="AG333" s="2">
        <f>(Table2[[#This Row],[Close Price]]/Table2[[#This Row],[Current Month Low]])-1</f>
        <v>5.4885752995083026E-2</v>
      </c>
      <c r="AH333" s="2">
        <f>(Table2[[#This Row],[Current Month High]]/Table2[[#This Row],[Close Price]])-1</f>
        <v>2.0246332787370314E-2</v>
      </c>
      <c r="AI333">
        <v>2.02463327873703</v>
      </c>
      <c r="AJ333">
        <v>74.460291285356405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-0.05</v>
      </c>
      <c r="AM333" t="s">
        <v>10506</v>
      </c>
      <c r="AN333">
        <v>1.73</v>
      </c>
      <c r="AO333" t="s">
        <v>10507</v>
      </c>
      <c r="AP333">
        <v>-1.702064131631E-3</v>
      </c>
      <c r="AQ333">
        <f>(Table2[[#This Row],[Sharpe Ratio]]-AVERAGE(Table2[Sharpe Ratio]))/_xlfn.STDEV.P(Table2[Sharpe Ratio])</f>
        <v>-0.56634873740999347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1.1299974013167506</v>
      </c>
      <c r="AS333">
        <f>_xlfn.RANK.AVG(Table2[[#This Row],[1Y Return vs Nifty Z-Score]],Table2[1Y Return vs Nifty Z-Score])</f>
        <v>343</v>
      </c>
      <c r="AT333">
        <f>_xlfn.RANK.AVG(Table2[[#This Row],[6M Return vs Nifty Z-Score]],Table2[6M Return vs Nifty Z-Score])</f>
        <v>172</v>
      </c>
      <c r="AU333">
        <f>_xlfn.RANK.AVG(Table2[[#This Row],[Sharpe Ratio Z-Score]],Table2[Sharpe Ratio Z-Score])</f>
        <v>530</v>
      </c>
      <c r="AV333">
        <f>(Table2[[#This Row],[Rank 1Y]]+Table2[[#This Row],[Rank 6M]]+Table2[[#This Row],[Rank Sharpe]])/3</f>
        <v>348.33333333333331</v>
      </c>
    </row>
    <row r="334" spans="1:48" x14ac:dyDescent="0.3">
      <c r="A334" t="s">
        <v>1335</v>
      </c>
      <c r="B334" t="s">
        <v>1336</v>
      </c>
      <c r="C334" t="s">
        <v>10461</v>
      </c>
      <c r="D334" t="s">
        <v>21</v>
      </c>
      <c r="E334">
        <v>7943.4723195839997</v>
      </c>
      <c r="F334">
        <v>28.68</v>
      </c>
      <c r="G334">
        <v>68.354328085778207</v>
      </c>
      <c r="H334">
        <f>(Table2[[#This Row],[1Y Return vs Nifty]]-AVERAGE(Table2[1Y Return vs Nifty]))/_xlfn.STDEV.P(Table2[1Y Return vs Nifty])</f>
        <v>0.39848221254700378</v>
      </c>
      <c r="I334">
        <v>-14.2897992008884</v>
      </c>
      <c r="J334">
        <f>(Table2[[#This Row],[1M Return vs Nifty]]-AVERAGE(Table2[1M Return vs Nifty]))/_xlfn.STDEV.P(Table2[1M Return vs Nifty])</f>
        <v>-1.247683110035658</v>
      </c>
      <c r="K334">
        <v>-1.5858334144577699</v>
      </c>
      <c r="L334">
        <f>(Table2[[#This Row],[6M Return vs Nifty]]-AVERAGE(Table2[6M Return vs Nifty]))/_xlfn.STDEV.P(Table2[6M Return vs Nifty])</f>
        <v>-0.32915788377858957</v>
      </c>
      <c r="M334">
        <v>-5.0581266209391398</v>
      </c>
      <c r="N334">
        <f>(Table2[[#This Row],[1W Return vs Nifty]]-AVERAGE(Table2[1W Return vs Nifty]))/_xlfn.STDEV.P(Table2[1W Return vs Nifty])</f>
        <v>-0.61897841460272951</v>
      </c>
      <c r="O334">
        <v>30.01</v>
      </c>
      <c r="P334">
        <v>30.962603581564899</v>
      </c>
      <c r="Q334">
        <v>28.662446584429599</v>
      </c>
      <c r="R334">
        <v>24.472092412674002</v>
      </c>
      <c r="S334" s="2">
        <f>(Table2[[#This Row],[Close Price]]-Table2[[#This Row],[20D EMA]])/Table2[[#This Row],[20D EMA]]</f>
        <v>-4.4318560479840112E-2</v>
      </c>
      <c r="T334" s="2">
        <f>(Table2[[#This Row],[Close Price]]-Table2[[#This Row],[50D EMA]])/Table2[[#This Row],[50D EMA]]</f>
        <v>-7.3721306270379636E-2</v>
      </c>
      <c r="U334" s="2">
        <f>(Table2[[#This Row],[Close Price]]-Table2[[#This Row],[200D EMA]])/Table2[[#This Row],[200D EMA]]</f>
        <v>6.1241860560278514E-4</v>
      </c>
      <c r="V334">
        <v>0.78695228546890506</v>
      </c>
      <c r="W334">
        <v>28.01</v>
      </c>
      <c r="X334">
        <v>28.95</v>
      </c>
      <c r="Y334">
        <v>28.01</v>
      </c>
      <c r="Z334">
        <v>28.95</v>
      </c>
      <c r="AA334">
        <v>28</v>
      </c>
      <c r="AB334">
        <v>31.8</v>
      </c>
      <c r="AC334" s="2">
        <f>(Table2[[#This Row],[Close Price]]/Table2[[#This Row],[Day Low]])-1</f>
        <v>2.3920028561227991E-2</v>
      </c>
      <c r="AD334" s="2">
        <f>(Table2[[#This Row],[Day High]]/Table2[[#This Row],[Close Price]])-1</f>
        <v>9.4142259414224938E-3</v>
      </c>
      <c r="AE334" s="2">
        <f>(Table2[[#This Row],[Close Price]]/Table2[[#This Row],[Current Week Low]])-1</f>
        <v>2.3920028561227991E-2</v>
      </c>
      <c r="AF334" s="2">
        <f>(Table2[[#This Row],[Current Week High]]/Table2[[#This Row],[Close Price]])-1</f>
        <v>9.4142259414224938E-3</v>
      </c>
      <c r="AG334" s="2">
        <f>(Table2[[#This Row],[Close Price]]/Table2[[#This Row],[Current Month Low]])-1</f>
        <v>2.4285714285714244E-2</v>
      </c>
      <c r="AH334" s="2">
        <f>(Table2[[#This Row],[Current Month High]]/Table2[[#This Row],[Close Price]])-1</f>
        <v>0.10878661087866104</v>
      </c>
      <c r="AI334">
        <v>48.186889818688996</v>
      </c>
      <c r="AJ334">
        <v>109.34306569343001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-0.28999999999999998</v>
      </c>
      <c r="AM334" t="s">
        <v>10506</v>
      </c>
      <c r="AN334">
        <v>-4.24</v>
      </c>
      <c r="AO334" t="s">
        <v>10506</v>
      </c>
      <c r="AP334">
        <v>1.5497634078106001E-2</v>
      </c>
      <c r="AQ334">
        <f>(Table2[[#This Row],[Sharpe Ratio]]-AVERAGE(Table2[Sharpe Ratio]))/_xlfn.STDEV.P(Table2[Sharpe Ratio])</f>
        <v>-0.37054907733904879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176</v>
      </c>
      <c r="AT334">
        <f>_xlfn.RANK.AVG(Table2[[#This Row],[6M Return vs Nifty Z-Score]],Table2[6M Return vs Nifty Z-Score])</f>
        <v>433</v>
      </c>
      <c r="AU334">
        <f>_xlfn.RANK.AVG(Table2[[#This Row],[Sharpe Ratio Z-Score]],Table2[Sharpe Ratio Z-Score])</f>
        <v>438</v>
      </c>
      <c r="AV334">
        <f>(Table2[[#This Row],[Rank 1Y]]+Table2[[#This Row],[Rank 6M]]+Table2[[#This Row],[Rank Sharpe]])/3</f>
        <v>349</v>
      </c>
    </row>
    <row r="335" spans="1:48" x14ac:dyDescent="0.3">
      <c r="A335" t="s">
        <v>1694</v>
      </c>
      <c r="B335" t="s">
        <v>1695</v>
      </c>
      <c r="C335" t="s">
        <v>10463</v>
      </c>
      <c r="D335" t="s">
        <v>281</v>
      </c>
      <c r="E335">
        <v>4559.8395270999999</v>
      </c>
      <c r="F335">
        <v>236.5</v>
      </c>
      <c r="G335">
        <v>15.4814962196577</v>
      </c>
      <c r="H335">
        <f>(Table2[[#This Row],[1Y Return vs Nifty]]-AVERAGE(Table2[1Y Return vs Nifty]))/_xlfn.STDEV.P(Table2[1Y Return vs Nifty])</f>
        <v>-0.32262480434907687</v>
      </c>
      <c r="I335">
        <v>-12.1789741615002</v>
      </c>
      <c r="J335">
        <f>(Table2[[#This Row],[1M Return vs Nifty]]-AVERAGE(Table2[1M Return vs Nifty]))/_xlfn.STDEV.P(Table2[1M Return vs Nifty])</f>
        <v>-1.019935587127047</v>
      </c>
      <c r="K335">
        <v>-15.443567432722601</v>
      </c>
      <c r="L335">
        <f>(Table2[[#This Row],[6M Return vs Nifty]]-AVERAGE(Table2[6M Return vs Nifty]))/_xlfn.STDEV.P(Table2[6M Return vs Nifty])</f>
        <v>-0.78674417538270214</v>
      </c>
      <c r="M335">
        <v>2.5542911367216701</v>
      </c>
      <c r="N335">
        <f>(Table2[[#This Row],[1W Return vs Nifty]]-AVERAGE(Table2[1W Return vs Nifty]))/_xlfn.STDEV.P(Table2[1W Return vs Nifty])</f>
        <v>1.2988768713321663</v>
      </c>
      <c r="O335">
        <v>242.75</v>
      </c>
      <c r="P335">
        <v>242.479296969508</v>
      </c>
      <c r="Q335">
        <v>224.971586421143</v>
      </c>
      <c r="R335">
        <v>42.990302217495604</v>
      </c>
      <c r="S335" s="2">
        <f>(Table2[[#This Row],[Close Price]]-Table2[[#This Row],[20D EMA]])/Table2[[#This Row],[20D EMA]]</f>
        <v>-2.5746652935118436E-2</v>
      </c>
      <c r="T335" s="2">
        <f>(Table2[[#This Row],[Close Price]]-Table2[[#This Row],[50D EMA]])/Table2[[#This Row],[50D EMA]]</f>
        <v>-2.4658999940353265E-2</v>
      </c>
      <c r="U335" s="2">
        <f>(Table2[[#This Row],[Close Price]]-Table2[[#This Row],[200D EMA]])/Table2[[#This Row],[200D EMA]]</f>
        <v>5.1243864890902283E-2</v>
      </c>
      <c r="V335">
        <v>1.0398790027560301</v>
      </c>
      <c r="W335">
        <v>232.6</v>
      </c>
      <c r="X335">
        <v>239.95</v>
      </c>
      <c r="Y335">
        <v>232.6</v>
      </c>
      <c r="Z335">
        <v>239.95</v>
      </c>
      <c r="AA335">
        <v>229</v>
      </c>
      <c r="AB335">
        <v>255</v>
      </c>
      <c r="AC335" s="2">
        <f>(Table2[[#This Row],[Close Price]]/Table2[[#This Row],[Day Low]])-1</f>
        <v>1.6766981943250325E-2</v>
      </c>
      <c r="AD335" s="2">
        <f>(Table2[[#This Row],[Day High]]/Table2[[#This Row],[Close Price]])-1</f>
        <v>1.4587737843551718E-2</v>
      </c>
      <c r="AE335" s="2">
        <f>(Table2[[#This Row],[Close Price]]/Table2[[#This Row],[Current Week Low]])-1</f>
        <v>1.6766981943250325E-2</v>
      </c>
      <c r="AF335" s="2">
        <f>(Table2[[#This Row],[Current Week High]]/Table2[[#This Row],[Close Price]])-1</f>
        <v>1.4587737843551718E-2</v>
      </c>
      <c r="AG335" s="2">
        <f>(Table2[[#This Row],[Close Price]]/Table2[[#This Row],[Current Month Low]])-1</f>
        <v>3.2751091703056678E-2</v>
      </c>
      <c r="AH335" s="2">
        <f>(Table2[[#This Row],[Current Month High]]/Table2[[#This Row],[Close Price]])-1</f>
        <v>7.8224101479915431E-2</v>
      </c>
      <c r="AI335">
        <v>23.2135306553911</v>
      </c>
      <c r="AJ335">
        <v>44.075540664026697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-0.1</v>
      </c>
      <c r="AM335" t="s">
        <v>10506</v>
      </c>
      <c r="AN335">
        <v>-3.01</v>
      </c>
      <c r="AO335" t="s">
        <v>10506</v>
      </c>
      <c r="AP335">
        <v>0.168149744124866</v>
      </c>
      <c r="AQ335">
        <f>(Table2[[#This Row],[Sharpe Ratio]]-AVERAGE(Table2[Sharpe Ratio]))/_xlfn.STDEV.P(Table2[Sharpe Ratio])</f>
        <v>1.3672274168640488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0.53679972133738907</v>
      </c>
      <c r="AS335">
        <f>_xlfn.RANK.AVG(Table2[[#This Row],[1Y Return vs Nifty Z-Score]],Table2[1Y Return vs Nifty Z-Score])</f>
        <v>406</v>
      </c>
      <c r="AT335">
        <f>_xlfn.RANK.AVG(Table2[[#This Row],[6M Return vs Nifty Z-Score]],Table2[6M Return vs Nifty Z-Score])</f>
        <v>580</v>
      </c>
      <c r="AU335">
        <f>_xlfn.RANK.AVG(Table2[[#This Row],[Sharpe Ratio Z-Score]],Table2[Sharpe Ratio Z-Score])</f>
        <v>65</v>
      </c>
      <c r="AV335">
        <f>(Table2[[#This Row],[Rank 1Y]]+Table2[[#This Row],[Rank 6M]]+Table2[[#This Row],[Rank Sharpe]])/3</f>
        <v>350.33333333333331</v>
      </c>
    </row>
    <row r="336" spans="1:48" x14ac:dyDescent="0.3">
      <c r="A336" t="s">
        <v>214</v>
      </c>
      <c r="B336" t="s">
        <v>215</v>
      </c>
      <c r="C336" t="s">
        <v>10461</v>
      </c>
      <c r="D336" t="s">
        <v>51</v>
      </c>
      <c r="E336">
        <v>117915.247679319</v>
      </c>
      <c r="F336">
        <v>1403.35</v>
      </c>
      <c r="G336">
        <v>-1.6030279347576699</v>
      </c>
      <c r="H336">
        <f>(Table2[[#This Row],[1Y Return vs Nifty]]-AVERAGE(Table2[1Y Return vs Nifty]))/_xlfn.STDEV.P(Table2[1Y Return vs Nifty])</f>
        <v>-0.55563237767661189</v>
      </c>
      <c r="I336">
        <v>-2.01739776719671</v>
      </c>
      <c r="J336">
        <f>(Table2[[#This Row],[1M Return vs Nifty]]-AVERAGE(Table2[1M Return vs Nifty]))/_xlfn.STDEV.P(Table2[1M Return vs Nifty])</f>
        <v>7.6447964074335753E-2</v>
      </c>
      <c r="K336">
        <v>1.3880384867919699</v>
      </c>
      <c r="L336">
        <f>(Table2[[#This Row],[6M Return vs Nifty]]-AVERAGE(Table2[6M Return vs Nifty]))/_xlfn.STDEV.P(Table2[6M Return vs Nifty])</f>
        <v>-0.23095979358541885</v>
      </c>
      <c r="M336">
        <v>3.2032635758789998</v>
      </c>
      <c r="N336">
        <f>(Table2[[#This Row],[1W Return vs Nifty]]-AVERAGE(Table2[1W Return vs Nifty]))/_xlfn.STDEV.P(Table2[1W Return vs Nifty])</f>
        <v>1.4623775175770997</v>
      </c>
      <c r="O336">
        <v>1409.12</v>
      </c>
      <c r="P336">
        <v>1359.0238410669399</v>
      </c>
      <c r="Q336">
        <v>1220.1265925099699</v>
      </c>
      <c r="R336">
        <v>46.027383788824601</v>
      </c>
      <c r="S336" s="2">
        <f>(Table2[[#This Row],[Close Price]]-Table2[[#This Row],[20D EMA]])/Table2[[#This Row],[20D EMA]]</f>
        <v>-4.0947541728170644E-3</v>
      </c>
      <c r="T336" s="2">
        <f>(Table2[[#This Row],[Close Price]]-Table2[[#This Row],[50D EMA]])/Table2[[#This Row],[50D EMA]]</f>
        <v>3.261617463477353E-2</v>
      </c>
      <c r="U336" s="2">
        <f>(Table2[[#This Row],[Close Price]]-Table2[[#This Row],[200D EMA]])/Table2[[#This Row],[200D EMA]]</f>
        <v>0.15016753885604117</v>
      </c>
      <c r="V336">
        <v>0.79059670319203401</v>
      </c>
      <c r="W336">
        <v>1390</v>
      </c>
      <c r="X336">
        <v>1425.9</v>
      </c>
      <c r="Y336">
        <v>1390</v>
      </c>
      <c r="Z336">
        <v>1425.9</v>
      </c>
      <c r="AA336">
        <v>1373.9</v>
      </c>
      <c r="AB336">
        <v>1456.85</v>
      </c>
      <c r="AC336" s="2">
        <f>(Table2[[#This Row],[Close Price]]/Table2[[#This Row],[Day Low]])-1</f>
        <v>9.6043165467625258E-3</v>
      </c>
      <c r="AD336" s="2">
        <f>(Table2[[#This Row],[Day High]]/Table2[[#This Row],[Close Price]])-1</f>
        <v>1.6068692770869752E-2</v>
      </c>
      <c r="AE336" s="2">
        <f>(Table2[[#This Row],[Close Price]]/Table2[[#This Row],[Current Week Low]])-1</f>
        <v>9.6043165467625258E-3</v>
      </c>
      <c r="AF336" s="2">
        <f>(Table2[[#This Row],[Current Week High]]/Table2[[#This Row],[Close Price]])-1</f>
        <v>1.6068692770869752E-2</v>
      </c>
      <c r="AG336" s="2">
        <f>(Table2[[#This Row],[Close Price]]/Table2[[#This Row],[Current Month Low]])-1</f>
        <v>2.1435330082247406E-2</v>
      </c>
      <c r="AH336" s="2">
        <f>(Table2[[#This Row],[Current Month High]]/Table2[[#This Row],[Close Price]])-1</f>
        <v>3.8123062671464814E-2</v>
      </c>
      <c r="AI336">
        <v>5.19114974881533</v>
      </c>
      <c r="AJ336">
        <v>40.721985460014999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</v>
      </c>
      <c r="AM336" t="s">
        <v>10505</v>
      </c>
      <c r="AN336">
        <v>-2.23</v>
      </c>
      <c r="AO336" t="s">
        <v>10506</v>
      </c>
      <c r="AP336">
        <v>0.129342138792851</v>
      </c>
      <c r="AQ336">
        <f>(Table2[[#This Row],[Sharpe Ratio]]-AVERAGE(Table2[Sharpe Ratio]))/_xlfn.STDEV.P(Table2[Sharpe Ratio])</f>
        <v>0.92544548327905785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1.6776787936684625</v>
      </c>
      <c r="AS336">
        <f>_xlfn.RANK.AVG(Table2[[#This Row],[1Y Return vs Nifty Z-Score]],Table2[1Y Return vs Nifty Z-Score])</f>
        <v>510</v>
      </c>
      <c r="AT336">
        <f>_xlfn.RANK.AVG(Table2[[#This Row],[6M Return vs Nifty Z-Score]],Table2[6M Return vs Nifty Z-Score])</f>
        <v>411</v>
      </c>
      <c r="AU336">
        <f>_xlfn.RANK.AVG(Table2[[#This Row],[Sharpe Ratio Z-Score]],Table2[Sharpe Ratio Z-Score])</f>
        <v>137</v>
      </c>
      <c r="AV336">
        <f>(Table2[[#This Row],[Rank 1Y]]+Table2[[#This Row],[Rank 6M]]+Table2[[#This Row],[Rank Sharpe]])/3</f>
        <v>352.66666666666669</v>
      </c>
    </row>
    <row r="337" spans="1:48" x14ac:dyDescent="0.3">
      <c r="A337" t="s">
        <v>322</v>
      </c>
      <c r="B337" t="s">
        <v>323</v>
      </c>
      <c r="C337" t="s">
        <v>10466</v>
      </c>
      <c r="D337" t="s">
        <v>62</v>
      </c>
      <c r="E337">
        <v>78782.375673094997</v>
      </c>
      <c r="F337">
        <v>1344.55</v>
      </c>
      <c r="G337">
        <v>47.085928970149297</v>
      </c>
      <c r="H337">
        <f>(Table2[[#This Row],[1Y Return vs Nifty]]-AVERAGE(Table2[1Y Return vs Nifty]))/_xlfn.STDEV.P(Table2[1Y Return vs Nifty])</f>
        <v>0.10841278938350175</v>
      </c>
      <c r="I337">
        <v>4.2804639033334198</v>
      </c>
      <c r="J337">
        <f>(Table2[[#This Row],[1M Return vs Nifty]]-AVERAGE(Table2[1M Return vs Nifty]))/_xlfn.STDEV.P(Table2[1M Return vs Nifty])</f>
        <v>0.75595591396109951</v>
      </c>
      <c r="K337">
        <v>4.9917733251329199</v>
      </c>
      <c r="L337">
        <f>(Table2[[#This Row],[6M Return vs Nifty]]-AVERAGE(Table2[6M Return vs Nifty]))/_xlfn.STDEV.P(Table2[6M Return vs Nifty])</f>
        <v>-0.11196345129543601</v>
      </c>
      <c r="M337">
        <v>-1.3911744330639999</v>
      </c>
      <c r="N337">
        <f>(Table2[[#This Row],[1W Return vs Nifty]]-AVERAGE(Table2[1W Return vs Nifty]))/_xlfn.STDEV.P(Table2[1W Return vs Nifty])</f>
        <v>0.30486521309485415</v>
      </c>
      <c r="O337">
        <v>1300.1500000000001</v>
      </c>
      <c r="P337">
        <v>1245.89487137485</v>
      </c>
      <c r="Q337">
        <v>1084.4298029060801</v>
      </c>
      <c r="R337">
        <v>62.652830331435403</v>
      </c>
      <c r="S337" s="2">
        <f>(Table2[[#This Row],[Close Price]]-Table2[[#This Row],[20D EMA]])/Table2[[#This Row],[20D EMA]]</f>
        <v>3.4149905780102185E-2</v>
      </c>
      <c r="T337" s="2">
        <f>(Table2[[#This Row],[Close Price]]-Table2[[#This Row],[50D EMA]])/Table2[[#This Row],[50D EMA]]</f>
        <v>7.9184151802698721E-2</v>
      </c>
      <c r="U337" s="2">
        <f>(Table2[[#This Row],[Close Price]]-Table2[[#This Row],[200D EMA]])/Table2[[#This Row],[200D EMA]]</f>
        <v>0.23986817440542829</v>
      </c>
      <c r="V337">
        <v>1.0631423011296901</v>
      </c>
      <c r="W337">
        <v>1314.45</v>
      </c>
      <c r="X337">
        <v>1363.7</v>
      </c>
      <c r="Y337">
        <v>1314.45</v>
      </c>
      <c r="Z337">
        <v>1363.7</v>
      </c>
      <c r="AA337">
        <v>1203</v>
      </c>
      <c r="AB337">
        <v>1409.9</v>
      </c>
      <c r="AC337" s="2">
        <f>(Table2[[#This Row],[Close Price]]/Table2[[#This Row],[Day Low]])-1</f>
        <v>2.2899311499106068E-2</v>
      </c>
      <c r="AD337" s="2">
        <f>(Table2[[#This Row],[Day High]]/Table2[[#This Row],[Close Price]])-1</f>
        <v>1.4242683425681468E-2</v>
      </c>
      <c r="AE337" s="2">
        <f>(Table2[[#This Row],[Close Price]]/Table2[[#This Row],[Current Week Low]])-1</f>
        <v>2.2899311499106068E-2</v>
      </c>
      <c r="AF337" s="2">
        <f>(Table2[[#This Row],[Current Week High]]/Table2[[#This Row],[Close Price]])-1</f>
        <v>1.4242683425681468E-2</v>
      </c>
      <c r="AG337" s="2">
        <f>(Table2[[#This Row],[Close Price]]/Table2[[#This Row],[Current Month Low]])-1</f>
        <v>0.11766417290108055</v>
      </c>
      <c r="AH337" s="2">
        <f>(Table2[[#This Row],[Current Month High]]/Table2[[#This Row],[Close Price]])-1</f>
        <v>4.8603622029675497E-2</v>
      </c>
      <c r="AI337">
        <v>4.8603622029675497</v>
      </c>
      <c r="AJ337">
        <v>74.390402075226902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10507</v>
      </c>
      <c r="AN337">
        <v>8.5399999999999991</v>
      </c>
      <c r="AO337" t="s">
        <v>10507</v>
      </c>
      <c r="AP337">
        <v>1.0859458312114E-2</v>
      </c>
      <c r="AQ337">
        <f>(Table2[[#This Row],[Sharpe Ratio]]-AVERAGE(Table2[Sharpe Ratio]))/_xlfn.STDEV.P(Table2[Sharpe Ratio])</f>
        <v>-0.42334961065401178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0.63392085449000768</v>
      </c>
      <c r="AS337">
        <f>_xlfn.RANK.AVG(Table2[[#This Row],[1Y Return vs Nifty Z-Score]],Table2[1Y Return vs Nifty Z-Score])</f>
        <v>254</v>
      </c>
      <c r="AT337">
        <f>_xlfn.RANK.AVG(Table2[[#This Row],[6M Return vs Nifty Z-Score]],Table2[6M Return vs Nifty Z-Score])</f>
        <v>356</v>
      </c>
      <c r="AU337">
        <f>_xlfn.RANK.AVG(Table2[[#This Row],[Sharpe Ratio Z-Score]],Table2[Sharpe Ratio Z-Score])</f>
        <v>448</v>
      </c>
      <c r="AV337">
        <f>(Table2[[#This Row],[Rank 1Y]]+Table2[[#This Row],[Rank 6M]]+Table2[[#This Row],[Rank Sharpe]])/3</f>
        <v>352.66666666666669</v>
      </c>
    </row>
    <row r="338" spans="1:48" x14ac:dyDescent="0.3">
      <c r="A338" t="s">
        <v>530</v>
      </c>
      <c r="B338" t="s">
        <v>531</v>
      </c>
      <c r="C338" t="s">
        <v>10466</v>
      </c>
      <c r="D338" t="s">
        <v>291</v>
      </c>
      <c r="E338">
        <v>37238.3106501</v>
      </c>
      <c r="F338">
        <v>493.25</v>
      </c>
      <c r="G338">
        <v>22.649859770999999</v>
      </c>
      <c r="H338">
        <f>(Table2[[#This Row],[1Y Return vs Nifty]]-AVERAGE(Table2[1Y Return vs Nifty]))/_xlfn.STDEV.P(Table2[1Y Return vs Nifty])</f>
        <v>-0.22485895610353782</v>
      </c>
      <c r="I338">
        <v>-5.6927689909550399</v>
      </c>
      <c r="J338">
        <f>(Table2[[#This Row],[1M Return vs Nifty]]-AVERAGE(Table2[1M Return vs Nifty]))/_xlfn.STDEV.P(Table2[1M Return vs Nifty])</f>
        <v>-0.32010631037332821</v>
      </c>
      <c r="K338">
        <v>3.8094134311558401</v>
      </c>
      <c r="L338">
        <f>(Table2[[#This Row],[6M Return vs Nifty]]-AVERAGE(Table2[6M Return vs Nifty]))/_xlfn.STDEV.P(Table2[6M Return vs Nifty])</f>
        <v>-0.15100530896951972</v>
      </c>
      <c r="M338">
        <v>-0.36582579784193298</v>
      </c>
      <c r="N338">
        <f>(Table2[[#This Row],[1W Return vs Nifty]]-AVERAGE(Table2[1W Return vs Nifty]))/_xlfn.STDEV.P(Table2[1W Return vs Nifty])</f>
        <v>0.56318922559506157</v>
      </c>
      <c r="O338">
        <v>477.19</v>
      </c>
      <c r="P338">
        <v>467.51703375889002</v>
      </c>
      <c r="Q338">
        <v>420.094374939364</v>
      </c>
      <c r="R338">
        <v>67.395996658512502</v>
      </c>
      <c r="S338" s="2">
        <f>(Table2[[#This Row],[Close Price]]-Table2[[#This Row],[20D EMA]])/Table2[[#This Row],[20D EMA]]</f>
        <v>3.3655357404807316E-2</v>
      </c>
      <c r="T338" s="2">
        <f>(Table2[[#This Row],[Close Price]]-Table2[[#This Row],[50D EMA]])/Table2[[#This Row],[50D EMA]]</f>
        <v>5.5041772562197375E-2</v>
      </c>
      <c r="U338" s="2">
        <f>(Table2[[#This Row],[Close Price]]-Table2[[#This Row],[200D EMA]])/Table2[[#This Row],[200D EMA]]</f>
        <v>0.17414092981177196</v>
      </c>
      <c r="V338">
        <v>0.93039927081070894</v>
      </c>
      <c r="W338">
        <v>475</v>
      </c>
      <c r="X338">
        <v>494.8</v>
      </c>
      <c r="Y338">
        <v>475</v>
      </c>
      <c r="Z338">
        <v>494.8</v>
      </c>
      <c r="AA338">
        <v>453</v>
      </c>
      <c r="AB338">
        <v>494.8</v>
      </c>
      <c r="AC338" s="2">
        <f>(Table2[[#This Row],[Close Price]]/Table2[[#This Row],[Day Low]])-1</f>
        <v>3.8421052631578911E-2</v>
      </c>
      <c r="AD338" s="2">
        <f>(Table2[[#This Row],[Day High]]/Table2[[#This Row],[Close Price]])-1</f>
        <v>3.1424227065381949E-3</v>
      </c>
      <c r="AE338" s="2">
        <f>(Table2[[#This Row],[Close Price]]/Table2[[#This Row],[Current Week Low]])-1</f>
        <v>3.8421052631578911E-2</v>
      </c>
      <c r="AF338" s="2">
        <f>(Table2[[#This Row],[Current Week High]]/Table2[[#This Row],[Close Price]])-1</f>
        <v>3.1424227065381949E-3</v>
      </c>
      <c r="AG338" s="2">
        <f>(Table2[[#This Row],[Close Price]]/Table2[[#This Row],[Current Month Low]])-1</f>
        <v>8.8852097130242891E-2</v>
      </c>
      <c r="AH338" s="2">
        <f>(Table2[[#This Row],[Current Month High]]/Table2[[#This Row],[Close Price]])-1</f>
        <v>3.1424227065381949E-3</v>
      </c>
      <c r="AI338">
        <v>3.36543335022807</v>
      </c>
      <c r="AJ338">
        <v>59.886547811993502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0.04</v>
      </c>
      <c r="AM338" t="s">
        <v>10507</v>
      </c>
      <c r="AN338">
        <v>4.8499999999999996</v>
      </c>
      <c r="AO338" t="s">
        <v>10507</v>
      </c>
      <c r="AP338">
        <v>5.2385377094511E-2</v>
      </c>
      <c r="AQ338">
        <f>(Table2[[#This Row],[Sharpe Ratio]]-AVERAGE(Table2[Sharpe Ratio]))/_xlfn.STDEV.P(Table2[Sharpe Ratio])</f>
        <v>4.937733388761114E-2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-8.3404015963713052E-2</v>
      </c>
      <c r="AS338">
        <f>_xlfn.RANK.AVG(Table2[[#This Row],[1Y Return vs Nifty Z-Score]],Table2[1Y Return vs Nifty Z-Score])</f>
        <v>366</v>
      </c>
      <c r="AT338">
        <f>_xlfn.RANK.AVG(Table2[[#This Row],[6M Return vs Nifty Z-Score]],Table2[6M Return vs Nifty Z-Score])</f>
        <v>373</v>
      </c>
      <c r="AU338">
        <f>_xlfn.RANK.AVG(Table2[[#This Row],[Sharpe Ratio Z-Score]],Table2[Sharpe Ratio Z-Score])</f>
        <v>320</v>
      </c>
      <c r="AV338">
        <f>(Table2[[#This Row],[Rank 1Y]]+Table2[[#This Row],[Rank 6M]]+Table2[[#This Row],[Rank Sharpe]])/3</f>
        <v>353</v>
      </c>
    </row>
    <row r="339" spans="1:48" x14ac:dyDescent="0.3">
      <c r="A339" t="s">
        <v>366</v>
      </c>
      <c r="B339" t="s">
        <v>367</v>
      </c>
      <c r="C339" t="s">
        <v>10469</v>
      </c>
      <c r="D339" t="s">
        <v>195</v>
      </c>
      <c r="E339">
        <v>67743.377257319997</v>
      </c>
      <c r="F339">
        <v>230.7</v>
      </c>
      <c r="G339">
        <v>2.3167081439352</v>
      </c>
      <c r="H339">
        <f>(Table2[[#This Row],[1Y Return vs Nifty]]-AVERAGE(Table2[1Y Return vs Nifty]))/_xlfn.STDEV.P(Table2[1Y Return vs Nifty])</f>
        <v>-0.50217299048352049</v>
      </c>
      <c r="I339">
        <v>-8.3221954984544695</v>
      </c>
      <c r="J339">
        <f>(Table2[[#This Row],[1M Return vs Nifty]]-AVERAGE(Table2[1M Return vs Nifty]))/_xlfn.STDEV.P(Table2[1M Return vs Nifty])</f>
        <v>-0.60380835226629537</v>
      </c>
      <c r="K339">
        <v>21.889524515057602</v>
      </c>
      <c r="L339">
        <f>(Table2[[#This Row],[6M Return vs Nifty]]-AVERAGE(Table2[6M Return vs Nifty]))/_xlfn.STDEV.P(Table2[6M Return vs Nifty])</f>
        <v>0.44600506601449458</v>
      </c>
      <c r="M339">
        <v>-0.24888537490045901</v>
      </c>
      <c r="N339">
        <f>(Table2[[#This Row],[1W Return vs Nifty]]-AVERAGE(Table2[1W Return vs Nifty]))/_xlfn.STDEV.P(Table2[1W Return vs Nifty])</f>
        <v>0.59265093085316667</v>
      </c>
      <c r="O339">
        <v>229.24</v>
      </c>
      <c r="P339">
        <v>222.191037683529</v>
      </c>
      <c r="Q339">
        <v>193.92618593579499</v>
      </c>
      <c r="R339">
        <v>54.479548621332398</v>
      </c>
      <c r="S339" s="2">
        <f>(Table2[[#This Row],[Close Price]]-Table2[[#This Row],[20D EMA]])/Table2[[#This Row],[20D EMA]]</f>
        <v>6.3688710521723063E-3</v>
      </c>
      <c r="T339" s="2">
        <f>(Table2[[#This Row],[Close Price]]-Table2[[#This Row],[50D EMA]])/Table2[[#This Row],[50D EMA]]</f>
        <v>3.8295704476570581E-2</v>
      </c>
      <c r="U339" s="2">
        <f>(Table2[[#This Row],[Close Price]]-Table2[[#This Row],[200D EMA]])/Table2[[#This Row],[200D EMA]]</f>
        <v>0.18962789314270359</v>
      </c>
      <c r="V339">
        <v>0.60988163580828803</v>
      </c>
      <c r="W339">
        <v>222.52</v>
      </c>
      <c r="X339">
        <v>232.95</v>
      </c>
      <c r="Y339">
        <v>222.52</v>
      </c>
      <c r="Z339">
        <v>232.95</v>
      </c>
      <c r="AA339">
        <v>221.25</v>
      </c>
      <c r="AB339">
        <v>243.29</v>
      </c>
      <c r="AC339" s="2">
        <f>(Table2[[#This Row],[Close Price]]/Table2[[#This Row],[Day Low]])-1</f>
        <v>3.6760740607585829E-2</v>
      </c>
      <c r="AD339" s="2">
        <f>(Table2[[#This Row],[Day High]]/Table2[[#This Row],[Close Price]])-1</f>
        <v>9.7529258777633299E-3</v>
      </c>
      <c r="AE339" s="2">
        <f>(Table2[[#This Row],[Close Price]]/Table2[[#This Row],[Current Week Low]])-1</f>
        <v>3.6760740607585829E-2</v>
      </c>
      <c r="AF339" s="2">
        <f>(Table2[[#This Row],[Current Week High]]/Table2[[#This Row],[Close Price]])-1</f>
        <v>9.7529258777633299E-3</v>
      </c>
      <c r="AG339" s="2">
        <f>(Table2[[#This Row],[Close Price]]/Table2[[#This Row],[Current Month Low]])-1</f>
        <v>4.2711864406779654E-2</v>
      </c>
      <c r="AH339" s="2">
        <f>(Table2[[#This Row],[Current Month High]]/Table2[[#This Row],[Close Price]])-1</f>
        <v>5.4573038578240141E-2</v>
      </c>
      <c r="AI339">
        <v>6.4889466840051897</v>
      </c>
      <c r="AJ339">
        <v>46.429704855601301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0.03</v>
      </c>
      <c r="AM339" t="s">
        <v>10507</v>
      </c>
      <c r="AN339">
        <v>0.54</v>
      </c>
      <c r="AO339" t="s">
        <v>10507</v>
      </c>
      <c r="AP339">
        <v>3.4774920222009002E-2</v>
      </c>
      <c r="AQ339">
        <f>(Table2[[#This Row],[Sharpe Ratio]]-AVERAGE(Table2[Sharpe Ratio]))/_xlfn.STDEV.P(Table2[Sharpe Ratio])</f>
        <v>-0.15109836209744354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-0.21842370797959809</v>
      </c>
      <c r="AS339">
        <f>_xlfn.RANK.AVG(Table2[[#This Row],[1Y Return vs Nifty Z-Score]],Table2[1Y Return vs Nifty Z-Score])</f>
        <v>483</v>
      </c>
      <c r="AT339">
        <f>_xlfn.RANK.AVG(Table2[[#This Row],[6M Return vs Nifty Z-Score]],Table2[6M Return vs Nifty Z-Score])</f>
        <v>203</v>
      </c>
      <c r="AU339">
        <f>_xlfn.RANK.AVG(Table2[[#This Row],[Sharpe Ratio Z-Score]],Table2[Sharpe Ratio Z-Score])</f>
        <v>377</v>
      </c>
      <c r="AV339">
        <f>(Table2[[#This Row],[Rank 1Y]]+Table2[[#This Row],[Rank 6M]]+Table2[[#This Row],[Rank Sharpe]])/3</f>
        <v>354.33333333333331</v>
      </c>
    </row>
    <row r="340" spans="1:48" x14ac:dyDescent="0.3">
      <c r="A340" t="s">
        <v>99</v>
      </c>
      <c r="B340" t="s">
        <v>100</v>
      </c>
      <c r="C340" t="s">
        <v>10467</v>
      </c>
      <c r="D340" t="s">
        <v>101</v>
      </c>
      <c r="E340">
        <v>271701.17078895</v>
      </c>
      <c r="F340">
        <v>1715.25</v>
      </c>
      <c r="G340">
        <v>49.277566701266302</v>
      </c>
      <c r="H340">
        <f>(Table2[[#This Row],[1Y Return vs Nifty]]-AVERAGE(Table2[1Y Return vs Nifty]))/_xlfn.STDEV.P(Table2[1Y Return vs Nifty])</f>
        <v>0.13830347786420255</v>
      </c>
      <c r="I340">
        <v>-7.4751924593154397</v>
      </c>
      <c r="J340">
        <f>(Table2[[#This Row],[1M Return vs Nifty]]-AVERAGE(Table2[1M Return vs Nifty]))/_xlfn.STDEV.P(Table2[1M Return vs Nifty])</f>
        <v>-0.51242093717485315</v>
      </c>
      <c r="K340">
        <v>-11.5735353152252</v>
      </c>
      <c r="L340">
        <f>(Table2[[#This Row],[6M Return vs Nifty]]-AVERAGE(Table2[6M Return vs Nifty]))/_xlfn.STDEV.P(Table2[6M Return vs Nifty])</f>
        <v>-0.65895462171538588</v>
      </c>
      <c r="M340">
        <v>-0.79537016536091398</v>
      </c>
      <c r="N340">
        <f>(Table2[[#This Row],[1W Return vs Nifty]]-AVERAGE(Table2[1W Return vs Nifty]))/_xlfn.STDEV.P(Table2[1W Return vs Nifty])</f>
        <v>0.45497079066211299</v>
      </c>
      <c r="O340">
        <v>1761.27</v>
      </c>
      <c r="P340">
        <v>1789.6020025175601</v>
      </c>
      <c r="Q340">
        <v>1644.65924090828</v>
      </c>
      <c r="R340">
        <v>28.9135373141979</v>
      </c>
      <c r="S340" s="2">
        <f>(Table2[[#This Row],[Close Price]]-Table2[[#This Row],[20D EMA]])/Table2[[#This Row],[20D EMA]]</f>
        <v>-2.6128872915566599E-2</v>
      </c>
      <c r="T340" s="2">
        <f>(Table2[[#This Row],[Close Price]]-Table2[[#This Row],[50D EMA]])/Table2[[#This Row],[50D EMA]]</f>
        <v>-4.154666926666592E-2</v>
      </c>
      <c r="U340" s="2">
        <f>(Table2[[#This Row],[Close Price]]-Table2[[#This Row],[200D EMA]])/Table2[[#This Row],[200D EMA]]</f>
        <v>4.292120661586743E-2</v>
      </c>
      <c r="V340">
        <v>0.35961101408174501</v>
      </c>
      <c r="W340">
        <v>1700.2</v>
      </c>
      <c r="X340">
        <v>1735.65</v>
      </c>
      <c r="Y340">
        <v>1700.2</v>
      </c>
      <c r="Z340">
        <v>1735.65</v>
      </c>
      <c r="AA340">
        <v>1700.2</v>
      </c>
      <c r="AB340">
        <v>1820</v>
      </c>
      <c r="AC340" s="2">
        <f>(Table2[[#This Row],[Close Price]]/Table2[[#This Row],[Day Low]])-1</f>
        <v>8.8518997764968077E-3</v>
      </c>
      <c r="AD340" s="2">
        <f>(Table2[[#This Row],[Day High]]/Table2[[#This Row],[Close Price]])-1</f>
        <v>1.1893310013117775E-2</v>
      </c>
      <c r="AE340" s="2">
        <f>(Table2[[#This Row],[Close Price]]/Table2[[#This Row],[Current Week Low]])-1</f>
        <v>8.8518997764968077E-3</v>
      </c>
      <c r="AF340" s="2">
        <f>(Table2[[#This Row],[Current Week High]]/Table2[[#This Row],[Close Price]])-1</f>
        <v>1.1893310013117775E-2</v>
      </c>
      <c r="AG340" s="2">
        <f>(Table2[[#This Row],[Close Price]]/Table2[[#This Row],[Current Month Low]])-1</f>
        <v>8.8518997764968077E-3</v>
      </c>
      <c r="AH340" s="2">
        <f>(Table2[[#This Row],[Current Month High]]/Table2[[#This Row],[Close Price]])-1</f>
        <v>6.1069814895787777E-2</v>
      </c>
      <c r="AI340">
        <v>26.7512024486226</v>
      </c>
      <c r="AJ340">
        <v>110.31819017840699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-7.0000000000000007E-2</v>
      </c>
      <c r="AM340" t="s">
        <v>10506</v>
      </c>
      <c r="AN340">
        <v>-3.37</v>
      </c>
      <c r="AO340" t="s">
        <v>10506</v>
      </c>
      <c r="AP340">
        <v>6.0912295195617999E-2</v>
      </c>
      <c r="AQ340">
        <f>(Table2[[#This Row],[Sharpe Ratio]]-AVERAGE(Table2[Sharpe Ratio]))/_xlfn.STDEV.P(Table2[Sharpe Ratio])</f>
        <v>0.14644692460312553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237</v>
      </c>
      <c r="AT340">
        <f>_xlfn.RANK.AVG(Table2[[#This Row],[6M Return vs Nifty Z-Score]],Table2[6M Return vs Nifty Z-Score])</f>
        <v>540</v>
      </c>
      <c r="AU340">
        <f>_xlfn.RANK.AVG(Table2[[#This Row],[Sharpe Ratio Z-Score]],Table2[Sharpe Ratio Z-Score])</f>
        <v>288</v>
      </c>
      <c r="AV340">
        <f>(Table2[[#This Row],[Rank 1Y]]+Table2[[#This Row],[Rank 6M]]+Table2[[#This Row],[Rank Sharpe]])/3</f>
        <v>355</v>
      </c>
    </row>
    <row r="341" spans="1:48" x14ac:dyDescent="0.3">
      <c r="A341" t="s">
        <v>55</v>
      </c>
      <c r="B341" t="s">
        <v>56</v>
      </c>
      <c r="C341" t="s">
        <v>10465</v>
      </c>
      <c r="D341" t="s">
        <v>57</v>
      </c>
      <c r="E341">
        <v>397444.15385775</v>
      </c>
      <c r="F341">
        <v>12641.25</v>
      </c>
      <c r="G341">
        <v>6.2631724590020497</v>
      </c>
      <c r="H341">
        <f>(Table2[[#This Row],[1Y Return vs Nifty]]-AVERAGE(Table2[1Y Return vs Nifty]))/_xlfn.STDEV.P(Table2[1Y Return vs Nifty])</f>
        <v>-0.44834906978393302</v>
      </c>
      <c r="I341">
        <v>-1.03875529716258</v>
      </c>
      <c r="J341">
        <f>(Table2[[#This Row],[1M Return vs Nifty]]-AVERAGE(Table2[1M Return vs Nifty]))/_xlfn.STDEV.P(Table2[1M Return vs Nifty])</f>
        <v>0.18203861900992338</v>
      </c>
      <c r="K341">
        <v>14.584469253016801</v>
      </c>
      <c r="L341">
        <f>(Table2[[#This Row],[6M Return vs Nifty]]-AVERAGE(Table2[6M Return vs Nifty]))/_xlfn.STDEV.P(Table2[6M Return vs Nifty])</f>
        <v>0.20479007784149258</v>
      </c>
      <c r="M341">
        <v>-0.48300893409919599</v>
      </c>
      <c r="N341">
        <f>(Table2[[#This Row],[1W Return vs Nifty]]-AVERAGE(Table2[1W Return vs Nifty]))/_xlfn.STDEV.P(Table2[1W Return vs Nifty])</f>
        <v>0.53366637169397979</v>
      </c>
      <c r="O341">
        <v>12486.91</v>
      </c>
      <c r="P341">
        <v>12437.8381242659</v>
      </c>
      <c r="Q341">
        <v>11540.084382101501</v>
      </c>
      <c r="R341">
        <v>59.030948917229097</v>
      </c>
      <c r="S341" s="2">
        <f>(Table2[[#This Row],[Close Price]]-Table2[[#This Row],[20D EMA]])/Table2[[#This Row],[20D EMA]]</f>
        <v>1.2360143542317526E-2</v>
      </c>
      <c r="T341" s="2">
        <f>(Table2[[#This Row],[Close Price]]-Table2[[#This Row],[50D EMA]])/Table2[[#This Row],[50D EMA]]</f>
        <v>1.6354279071798573E-2</v>
      </c>
      <c r="U341" s="2">
        <f>(Table2[[#This Row],[Close Price]]-Table2[[#This Row],[200D EMA]])/Table2[[#This Row],[200D EMA]]</f>
        <v>9.5420932935844999E-2</v>
      </c>
      <c r="V341">
        <v>1.3568907328958999</v>
      </c>
      <c r="W341">
        <v>12400.05</v>
      </c>
      <c r="X341">
        <v>12658.95</v>
      </c>
      <c r="Y341">
        <v>12400.05</v>
      </c>
      <c r="Z341">
        <v>12658.95</v>
      </c>
      <c r="AA341">
        <v>11960</v>
      </c>
      <c r="AB341">
        <v>13300</v>
      </c>
      <c r="AC341" s="2">
        <f>(Table2[[#This Row],[Close Price]]/Table2[[#This Row],[Day Low]])-1</f>
        <v>1.9451534469619114E-2</v>
      </c>
      <c r="AD341" s="2">
        <f>(Table2[[#This Row],[Day High]]/Table2[[#This Row],[Close Price]])-1</f>
        <v>1.4001779887273802E-3</v>
      </c>
      <c r="AE341" s="2">
        <f>(Table2[[#This Row],[Close Price]]/Table2[[#This Row],[Current Week Low]])-1</f>
        <v>1.9451534469619114E-2</v>
      </c>
      <c r="AF341" s="2">
        <f>(Table2[[#This Row],[Current Week High]]/Table2[[#This Row],[Close Price]])-1</f>
        <v>1.4001779887273802E-3</v>
      </c>
      <c r="AG341" s="2">
        <f>(Table2[[#This Row],[Close Price]]/Table2[[#This Row],[Current Month Low]])-1</f>
        <v>5.6960702341137148E-2</v>
      </c>
      <c r="AH341" s="2">
        <f>(Table2[[#This Row],[Current Month High]]/Table2[[#This Row],[Close Price]])-1</f>
        <v>5.2111144071986581E-2</v>
      </c>
      <c r="AI341">
        <v>5.2111144071986502</v>
      </c>
      <c r="AJ341">
        <v>36.600876363577399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-0.11</v>
      </c>
      <c r="AM341" t="s">
        <v>10506</v>
      </c>
      <c r="AN341">
        <v>4.2699999999999996</v>
      </c>
      <c r="AO341" t="s">
        <v>10507</v>
      </c>
      <c r="AP341">
        <v>4.4681228094651998E-2</v>
      </c>
      <c r="AQ341">
        <f>(Table2[[#This Row],[Sharpe Ratio]]-AVERAGE(Table2[Sharpe Ratio]))/_xlfn.STDEV.P(Table2[Sharpe Ratio])</f>
        <v>-3.8325934908950351E-2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0.43382006385251237</v>
      </c>
      <c r="AS341">
        <f>_xlfn.RANK.AVG(Table2[[#This Row],[1Y Return vs Nifty Z-Score]],Table2[1Y Return vs Nifty Z-Score])</f>
        <v>458</v>
      </c>
      <c r="AT341">
        <f>_xlfn.RANK.AVG(Table2[[#This Row],[6M Return vs Nifty Z-Score]],Table2[6M Return vs Nifty Z-Score])</f>
        <v>260</v>
      </c>
      <c r="AU341">
        <f>_xlfn.RANK.AVG(Table2[[#This Row],[Sharpe Ratio Z-Score]],Table2[Sharpe Ratio Z-Score])</f>
        <v>348</v>
      </c>
      <c r="AV341">
        <f>(Table2[[#This Row],[Rank 1Y]]+Table2[[#This Row],[Rank 6M]]+Table2[[#This Row],[Rank Sharpe]])/3</f>
        <v>355.33333333333331</v>
      </c>
    </row>
    <row r="342" spans="1:48" x14ac:dyDescent="0.3">
      <c r="A342" t="s">
        <v>172</v>
      </c>
      <c r="B342" t="s">
        <v>173</v>
      </c>
      <c r="C342" t="s">
        <v>10468</v>
      </c>
      <c r="D342" t="s">
        <v>174</v>
      </c>
      <c r="E342">
        <v>150418.07604369</v>
      </c>
      <c r="F342">
        <v>672.3</v>
      </c>
      <c r="G342">
        <v>31.1546266462239</v>
      </c>
      <c r="H342">
        <f>(Table2[[#This Row],[1Y Return vs Nifty]]-AVERAGE(Table2[1Y Return vs Nifty]))/_xlfn.STDEV.P(Table2[1Y Return vs Nifty])</f>
        <v>-0.10886654838990686</v>
      </c>
      <c r="I342">
        <v>-6.4949765738510896</v>
      </c>
      <c r="J342">
        <f>(Table2[[#This Row],[1M Return vs Nifty]]-AVERAGE(Table2[1M Return vs Nifty]))/_xlfn.STDEV.P(Table2[1M Return vs Nifty])</f>
        <v>-0.40666051854021323</v>
      </c>
      <c r="K342">
        <v>10.560973475087801</v>
      </c>
      <c r="L342">
        <f>(Table2[[#This Row],[6M Return vs Nifty]]-AVERAGE(Table2[6M Return vs Nifty]))/_xlfn.STDEV.P(Table2[6M Return vs Nifty])</f>
        <v>7.193311075865462E-2</v>
      </c>
      <c r="M342">
        <v>-3.8688206038751201</v>
      </c>
      <c r="N342">
        <f>(Table2[[#This Row],[1W Return vs Nifty]]-AVERAGE(Table2[1W Return vs Nifty]))/_xlfn.STDEV.P(Table2[1W Return vs Nifty])</f>
        <v>-0.31934735072358406</v>
      </c>
      <c r="O342">
        <v>686.34</v>
      </c>
      <c r="P342">
        <v>671.72549417299604</v>
      </c>
      <c r="Q342">
        <v>591.13100943034397</v>
      </c>
      <c r="R342">
        <v>37.818688217731598</v>
      </c>
      <c r="S342" s="2">
        <f>(Table2[[#This Row],[Close Price]]-Table2[[#This Row],[20D EMA]])/Table2[[#This Row],[20D EMA]]</f>
        <v>-2.0456333595594133E-2</v>
      </c>
      <c r="T342" s="2">
        <f>(Table2[[#This Row],[Close Price]]-Table2[[#This Row],[50D EMA]])/Table2[[#This Row],[50D EMA]]</f>
        <v>8.552687548523504E-4</v>
      </c>
      <c r="U342" s="2">
        <f>(Table2[[#This Row],[Close Price]]-Table2[[#This Row],[200D EMA]])/Table2[[#This Row],[200D EMA]]</f>
        <v>0.13731133923743269</v>
      </c>
      <c r="V342">
        <v>0.589527816462733</v>
      </c>
      <c r="W342">
        <v>650.85</v>
      </c>
      <c r="X342">
        <v>675</v>
      </c>
      <c r="Y342">
        <v>650.85</v>
      </c>
      <c r="Z342">
        <v>675</v>
      </c>
      <c r="AA342">
        <v>650.85</v>
      </c>
      <c r="AB342">
        <v>712.1</v>
      </c>
      <c r="AC342" s="2">
        <f>(Table2[[#This Row],[Close Price]]/Table2[[#This Row],[Day Low]])-1</f>
        <v>3.2956902512099484E-2</v>
      </c>
      <c r="AD342" s="2">
        <f>(Table2[[#This Row],[Day High]]/Table2[[#This Row],[Close Price]])-1</f>
        <v>4.0160642570281624E-3</v>
      </c>
      <c r="AE342" s="2">
        <f>(Table2[[#This Row],[Close Price]]/Table2[[#This Row],[Current Week Low]])-1</f>
        <v>3.2956902512099484E-2</v>
      </c>
      <c r="AF342" s="2">
        <f>(Table2[[#This Row],[Current Week High]]/Table2[[#This Row],[Close Price]])-1</f>
        <v>4.0160642570281624E-3</v>
      </c>
      <c r="AG342" s="2">
        <f>(Table2[[#This Row],[Close Price]]/Table2[[#This Row],[Current Month Low]])-1</f>
        <v>3.2956902512099484E-2</v>
      </c>
      <c r="AH342" s="2">
        <f>(Table2[[#This Row],[Current Month High]]/Table2[[#This Row],[Close Price]])-1</f>
        <v>5.9199762011007184E-2</v>
      </c>
      <c r="AI342">
        <v>6.3885170310873098</v>
      </c>
      <c r="AJ342">
        <v>55.805330243337103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0.04</v>
      </c>
      <c r="AM342" t="s">
        <v>10507</v>
      </c>
      <c r="AN342">
        <v>-2.8</v>
      </c>
      <c r="AO342" t="s">
        <v>10506</v>
      </c>
      <c r="AP342">
        <v>1.6431451903240999E-2</v>
      </c>
      <c r="AQ342">
        <f>(Table2[[#This Row],[Sharpe Ratio]]-AVERAGE(Table2[Sharpe Ratio]))/_xlfn.STDEV.P(Table2[Sharpe Ratio])</f>
        <v>-0.35991858775138186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-1.1228598946464314</v>
      </c>
      <c r="AS342">
        <f>_xlfn.RANK.AVG(Table2[[#This Row],[1Y Return vs Nifty Z-Score]],Table2[1Y Return vs Nifty Z-Score])</f>
        <v>327</v>
      </c>
      <c r="AT342">
        <f>_xlfn.RANK.AVG(Table2[[#This Row],[6M Return vs Nifty Z-Score]],Table2[6M Return vs Nifty Z-Score])</f>
        <v>302</v>
      </c>
      <c r="AU342">
        <f>_xlfn.RANK.AVG(Table2[[#This Row],[Sharpe Ratio Z-Score]],Table2[Sharpe Ratio Z-Score])</f>
        <v>437</v>
      </c>
      <c r="AV342">
        <f>(Table2[[#This Row],[Rank 1Y]]+Table2[[#This Row],[Rank 6M]]+Table2[[#This Row],[Rank Sharpe]])/3</f>
        <v>355.33333333333331</v>
      </c>
    </row>
    <row r="343" spans="1:48" x14ac:dyDescent="0.3">
      <c r="A343" t="s">
        <v>81</v>
      </c>
      <c r="B343" t="s">
        <v>82</v>
      </c>
      <c r="C343" t="s">
        <v>10471</v>
      </c>
      <c r="D343" t="s">
        <v>83</v>
      </c>
      <c r="E343">
        <v>326202.72599238</v>
      </c>
      <c r="F343">
        <v>5012.8500000000004</v>
      </c>
      <c r="G343">
        <v>12.5280500692758</v>
      </c>
      <c r="H343">
        <f>(Table2[[#This Row],[1Y Return vs Nifty]]-AVERAGE(Table2[1Y Return vs Nifty]))/_xlfn.STDEV.P(Table2[1Y Return vs Nifty])</f>
        <v>-0.36290542991605718</v>
      </c>
      <c r="I343">
        <v>0.42702420559009902</v>
      </c>
      <c r="J343">
        <f>(Table2[[#This Row],[1M Return vs Nifty]]-AVERAGE(Table2[1M Return vs Nifty]))/_xlfn.STDEV.P(Table2[1M Return vs Nifty])</f>
        <v>0.34018893684910079</v>
      </c>
      <c r="K343">
        <v>22.7536013158123</v>
      </c>
      <c r="L343">
        <f>(Table2[[#This Row],[6M Return vs Nifty]]-AVERAGE(Table2[6M Return vs Nifty]))/_xlfn.STDEV.P(Table2[6M Return vs Nifty])</f>
        <v>0.47453712604662934</v>
      </c>
      <c r="M343">
        <v>-1.4475300332389101</v>
      </c>
      <c r="N343">
        <f>(Table2[[#This Row],[1W Return vs Nifty]]-AVERAGE(Table2[1W Return vs Nifty]))/_xlfn.STDEV.P(Table2[1W Return vs Nifty])</f>
        <v>0.2906671108455765</v>
      </c>
      <c r="O343">
        <v>4896.6400000000003</v>
      </c>
      <c r="P343">
        <v>4766.6162899839801</v>
      </c>
      <c r="Q343">
        <v>4319.1345850862399</v>
      </c>
      <c r="R343">
        <v>63.366610533241797</v>
      </c>
      <c r="S343" s="2">
        <f>(Table2[[#This Row],[Close Price]]-Table2[[#This Row],[20D EMA]])/Table2[[#This Row],[20D EMA]]</f>
        <v>2.3732600313684491E-2</v>
      </c>
      <c r="T343" s="2">
        <f>(Table2[[#This Row],[Close Price]]-Table2[[#This Row],[50D EMA]])/Table2[[#This Row],[50D EMA]]</f>
        <v>5.1657967630712689E-2</v>
      </c>
      <c r="U343" s="2">
        <f>(Table2[[#This Row],[Close Price]]-Table2[[#This Row],[200D EMA]])/Table2[[#This Row],[200D EMA]]</f>
        <v>0.16061444746573209</v>
      </c>
      <c r="V343">
        <v>1.3114545226448999</v>
      </c>
      <c r="W343">
        <v>4922.75</v>
      </c>
      <c r="X343">
        <v>5031.95</v>
      </c>
      <c r="Y343">
        <v>4922.75</v>
      </c>
      <c r="Z343">
        <v>5031.95</v>
      </c>
      <c r="AA343">
        <v>4612.5</v>
      </c>
      <c r="AB343">
        <v>5164</v>
      </c>
      <c r="AC343" s="2">
        <f>(Table2[[#This Row],[Close Price]]/Table2[[#This Row],[Day Low]])-1</f>
        <v>1.8302777918846269E-2</v>
      </c>
      <c r="AD343" s="2">
        <f>(Table2[[#This Row],[Day High]]/Table2[[#This Row],[Close Price]])-1</f>
        <v>3.8102077660411293E-3</v>
      </c>
      <c r="AE343" s="2">
        <f>(Table2[[#This Row],[Close Price]]/Table2[[#This Row],[Current Week Low]])-1</f>
        <v>1.8302777918846269E-2</v>
      </c>
      <c r="AF343" s="2">
        <f>(Table2[[#This Row],[Current Week High]]/Table2[[#This Row],[Close Price]])-1</f>
        <v>3.8102077660411293E-3</v>
      </c>
      <c r="AG343" s="2">
        <f>(Table2[[#This Row],[Close Price]]/Table2[[#This Row],[Current Month Low]])-1</f>
        <v>8.6796747967479826E-2</v>
      </c>
      <c r="AH343" s="2">
        <f>(Table2[[#This Row],[Current Month High]]/Table2[[#This Row],[Close Price]])-1</f>
        <v>3.0152508054300364E-2</v>
      </c>
      <c r="AI343">
        <v>4.1124310521958503</v>
      </c>
      <c r="AJ343">
        <v>43.583243823845301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-0.01</v>
      </c>
      <c r="AM343" t="s">
        <v>10506</v>
      </c>
      <c r="AN343">
        <v>4.59</v>
      </c>
      <c r="AO343" t="s">
        <v>10507</v>
      </c>
      <c r="AP343">
        <v>9.158100804752E-3</v>
      </c>
      <c r="AQ343">
        <f>(Table2[[#This Row],[Sharpe Ratio]]-AVERAGE(Table2[Sharpe Ratio]))/_xlfn.STDEV.P(Table2[Sharpe Ratio])</f>
        <v>-0.44271769592727794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0.29977004789797157</v>
      </c>
      <c r="AS343">
        <f>_xlfn.RANK.AVG(Table2[[#This Row],[1Y Return vs Nifty Z-Score]],Table2[1Y Return vs Nifty Z-Score])</f>
        <v>425</v>
      </c>
      <c r="AT343">
        <f>_xlfn.RANK.AVG(Table2[[#This Row],[6M Return vs Nifty Z-Score]],Table2[6M Return vs Nifty Z-Score])</f>
        <v>195</v>
      </c>
      <c r="AU343">
        <f>_xlfn.RANK.AVG(Table2[[#This Row],[Sharpe Ratio Z-Score]],Table2[Sharpe Ratio Z-Score])</f>
        <v>451</v>
      </c>
      <c r="AV343">
        <f>(Table2[[#This Row],[Rank 1Y]]+Table2[[#This Row],[Rank 6M]]+Table2[[#This Row],[Rank Sharpe]])/3</f>
        <v>357</v>
      </c>
    </row>
    <row r="344" spans="1:48" x14ac:dyDescent="0.3">
      <c r="A344" t="s">
        <v>537</v>
      </c>
      <c r="B344" t="s">
        <v>538</v>
      </c>
      <c r="C344" t="s">
        <v>10465</v>
      </c>
      <c r="D344" t="s">
        <v>204</v>
      </c>
      <c r="E344">
        <v>36158.791706880002</v>
      </c>
      <c r="F344">
        <v>2570.6</v>
      </c>
      <c r="G344">
        <v>27.158515019355502</v>
      </c>
      <c r="H344">
        <f>(Table2[[#This Row],[1Y Return vs Nifty]]-AVERAGE(Table2[1Y Return vs Nifty]))/_xlfn.STDEV.P(Table2[1Y Return vs Nifty])</f>
        <v>-0.1633675847961161</v>
      </c>
      <c r="I344">
        <v>-6.7135531139482501</v>
      </c>
      <c r="J344">
        <f>(Table2[[#This Row],[1M Return vs Nifty]]-AVERAGE(Table2[1M Return vs Nifty]))/_xlfn.STDEV.P(Table2[1M Return vs Nifty])</f>
        <v>-0.43024384005865191</v>
      </c>
      <c r="K344">
        <v>11.500338892129999</v>
      </c>
      <c r="L344">
        <f>(Table2[[#This Row],[6M Return vs Nifty]]-AVERAGE(Table2[6M Return vs Nifty]))/_xlfn.STDEV.P(Table2[6M Return vs Nifty])</f>
        <v>0.1029512221669808</v>
      </c>
      <c r="M344">
        <v>-0.965122771065271</v>
      </c>
      <c r="N344">
        <f>(Table2[[#This Row],[1W Return vs Nifty]]-AVERAGE(Table2[1W Return vs Nifty]))/_xlfn.STDEV.P(Table2[1W Return vs Nifty])</f>
        <v>0.4122037037108362</v>
      </c>
      <c r="O344">
        <v>2614.5</v>
      </c>
      <c r="P344">
        <v>2462.8650281813798</v>
      </c>
      <c r="Q344">
        <v>2047.9211897008599</v>
      </c>
      <c r="R344">
        <v>38.113542438561097</v>
      </c>
      <c r="S344" s="2">
        <f>(Table2[[#This Row],[Close Price]]-Table2[[#This Row],[20D EMA]])/Table2[[#This Row],[20D EMA]]</f>
        <v>-1.6790973417479475E-2</v>
      </c>
      <c r="T344" s="2">
        <f>(Table2[[#This Row],[Close Price]]-Table2[[#This Row],[50D EMA]])/Table2[[#This Row],[50D EMA]]</f>
        <v>4.3743758015912633E-2</v>
      </c>
      <c r="U344" s="2">
        <f>(Table2[[#This Row],[Close Price]]-Table2[[#This Row],[200D EMA]])/Table2[[#This Row],[200D EMA]]</f>
        <v>0.25522408427029741</v>
      </c>
      <c r="V344">
        <v>0.66711364062846101</v>
      </c>
      <c r="W344">
        <v>2540.0500000000002</v>
      </c>
      <c r="X344">
        <v>2653</v>
      </c>
      <c r="Y344">
        <v>2540.0500000000002</v>
      </c>
      <c r="Z344">
        <v>2653</v>
      </c>
      <c r="AA344">
        <v>2540.0500000000002</v>
      </c>
      <c r="AB344">
        <v>2818.3</v>
      </c>
      <c r="AC344" s="2">
        <f>(Table2[[#This Row],[Close Price]]/Table2[[#This Row],[Day Low]])-1</f>
        <v>1.2027322296805032E-2</v>
      </c>
      <c r="AD344" s="2">
        <f>(Table2[[#This Row],[Day High]]/Table2[[#This Row],[Close Price]])-1</f>
        <v>3.2054773204699405E-2</v>
      </c>
      <c r="AE344" s="2">
        <f>(Table2[[#This Row],[Close Price]]/Table2[[#This Row],[Current Week Low]])-1</f>
        <v>1.2027322296805032E-2</v>
      </c>
      <c r="AF344" s="2">
        <f>(Table2[[#This Row],[Current Week High]]/Table2[[#This Row],[Close Price]])-1</f>
        <v>3.2054773204699405E-2</v>
      </c>
      <c r="AG344" s="2">
        <f>(Table2[[#This Row],[Close Price]]/Table2[[#This Row],[Current Month Low]])-1</f>
        <v>1.2027322296805032E-2</v>
      </c>
      <c r="AH344" s="2">
        <f>(Table2[[#This Row],[Current Month High]]/Table2[[#This Row],[Close Price]])-1</f>
        <v>9.6358826733058622E-2</v>
      </c>
      <c r="AI344">
        <v>19.088928654788699</v>
      </c>
      <c r="AJ344">
        <v>66.916658550047003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0.18</v>
      </c>
      <c r="AM344" t="s">
        <v>10507</v>
      </c>
      <c r="AN344">
        <v>-6.55</v>
      </c>
      <c r="AO344" t="s">
        <v>10506</v>
      </c>
      <c r="AP344">
        <v>1.4541305400782E-2</v>
      </c>
      <c r="AQ344">
        <f>(Table2[[#This Row],[Sharpe Ratio]]-AVERAGE(Table2[Sharpe Ratio]))/_xlfn.STDEV.P(Table2[Sharpe Ratio])</f>
        <v>-0.3814358282373948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-0.45989232721434575</v>
      </c>
      <c r="AS344">
        <f>_xlfn.RANK.AVG(Table2[[#This Row],[1Y Return vs Nifty Z-Score]],Table2[1Y Return vs Nifty Z-Score])</f>
        <v>345</v>
      </c>
      <c r="AT344">
        <f>_xlfn.RANK.AVG(Table2[[#This Row],[6M Return vs Nifty Z-Score]],Table2[6M Return vs Nifty Z-Score])</f>
        <v>290</v>
      </c>
      <c r="AU344">
        <f>_xlfn.RANK.AVG(Table2[[#This Row],[Sharpe Ratio Z-Score]],Table2[Sharpe Ratio Z-Score])</f>
        <v>439</v>
      </c>
      <c r="AV344">
        <f>(Table2[[#This Row],[Rank 1Y]]+Table2[[#This Row],[Rank 6M]]+Table2[[#This Row],[Rank Sharpe]])/3</f>
        <v>358</v>
      </c>
    </row>
    <row r="345" spans="1:48" x14ac:dyDescent="0.3">
      <c r="A345" t="s">
        <v>236</v>
      </c>
      <c r="B345" t="s">
        <v>237</v>
      </c>
      <c r="C345" t="s">
        <v>10473</v>
      </c>
      <c r="D345" t="s">
        <v>238</v>
      </c>
      <c r="E345">
        <v>110883.1759109</v>
      </c>
      <c r="F345">
        <v>1768.7</v>
      </c>
      <c r="G345">
        <v>12.271199151876299</v>
      </c>
      <c r="H345">
        <f>(Table2[[#This Row],[1Y Return vs Nifty]]-AVERAGE(Table2[1Y Return vs Nifty]))/_xlfn.STDEV.P(Table2[1Y Return vs Nifty])</f>
        <v>-0.36640849552264254</v>
      </c>
      <c r="I345">
        <v>-10.8937969828324</v>
      </c>
      <c r="J345">
        <f>(Table2[[#This Row],[1M Return vs Nifty]]-AVERAGE(Table2[1M Return vs Nifty]))/_xlfn.STDEV.P(Table2[1M Return vs Nifty])</f>
        <v>-0.88127136177509502</v>
      </c>
      <c r="K345">
        <v>21.074307515748199</v>
      </c>
      <c r="L345">
        <f>(Table2[[#This Row],[6M Return vs Nifty]]-AVERAGE(Table2[6M Return vs Nifty]))/_xlfn.STDEV.P(Table2[6M Return vs Nifty])</f>
        <v>0.41908637042725377</v>
      </c>
      <c r="M345">
        <v>-7.4747623535851702</v>
      </c>
      <c r="N345">
        <f>(Table2[[#This Row],[1W Return vs Nifty]]-AVERAGE(Table2[1W Return vs Nifty]))/_xlfn.STDEV.P(Table2[1W Return vs Nifty])</f>
        <v>-1.2278201468329555</v>
      </c>
      <c r="O345">
        <v>1857.42</v>
      </c>
      <c r="P345">
        <v>1811.82251962131</v>
      </c>
      <c r="Q345">
        <v>1581.30656256528</v>
      </c>
      <c r="R345">
        <v>21.6639711940147</v>
      </c>
      <c r="S345" s="2">
        <f>(Table2[[#This Row],[Close Price]]-Table2[[#This Row],[20D EMA]])/Table2[[#This Row],[20D EMA]]</f>
        <v>-4.7765179657804926E-2</v>
      </c>
      <c r="T345" s="2">
        <f>(Table2[[#This Row],[Close Price]]-Table2[[#This Row],[50D EMA]])/Table2[[#This Row],[50D EMA]]</f>
        <v>-2.3800631217633286E-2</v>
      </c>
      <c r="U345" s="2">
        <f>(Table2[[#This Row],[Close Price]]-Table2[[#This Row],[200D EMA]])/Table2[[#This Row],[200D EMA]]</f>
        <v>0.11850544471953645</v>
      </c>
      <c r="V345">
        <v>0.78942001470521905</v>
      </c>
      <c r="W345">
        <v>1740.55</v>
      </c>
      <c r="X345">
        <v>1784.95</v>
      </c>
      <c r="Y345">
        <v>1740.55</v>
      </c>
      <c r="Z345">
        <v>1784.95</v>
      </c>
      <c r="AA345">
        <v>1740.55</v>
      </c>
      <c r="AB345">
        <v>1949.7</v>
      </c>
      <c r="AC345" s="2">
        <f>(Table2[[#This Row],[Close Price]]/Table2[[#This Row],[Day Low]])-1</f>
        <v>1.6173048748958641E-2</v>
      </c>
      <c r="AD345" s="2">
        <f>(Table2[[#This Row],[Day High]]/Table2[[#This Row],[Close Price]])-1</f>
        <v>9.1875388703568373E-3</v>
      </c>
      <c r="AE345" s="2">
        <f>(Table2[[#This Row],[Close Price]]/Table2[[#This Row],[Current Week Low]])-1</f>
        <v>1.6173048748958641E-2</v>
      </c>
      <c r="AF345" s="2">
        <f>(Table2[[#This Row],[Current Week High]]/Table2[[#This Row],[Close Price]])-1</f>
        <v>9.1875388703568373E-3</v>
      </c>
      <c r="AG345" s="2">
        <f>(Table2[[#This Row],[Close Price]]/Table2[[#This Row],[Current Month Low]])-1</f>
        <v>1.6173048748958641E-2</v>
      </c>
      <c r="AH345" s="2">
        <f>(Table2[[#This Row],[Current Month High]]/Table2[[#This Row],[Close Price]])-1</f>
        <v>0.10233504834058915</v>
      </c>
      <c r="AI345">
        <v>12.251936450500301</v>
      </c>
      <c r="AJ345">
        <v>43.464330616052202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</v>
      </c>
      <c r="AM345" t="s">
        <v>10505</v>
      </c>
      <c r="AN345">
        <v>-5.87</v>
      </c>
      <c r="AO345" t="s">
        <v>10506</v>
      </c>
      <c r="AP345">
        <v>1.3185804954316999E-2</v>
      </c>
      <c r="AQ345">
        <f>(Table2[[#This Row],[Sharpe Ratio]]-AVERAGE(Table2[Sharpe Ratio]))/_xlfn.STDEV.P(Table2[Sharpe Ratio])</f>
        <v>-0.39686671100100107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-2.4532803447044405</v>
      </c>
      <c r="AS345">
        <f>_xlfn.RANK.AVG(Table2[[#This Row],[1Y Return vs Nifty Z-Score]],Table2[1Y Return vs Nifty Z-Score])</f>
        <v>426</v>
      </c>
      <c r="AT345">
        <f>_xlfn.RANK.AVG(Table2[[#This Row],[6M Return vs Nifty Z-Score]],Table2[6M Return vs Nifty Z-Score])</f>
        <v>208</v>
      </c>
      <c r="AU345">
        <f>_xlfn.RANK.AVG(Table2[[#This Row],[Sharpe Ratio Z-Score]],Table2[Sharpe Ratio Z-Score])</f>
        <v>441</v>
      </c>
      <c r="AV345">
        <f>(Table2[[#This Row],[Rank 1Y]]+Table2[[#This Row],[Rank 6M]]+Table2[[#This Row],[Rank Sharpe]])/3</f>
        <v>358.33333333333331</v>
      </c>
    </row>
    <row r="346" spans="1:48" x14ac:dyDescent="0.3">
      <c r="A346" t="s">
        <v>1618</v>
      </c>
      <c r="B346" t="s">
        <v>1619</v>
      </c>
      <c r="C346" t="s">
        <v>10465</v>
      </c>
      <c r="D346" t="s">
        <v>204</v>
      </c>
      <c r="E346">
        <v>5168.7593779409999</v>
      </c>
      <c r="F346">
        <v>203.27</v>
      </c>
      <c r="G346">
        <v>7.1400765802077997</v>
      </c>
      <c r="H346">
        <f>(Table2[[#This Row],[1Y Return vs Nifty]]-AVERAGE(Table2[1Y Return vs Nifty]))/_xlfn.STDEV.P(Table2[1Y Return vs Nifty])</f>
        <v>-0.43638939800868726</v>
      </c>
      <c r="I346">
        <v>-6.5528552937317999</v>
      </c>
      <c r="J346">
        <f>(Table2[[#This Row],[1M Return vs Nifty]]-AVERAGE(Table2[1M Return vs Nifty]))/_xlfn.STDEV.P(Table2[1M Return vs Nifty])</f>
        <v>-0.41290534453762212</v>
      </c>
      <c r="K346">
        <v>14.588529956718499</v>
      </c>
      <c r="L346">
        <f>(Table2[[#This Row],[6M Return vs Nifty]]-AVERAGE(Table2[6M Return vs Nifty]))/_xlfn.STDEV.P(Table2[6M Return vs Nifty])</f>
        <v>0.20492416342472825</v>
      </c>
      <c r="M346">
        <v>-3.8935230982681399</v>
      </c>
      <c r="N346">
        <f>(Table2[[#This Row],[1W Return vs Nifty]]-AVERAGE(Table2[1W Return vs Nifty]))/_xlfn.STDEV.P(Table2[1W Return vs Nifty])</f>
        <v>-0.32557084120395779</v>
      </c>
      <c r="O346">
        <v>206.74</v>
      </c>
      <c r="P346">
        <v>194.52845699611601</v>
      </c>
      <c r="Q346">
        <v>167.407145148947</v>
      </c>
      <c r="R346">
        <v>36.3998792364184</v>
      </c>
      <c r="S346" s="2">
        <f>(Table2[[#This Row],[Close Price]]-Table2[[#This Row],[20D EMA]])/Table2[[#This Row],[20D EMA]]</f>
        <v>-1.6784366837573759E-2</v>
      </c>
      <c r="T346" s="2">
        <f>(Table2[[#This Row],[Close Price]]-Table2[[#This Row],[50D EMA]])/Table2[[#This Row],[50D EMA]]</f>
        <v>4.4937091152985088E-2</v>
      </c>
      <c r="U346" s="2">
        <f>(Table2[[#This Row],[Close Price]]-Table2[[#This Row],[200D EMA]])/Table2[[#This Row],[200D EMA]]</f>
        <v>0.2142253535184821</v>
      </c>
      <c r="V346">
        <v>0.65759258688517197</v>
      </c>
      <c r="W346">
        <v>198.5</v>
      </c>
      <c r="X346">
        <v>207.1</v>
      </c>
      <c r="Y346">
        <v>198.5</v>
      </c>
      <c r="Z346">
        <v>207.1</v>
      </c>
      <c r="AA346">
        <v>198.5</v>
      </c>
      <c r="AB346">
        <v>225.7</v>
      </c>
      <c r="AC346" s="2">
        <f>(Table2[[#This Row],[Close Price]]/Table2[[#This Row],[Day Low]])-1</f>
        <v>2.40302267002519E-2</v>
      </c>
      <c r="AD346" s="2">
        <f>(Table2[[#This Row],[Day High]]/Table2[[#This Row],[Close Price]])-1</f>
        <v>1.8841934373001301E-2</v>
      </c>
      <c r="AE346" s="2">
        <f>(Table2[[#This Row],[Close Price]]/Table2[[#This Row],[Current Week Low]])-1</f>
        <v>2.40302267002519E-2</v>
      </c>
      <c r="AF346" s="2">
        <f>(Table2[[#This Row],[Current Week High]]/Table2[[#This Row],[Close Price]])-1</f>
        <v>1.8841934373001301E-2</v>
      </c>
      <c r="AG346" s="2">
        <f>(Table2[[#This Row],[Close Price]]/Table2[[#This Row],[Current Month Low]])-1</f>
        <v>2.40302267002519E-2</v>
      </c>
      <c r="AH346" s="2">
        <f>(Table2[[#This Row],[Current Month High]]/Table2[[#This Row],[Close Price]])-1</f>
        <v>0.11034584542726411</v>
      </c>
      <c r="AI346">
        <v>11.0345845427264</v>
      </c>
      <c r="AJ346">
        <v>61.261404204680602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7.0000000000000007E-2</v>
      </c>
      <c r="AM346" t="s">
        <v>10507</v>
      </c>
      <c r="AN346">
        <v>-7.39</v>
      </c>
      <c r="AO346" t="s">
        <v>10506</v>
      </c>
      <c r="AP346">
        <v>3.8244333879695003E-2</v>
      </c>
      <c r="AQ346">
        <f>(Table2[[#This Row],[Sharpe Ratio]]-AVERAGE(Table2[Sharpe Ratio]))/_xlfn.STDEV.P(Table2[Sharpe Ratio])</f>
        <v>-0.11160290080871903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-1.0815443211342579</v>
      </c>
      <c r="AS346">
        <f>_xlfn.RANK.AVG(Table2[[#This Row],[1Y Return vs Nifty Z-Score]],Table2[1Y Return vs Nifty Z-Score])</f>
        <v>453</v>
      </c>
      <c r="AT346">
        <f>_xlfn.RANK.AVG(Table2[[#This Row],[6M Return vs Nifty Z-Score]],Table2[6M Return vs Nifty Z-Score])</f>
        <v>259</v>
      </c>
      <c r="AU346">
        <f>_xlfn.RANK.AVG(Table2[[#This Row],[Sharpe Ratio Z-Score]],Table2[Sharpe Ratio Z-Score])</f>
        <v>366</v>
      </c>
      <c r="AV346">
        <f>(Table2[[#This Row],[Rank 1Y]]+Table2[[#This Row],[Rank 6M]]+Table2[[#This Row],[Rank Sharpe]])/3</f>
        <v>359.33333333333331</v>
      </c>
    </row>
    <row r="347" spans="1:48" x14ac:dyDescent="0.3">
      <c r="A347" t="s">
        <v>1148</v>
      </c>
      <c r="B347" t="s">
        <v>1149</v>
      </c>
      <c r="C347" t="s">
        <v>10464</v>
      </c>
      <c r="D347" t="s">
        <v>46</v>
      </c>
      <c r="E347">
        <v>10214.440672000001</v>
      </c>
      <c r="F347">
        <v>363.2</v>
      </c>
      <c r="G347">
        <v>27.0784338365787</v>
      </c>
      <c r="H347">
        <f>(Table2[[#This Row],[1Y Return vs Nifty]]-AVERAGE(Table2[1Y Return vs Nifty]))/_xlfn.STDEV.P(Table2[1Y Return vs Nifty])</f>
        <v>-0.16445977336978493</v>
      </c>
      <c r="I347">
        <v>-6.0612277723170402</v>
      </c>
      <c r="J347">
        <f>(Table2[[#This Row],[1M Return vs Nifty]]-AVERAGE(Table2[1M Return vs Nifty]))/_xlfn.STDEV.P(Table2[1M Return vs Nifty])</f>
        <v>-0.35986118023854596</v>
      </c>
      <c r="K347">
        <v>25.0088707840155</v>
      </c>
      <c r="L347">
        <f>(Table2[[#This Row],[6M Return vs Nifty]]-AVERAGE(Table2[6M Return vs Nifty]))/_xlfn.STDEV.P(Table2[6M Return vs Nifty])</f>
        <v>0.54900676092076572</v>
      </c>
      <c r="M347">
        <v>-5.6220647960009096</v>
      </c>
      <c r="N347">
        <f>(Table2[[#This Row],[1W Return vs Nifty]]-AVERAGE(Table2[1W Return vs Nifty]))/_xlfn.STDEV.P(Table2[1W Return vs Nifty])</f>
        <v>-0.7610557209741865</v>
      </c>
      <c r="O347">
        <v>355.56</v>
      </c>
      <c r="P347">
        <v>334.61737867342299</v>
      </c>
      <c r="Q347">
        <v>291.00925159749897</v>
      </c>
      <c r="R347">
        <v>55.379734779235697</v>
      </c>
      <c r="S347" s="2">
        <f>(Table2[[#This Row],[Close Price]]-Table2[[#This Row],[20D EMA]])/Table2[[#This Row],[20D EMA]]</f>
        <v>2.148723140960734E-2</v>
      </c>
      <c r="T347" s="2">
        <f>(Table2[[#This Row],[Close Price]]-Table2[[#This Row],[50D EMA]])/Table2[[#This Row],[50D EMA]]</f>
        <v>8.5418819069982679E-2</v>
      </c>
      <c r="U347" s="2">
        <f>(Table2[[#This Row],[Close Price]]-Table2[[#This Row],[200D EMA]])/Table2[[#This Row],[200D EMA]]</f>
        <v>0.24807028644693935</v>
      </c>
      <c r="V347">
        <v>0.68223065622402701</v>
      </c>
      <c r="W347">
        <v>334.05</v>
      </c>
      <c r="X347">
        <v>364.8</v>
      </c>
      <c r="Y347">
        <v>334.05</v>
      </c>
      <c r="Z347">
        <v>364.8</v>
      </c>
      <c r="AA347">
        <v>334.05</v>
      </c>
      <c r="AB347">
        <v>381.75</v>
      </c>
      <c r="AC347" s="2">
        <f>(Table2[[#This Row],[Close Price]]/Table2[[#This Row],[Day Low]])-1</f>
        <v>8.7262385870378711E-2</v>
      </c>
      <c r="AD347" s="2">
        <f>(Table2[[#This Row],[Day High]]/Table2[[#This Row],[Close Price]])-1</f>
        <v>4.405286343612369E-3</v>
      </c>
      <c r="AE347" s="2">
        <f>(Table2[[#This Row],[Close Price]]/Table2[[#This Row],[Current Week Low]])-1</f>
        <v>8.7262385870378711E-2</v>
      </c>
      <c r="AF347" s="2">
        <f>(Table2[[#This Row],[Current Week High]]/Table2[[#This Row],[Close Price]])-1</f>
        <v>4.405286343612369E-3</v>
      </c>
      <c r="AG347" s="2">
        <f>(Table2[[#This Row],[Close Price]]/Table2[[#This Row],[Current Month Low]])-1</f>
        <v>8.7262385870378711E-2</v>
      </c>
      <c r="AH347" s="2">
        <f>(Table2[[#This Row],[Current Month High]]/Table2[[#This Row],[Close Price]])-1</f>
        <v>5.107378854625555E-2</v>
      </c>
      <c r="AI347">
        <v>12.0594713656387</v>
      </c>
      <c r="AJ347">
        <v>53.410770855332601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0.28000000000000003</v>
      </c>
      <c r="AM347" t="s">
        <v>10507</v>
      </c>
      <c r="AN347">
        <v>-0.03</v>
      </c>
      <c r="AO347" t="s">
        <v>10506</v>
      </c>
      <c r="AP347">
        <v>-9.8988473629070001E-3</v>
      </c>
      <c r="AQ347">
        <f>(Table2[[#This Row],[Sharpe Ratio]]-AVERAGE(Table2[Sharpe Ratio]))/_xlfn.STDEV.P(Table2[Sharpe Ratio])</f>
        <v>-0.65966010548100351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-1.3960300191427553</v>
      </c>
      <c r="AS347">
        <f>_xlfn.RANK.AVG(Table2[[#This Row],[1Y Return vs Nifty Z-Score]],Table2[1Y Return vs Nifty Z-Score])</f>
        <v>346</v>
      </c>
      <c r="AT347">
        <f>_xlfn.RANK.AVG(Table2[[#This Row],[6M Return vs Nifty Z-Score]],Table2[6M Return vs Nifty Z-Score])</f>
        <v>180</v>
      </c>
      <c r="AU347">
        <f>_xlfn.RANK.AVG(Table2[[#This Row],[Sharpe Ratio Z-Score]],Table2[Sharpe Ratio Z-Score])</f>
        <v>553</v>
      </c>
      <c r="AV347">
        <f>(Table2[[#This Row],[Rank 1Y]]+Table2[[#This Row],[Rank 6M]]+Table2[[#This Row],[Rank Sharpe]])/3</f>
        <v>359.66666666666669</v>
      </c>
    </row>
    <row r="348" spans="1:48" x14ac:dyDescent="0.3">
      <c r="A348" t="s">
        <v>779</v>
      </c>
      <c r="B348" t="s">
        <v>780</v>
      </c>
      <c r="C348" t="s">
        <v>10462</v>
      </c>
      <c r="D348" t="s">
        <v>27</v>
      </c>
      <c r="E348">
        <v>19946.127598580999</v>
      </c>
      <c r="F348">
        <v>102.03</v>
      </c>
      <c r="G348">
        <v>4.0494985690671701</v>
      </c>
      <c r="H348">
        <f>(Table2[[#This Row],[1Y Return vs Nifty]]-AVERAGE(Table2[1Y Return vs Nifty]))/_xlfn.STDEV.P(Table2[1Y Return vs Nifty])</f>
        <v>-0.47854029879155779</v>
      </c>
      <c r="I348">
        <v>26.6589187478294</v>
      </c>
      <c r="J348">
        <f>(Table2[[#This Row],[1M Return vs Nifty]]-AVERAGE(Table2[1M Return vs Nifty]))/_xlfn.STDEV.P(Table2[1M Return vs Nifty])</f>
        <v>3.1704798855136489</v>
      </c>
      <c r="K348">
        <v>3.3227446657714501</v>
      </c>
      <c r="L348">
        <f>(Table2[[#This Row],[6M Return vs Nifty]]-AVERAGE(Table2[6M Return vs Nifty]))/_xlfn.STDEV.P(Table2[6M Return vs Nifty])</f>
        <v>-0.16707524906927049</v>
      </c>
      <c r="M348">
        <v>32.552190514254903</v>
      </c>
      <c r="N348">
        <f>(Table2[[#This Row],[1W Return vs Nifty]]-AVERAGE(Table2[1W Return vs Nifty]))/_xlfn.STDEV.P(Table2[1W Return vs Nifty])</f>
        <v>8.8564796881570675</v>
      </c>
      <c r="O348">
        <v>83.21</v>
      </c>
      <c r="P348">
        <v>80.216175781723095</v>
      </c>
      <c r="Q348">
        <v>82.745349986863502</v>
      </c>
      <c r="R348">
        <v>93.073952020609397</v>
      </c>
      <c r="S348" s="2">
        <f>(Table2[[#This Row],[Close Price]]-Table2[[#This Row],[20D EMA]])/Table2[[#This Row],[20D EMA]]</f>
        <v>0.22617473861314757</v>
      </c>
      <c r="T348" s="2">
        <f>(Table2[[#This Row],[Close Price]]-Table2[[#This Row],[50D EMA]])/Table2[[#This Row],[50D EMA]]</f>
        <v>0.27193797268065589</v>
      </c>
      <c r="U348" s="2">
        <f>(Table2[[#This Row],[Close Price]]-Table2[[#This Row],[200D EMA]])/Table2[[#This Row],[200D EMA]]</f>
        <v>0.23306022654080374</v>
      </c>
      <c r="V348">
        <v>4.7997318553518902</v>
      </c>
      <c r="W348">
        <v>97.85</v>
      </c>
      <c r="X348">
        <v>110</v>
      </c>
      <c r="Y348">
        <v>97.85</v>
      </c>
      <c r="Z348">
        <v>110</v>
      </c>
      <c r="AA348">
        <v>74.349999999999994</v>
      </c>
      <c r="AB348">
        <v>111.4</v>
      </c>
      <c r="AC348" s="2">
        <f>(Table2[[#This Row],[Close Price]]/Table2[[#This Row],[Day Low]])-1</f>
        <v>4.2718446601941906E-2</v>
      </c>
      <c r="AD348" s="2">
        <f>(Table2[[#This Row],[Day High]]/Table2[[#This Row],[Close Price]])-1</f>
        <v>7.8114280113692036E-2</v>
      </c>
      <c r="AE348" s="2">
        <f>(Table2[[#This Row],[Close Price]]/Table2[[#This Row],[Current Week Low]])-1</f>
        <v>4.2718446601941906E-2</v>
      </c>
      <c r="AF348" s="2">
        <f>(Table2[[#This Row],[Current Week High]]/Table2[[#This Row],[Close Price]])-1</f>
        <v>7.8114280113692036E-2</v>
      </c>
      <c r="AG348" s="2">
        <f>(Table2[[#This Row],[Close Price]]/Table2[[#This Row],[Current Month Low]])-1</f>
        <v>0.37229320780094155</v>
      </c>
      <c r="AH348" s="2">
        <f>(Table2[[#This Row],[Current Month High]]/Table2[[#This Row],[Close Price]])-1</f>
        <v>9.1835734587866424E-2</v>
      </c>
      <c r="AI348">
        <v>9.1835734587866398</v>
      </c>
      <c r="AJ348">
        <v>56.848578016909997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0.14000000000000001</v>
      </c>
      <c r="AM348" t="s">
        <v>10507</v>
      </c>
      <c r="AN348">
        <v>33.18</v>
      </c>
      <c r="AO348" t="s">
        <v>10507</v>
      </c>
      <c r="AP348">
        <v>8.4417055804576993E-2</v>
      </c>
      <c r="AQ348">
        <f>(Table2[[#This Row],[Sharpe Ratio]]-AVERAGE(Table2[Sharpe Ratio]))/_xlfn.STDEV.P(Table2[Sharpe Ratio])</f>
        <v>0.41402279024696093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469</v>
      </c>
      <c r="AT348">
        <f>_xlfn.RANK.AVG(Table2[[#This Row],[6M Return vs Nifty Z-Score]],Table2[6M Return vs Nifty Z-Score])</f>
        <v>383</v>
      </c>
      <c r="AU348">
        <f>_xlfn.RANK.AVG(Table2[[#This Row],[Sharpe Ratio Z-Score]],Table2[Sharpe Ratio Z-Score])</f>
        <v>229</v>
      </c>
      <c r="AV348">
        <f>(Table2[[#This Row],[Rank 1Y]]+Table2[[#This Row],[Rank 6M]]+Table2[[#This Row],[Rank Sharpe]])/3</f>
        <v>360.33333333333331</v>
      </c>
    </row>
    <row r="349" spans="1:48" x14ac:dyDescent="0.3">
      <c r="A349" t="s">
        <v>1355</v>
      </c>
      <c r="B349" t="s">
        <v>1356</v>
      </c>
      <c r="C349" t="s">
        <v>10479</v>
      </c>
      <c r="D349" t="s">
        <v>1357</v>
      </c>
      <c r="E349">
        <v>7711.4271285000004</v>
      </c>
      <c r="F349">
        <v>627.29999999999995</v>
      </c>
      <c r="G349">
        <v>-14.0666072252787</v>
      </c>
      <c r="H349">
        <f>(Table2[[#This Row],[1Y Return vs Nifty]]-AVERAGE(Table2[1Y Return vs Nifty]))/_xlfn.STDEV.P(Table2[1Y Return vs Nifty])</f>
        <v>-0.72561711586489086</v>
      </c>
      <c r="I349">
        <v>17.788632171660499</v>
      </c>
      <c r="J349">
        <f>(Table2[[#This Row],[1M Return vs Nifty]]-AVERAGE(Table2[1M Return vs Nifty]))/_xlfn.STDEV.P(Table2[1M Return vs Nifty])</f>
        <v>2.2134200830595812</v>
      </c>
      <c r="K349">
        <v>3.0247908882569901</v>
      </c>
      <c r="L349">
        <f>(Table2[[#This Row],[6M Return vs Nifty]]-AVERAGE(Table2[6M Return vs Nifty]))/_xlfn.STDEV.P(Table2[6M Return vs Nifty])</f>
        <v>-0.17691376696422936</v>
      </c>
      <c r="M349">
        <v>-6.7596191582525798</v>
      </c>
      <c r="N349">
        <f>(Table2[[#This Row],[1W Return vs Nifty]]-AVERAGE(Table2[1W Return vs Nifty]))/_xlfn.STDEV.P(Table2[1W Return vs Nifty])</f>
        <v>-1.0476485901696706</v>
      </c>
      <c r="O349">
        <v>620.75</v>
      </c>
      <c r="P349">
        <v>581.13433643820201</v>
      </c>
      <c r="Q349">
        <v>529.15283553799702</v>
      </c>
      <c r="R349">
        <v>47.067924413555303</v>
      </c>
      <c r="S349" s="2">
        <f>(Table2[[#This Row],[Close Price]]-Table2[[#This Row],[20D EMA]])/Table2[[#This Row],[20D EMA]]</f>
        <v>1.0551751913008384E-2</v>
      </c>
      <c r="T349" s="2">
        <f>(Table2[[#This Row],[Close Price]]-Table2[[#This Row],[50D EMA]])/Table2[[#This Row],[50D EMA]]</f>
        <v>7.9440605497085801E-2</v>
      </c>
      <c r="U349" s="2">
        <f>(Table2[[#This Row],[Close Price]]-Table2[[#This Row],[200D EMA]])/Table2[[#This Row],[200D EMA]]</f>
        <v>0.1854798044542563</v>
      </c>
      <c r="V349">
        <v>1.1396705625058501</v>
      </c>
      <c r="W349">
        <v>611.15</v>
      </c>
      <c r="X349">
        <v>655</v>
      </c>
      <c r="Y349">
        <v>611.15</v>
      </c>
      <c r="Z349">
        <v>655</v>
      </c>
      <c r="AA349">
        <v>585.04999999999995</v>
      </c>
      <c r="AB349">
        <v>710</v>
      </c>
      <c r="AC349" s="2">
        <f>(Table2[[#This Row],[Close Price]]/Table2[[#This Row],[Day Low]])-1</f>
        <v>2.6425591098748313E-2</v>
      </c>
      <c r="AD349" s="2">
        <f>(Table2[[#This Row],[Day High]]/Table2[[#This Row],[Close Price]])-1</f>
        <v>4.41575003985335E-2</v>
      </c>
      <c r="AE349" s="2">
        <f>(Table2[[#This Row],[Close Price]]/Table2[[#This Row],[Current Week Low]])-1</f>
        <v>2.6425591098748313E-2</v>
      </c>
      <c r="AF349" s="2">
        <f>(Table2[[#This Row],[Current Week High]]/Table2[[#This Row],[Close Price]])-1</f>
        <v>4.41575003985335E-2</v>
      </c>
      <c r="AG349" s="2">
        <f>(Table2[[#This Row],[Close Price]]/Table2[[#This Row],[Current Month Low]])-1</f>
        <v>7.221604991026398E-2</v>
      </c>
      <c r="AH349" s="2">
        <f>(Table2[[#This Row],[Current Month High]]/Table2[[#This Row],[Close Price]])-1</f>
        <v>0.13183484776024246</v>
      </c>
      <c r="AI349">
        <v>13.1834847760242</v>
      </c>
      <c r="AJ349">
        <v>54.1467010689273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0.06</v>
      </c>
      <c r="AM349" t="s">
        <v>10507</v>
      </c>
      <c r="AN349">
        <v>-3.91</v>
      </c>
      <c r="AO349" t="s">
        <v>10506</v>
      </c>
      <c r="AP349">
        <v>0.14055367028332599</v>
      </c>
      <c r="AQ349">
        <f>(Table2[[#This Row],[Sharpe Ratio]]-AVERAGE(Table2[Sharpe Ratio]))/_xlfn.STDEV.P(Table2[Sharpe Ratio])</f>
        <v>1.0530764467960196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1.3163170568568101</v>
      </c>
      <c r="AS349">
        <f>_xlfn.RANK.AVG(Table2[[#This Row],[1Y Return vs Nifty Z-Score]],Table2[1Y Return vs Nifty Z-Score])</f>
        <v>585</v>
      </c>
      <c r="AT349">
        <f>_xlfn.RANK.AVG(Table2[[#This Row],[6M Return vs Nifty Z-Score]],Table2[6M Return vs Nifty Z-Score])</f>
        <v>388</v>
      </c>
      <c r="AU349">
        <f>_xlfn.RANK.AVG(Table2[[#This Row],[Sharpe Ratio Z-Score]],Table2[Sharpe Ratio Z-Score])</f>
        <v>108</v>
      </c>
      <c r="AV349">
        <f>(Table2[[#This Row],[Rank 1Y]]+Table2[[#This Row],[Rank 6M]]+Table2[[#This Row],[Rank Sharpe]])/3</f>
        <v>360.33333333333331</v>
      </c>
    </row>
    <row r="350" spans="1:48" x14ac:dyDescent="0.3">
      <c r="A350" t="s">
        <v>1023</v>
      </c>
      <c r="B350" t="s">
        <v>1024</v>
      </c>
      <c r="C350" t="s">
        <v>10466</v>
      </c>
      <c r="D350" t="s">
        <v>62</v>
      </c>
      <c r="E350">
        <v>12549.85211448</v>
      </c>
      <c r="F350">
        <v>517.79999999999995</v>
      </c>
      <c r="G350">
        <v>44.563075985387997</v>
      </c>
      <c r="H350">
        <f>(Table2[[#This Row],[1Y Return vs Nifty]]-AVERAGE(Table2[1Y Return vs Nifty]))/_xlfn.STDEV.P(Table2[1Y Return vs Nifty])</f>
        <v>7.4004816031230464E-2</v>
      </c>
      <c r="I350">
        <v>-2.4679368527103298</v>
      </c>
      <c r="J350">
        <f>(Table2[[#This Row],[1M Return vs Nifty]]-AVERAGE(Table2[1M Return vs Nifty]))/_xlfn.STDEV.P(Table2[1M Return vs Nifty])</f>
        <v>2.7837037642944797E-2</v>
      </c>
      <c r="K350">
        <v>12.093040402002501</v>
      </c>
      <c r="L350">
        <f>(Table2[[#This Row],[6M Return vs Nifty]]-AVERAGE(Table2[6M Return vs Nifty]))/_xlfn.STDEV.P(Table2[6M Return vs Nifty])</f>
        <v>0.12252239344023889</v>
      </c>
      <c r="M350">
        <v>-2.1854768826177602</v>
      </c>
      <c r="N350">
        <f>(Table2[[#This Row],[1W Return vs Nifty]]-AVERAGE(Table2[1W Return vs Nifty]))/_xlfn.STDEV.P(Table2[1W Return vs Nifty])</f>
        <v>0.10475045323755731</v>
      </c>
      <c r="O350">
        <v>504.92</v>
      </c>
      <c r="P350">
        <v>478.73787098008103</v>
      </c>
      <c r="Q350">
        <v>422.66020555454099</v>
      </c>
      <c r="R350">
        <v>57.507412209938799</v>
      </c>
      <c r="S350" s="2">
        <f>(Table2[[#This Row],[Close Price]]-Table2[[#This Row],[20D EMA]])/Table2[[#This Row],[20D EMA]]</f>
        <v>2.5508991523409526E-2</v>
      </c>
      <c r="T350" s="2">
        <f>(Table2[[#This Row],[Close Price]]-Table2[[#This Row],[50D EMA]])/Table2[[#This Row],[50D EMA]]</f>
        <v>8.1593981566468132E-2</v>
      </c>
      <c r="U350" s="2">
        <f>(Table2[[#This Row],[Close Price]]-Table2[[#This Row],[200D EMA]])/Table2[[#This Row],[200D EMA]]</f>
        <v>0.22509759186018735</v>
      </c>
      <c r="V350">
        <v>0.60901808814221103</v>
      </c>
      <c r="W350">
        <v>495</v>
      </c>
      <c r="X350">
        <v>520.15</v>
      </c>
      <c r="Y350">
        <v>495</v>
      </c>
      <c r="Z350">
        <v>520.15</v>
      </c>
      <c r="AA350">
        <v>484.55</v>
      </c>
      <c r="AB350">
        <v>530.65</v>
      </c>
      <c r="AC350" s="2">
        <f>(Table2[[#This Row],[Close Price]]/Table2[[#This Row],[Day Low]])-1</f>
        <v>4.6060606060605913E-2</v>
      </c>
      <c r="AD350" s="2">
        <f>(Table2[[#This Row],[Day High]]/Table2[[#This Row],[Close Price]])-1</f>
        <v>4.538431826960343E-3</v>
      </c>
      <c r="AE350" s="2">
        <f>(Table2[[#This Row],[Close Price]]/Table2[[#This Row],[Current Week Low]])-1</f>
        <v>4.6060606060605913E-2</v>
      </c>
      <c r="AF350" s="2">
        <f>(Table2[[#This Row],[Current Week High]]/Table2[[#This Row],[Close Price]])-1</f>
        <v>4.538431826960343E-3</v>
      </c>
      <c r="AG350" s="2">
        <f>(Table2[[#This Row],[Close Price]]/Table2[[#This Row],[Current Month Low]])-1</f>
        <v>6.8620369414921001E-2</v>
      </c>
      <c r="AH350" s="2">
        <f>(Table2[[#This Row],[Current Month High]]/Table2[[#This Row],[Close Price]])-1</f>
        <v>2.4816531479335602E-2</v>
      </c>
      <c r="AI350">
        <v>2.4816531479335602</v>
      </c>
      <c r="AJ350">
        <v>79.979144942648503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0.13</v>
      </c>
      <c r="AM350" t="s">
        <v>10507</v>
      </c>
      <c r="AN350">
        <v>3.52</v>
      </c>
      <c r="AO350" t="s">
        <v>10507</v>
      </c>
      <c r="AP350">
        <v>-3.9057135968530001E-3</v>
      </c>
      <c r="AQ350">
        <f>(Table2[[#This Row],[Sharpe Ratio]]-AVERAGE(Table2[Sharpe Ratio]))/_xlfn.STDEV.P(Table2[Sharpe Ratio])</f>
        <v>-0.591434864558534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-0.26232016420656251</v>
      </c>
      <c r="AS350">
        <f>_xlfn.RANK.AVG(Table2[[#This Row],[1Y Return vs Nifty Z-Score]],Table2[1Y Return vs Nifty Z-Score])</f>
        <v>266</v>
      </c>
      <c r="AT350">
        <f>_xlfn.RANK.AVG(Table2[[#This Row],[6M Return vs Nifty Z-Score]],Table2[6M Return vs Nifty Z-Score])</f>
        <v>282</v>
      </c>
      <c r="AU350">
        <f>_xlfn.RANK.AVG(Table2[[#This Row],[Sharpe Ratio Z-Score]],Table2[Sharpe Ratio Z-Score])</f>
        <v>534</v>
      </c>
      <c r="AV350">
        <f>(Table2[[#This Row],[Rank 1Y]]+Table2[[#This Row],[Rank 6M]]+Table2[[#This Row],[Rank Sharpe]])/3</f>
        <v>360.66666666666669</v>
      </c>
    </row>
    <row r="351" spans="1:48" x14ac:dyDescent="0.3">
      <c r="A351" t="s">
        <v>128</v>
      </c>
      <c r="B351" t="s">
        <v>129</v>
      </c>
      <c r="C351" t="s">
        <v>10461</v>
      </c>
      <c r="D351" t="s">
        <v>51</v>
      </c>
      <c r="E351">
        <v>216615.22438986</v>
      </c>
      <c r="F351">
        <v>340.95</v>
      </c>
      <c r="G351">
        <v>12.853830594804499</v>
      </c>
      <c r="H351">
        <f>(Table2[[#This Row],[1Y Return vs Nifty]]-AVERAGE(Table2[1Y Return vs Nifty]))/_xlfn.STDEV.P(Table2[1Y Return vs Nifty])</f>
        <v>-0.35846226667634862</v>
      </c>
      <c r="I351">
        <v>-8.9746613280691108</v>
      </c>
      <c r="J351">
        <f>(Table2[[#This Row],[1M Return vs Nifty]]-AVERAGE(Table2[1M Return vs Nifty]))/_xlfn.STDEV.P(Table2[1M Return vs Nifty])</f>
        <v>-0.6742061700410531</v>
      </c>
      <c r="K351">
        <v>28.209039713662001</v>
      </c>
      <c r="L351">
        <f>(Table2[[#This Row],[6M Return vs Nifty]]-AVERAGE(Table2[6M Return vs Nifty]))/_xlfn.STDEV.P(Table2[6M Return vs Nifty])</f>
        <v>0.65467724291252505</v>
      </c>
      <c r="M351">
        <v>-4.2086676026147698</v>
      </c>
      <c r="N351">
        <f>(Table2[[#This Row],[1W Return vs Nifty]]-AVERAGE(Table2[1W Return vs Nifty]))/_xlfn.STDEV.P(Table2[1W Return vs Nifty])</f>
        <v>-0.40496763375206424</v>
      </c>
      <c r="O351">
        <v>348.61</v>
      </c>
      <c r="P351">
        <v>350.76284504561801</v>
      </c>
      <c r="Q351">
        <v>297.08392837525003</v>
      </c>
      <c r="R351">
        <v>38.012659962937498</v>
      </c>
      <c r="S351" s="2">
        <f>(Table2[[#This Row],[Close Price]]-Table2[[#This Row],[20D EMA]])/Table2[[#This Row],[20D EMA]]</f>
        <v>-2.1972978399931228E-2</v>
      </c>
      <c r="T351" s="2">
        <f>(Table2[[#This Row],[Close Price]]-Table2[[#This Row],[50D EMA]])/Table2[[#This Row],[50D EMA]]</f>
        <v>-2.7975725434493559E-2</v>
      </c>
      <c r="U351" s="2">
        <f>(Table2[[#This Row],[Close Price]]-Table2[[#This Row],[200D EMA]])/Table2[[#This Row],[200D EMA]]</f>
        <v>0.14765548531909217</v>
      </c>
      <c r="V351">
        <v>0.76220860371088195</v>
      </c>
      <c r="W351">
        <v>334.3</v>
      </c>
      <c r="X351">
        <v>343</v>
      </c>
      <c r="Y351">
        <v>334.3</v>
      </c>
      <c r="Z351">
        <v>343</v>
      </c>
      <c r="AA351">
        <v>332.05</v>
      </c>
      <c r="AB351">
        <v>358.4</v>
      </c>
      <c r="AC351" s="2">
        <f>(Table2[[#This Row],[Close Price]]/Table2[[#This Row],[Day Low]])-1</f>
        <v>1.9892312294346404E-2</v>
      </c>
      <c r="AD351" s="2">
        <f>(Table2[[#This Row],[Day High]]/Table2[[#This Row],[Close Price]])-1</f>
        <v>6.0126118199150813E-3</v>
      </c>
      <c r="AE351" s="2">
        <f>(Table2[[#This Row],[Close Price]]/Table2[[#This Row],[Current Week Low]])-1</f>
        <v>1.9892312294346404E-2</v>
      </c>
      <c r="AF351" s="2">
        <f>(Table2[[#This Row],[Current Week High]]/Table2[[#This Row],[Close Price]])-1</f>
        <v>6.0126118199150813E-3</v>
      </c>
      <c r="AG351" s="2">
        <f>(Table2[[#This Row],[Close Price]]/Table2[[#This Row],[Current Month Low]])-1</f>
        <v>2.6803192290317579E-2</v>
      </c>
      <c r="AH351" s="2">
        <f>(Table2[[#This Row],[Current Month High]]/Table2[[#This Row],[Close Price]])-1</f>
        <v>5.11805250036661E-2</v>
      </c>
      <c r="AI351">
        <v>15.7647748936794</v>
      </c>
      <c r="AJ351">
        <v>68.121301775147899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-0.17</v>
      </c>
      <c r="AM351" t="s">
        <v>10506</v>
      </c>
      <c r="AN351">
        <v>-2.95</v>
      </c>
      <c r="AO351" t="s">
        <v>10506</v>
      </c>
      <c r="AQ351">
        <f>(Table2[[#This Row],[Sharpe Ratio]]-AVERAGE(Table2[Sharpe Ratio]))/_xlfn.STDEV.P(Table2[Sharpe Ratio])</f>
        <v>-0.54697260799606973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423</v>
      </c>
      <c r="AT351">
        <f>_xlfn.RANK.AVG(Table2[[#This Row],[6M Return vs Nifty Z-Score]],Table2[6M Return vs Nifty Z-Score])</f>
        <v>155</v>
      </c>
      <c r="AU351">
        <f>_xlfn.RANK.AVG(Table2[[#This Row],[Sharpe Ratio Z-Score]],Table2[Sharpe Ratio Z-Score])</f>
        <v>504.5</v>
      </c>
      <c r="AV351">
        <f>(Table2[[#This Row],[Rank 1Y]]+Table2[[#This Row],[Rank 6M]]+Table2[[#This Row],[Rank Sharpe]])/3</f>
        <v>360.83333333333331</v>
      </c>
    </row>
    <row r="352" spans="1:48" x14ac:dyDescent="0.3">
      <c r="A352" t="s">
        <v>1284</v>
      </c>
      <c r="B352" t="s">
        <v>1285</v>
      </c>
      <c r="C352" t="s">
        <v>10470</v>
      </c>
      <c r="D352" t="s">
        <v>80</v>
      </c>
      <c r="E352">
        <v>8410.186116936</v>
      </c>
      <c r="F352">
        <v>208.08</v>
      </c>
      <c r="G352">
        <v>18.6361151855975</v>
      </c>
      <c r="H352">
        <f>(Table2[[#This Row],[1Y Return vs Nifty]]-AVERAGE(Table2[1Y Return vs Nifty]))/_xlfn.STDEV.P(Table2[1Y Return vs Nifty])</f>
        <v>-0.27960047991469206</v>
      </c>
      <c r="I352">
        <v>-8.1496122850006198</v>
      </c>
      <c r="J352">
        <f>(Table2[[#This Row],[1M Return vs Nifty]]-AVERAGE(Table2[1M Return vs Nifty]))/_xlfn.STDEV.P(Table2[1M Return vs Nifty])</f>
        <v>-0.58518748193063053</v>
      </c>
      <c r="K352">
        <v>4.9470191496447997</v>
      </c>
      <c r="L352">
        <f>(Table2[[#This Row],[6M Return vs Nifty]]-AVERAGE(Table2[6M Return vs Nifty]))/_xlfn.STDEV.P(Table2[6M Return vs Nifty])</f>
        <v>-0.11344124681152955</v>
      </c>
      <c r="M352">
        <v>1.06423644254466</v>
      </c>
      <c r="N352">
        <f>(Table2[[#This Row],[1W Return vs Nifty]]-AVERAGE(Table2[1W Return vs Nifty]))/_xlfn.STDEV.P(Table2[1W Return vs Nifty])</f>
        <v>0.92347586700819728</v>
      </c>
      <c r="O352">
        <v>209.68</v>
      </c>
      <c r="P352">
        <v>213.328444690504</v>
      </c>
      <c r="Q352">
        <v>196.70277941684199</v>
      </c>
      <c r="R352">
        <v>47.782683901845303</v>
      </c>
      <c r="S352" s="2">
        <f>(Table2[[#This Row],[Close Price]]-Table2[[#This Row],[20D EMA]])/Table2[[#This Row],[20D EMA]]</f>
        <v>-7.6306753147653292E-3</v>
      </c>
      <c r="T352" s="2">
        <f>(Table2[[#This Row],[Close Price]]-Table2[[#This Row],[50D EMA]])/Table2[[#This Row],[50D EMA]]</f>
        <v>-2.4602648269050145E-2</v>
      </c>
      <c r="U352" s="2">
        <f>(Table2[[#This Row],[Close Price]]-Table2[[#This Row],[200D EMA]])/Table2[[#This Row],[200D EMA]]</f>
        <v>5.7839653394261524E-2</v>
      </c>
      <c r="V352">
        <v>0.52957170470022497</v>
      </c>
      <c r="W352">
        <v>202.42</v>
      </c>
      <c r="X352">
        <v>209</v>
      </c>
      <c r="Y352">
        <v>202.42</v>
      </c>
      <c r="Z352">
        <v>209</v>
      </c>
      <c r="AA352">
        <v>202.42</v>
      </c>
      <c r="AB352">
        <v>214</v>
      </c>
      <c r="AC352" s="2">
        <f>(Table2[[#This Row],[Close Price]]/Table2[[#This Row],[Day Low]])-1</f>
        <v>2.7961663867206887E-2</v>
      </c>
      <c r="AD352" s="2">
        <f>(Table2[[#This Row],[Day High]]/Table2[[#This Row],[Close Price]])-1</f>
        <v>4.4213763936946648E-3</v>
      </c>
      <c r="AE352" s="2">
        <f>(Table2[[#This Row],[Close Price]]/Table2[[#This Row],[Current Week Low]])-1</f>
        <v>2.7961663867206887E-2</v>
      </c>
      <c r="AF352" s="2">
        <f>(Table2[[#This Row],[Current Week High]]/Table2[[#This Row],[Close Price]])-1</f>
        <v>4.4213763936946648E-3</v>
      </c>
      <c r="AG352" s="2">
        <f>(Table2[[#This Row],[Close Price]]/Table2[[#This Row],[Current Month Low]])-1</f>
        <v>2.7961663867206887E-2</v>
      </c>
      <c r="AH352" s="2">
        <f>(Table2[[#This Row],[Current Month High]]/Table2[[#This Row],[Close Price]])-1</f>
        <v>2.8450595924644384E-2</v>
      </c>
      <c r="AI352">
        <v>23.0296039984621</v>
      </c>
      <c r="AJ352">
        <v>47.522155264090699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-0.18</v>
      </c>
      <c r="AM352" t="s">
        <v>10506</v>
      </c>
      <c r="AN352">
        <v>-0.93</v>
      </c>
      <c r="AO352" t="s">
        <v>10506</v>
      </c>
      <c r="AP352">
        <v>4.7602133443698E-2</v>
      </c>
      <c r="AQ352">
        <f>(Table2[[#This Row],[Sharpe Ratio]]-AVERAGE(Table2[Sharpe Ratio]))/_xlfn.STDEV.P(Table2[Sharpe Ratio])</f>
        <v>-5.0746378531192488E-3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386</v>
      </c>
      <c r="AT352">
        <f>_xlfn.RANK.AVG(Table2[[#This Row],[6M Return vs Nifty Z-Score]],Table2[6M Return vs Nifty Z-Score])</f>
        <v>358</v>
      </c>
      <c r="AU352">
        <f>_xlfn.RANK.AVG(Table2[[#This Row],[Sharpe Ratio Z-Score]],Table2[Sharpe Ratio Z-Score])</f>
        <v>340</v>
      </c>
      <c r="AV352">
        <f>(Table2[[#This Row],[Rank 1Y]]+Table2[[#This Row],[Rank 6M]]+Table2[[#This Row],[Rank Sharpe]])/3</f>
        <v>361.33333333333331</v>
      </c>
    </row>
    <row r="353" spans="1:48" x14ac:dyDescent="0.3">
      <c r="A353" t="s">
        <v>864</v>
      </c>
      <c r="B353" t="s">
        <v>865</v>
      </c>
      <c r="C353" t="s">
        <v>10466</v>
      </c>
      <c r="D353" t="s">
        <v>62</v>
      </c>
      <c r="E353">
        <v>17397.674725199999</v>
      </c>
      <c r="F353">
        <v>1663</v>
      </c>
      <c r="G353">
        <v>52.260584759459</v>
      </c>
      <c r="H353">
        <f>(Table2[[#This Row],[1Y Return vs Nifty]]-AVERAGE(Table2[1Y Return vs Nifty]))/_xlfn.STDEV.P(Table2[1Y Return vs Nifty])</f>
        <v>0.17898742039894744</v>
      </c>
      <c r="I353">
        <v>4.2222194840305898</v>
      </c>
      <c r="J353">
        <f>(Table2[[#This Row],[1M Return vs Nifty]]-AVERAGE(Table2[1M Return vs Nifty]))/_xlfn.STDEV.P(Table2[1M Return vs Nifty])</f>
        <v>0.74967163081496313</v>
      </c>
      <c r="K353">
        <v>5.4620759425290899</v>
      </c>
      <c r="L353">
        <f>(Table2[[#This Row],[6M Return vs Nifty]]-AVERAGE(Table2[6M Return vs Nifty]))/_xlfn.STDEV.P(Table2[6M Return vs Nifty])</f>
        <v>-9.643392602511569E-2</v>
      </c>
      <c r="M353">
        <v>-0.86956041263293304</v>
      </c>
      <c r="N353">
        <f>(Table2[[#This Row],[1W Return vs Nifty]]-AVERAGE(Table2[1W Return vs Nifty]))/_xlfn.STDEV.P(Table2[1W Return vs Nifty])</f>
        <v>0.43627946782289173</v>
      </c>
      <c r="O353">
        <v>1640.8</v>
      </c>
      <c r="P353">
        <v>1579.18500557999</v>
      </c>
      <c r="Q353">
        <v>1407.27885337629</v>
      </c>
      <c r="R353">
        <v>50.666440969384503</v>
      </c>
      <c r="S353" s="2">
        <f>(Table2[[#This Row],[Close Price]]-Table2[[#This Row],[20D EMA]])/Table2[[#This Row],[20D EMA]]</f>
        <v>1.3529985372988815E-2</v>
      </c>
      <c r="T353" s="2">
        <f>(Table2[[#This Row],[Close Price]]-Table2[[#This Row],[50D EMA]])/Table2[[#This Row],[50D EMA]]</f>
        <v>5.3074841848075344E-2</v>
      </c>
      <c r="U353" s="2">
        <f>(Table2[[#This Row],[Close Price]]-Table2[[#This Row],[200D EMA]])/Table2[[#This Row],[200D EMA]]</f>
        <v>0.18171320204961047</v>
      </c>
      <c r="V353">
        <v>0.35297171236983299</v>
      </c>
      <c r="W353">
        <v>1636.95</v>
      </c>
      <c r="X353">
        <v>1710</v>
      </c>
      <c r="Y353">
        <v>1636.95</v>
      </c>
      <c r="Z353">
        <v>1710</v>
      </c>
      <c r="AA353">
        <v>1513.8</v>
      </c>
      <c r="AB353">
        <v>1799</v>
      </c>
      <c r="AC353" s="2">
        <f>(Table2[[#This Row],[Close Price]]/Table2[[#This Row],[Day Low]])-1</f>
        <v>1.5913742020220445E-2</v>
      </c>
      <c r="AD353" s="2">
        <f>(Table2[[#This Row],[Day High]]/Table2[[#This Row],[Close Price]])-1</f>
        <v>2.8262176788935722E-2</v>
      </c>
      <c r="AE353" s="2">
        <f>(Table2[[#This Row],[Close Price]]/Table2[[#This Row],[Current Week Low]])-1</f>
        <v>1.5913742020220445E-2</v>
      </c>
      <c r="AF353" s="2">
        <f>(Table2[[#This Row],[Current Week High]]/Table2[[#This Row],[Close Price]])-1</f>
        <v>2.8262176788935722E-2</v>
      </c>
      <c r="AG353" s="2">
        <f>(Table2[[#This Row],[Close Price]]/Table2[[#This Row],[Current Month Low]])-1</f>
        <v>9.8559915444576651E-2</v>
      </c>
      <c r="AH353" s="2">
        <f>(Table2[[#This Row],[Current Month High]]/Table2[[#This Row],[Close Price]])-1</f>
        <v>8.1779915814792492E-2</v>
      </c>
      <c r="AI353">
        <v>8.1779915814792492</v>
      </c>
      <c r="AJ353">
        <v>84.767512915949098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-7.0000000000000007E-2</v>
      </c>
      <c r="AM353" t="s">
        <v>10506</v>
      </c>
      <c r="AN353">
        <v>4.5999999999999996</v>
      </c>
      <c r="AO353" t="s">
        <v>10507</v>
      </c>
      <c r="AQ353">
        <f>(Table2[[#This Row],[Sharpe Ratio]]-AVERAGE(Table2[Sharpe Ratio]))/_xlfn.STDEV.P(Table2[Sharpe Ratio])</f>
        <v>-0.54697260799606973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0.72153198501561688</v>
      </c>
      <c r="AS353">
        <f>_xlfn.RANK.AVG(Table2[[#This Row],[1Y Return vs Nifty Z-Score]],Table2[1Y Return vs Nifty Z-Score])</f>
        <v>228</v>
      </c>
      <c r="AT353">
        <f>_xlfn.RANK.AVG(Table2[[#This Row],[6M Return vs Nifty Z-Score]],Table2[6M Return vs Nifty Z-Score])</f>
        <v>352</v>
      </c>
      <c r="AU353">
        <f>_xlfn.RANK.AVG(Table2[[#This Row],[Sharpe Ratio Z-Score]],Table2[Sharpe Ratio Z-Score])</f>
        <v>504.5</v>
      </c>
      <c r="AV353">
        <f>(Table2[[#This Row],[Rank 1Y]]+Table2[[#This Row],[Rank 6M]]+Table2[[#This Row],[Rank Sharpe]])/3</f>
        <v>361.5</v>
      </c>
    </row>
    <row r="354" spans="1:48" x14ac:dyDescent="0.3">
      <c r="A354" t="s">
        <v>1413</v>
      </c>
      <c r="B354" t="s">
        <v>1414</v>
      </c>
      <c r="C354" t="s">
        <v>10475</v>
      </c>
      <c r="D354" t="s">
        <v>352</v>
      </c>
      <c r="E354">
        <v>7113.0175795799996</v>
      </c>
      <c r="F354">
        <v>87.3</v>
      </c>
      <c r="G354">
        <v>14.113386894303799</v>
      </c>
      <c r="H354">
        <f>(Table2[[#This Row],[1Y Return vs Nifty]]-AVERAGE(Table2[1Y Return vs Nifty]))/_xlfn.STDEV.P(Table2[1Y Return vs Nifty])</f>
        <v>-0.34128378665764159</v>
      </c>
      <c r="I354">
        <v>-2.54862273030023</v>
      </c>
      <c r="J354">
        <f>(Table2[[#This Row],[1M Return vs Nifty]]-AVERAGE(Table2[1M Return vs Nifty]))/_xlfn.STDEV.P(Table2[1M Return vs Nifty])</f>
        <v>1.9131432767169183E-2</v>
      </c>
      <c r="K354">
        <v>-0.89920090961594001</v>
      </c>
      <c r="L354">
        <f>(Table2[[#This Row],[6M Return vs Nifty]]-AVERAGE(Table2[6M Return vs Nifty]))/_xlfn.STDEV.P(Table2[6M Return vs Nifty])</f>
        <v>-0.30648508451925172</v>
      </c>
      <c r="M354">
        <v>-0.73762387152831499</v>
      </c>
      <c r="N354">
        <f>(Table2[[#This Row],[1W Return vs Nifty]]-AVERAGE(Table2[1W Return vs Nifty]))/_xlfn.STDEV.P(Table2[1W Return vs Nifty])</f>
        <v>0.46951926112125802</v>
      </c>
      <c r="O354">
        <v>85.65</v>
      </c>
      <c r="P354">
        <v>80.318179106041299</v>
      </c>
      <c r="Q354">
        <v>72.902945960816595</v>
      </c>
      <c r="R354">
        <v>51.302552682512903</v>
      </c>
      <c r="S354" s="2">
        <f>(Table2[[#This Row],[Close Price]]-Table2[[#This Row],[20D EMA]])/Table2[[#This Row],[20D EMA]]</f>
        <v>1.9264448336252089E-2</v>
      </c>
      <c r="T354" s="2">
        <f>(Table2[[#This Row],[Close Price]]-Table2[[#This Row],[50D EMA]])/Table2[[#This Row],[50D EMA]]</f>
        <v>8.692703160938002E-2</v>
      </c>
      <c r="U354" s="2">
        <f>(Table2[[#This Row],[Close Price]]-Table2[[#This Row],[200D EMA]])/Table2[[#This Row],[200D EMA]]</f>
        <v>0.19748247275112088</v>
      </c>
      <c r="V354">
        <v>1.5787455306796301</v>
      </c>
      <c r="W354">
        <v>84.6</v>
      </c>
      <c r="X354">
        <v>90.75</v>
      </c>
      <c r="Y354">
        <v>84.6</v>
      </c>
      <c r="Z354">
        <v>90.75</v>
      </c>
      <c r="AA354">
        <v>83.01</v>
      </c>
      <c r="AB354">
        <v>95.74</v>
      </c>
      <c r="AC354" s="2">
        <f>(Table2[[#This Row],[Close Price]]/Table2[[#This Row],[Day Low]])-1</f>
        <v>3.1914893617021267E-2</v>
      </c>
      <c r="AD354" s="2">
        <f>(Table2[[#This Row],[Day High]]/Table2[[#This Row],[Close Price]])-1</f>
        <v>3.9518900343642693E-2</v>
      </c>
      <c r="AE354" s="2">
        <f>(Table2[[#This Row],[Close Price]]/Table2[[#This Row],[Current Week Low]])-1</f>
        <v>3.1914893617021267E-2</v>
      </c>
      <c r="AF354" s="2">
        <f>(Table2[[#This Row],[Current Week High]]/Table2[[#This Row],[Close Price]])-1</f>
        <v>3.9518900343642693E-2</v>
      </c>
      <c r="AG354" s="2">
        <f>(Table2[[#This Row],[Close Price]]/Table2[[#This Row],[Current Month Low]])-1</f>
        <v>5.168052041922655E-2</v>
      </c>
      <c r="AH354" s="2">
        <f>(Table2[[#This Row],[Current Month High]]/Table2[[#This Row],[Close Price]])-1</f>
        <v>9.667812142038934E-2</v>
      </c>
      <c r="AI354">
        <v>9.6678121420389296</v>
      </c>
      <c r="AJ354">
        <v>48.849104859335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0.21</v>
      </c>
      <c r="AM354" t="s">
        <v>10507</v>
      </c>
      <c r="AN354">
        <v>4.1399999999999997</v>
      </c>
      <c r="AO354" t="s">
        <v>10507</v>
      </c>
      <c r="AP354">
        <v>7.5204555751846994E-2</v>
      </c>
      <c r="AQ354">
        <f>(Table2[[#This Row],[Sharpe Ratio]]-AVERAGE(Table2[Sharpe Ratio]))/_xlfn.STDEV.P(Table2[Sharpe Ratio])</f>
        <v>0.30914860252970583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0.15003042524123972</v>
      </c>
      <c r="AS354">
        <f>_xlfn.RANK.AVG(Table2[[#This Row],[1Y Return vs Nifty Z-Score]],Table2[1Y Return vs Nifty Z-Score])</f>
        <v>413</v>
      </c>
      <c r="AT354">
        <f>_xlfn.RANK.AVG(Table2[[#This Row],[6M Return vs Nifty Z-Score]],Table2[6M Return vs Nifty Z-Score])</f>
        <v>426</v>
      </c>
      <c r="AU354">
        <f>_xlfn.RANK.AVG(Table2[[#This Row],[Sharpe Ratio Z-Score]],Table2[Sharpe Ratio Z-Score])</f>
        <v>246</v>
      </c>
      <c r="AV354">
        <f>(Table2[[#This Row],[Rank 1Y]]+Table2[[#This Row],[Rank 6M]]+Table2[[#This Row],[Rank Sharpe]])/3</f>
        <v>361.66666666666669</v>
      </c>
    </row>
    <row r="355" spans="1:48" x14ac:dyDescent="0.3">
      <c r="A355" t="s">
        <v>607</v>
      </c>
      <c r="B355" t="s">
        <v>608</v>
      </c>
      <c r="C355" t="s">
        <v>10476</v>
      </c>
      <c r="D355" t="s">
        <v>170</v>
      </c>
      <c r="E355">
        <v>30009.245745329899</v>
      </c>
      <c r="F355">
        <v>891.3</v>
      </c>
      <c r="G355">
        <v>61.076301414462897</v>
      </c>
      <c r="H355">
        <f>(Table2[[#This Row],[1Y Return vs Nifty]]-AVERAGE(Table2[1Y Return vs Nifty]))/_xlfn.STDEV.P(Table2[1Y Return vs Nifty])</f>
        <v>0.29922072197408772</v>
      </c>
      <c r="I355">
        <v>5.0392306544898497</v>
      </c>
      <c r="J355">
        <f>(Table2[[#This Row],[1M Return vs Nifty]]-AVERAGE(Table2[1M Return vs Nifty]))/_xlfn.STDEV.P(Table2[1M Return vs Nifty])</f>
        <v>0.83782307244969578</v>
      </c>
      <c r="K355">
        <v>-5.6657723262242499</v>
      </c>
      <c r="L355">
        <f>(Table2[[#This Row],[6M Return vs Nifty]]-AVERAGE(Table2[6M Return vs Nifty]))/_xlfn.STDEV.P(Table2[6M Return vs Nifty])</f>
        <v>-0.4638786190839353</v>
      </c>
      <c r="M355">
        <v>-2.2624259208995201</v>
      </c>
      <c r="N355">
        <f>(Table2[[#This Row],[1W Return vs Nifty]]-AVERAGE(Table2[1W Return vs Nifty]))/_xlfn.STDEV.P(Table2[1W Return vs Nifty])</f>
        <v>8.5364086840657383E-2</v>
      </c>
      <c r="O355">
        <v>881.31</v>
      </c>
      <c r="P355">
        <v>856.85613175000697</v>
      </c>
      <c r="Q355">
        <v>769.613400380641</v>
      </c>
      <c r="R355">
        <v>52.741660470040301</v>
      </c>
      <c r="S355" s="2">
        <f>(Table2[[#This Row],[Close Price]]-Table2[[#This Row],[20D EMA]])/Table2[[#This Row],[20D EMA]]</f>
        <v>1.1335398440957222E-2</v>
      </c>
      <c r="T355" s="2">
        <f>(Table2[[#This Row],[Close Price]]-Table2[[#This Row],[50D EMA]])/Table2[[#This Row],[50D EMA]]</f>
        <v>4.0197959696741947E-2</v>
      </c>
      <c r="U355" s="2">
        <f>(Table2[[#This Row],[Close Price]]-Table2[[#This Row],[200D EMA]])/Table2[[#This Row],[200D EMA]]</f>
        <v>0.15811393039566921</v>
      </c>
      <c r="V355">
        <v>0.82082568339579298</v>
      </c>
      <c r="W355">
        <v>856.4</v>
      </c>
      <c r="X355">
        <v>893.95</v>
      </c>
      <c r="Y355">
        <v>856.4</v>
      </c>
      <c r="Z355">
        <v>893.95</v>
      </c>
      <c r="AA355">
        <v>856.4</v>
      </c>
      <c r="AB355">
        <v>928.15</v>
      </c>
      <c r="AC355" s="2">
        <f>(Table2[[#This Row],[Close Price]]/Table2[[#This Row],[Day Low]])-1</f>
        <v>4.0751985053713247E-2</v>
      </c>
      <c r="AD355" s="2">
        <f>(Table2[[#This Row],[Day High]]/Table2[[#This Row],[Close Price]])-1</f>
        <v>2.9731852350500798E-3</v>
      </c>
      <c r="AE355" s="2">
        <f>(Table2[[#This Row],[Close Price]]/Table2[[#This Row],[Current Week Low]])-1</f>
        <v>4.0751985053713247E-2</v>
      </c>
      <c r="AF355" s="2">
        <f>(Table2[[#This Row],[Current Week High]]/Table2[[#This Row],[Close Price]])-1</f>
        <v>2.9731852350500798E-3</v>
      </c>
      <c r="AG355" s="2">
        <f>(Table2[[#This Row],[Close Price]]/Table2[[#This Row],[Current Month Low]])-1</f>
        <v>4.0751985053713247E-2</v>
      </c>
      <c r="AH355" s="2">
        <f>(Table2[[#This Row],[Current Month High]]/Table2[[#This Row],[Close Price]])-1</f>
        <v>4.1344104117581049E-2</v>
      </c>
      <c r="AI355">
        <v>11.073712554695399</v>
      </c>
      <c r="AJ355">
        <v>90.245464247598704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-0.04</v>
      </c>
      <c r="AM355" t="s">
        <v>10506</v>
      </c>
      <c r="AN355">
        <v>-0.66</v>
      </c>
      <c r="AO355" t="s">
        <v>10506</v>
      </c>
      <c r="AP355">
        <v>2.6112208742305999E-2</v>
      </c>
      <c r="AQ355">
        <f>(Table2[[#This Row],[Sharpe Ratio]]-AVERAGE(Table2[Sharpe Ratio]))/_xlfn.STDEV.P(Table2[Sharpe Ratio])</f>
        <v>-0.24971381117888733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0.50881545100161829</v>
      </c>
      <c r="AS355">
        <f>_xlfn.RANK.AVG(Table2[[#This Row],[1Y Return vs Nifty Z-Score]],Table2[1Y Return vs Nifty Z-Score])</f>
        <v>206</v>
      </c>
      <c r="AT355">
        <f>_xlfn.RANK.AVG(Table2[[#This Row],[6M Return vs Nifty Z-Score]],Table2[6M Return vs Nifty Z-Score])</f>
        <v>477</v>
      </c>
      <c r="AU355">
        <f>_xlfn.RANK.AVG(Table2[[#This Row],[Sharpe Ratio Z-Score]],Table2[Sharpe Ratio Z-Score])</f>
        <v>404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1258</v>
      </c>
      <c r="B356" t="s">
        <v>1259</v>
      </c>
      <c r="C356" t="s">
        <v>10463</v>
      </c>
      <c r="D356" t="s">
        <v>982</v>
      </c>
      <c r="E356">
        <v>8708.8556568799995</v>
      </c>
      <c r="F356">
        <v>397.85</v>
      </c>
      <c r="G356">
        <v>1.2374214036592099</v>
      </c>
      <c r="H356">
        <f>(Table2[[#This Row],[1Y Return vs Nifty]]-AVERAGE(Table2[1Y Return vs Nifty]))/_xlfn.STDEV.P(Table2[1Y Return vs Nifty])</f>
        <v>-0.51689286105195531</v>
      </c>
      <c r="I356">
        <v>-5.1908128412338597</v>
      </c>
      <c r="J356">
        <f>(Table2[[#This Row],[1M Return vs Nifty]]-AVERAGE(Table2[1M Return vs Nifty]))/_xlfn.STDEV.P(Table2[1M Return vs Nifty])</f>
        <v>-0.26594773845261765</v>
      </c>
      <c r="K356">
        <v>8.7983012009268506</v>
      </c>
      <c r="L356">
        <f>(Table2[[#This Row],[6M Return vs Nifty]]-AVERAGE(Table2[6M Return vs Nifty]))/_xlfn.STDEV.P(Table2[6M Return vs Nifty])</f>
        <v>1.3729174373123503E-2</v>
      </c>
      <c r="M356">
        <v>-7.8172428726273502</v>
      </c>
      <c r="N356">
        <f>(Table2[[#This Row],[1W Return vs Nifty]]-AVERAGE(Table2[1W Return vs Nifty]))/_xlfn.STDEV.P(Table2[1W Return vs Nifty])</f>
        <v>-1.3141039130009076</v>
      </c>
      <c r="O356">
        <v>399.98</v>
      </c>
      <c r="P356">
        <v>380.76725758041601</v>
      </c>
      <c r="Q356">
        <v>350.33379820993599</v>
      </c>
      <c r="R356">
        <v>43.160939534227097</v>
      </c>
      <c r="S356" s="2">
        <f>(Table2[[#This Row],[Close Price]]-Table2[[#This Row],[20D EMA]])/Table2[[#This Row],[20D EMA]]</f>
        <v>-5.3252662633131538E-3</v>
      </c>
      <c r="T356" s="2">
        <f>(Table2[[#This Row],[Close Price]]-Table2[[#This Row],[50D EMA]])/Table2[[#This Row],[50D EMA]]</f>
        <v>4.4864000460901561E-2</v>
      </c>
      <c r="U356" s="2">
        <f>(Table2[[#This Row],[Close Price]]-Table2[[#This Row],[200D EMA]])/Table2[[#This Row],[200D EMA]]</f>
        <v>0.13563122380099379</v>
      </c>
      <c r="V356">
        <v>1.13932946172926</v>
      </c>
      <c r="W356">
        <v>378</v>
      </c>
      <c r="X356">
        <v>403.6</v>
      </c>
      <c r="Y356">
        <v>378</v>
      </c>
      <c r="Z356">
        <v>403.6</v>
      </c>
      <c r="AA356">
        <v>378</v>
      </c>
      <c r="AB356">
        <v>434.85</v>
      </c>
      <c r="AC356" s="2">
        <f>(Table2[[#This Row],[Close Price]]/Table2[[#This Row],[Day Low]])-1</f>
        <v>5.2513227513227623E-2</v>
      </c>
      <c r="AD356" s="2">
        <f>(Table2[[#This Row],[Day High]]/Table2[[#This Row],[Close Price]])-1</f>
        <v>1.445268317204973E-2</v>
      </c>
      <c r="AE356" s="2">
        <f>(Table2[[#This Row],[Close Price]]/Table2[[#This Row],[Current Week Low]])-1</f>
        <v>5.2513227513227623E-2</v>
      </c>
      <c r="AF356" s="2">
        <f>(Table2[[#This Row],[Current Week High]]/Table2[[#This Row],[Close Price]])-1</f>
        <v>1.445268317204973E-2</v>
      </c>
      <c r="AG356" s="2">
        <f>(Table2[[#This Row],[Close Price]]/Table2[[#This Row],[Current Month Low]])-1</f>
        <v>5.2513227513227623E-2</v>
      </c>
      <c r="AH356" s="2">
        <f>(Table2[[#This Row],[Current Month High]]/Table2[[#This Row],[Close Price]])-1</f>
        <v>9.2999874324494192E-2</v>
      </c>
      <c r="AI356">
        <v>9.2999874324494201</v>
      </c>
      <c r="AJ356">
        <v>48.728971962616797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-0.02</v>
      </c>
      <c r="AM356" t="s">
        <v>10506</v>
      </c>
      <c r="AN356">
        <v>1.51</v>
      </c>
      <c r="AO356" t="s">
        <v>10507</v>
      </c>
      <c r="AP356">
        <v>6.4945381356107001E-2</v>
      </c>
      <c r="AQ356">
        <f>(Table2[[#This Row],[Sharpe Ratio]]-AVERAGE(Table2[Sharpe Ratio]))/_xlfn.STDEV.P(Table2[Sharpe Ratio])</f>
        <v>0.19235917780844811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-1.8908561603239089</v>
      </c>
      <c r="AS356">
        <f>_xlfn.RANK.AVG(Table2[[#This Row],[1Y Return vs Nifty Z-Score]],Table2[1Y Return vs Nifty Z-Score])</f>
        <v>491</v>
      </c>
      <c r="AT356">
        <f>_xlfn.RANK.AVG(Table2[[#This Row],[6M Return vs Nifty Z-Score]],Table2[6M Return vs Nifty Z-Score])</f>
        <v>318</v>
      </c>
      <c r="AU356">
        <f>_xlfn.RANK.AVG(Table2[[#This Row],[Sharpe Ratio Z-Score]],Table2[Sharpe Ratio Z-Score])</f>
        <v>281</v>
      </c>
      <c r="AV356">
        <f>(Table2[[#This Row],[Rank 1Y]]+Table2[[#This Row],[Rank 6M]]+Table2[[#This Row],[Rank Sharpe]])/3</f>
        <v>363.33333333333331</v>
      </c>
    </row>
    <row r="357" spans="1:48" x14ac:dyDescent="0.3">
      <c r="A357" t="s">
        <v>1345</v>
      </c>
      <c r="B357" t="s">
        <v>1346</v>
      </c>
      <c r="C357" t="s">
        <v>10466</v>
      </c>
      <c r="D357" t="s">
        <v>291</v>
      </c>
      <c r="E357">
        <v>7806.1269832500002</v>
      </c>
      <c r="F357">
        <v>760.85</v>
      </c>
      <c r="G357">
        <v>42.086289569399199</v>
      </c>
      <c r="H357">
        <f>(Table2[[#This Row],[1Y Return vs Nifty]]-AVERAGE(Table2[1Y Return vs Nifty]))/_xlfn.STDEV.P(Table2[1Y Return vs Nifty])</f>
        <v>4.0225122360862571E-2</v>
      </c>
      <c r="I357">
        <v>-6.8026197137089897</v>
      </c>
      <c r="J357">
        <f>(Table2[[#This Row],[1M Return vs Nifty]]-AVERAGE(Table2[1M Return vs Nifty]))/_xlfn.STDEV.P(Table2[1M Return vs Nifty])</f>
        <v>-0.43985368317254658</v>
      </c>
      <c r="K357">
        <v>5.9476215435056101</v>
      </c>
      <c r="L357">
        <f>(Table2[[#This Row],[6M Return vs Nifty]]-AVERAGE(Table2[6M Return vs Nifty]))/_xlfn.STDEV.P(Table2[6M Return vs Nifty])</f>
        <v>-8.0401073131367073E-2</v>
      </c>
      <c r="M357">
        <v>-2.9850495190068398</v>
      </c>
      <c r="N357">
        <f>(Table2[[#This Row],[1W Return vs Nifty]]-AVERAGE(Table2[1W Return vs Nifty]))/_xlfn.STDEV.P(Table2[1W Return vs Nifty])</f>
        <v>-9.6692065552807807E-2</v>
      </c>
      <c r="O357">
        <v>779.45</v>
      </c>
      <c r="P357">
        <v>767.24518927812005</v>
      </c>
      <c r="Q357">
        <v>669.78322980962002</v>
      </c>
      <c r="R357">
        <v>33.264977101528103</v>
      </c>
      <c r="S357" s="2">
        <f>(Table2[[#This Row],[Close Price]]-Table2[[#This Row],[20D EMA]])/Table2[[#This Row],[20D EMA]]</f>
        <v>-2.3862980306626494E-2</v>
      </c>
      <c r="T357" s="2">
        <f>(Table2[[#This Row],[Close Price]]-Table2[[#This Row],[50D EMA]])/Table2[[#This Row],[50D EMA]]</f>
        <v>-8.3352614881001558E-3</v>
      </c>
      <c r="U357" s="2">
        <f>(Table2[[#This Row],[Close Price]]-Table2[[#This Row],[200D EMA]])/Table2[[#This Row],[200D EMA]]</f>
        <v>0.13596454216428339</v>
      </c>
      <c r="V357">
        <v>1.03407289649015</v>
      </c>
      <c r="W357">
        <v>747</v>
      </c>
      <c r="X357">
        <v>770.65</v>
      </c>
      <c r="Y357">
        <v>747</v>
      </c>
      <c r="Z357">
        <v>770.65</v>
      </c>
      <c r="AA357">
        <v>745</v>
      </c>
      <c r="AB357">
        <v>863.7</v>
      </c>
      <c r="AC357" s="2">
        <f>(Table2[[#This Row],[Close Price]]/Table2[[#This Row],[Day Low]])-1</f>
        <v>1.8540829986613216E-2</v>
      </c>
      <c r="AD357" s="2">
        <f>(Table2[[#This Row],[Day High]]/Table2[[#This Row],[Close Price]])-1</f>
        <v>1.2880331208516838E-2</v>
      </c>
      <c r="AE357" s="2">
        <f>(Table2[[#This Row],[Close Price]]/Table2[[#This Row],[Current Week Low]])-1</f>
        <v>1.8540829986613216E-2</v>
      </c>
      <c r="AF357" s="2">
        <f>(Table2[[#This Row],[Current Week High]]/Table2[[#This Row],[Close Price]])-1</f>
        <v>1.2880331208516838E-2</v>
      </c>
      <c r="AG357" s="2">
        <f>(Table2[[#This Row],[Close Price]]/Table2[[#This Row],[Current Month Low]])-1</f>
        <v>2.1275167785234972E-2</v>
      </c>
      <c r="AH357" s="2">
        <f>(Table2[[#This Row],[Current Month High]]/Table2[[#This Row],[Close Price]])-1</f>
        <v>0.13517776171387275</v>
      </c>
      <c r="AI357">
        <v>15.6601169744364</v>
      </c>
      <c r="AJ357">
        <v>74.008004574042303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10507</v>
      </c>
      <c r="AN357">
        <v>-3.56</v>
      </c>
      <c r="AO357" t="s">
        <v>10506</v>
      </c>
      <c r="AP357">
        <v>4.8098467064310001E-3</v>
      </c>
      <c r="AQ357">
        <f>(Table2[[#This Row],[Sharpe Ratio]]-AVERAGE(Table2[Sharpe Ratio]))/_xlfn.STDEV.P(Table2[Sharpe Ratio])</f>
        <v>-0.49221778970632818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-1.0689394892021871</v>
      </c>
      <c r="AS357">
        <f>_xlfn.RANK.AVG(Table2[[#This Row],[1Y Return vs Nifty Z-Score]],Table2[1Y Return vs Nifty Z-Score])</f>
        <v>273</v>
      </c>
      <c r="AT357">
        <f>_xlfn.RANK.AVG(Table2[[#This Row],[6M Return vs Nifty Z-Score]],Table2[6M Return vs Nifty Z-Score])</f>
        <v>346</v>
      </c>
      <c r="AU357">
        <f>_xlfn.RANK.AVG(Table2[[#This Row],[Sharpe Ratio Z-Score]],Table2[Sharpe Ratio Z-Score])</f>
        <v>471</v>
      </c>
      <c r="AV357">
        <f>(Table2[[#This Row],[Rank 1Y]]+Table2[[#This Row],[Rank 6M]]+Table2[[#This Row],[Rank Sharpe]])/3</f>
        <v>363.33333333333331</v>
      </c>
    </row>
    <row r="358" spans="1:48" x14ac:dyDescent="0.3">
      <c r="A358" t="s">
        <v>319</v>
      </c>
      <c r="B358" t="s">
        <v>320</v>
      </c>
      <c r="C358" t="s">
        <v>10465</v>
      </c>
      <c r="D358" t="s">
        <v>321</v>
      </c>
      <c r="E358">
        <v>79679.604276960003</v>
      </c>
      <c r="F358">
        <v>4119.6000000000004</v>
      </c>
      <c r="G358">
        <v>5.6529448387711998</v>
      </c>
      <c r="H358">
        <f>(Table2[[#This Row],[1Y Return vs Nifty]]-AVERAGE(Table2[1Y Return vs Nifty]))/_xlfn.STDEV.P(Table2[1Y Return vs Nifty])</f>
        <v>-0.45667166956384436</v>
      </c>
      <c r="I358">
        <v>-4.08575333438203</v>
      </c>
      <c r="J358">
        <f>(Table2[[#This Row],[1M Return vs Nifty]]-AVERAGE(Table2[1M Return vs Nifty]))/_xlfn.STDEV.P(Table2[1M Return vs Nifty])</f>
        <v>-0.14671731401864349</v>
      </c>
      <c r="K358">
        <v>-8.8539676806632901</v>
      </c>
      <c r="L358">
        <f>(Table2[[#This Row],[6M Return vs Nifty]]-AVERAGE(Table2[6M Return vs Nifty]))/_xlfn.STDEV.P(Table2[6M Return vs Nifty])</f>
        <v>-0.56915373024023164</v>
      </c>
      <c r="M358">
        <v>-3.07870932995769</v>
      </c>
      <c r="N358">
        <f>(Table2[[#This Row],[1W Return vs Nifty]]-AVERAGE(Table2[1W Return vs Nifty]))/_xlfn.STDEV.P(Table2[1W Return vs Nifty])</f>
        <v>-0.12028850616209823</v>
      </c>
      <c r="O358">
        <v>4164.28</v>
      </c>
      <c r="P358">
        <v>4057.3980600751802</v>
      </c>
      <c r="Q358">
        <v>3671.48048856883</v>
      </c>
      <c r="R358">
        <v>46.077789589199597</v>
      </c>
      <c r="S358" s="2">
        <f>(Table2[[#This Row],[Close Price]]-Table2[[#This Row],[20D EMA]])/Table2[[#This Row],[20D EMA]]</f>
        <v>-1.0729345769256483E-2</v>
      </c>
      <c r="T358" s="2">
        <f>(Table2[[#This Row],[Close Price]]-Table2[[#This Row],[50D EMA]])/Table2[[#This Row],[50D EMA]]</f>
        <v>1.5330499744870394E-2</v>
      </c>
      <c r="U358" s="2">
        <f>(Table2[[#This Row],[Close Price]]-Table2[[#This Row],[200D EMA]])/Table2[[#This Row],[200D EMA]]</f>
        <v>0.12205417210479326</v>
      </c>
      <c r="V358">
        <v>1.3981713728230101</v>
      </c>
      <c r="W358">
        <v>3954.6</v>
      </c>
      <c r="X358">
        <v>4154.8</v>
      </c>
      <c r="Y358">
        <v>3954.6</v>
      </c>
      <c r="Z358">
        <v>4154.8</v>
      </c>
      <c r="AA358">
        <v>3954.6</v>
      </c>
      <c r="AB358">
        <v>4681.7</v>
      </c>
      <c r="AC358" s="2">
        <f>(Table2[[#This Row],[Close Price]]/Table2[[#This Row],[Day Low]])-1</f>
        <v>4.172356243362163E-2</v>
      </c>
      <c r="AD358" s="2">
        <f>(Table2[[#This Row],[Day High]]/Table2[[#This Row],[Close Price]])-1</f>
        <v>8.5445188853285892E-3</v>
      </c>
      <c r="AE358" s="2">
        <f>(Table2[[#This Row],[Close Price]]/Table2[[#This Row],[Current Week Low]])-1</f>
        <v>4.172356243362163E-2</v>
      </c>
      <c r="AF358" s="2">
        <f>(Table2[[#This Row],[Current Week High]]/Table2[[#This Row],[Close Price]])-1</f>
        <v>8.5445188853285892E-3</v>
      </c>
      <c r="AG358" s="2">
        <f>(Table2[[#This Row],[Close Price]]/Table2[[#This Row],[Current Month Low]])-1</f>
        <v>4.172356243362163E-2</v>
      </c>
      <c r="AH358" s="2">
        <f>(Table2[[#This Row],[Current Month High]]/Table2[[#This Row],[Close Price]])-1</f>
        <v>0.1364452859500922</v>
      </c>
      <c r="AI358">
        <v>13.6445285950092</v>
      </c>
      <c r="AJ358">
        <v>49.369108049311102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-0.02</v>
      </c>
      <c r="AM358" t="s">
        <v>10506</v>
      </c>
      <c r="AN358">
        <v>-1.95</v>
      </c>
      <c r="AO358" t="s">
        <v>10506</v>
      </c>
      <c r="AP358">
        <v>0.135945063582181</v>
      </c>
      <c r="AQ358">
        <f>(Table2[[#This Row],[Sharpe Ratio]]-AVERAGE(Table2[Sharpe Ratio]))/_xlfn.STDEV.P(Table2[Sharpe Ratio])</f>
        <v>1.0006125247852238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-0.29221869519959404</v>
      </c>
      <c r="AS358">
        <f>_xlfn.RANK.AVG(Table2[[#This Row],[1Y Return vs Nifty Z-Score]],Table2[1Y Return vs Nifty Z-Score])</f>
        <v>462</v>
      </c>
      <c r="AT358">
        <f>_xlfn.RANK.AVG(Table2[[#This Row],[6M Return vs Nifty Z-Score]],Table2[6M Return vs Nifty Z-Score])</f>
        <v>513</v>
      </c>
      <c r="AU358">
        <f>_xlfn.RANK.AVG(Table2[[#This Row],[Sharpe Ratio Z-Score]],Table2[Sharpe Ratio Z-Score])</f>
        <v>118</v>
      </c>
      <c r="AV358">
        <f>(Table2[[#This Row],[Rank 1Y]]+Table2[[#This Row],[Rank 6M]]+Table2[[#This Row],[Rank Sharpe]])/3</f>
        <v>364.33333333333331</v>
      </c>
    </row>
    <row r="359" spans="1:48" x14ac:dyDescent="0.3">
      <c r="A359" t="s">
        <v>28</v>
      </c>
      <c r="B359" t="s">
        <v>29</v>
      </c>
      <c r="C359" t="s">
        <v>10461</v>
      </c>
      <c r="D359" t="s">
        <v>24</v>
      </c>
      <c r="E359">
        <v>873559.41931497504</v>
      </c>
      <c r="F359">
        <v>1241.1500000000001</v>
      </c>
      <c r="G359">
        <v>0.98703402862301404</v>
      </c>
      <c r="H359">
        <f>(Table2[[#This Row],[1Y Return vs Nifty]]-AVERAGE(Table2[1Y Return vs Nifty]))/_xlfn.STDEV.P(Table2[1Y Return vs Nifty])</f>
        <v>-0.52030777352605884</v>
      </c>
      <c r="I359">
        <v>3.9121072115898601</v>
      </c>
      <c r="J359">
        <f>(Table2[[#This Row],[1M Return vs Nifty]]-AVERAGE(Table2[1M Return vs Nifty]))/_xlfn.STDEV.P(Table2[1M Return vs Nifty])</f>
        <v>0.71621205905793717</v>
      </c>
      <c r="K359">
        <v>6.9941599653585804</v>
      </c>
      <c r="L359">
        <f>(Table2[[#This Row],[6M Return vs Nifty]]-AVERAGE(Table2[6M Return vs Nifty]))/_xlfn.STDEV.P(Table2[6M Return vs Nifty])</f>
        <v>-4.5844078831596032E-2</v>
      </c>
      <c r="M359">
        <v>1.6664687463801</v>
      </c>
      <c r="N359">
        <f>(Table2[[#This Row],[1W Return vs Nifty]]-AVERAGE(Table2[1W Return vs Nifty]))/_xlfn.STDEV.P(Table2[1W Return vs Nifty])</f>
        <v>1.0752009094376163</v>
      </c>
      <c r="O359">
        <v>1218.73</v>
      </c>
      <c r="P359">
        <v>1176.83130455744</v>
      </c>
      <c r="Q359">
        <v>1076.20497547433</v>
      </c>
      <c r="R359">
        <v>60.5075441390075</v>
      </c>
      <c r="S359" s="2">
        <f>(Table2[[#This Row],[Close Price]]-Table2[[#This Row],[20D EMA]])/Table2[[#This Row],[20D EMA]]</f>
        <v>1.8396199322245347E-2</v>
      </c>
      <c r="T359" s="2">
        <f>(Table2[[#This Row],[Close Price]]-Table2[[#This Row],[50D EMA]])/Table2[[#This Row],[50D EMA]]</f>
        <v>5.4654133683797429E-2</v>
      </c>
      <c r="U359" s="2">
        <f>(Table2[[#This Row],[Close Price]]-Table2[[#This Row],[200D EMA]])/Table2[[#This Row],[200D EMA]]</f>
        <v>0.15326543575304666</v>
      </c>
      <c r="V359">
        <v>0.71023064113607703</v>
      </c>
      <c r="W359">
        <v>1232.9000000000001</v>
      </c>
      <c r="X359">
        <v>1245.3</v>
      </c>
      <c r="Y359">
        <v>1232.9000000000001</v>
      </c>
      <c r="Z359">
        <v>1245.3</v>
      </c>
      <c r="AA359">
        <v>1179.45</v>
      </c>
      <c r="AB359">
        <v>1257.8</v>
      </c>
      <c r="AC359" s="2">
        <f>(Table2[[#This Row],[Close Price]]/Table2[[#This Row],[Day Low]])-1</f>
        <v>6.6915402709060157E-3</v>
      </c>
      <c r="AD359" s="2">
        <f>(Table2[[#This Row],[Day High]]/Table2[[#This Row],[Close Price]])-1</f>
        <v>3.3436732063005792E-3</v>
      </c>
      <c r="AE359" s="2">
        <f>(Table2[[#This Row],[Close Price]]/Table2[[#This Row],[Current Week Low]])-1</f>
        <v>6.6915402709060157E-3</v>
      </c>
      <c r="AF359" s="2">
        <f>(Table2[[#This Row],[Current Week High]]/Table2[[#This Row],[Close Price]])-1</f>
        <v>3.3436732063005792E-3</v>
      </c>
      <c r="AG359" s="2">
        <f>(Table2[[#This Row],[Close Price]]/Table2[[#This Row],[Current Month Low]])-1</f>
        <v>5.2312518546780318E-2</v>
      </c>
      <c r="AH359" s="2">
        <f>(Table2[[#This Row],[Current Month High]]/Table2[[#This Row],[Close Price]])-1</f>
        <v>1.3414978044555381E-2</v>
      </c>
      <c r="AI359">
        <v>1.3414978044555299</v>
      </c>
      <c r="AJ359">
        <v>38.058954393770797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0.03</v>
      </c>
      <c r="AM359" t="s">
        <v>10507</v>
      </c>
      <c r="AN359">
        <v>3.29</v>
      </c>
      <c r="AO359" t="s">
        <v>10507</v>
      </c>
      <c r="AP359">
        <v>7.0641604475462999E-2</v>
      </c>
      <c r="AQ359">
        <f>(Table2[[#This Row],[Sharpe Ratio]]-AVERAGE(Table2[Sharpe Ratio]))/_xlfn.STDEV.P(Table2[Sharpe Ratio])</f>
        <v>0.25720441735031185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1.4824655334882104</v>
      </c>
      <c r="AS359">
        <f>_xlfn.RANK.AVG(Table2[[#This Row],[1Y Return vs Nifty Z-Score]],Table2[1Y Return vs Nifty Z-Score])</f>
        <v>497</v>
      </c>
      <c r="AT359">
        <f>_xlfn.RANK.AVG(Table2[[#This Row],[6M Return vs Nifty Z-Score]],Table2[6M Return vs Nifty Z-Score])</f>
        <v>336</v>
      </c>
      <c r="AU359">
        <f>_xlfn.RANK.AVG(Table2[[#This Row],[Sharpe Ratio Z-Score]],Table2[Sharpe Ratio Z-Score])</f>
        <v>261</v>
      </c>
      <c r="AV359">
        <f>(Table2[[#This Row],[Rank 1Y]]+Table2[[#This Row],[Rank 6M]]+Table2[[#This Row],[Rank Sharpe]])/3</f>
        <v>364.66666666666669</v>
      </c>
    </row>
    <row r="360" spans="1:48" x14ac:dyDescent="0.3">
      <c r="A360" t="s">
        <v>1181</v>
      </c>
      <c r="B360" t="s">
        <v>1182</v>
      </c>
      <c r="C360" t="s">
        <v>10475</v>
      </c>
      <c r="D360" t="s">
        <v>352</v>
      </c>
      <c r="E360">
        <v>9800.4735438749995</v>
      </c>
      <c r="F360">
        <v>776.35</v>
      </c>
      <c r="G360">
        <v>8.0382840011646692</v>
      </c>
      <c r="H360">
        <f>(Table2[[#This Row],[1Y Return vs Nifty]]-AVERAGE(Table2[1Y Return vs Nifty]))/_xlfn.STDEV.P(Table2[1Y Return vs Nifty])</f>
        <v>-0.42413918081736707</v>
      </c>
      <c r="I360">
        <v>8.4479572765714508</v>
      </c>
      <c r="J360">
        <f>(Table2[[#This Row],[1M Return vs Nifty]]-AVERAGE(Table2[1M Return vs Nifty]))/_xlfn.STDEV.P(Table2[1M Return vs Nifty])</f>
        <v>1.2056077206158611</v>
      </c>
      <c r="K360">
        <v>9.8286154247853599</v>
      </c>
      <c r="L360">
        <f>(Table2[[#This Row],[6M Return vs Nifty]]-AVERAGE(Table2[6M Return vs Nifty]))/_xlfn.STDEV.P(Table2[6M Return vs Nifty])</f>
        <v>4.7750441072353836E-2</v>
      </c>
      <c r="M360">
        <v>-2.51834713961851</v>
      </c>
      <c r="N360">
        <f>(Table2[[#This Row],[1W Return vs Nifty]]-AVERAGE(Table2[1W Return vs Nifty]))/_xlfn.STDEV.P(Table2[1W Return vs Nifty])</f>
        <v>2.088787471880222E-2</v>
      </c>
      <c r="O360">
        <v>732.88</v>
      </c>
      <c r="P360">
        <v>669.69116803895497</v>
      </c>
      <c r="Q360">
        <v>612.15754382130797</v>
      </c>
      <c r="R360">
        <v>64.0727365773581</v>
      </c>
      <c r="S360" s="2">
        <f>(Table2[[#This Row],[Close Price]]-Table2[[#This Row],[20D EMA]])/Table2[[#This Row],[20D EMA]]</f>
        <v>5.9313939526252628E-2</v>
      </c>
      <c r="T360" s="2">
        <f>(Table2[[#This Row],[Close Price]]-Table2[[#This Row],[50D EMA]])/Table2[[#This Row],[50D EMA]]</f>
        <v>0.15926569895400033</v>
      </c>
      <c r="U360" s="2">
        <f>(Table2[[#This Row],[Close Price]]-Table2[[#This Row],[200D EMA]])/Table2[[#This Row],[200D EMA]]</f>
        <v>0.26821928086313135</v>
      </c>
      <c r="V360">
        <v>0.87889382214843803</v>
      </c>
      <c r="W360">
        <v>733.8</v>
      </c>
      <c r="X360">
        <v>792</v>
      </c>
      <c r="Y360">
        <v>733.8</v>
      </c>
      <c r="Z360">
        <v>792</v>
      </c>
      <c r="AA360">
        <v>677.2</v>
      </c>
      <c r="AB360">
        <v>804</v>
      </c>
      <c r="AC360" s="2">
        <f>(Table2[[#This Row],[Close Price]]/Table2[[#This Row],[Day Low]])-1</f>
        <v>5.7985827200872198E-2</v>
      </c>
      <c r="AD360" s="2">
        <f>(Table2[[#This Row],[Day High]]/Table2[[#This Row],[Close Price]])-1</f>
        <v>2.0158433696142231E-2</v>
      </c>
      <c r="AE360" s="2">
        <f>(Table2[[#This Row],[Close Price]]/Table2[[#This Row],[Current Week Low]])-1</f>
        <v>5.7985827200872198E-2</v>
      </c>
      <c r="AF360" s="2">
        <f>(Table2[[#This Row],[Current Week High]]/Table2[[#This Row],[Close Price]])-1</f>
        <v>2.0158433696142231E-2</v>
      </c>
      <c r="AG360" s="2">
        <f>(Table2[[#This Row],[Close Price]]/Table2[[#This Row],[Current Month Low]])-1</f>
        <v>0.14641169521559361</v>
      </c>
      <c r="AH360" s="2">
        <f>(Table2[[#This Row],[Current Month High]]/Table2[[#This Row],[Close Price]])-1</f>
        <v>3.5615379661235291E-2</v>
      </c>
      <c r="AI360">
        <v>3.5615379661235198</v>
      </c>
      <c r="AJ360">
        <v>72.522222222222197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0.26</v>
      </c>
      <c r="AM360" t="s">
        <v>10507</v>
      </c>
      <c r="AN360">
        <v>4.7300000000000004</v>
      </c>
      <c r="AO360" t="s">
        <v>10507</v>
      </c>
      <c r="AP360">
        <v>4.6972576910554002E-2</v>
      </c>
      <c r="AQ360">
        <f>(Table2[[#This Row],[Sharpe Ratio]]-AVERAGE(Table2[Sharpe Ratio]))/_xlfn.STDEV.P(Table2[Sharpe Ratio])</f>
        <v>-1.2241447042553397E-2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0.83786540854709668</v>
      </c>
      <c r="AS360">
        <f>_xlfn.RANK.AVG(Table2[[#This Row],[1Y Return vs Nifty Z-Score]],Table2[1Y Return vs Nifty Z-Score])</f>
        <v>447</v>
      </c>
      <c r="AT360">
        <f>_xlfn.RANK.AVG(Table2[[#This Row],[6M Return vs Nifty Z-Score]],Table2[6M Return vs Nifty Z-Score])</f>
        <v>306</v>
      </c>
      <c r="AU360">
        <f>_xlfn.RANK.AVG(Table2[[#This Row],[Sharpe Ratio Z-Score]],Table2[Sharpe Ratio Z-Score])</f>
        <v>341</v>
      </c>
      <c r="AV360">
        <f>(Table2[[#This Row],[Rank 1Y]]+Table2[[#This Row],[Rank 6M]]+Table2[[#This Row],[Rank Sharpe]])/3</f>
        <v>364.66666666666669</v>
      </c>
    </row>
    <row r="361" spans="1:48" x14ac:dyDescent="0.3">
      <c r="A361" t="s">
        <v>412</v>
      </c>
      <c r="B361" t="s">
        <v>413</v>
      </c>
      <c r="C361" t="s">
        <v>10461</v>
      </c>
      <c r="D361" t="s">
        <v>414</v>
      </c>
      <c r="E361">
        <v>56608.344097433997</v>
      </c>
      <c r="F361">
        <v>217.54</v>
      </c>
      <c r="G361">
        <v>-8.9369421066439294</v>
      </c>
      <c r="H361">
        <f>(Table2[[#This Row],[1Y Return vs Nifty]]-AVERAGE(Table2[1Y Return vs Nifty]))/_xlfn.STDEV.P(Table2[1Y Return vs Nifty])</f>
        <v>-0.6556560908768414</v>
      </c>
      <c r="I361">
        <v>-14.0336465137965</v>
      </c>
      <c r="J361">
        <f>(Table2[[#This Row],[1M Return vs Nifty]]-AVERAGE(Table2[1M Return vs Nifty]))/_xlfn.STDEV.P(Table2[1M Return vs Nifty])</f>
        <v>-1.2200455091530791</v>
      </c>
      <c r="K361">
        <v>19.434904353126299</v>
      </c>
      <c r="L361">
        <f>(Table2[[#This Row],[6M Return vs Nifty]]-AVERAGE(Table2[6M Return vs Nifty]))/_xlfn.STDEV.P(Table2[6M Return vs Nifty])</f>
        <v>0.36495281492391762</v>
      </c>
      <c r="M361">
        <v>-4.2268249619036604</v>
      </c>
      <c r="N361">
        <f>(Table2[[#This Row],[1W Return vs Nifty]]-AVERAGE(Table2[1W Return vs Nifty]))/_xlfn.STDEV.P(Table2[1W Return vs Nifty])</f>
        <v>-0.40954215772058572</v>
      </c>
      <c r="O361">
        <v>228</v>
      </c>
      <c r="P361">
        <v>225.996966952642</v>
      </c>
      <c r="Q361">
        <v>200.75708072793401</v>
      </c>
      <c r="R361">
        <v>23.878192762057399</v>
      </c>
      <c r="S361" s="2">
        <f>(Table2[[#This Row],[Close Price]]-Table2[[#This Row],[20D EMA]])/Table2[[#This Row],[20D EMA]]</f>
        <v>-4.5877192982456176E-2</v>
      </c>
      <c r="T361" s="2">
        <f>(Table2[[#This Row],[Close Price]]-Table2[[#This Row],[50D EMA]])/Table2[[#This Row],[50D EMA]]</f>
        <v>-3.7420709962068546E-2</v>
      </c>
      <c r="U361" s="2">
        <f>(Table2[[#This Row],[Close Price]]-Table2[[#This Row],[200D EMA]])/Table2[[#This Row],[200D EMA]]</f>
        <v>8.3598143643113604E-2</v>
      </c>
      <c r="V361">
        <v>0.42354035548811197</v>
      </c>
      <c r="W361">
        <v>212.71</v>
      </c>
      <c r="X361">
        <v>218.37</v>
      </c>
      <c r="Y361">
        <v>212.71</v>
      </c>
      <c r="Z361">
        <v>218.37</v>
      </c>
      <c r="AA361">
        <v>212.71</v>
      </c>
      <c r="AB361">
        <v>242.41</v>
      </c>
      <c r="AC361" s="2">
        <f>(Table2[[#This Row],[Close Price]]/Table2[[#This Row],[Day Low]])-1</f>
        <v>2.270697193361837E-2</v>
      </c>
      <c r="AD361" s="2">
        <f>(Table2[[#This Row],[Day High]]/Table2[[#This Row],[Close Price]])-1</f>
        <v>3.8153902730533318E-3</v>
      </c>
      <c r="AE361" s="2">
        <f>(Table2[[#This Row],[Close Price]]/Table2[[#This Row],[Current Week Low]])-1</f>
        <v>2.270697193361837E-2</v>
      </c>
      <c r="AF361" s="2">
        <f>(Table2[[#This Row],[Current Week High]]/Table2[[#This Row],[Close Price]])-1</f>
        <v>3.8153902730533318E-3</v>
      </c>
      <c r="AG361" s="2">
        <f>(Table2[[#This Row],[Close Price]]/Table2[[#This Row],[Current Month Low]])-1</f>
        <v>2.270697193361837E-2</v>
      </c>
      <c r="AH361" s="2">
        <f>(Table2[[#This Row],[Current Month High]]/Table2[[#This Row],[Close Price]])-1</f>
        <v>0.11432380251907692</v>
      </c>
      <c r="AI361">
        <v>13.4963684839569</v>
      </c>
      <c r="AJ361">
        <v>40.348387096774097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-0.13</v>
      </c>
      <c r="AM361" t="s">
        <v>10506</v>
      </c>
      <c r="AN361">
        <v>-8.43</v>
      </c>
      <c r="AO361" t="s">
        <v>10506</v>
      </c>
      <c r="AP361">
        <v>5.3686774641779997E-2</v>
      </c>
      <c r="AQ361">
        <f>(Table2[[#This Row],[Sharpe Ratio]]-AVERAGE(Table2[Sharpe Ratio]))/_xlfn.STDEV.P(Table2[Sharpe Ratio])</f>
        <v>6.4192314607922699E-2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-1.8560986282186658</v>
      </c>
      <c r="AS361">
        <f>_xlfn.RANK.AVG(Table2[[#This Row],[1Y Return vs Nifty Z-Score]],Table2[1Y Return vs Nifty Z-Score])</f>
        <v>559</v>
      </c>
      <c r="AT361">
        <f>_xlfn.RANK.AVG(Table2[[#This Row],[6M Return vs Nifty Z-Score]],Table2[6M Return vs Nifty Z-Score])</f>
        <v>222</v>
      </c>
      <c r="AU361">
        <f>_xlfn.RANK.AVG(Table2[[#This Row],[Sharpe Ratio Z-Score]],Table2[Sharpe Ratio Z-Score])</f>
        <v>316</v>
      </c>
      <c r="AV361">
        <f>(Table2[[#This Row],[Rank 1Y]]+Table2[[#This Row],[Rank 6M]]+Table2[[#This Row],[Rank Sharpe]])/3</f>
        <v>365.66666666666669</v>
      </c>
    </row>
    <row r="362" spans="1:48" x14ac:dyDescent="0.3">
      <c r="A362" t="s">
        <v>838</v>
      </c>
      <c r="B362" t="s">
        <v>839</v>
      </c>
      <c r="C362" t="s">
        <v>10461</v>
      </c>
      <c r="D362" t="s">
        <v>51</v>
      </c>
      <c r="E362">
        <v>18221.200411182999</v>
      </c>
      <c r="F362">
        <v>215.27</v>
      </c>
      <c r="G362">
        <v>46.584825879688402</v>
      </c>
      <c r="H362">
        <f>(Table2[[#This Row],[1Y Return vs Nifty]]-AVERAGE(Table2[1Y Return vs Nifty]))/_xlfn.STDEV.P(Table2[1Y Return vs Nifty])</f>
        <v>0.10157848635932035</v>
      </c>
      <c r="I362">
        <v>11.127200532658</v>
      </c>
      <c r="J362">
        <f>(Table2[[#This Row],[1M Return vs Nifty]]-AVERAGE(Table2[1M Return vs Nifty]))/_xlfn.STDEV.P(Table2[1M Return vs Nifty])</f>
        <v>1.494684741902367</v>
      </c>
      <c r="K362">
        <v>14.291413317568299</v>
      </c>
      <c r="L362">
        <f>(Table2[[#This Row],[6M Return vs Nifty]]-AVERAGE(Table2[6M Return vs Nifty]))/_xlfn.STDEV.P(Table2[6M Return vs Nifty])</f>
        <v>0.19511328807501929</v>
      </c>
      <c r="M362">
        <v>-3.0794345067742501</v>
      </c>
      <c r="N362">
        <f>(Table2[[#This Row],[1W Return vs Nifty]]-AVERAGE(Table2[1W Return vs Nifty]))/_xlfn.STDEV.P(Table2[1W Return vs Nifty])</f>
        <v>-0.12047120556656504</v>
      </c>
      <c r="O362">
        <v>210.25</v>
      </c>
      <c r="P362">
        <v>198.49299390386699</v>
      </c>
      <c r="Q362">
        <v>176.10833685580801</v>
      </c>
      <c r="R362">
        <v>52.182105704227197</v>
      </c>
      <c r="S362" s="2">
        <f>(Table2[[#This Row],[Close Price]]-Table2[[#This Row],[20D EMA]])/Table2[[#This Row],[20D EMA]]</f>
        <v>2.3876337693222404E-2</v>
      </c>
      <c r="T362" s="2">
        <f>(Table2[[#This Row],[Close Price]]-Table2[[#This Row],[50D EMA]])/Table2[[#This Row],[50D EMA]]</f>
        <v>8.4521905615763782E-2</v>
      </c>
      <c r="U362" s="2">
        <f>(Table2[[#This Row],[Close Price]]-Table2[[#This Row],[200D EMA]])/Table2[[#This Row],[200D EMA]]</f>
        <v>0.22237256817805479</v>
      </c>
      <c r="V362">
        <v>1.31562714945971</v>
      </c>
      <c r="W362">
        <v>213.51</v>
      </c>
      <c r="X362">
        <v>217.4</v>
      </c>
      <c r="Y362">
        <v>213.51</v>
      </c>
      <c r="Z362">
        <v>217.4</v>
      </c>
      <c r="AA362">
        <v>204.66</v>
      </c>
      <c r="AB362">
        <v>230.4</v>
      </c>
      <c r="AC362" s="2">
        <f>(Table2[[#This Row],[Close Price]]/Table2[[#This Row],[Day Low]])-1</f>
        <v>8.2431736218444573E-3</v>
      </c>
      <c r="AD362" s="2">
        <f>(Table2[[#This Row],[Day High]]/Table2[[#This Row],[Close Price]])-1</f>
        <v>9.8945510289403238E-3</v>
      </c>
      <c r="AE362" s="2">
        <f>(Table2[[#This Row],[Close Price]]/Table2[[#This Row],[Current Week Low]])-1</f>
        <v>8.2431736218444573E-3</v>
      </c>
      <c r="AF362" s="2">
        <f>(Table2[[#This Row],[Current Week High]]/Table2[[#This Row],[Close Price]])-1</f>
        <v>9.8945510289403238E-3</v>
      </c>
      <c r="AG362" s="2">
        <f>(Table2[[#This Row],[Close Price]]/Table2[[#This Row],[Current Month Low]])-1</f>
        <v>5.1842079546565056E-2</v>
      </c>
      <c r="AH362" s="2">
        <f>(Table2[[#This Row],[Current Month High]]/Table2[[#This Row],[Close Price]])-1</f>
        <v>7.0283829609327775E-2</v>
      </c>
      <c r="AI362">
        <v>7.0283829609327704</v>
      </c>
      <c r="AJ362">
        <v>71.735141603510101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10506</v>
      </c>
      <c r="AN362">
        <v>3.32</v>
      </c>
      <c r="AO362" t="s">
        <v>10507</v>
      </c>
      <c r="AP362">
        <v>-2.3989072481361E-2</v>
      </c>
      <c r="AQ362">
        <f>(Table2[[#This Row],[Sharpe Ratio]]-AVERAGE(Table2[Sharpe Ratio]))/_xlfn.STDEV.P(Table2[Sharpe Ratio])</f>
        <v>-0.82006183200400429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0.8508434787661372</v>
      </c>
      <c r="AS362">
        <f>_xlfn.RANK.AVG(Table2[[#This Row],[1Y Return vs Nifty Z-Score]],Table2[1Y Return vs Nifty Z-Score])</f>
        <v>257</v>
      </c>
      <c r="AT362">
        <f>_xlfn.RANK.AVG(Table2[[#This Row],[6M Return vs Nifty Z-Score]],Table2[6M Return vs Nifty Z-Score])</f>
        <v>263</v>
      </c>
      <c r="AU362">
        <f>_xlfn.RANK.AVG(Table2[[#This Row],[Sharpe Ratio Z-Score]],Table2[Sharpe Ratio Z-Score])</f>
        <v>578</v>
      </c>
      <c r="AV362">
        <f>(Table2[[#This Row],[Rank 1Y]]+Table2[[#This Row],[Rank 6M]]+Table2[[#This Row],[Rank Sharpe]])/3</f>
        <v>366</v>
      </c>
    </row>
    <row r="363" spans="1:48" x14ac:dyDescent="0.3">
      <c r="A363" t="s">
        <v>498</v>
      </c>
      <c r="B363" t="s">
        <v>499</v>
      </c>
      <c r="C363" t="s">
        <v>10469</v>
      </c>
      <c r="D363" t="s">
        <v>268</v>
      </c>
      <c r="E363">
        <v>41483.041929699997</v>
      </c>
      <c r="F363">
        <v>4398.1000000000004</v>
      </c>
      <c r="G363">
        <v>-0.44605195595348501</v>
      </c>
      <c r="H363">
        <f>(Table2[[#This Row],[1Y Return vs Nifty]]-AVERAGE(Table2[1Y Return vs Nifty]))/_xlfn.STDEV.P(Table2[1Y Return vs Nifty])</f>
        <v>-0.53985294110683535</v>
      </c>
      <c r="I363">
        <v>-3.6372668098401801</v>
      </c>
      <c r="J363">
        <f>(Table2[[#This Row],[1M Return vs Nifty]]-AVERAGE(Table2[1M Return vs Nifty]))/_xlfn.STDEV.P(Table2[1M Return vs Nifty])</f>
        <v>-9.8327848707059476E-2</v>
      </c>
      <c r="K363">
        <v>7.3460893900748196</v>
      </c>
      <c r="L363">
        <f>(Table2[[#This Row],[6M Return vs Nifty]]-AVERAGE(Table2[6M Return vs Nifty]))/_xlfn.STDEV.P(Table2[6M Return vs Nifty])</f>
        <v>-3.4223269819818172E-2</v>
      </c>
      <c r="M363">
        <v>0.54254699899775005</v>
      </c>
      <c r="N363">
        <f>(Table2[[#This Row],[1W Return vs Nifty]]-AVERAGE(Table2[1W Return vs Nifty]))/_xlfn.STDEV.P(Table2[1W Return vs Nifty])</f>
        <v>0.79204261035120549</v>
      </c>
      <c r="O363">
        <v>4219.24</v>
      </c>
      <c r="P363">
        <v>4069.7885323544001</v>
      </c>
      <c r="Q363">
        <v>3776.60360422754</v>
      </c>
      <c r="R363">
        <v>68.246875852132007</v>
      </c>
      <c r="S363" s="2">
        <f>(Table2[[#This Row],[Close Price]]-Table2[[#This Row],[20D EMA]])/Table2[[#This Row],[20D EMA]]</f>
        <v>4.2391520747812543E-2</v>
      </c>
      <c r="T363" s="2">
        <f>(Table2[[#This Row],[Close Price]]-Table2[[#This Row],[50D EMA]])/Table2[[#This Row],[50D EMA]]</f>
        <v>8.0670399711326002E-2</v>
      </c>
      <c r="U363" s="2">
        <f>(Table2[[#This Row],[Close Price]]-Table2[[#This Row],[200D EMA]])/Table2[[#This Row],[200D EMA]]</f>
        <v>0.16456490034504961</v>
      </c>
      <c r="V363">
        <v>1.2012277335346699</v>
      </c>
      <c r="W363">
        <v>4225.5</v>
      </c>
      <c r="X363">
        <v>4537.1000000000004</v>
      </c>
      <c r="Y363">
        <v>4225.5</v>
      </c>
      <c r="Z363">
        <v>4537.1000000000004</v>
      </c>
      <c r="AA363">
        <v>4167.7</v>
      </c>
      <c r="AB363">
        <v>4699.95</v>
      </c>
      <c r="AC363" s="2">
        <f>(Table2[[#This Row],[Close Price]]/Table2[[#This Row],[Day Low]])-1</f>
        <v>4.0847237013371229E-2</v>
      </c>
      <c r="AD363" s="2">
        <f>(Table2[[#This Row],[Day High]]/Table2[[#This Row],[Close Price]])-1</f>
        <v>3.1604556513039617E-2</v>
      </c>
      <c r="AE363" s="2">
        <f>(Table2[[#This Row],[Close Price]]/Table2[[#This Row],[Current Week Low]])-1</f>
        <v>4.0847237013371229E-2</v>
      </c>
      <c r="AF363" s="2">
        <f>(Table2[[#This Row],[Current Week High]]/Table2[[#This Row],[Close Price]])-1</f>
        <v>3.1604556513039617E-2</v>
      </c>
      <c r="AG363" s="2">
        <f>(Table2[[#This Row],[Close Price]]/Table2[[#This Row],[Current Month Low]])-1</f>
        <v>5.5282289992082179E-2</v>
      </c>
      <c r="AH363" s="2">
        <f>(Table2[[#This Row],[Current Month High]]/Table2[[#This Row],[Close Price]])-1</f>
        <v>6.8631909233532573E-2</v>
      </c>
      <c r="AI363">
        <v>6.8631909233532502</v>
      </c>
      <c r="AJ363">
        <v>32.233914612146698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10507</v>
      </c>
      <c r="AN363">
        <v>3.58</v>
      </c>
      <c r="AO363" t="s">
        <v>10507</v>
      </c>
      <c r="AP363">
        <v>7.0052480743966999E-2</v>
      </c>
      <c r="AQ363">
        <f>(Table2[[#This Row],[Sharpe Ratio]]-AVERAGE(Table2[Sharpe Ratio]))/_xlfn.STDEV.P(Table2[Sharpe Ratio])</f>
        <v>0.25049789116828025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0.37013644188577277</v>
      </c>
      <c r="AS363">
        <f>_xlfn.RANK.AVG(Table2[[#This Row],[1Y Return vs Nifty Z-Score]],Table2[1Y Return vs Nifty Z-Score])</f>
        <v>504</v>
      </c>
      <c r="AT363">
        <f>_xlfn.RANK.AVG(Table2[[#This Row],[6M Return vs Nifty Z-Score]],Table2[6M Return vs Nifty Z-Score])</f>
        <v>332</v>
      </c>
      <c r="AU363">
        <f>_xlfn.RANK.AVG(Table2[[#This Row],[Sharpe Ratio Z-Score]],Table2[Sharpe Ratio Z-Score])</f>
        <v>264</v>
      </c>
      <c r="AV363">
        <f>(Table2[[#This Row],[Rank 1Y]]+Table2[[#This Row],[Rank 6M]]+Table2[[#This Row],[Rank Sharpe]])/3</f>
        <v>366.66666666666669</v>
      </c>
    </row>
    <row r="364" spans="1:48" x14ac:dyDescent="0.3">
      <c r="A364" t="s">
        <v>175</v>
      </c>
      <c r="B364" t="s">
        <v>176</v>
      </c>
      <c r="C364" t="s">
        <v>10463</v>
      </c>
      <c r="D364" t="s">
        <v>177</v>
      </c>
      <c r="E364">
        <v>150369.930667935</v>
      </c>
      <c r="F364">
        <v>1470.15</v>
      </c>
      <c r="G364">
        <v>17.722708307454099</v>
      </c>
      <c r="H364">
        <f>(Table2[[#This Row],[1Y Return vs Nifty]]-AVERAGE(Table2[1Y Return vs Nifty]))/_xlfn.STDEV.P(Table2[1Y Return vs Nifty])</f>
        <v>-0.29205799516142894</v>
      </c>
      <c r="I364">
        <v>2.8891769184043299</v>
      </c>
      <c r="J364">
        <f>(Table2[[#This Row],[1M Return vs Nifty]]-AVERAGE(Table2[1M Return vs Nifty]))/_xlfn.STDEV.P(Table2[1M Return vs Nifty])</f>
        <v>0.60584296828350359</v>
      </c>
      <c r="K364">
        <v>16.438649069618599</v>
      </c>
      <c r="L364">
        <f>(Table2[[#This Row],[6M Return vs Nifty]]-AVERAGE(Table2[6M Return vs Nifty]))/_xlfn.STDEV.P(Table2[6M Return vs Nifty])</f>
        <v>0.26601561912607319</v>
      </c>
      <c r="M364">
        <v>0.36669085526731299</v>
      </c>
      <c r="N364">
        <f>(Table2[[#This Row],[1W Return vs Nifty]]-AVERAGE(Table2[1W Return vs Nifty]))/_xlfn.STDEV.P(Table2[1W Return vs Nifty])</f>
        <v>0.74773781185559818</v>
      </c>
      <c r="O364">
        <v>1420.65</v>
      </c>
      <c r="P364">
        <v>1373.05721386298</v>
      </c>
      <c r="Q364">
        <v>1225.1319440396701</v>
      </c>
      <c r="R364">
        <v>68.537181435609696</v>
      </c>
      <c r="S364" s="2">
        <f>(Table2[[#This Row],[Close Price]]-Table2[[#This Row],[20D EMA]])/Table2[[#This Row],[20D EMA]]</f>
        <v>3.484320557491289E-2</v>
      </c>
      <c r="T364" s="2">
        <f>(Table2[[#This Row],[Close Price]]-Table2[[#This Row],[50D EMA]])/Table2[[#This Row],[50D EMA]]</f>
        <v>7.0712848056679128E-2</v>
      </c>
      <c r="U364" s="2">
        <f>(Table2[[#This Row],[Close Price]]-Table2[[#This Row],[200D EMA]])/Table2[[#This Row],[200D EMA]]</f>
        <v>0.19999319840802082</v>
      </c>
      <c r="V364">
        <v>1.0156442250767499</v>
      </c>
      <c r="W364">
        <v>1440.75</v>
      </c>
      <c r="X364">
        <v>1478.2</v>
      </c>
      <c r="Y364">
        <v>1440.75</v>
      </c>
      <c r="Z364">
        <v>1478.2</v>
      </c>
      <c r="AA364">
        <v>1359.2</v>
      </c>
      <c r="AB364">
        <v>1478.2</v>
      </c>
      <c r="AC364" s="2">
        <f>(Table2[[#This Row],[Close Price]]/Table2[[#This Row],[Day Low]])-1</f>
        <v>2.0406038521603387E-2</v>
      </c>
      <c r="AD364" s="2">
        <f>(Table2[[#This Row],[Day High]]/Table2[[#This Row],[Close Price]])-1</f>
        <v>5.4756317382580466E-3</v>
      </c>
      <c r="AE364" s="2">
        <f>(Table2[[#This Row],[Close Price]]/Table2[[#This Row],[Current Week Low]])-1</f>
        <v>2.0406038521603387E-2</v>
      </c>
      <c r="AF364" s="2">
        <f>(Table2[[#This Row],[Current Week High]]/Table2[[#This Row],[Close Price]])-1</f>
        <v>5.4756317382580466E-3</v>
      </c>
      <c r="AG364" s="2">
        <f>(Table2[[#This Row],[Close Price]]/Table2[[#This Row],[Current Month Low]])-1</f>
        <v>8.1628899352560458E-2</v>
      </c>
      <c r="AH364" s="2">
        <f>(Table2[[#This Row],[Current Month High]]/Table2[[#This Row],[Close Price]])-1</f>
        <v>5.4756317382580466E-3</v>
      </c>
      <c r="AI364">
        <v>0.54756317382580399</v>
      </c>
      <c r="AJ364">
        <v>53.172535944988503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7.0000000000000007E-2</v>
      </c>
      <c r="AM364" t="s">
        <v>10507</v>
      </c>
      <c r="AN364">
        <v>7.47</v>
      </c>
      <c r="AO364" t="s">
        <v>10507</v>
      </c>
      <c r="AP364">
        <v>6.3767536949859999E-3</v>
      </c>
      <c r="AQ364">
        <f>(Table2[[#This Row],[Sharpe Ratio]]-AVERAGE(Table2[Sharpe Ratio]))/_xlfn.STDEV.P(Table2[Sharpe Ratio])</f>
        <v>-0.47438027581621972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0.85315812828752624</v>
      </c>
      <c r="AS364">
        <f>_xlfn.RANK.AVG(Table2[[#This Row],[1Y Return vs Nifty Z-Score]],Table2[1Y Return vs Nifty Z-Score])</f>
        <v>395</v>
      </c>
      <c r="AT364">
        <f>_xlfn.RANK.AVG(Table2[[#This Row],[6M Return vs Nifty Z-Score]],Table2[6M Return vs Nifty Z-Score])</f>
        <v>244</v>
      </c>
      <c r="AU364">
        <f>_xlfn.RANK.AVG(Table2[[#This Row],[Sharpe Ratio Z-Score]],Table2[Sharpe Ratio Z-Score])</f>
        <v>462</v>
      </c>
      <c r="AV364">
        <f>(Table2[[#This Row],[Rank 1Y]]+Table2[[#This Row],[Rank 6M]]+Table2[[#This Row],[Rank Sharpe]])/3</f>
        <v>367</v>
      </c>
    </row>
    <row r="365" spans="1:48" x14ac:dyDescent="0.3">
      <c r="A365" t="s">
        <v>44</v>
      </c>
      <c r="B365" t="s">
        <v>45</v>
      </c>
      <c r="C365" t="s">
        <v>10464</v>
      </c>
      <c r="D365" t="s">
        <v>46</v>
      </c>
      <c r="E365">
        <v>502018.91093507898</v>
      </c>
      <c r="F365">
        <v>3651.45</v>
      </c>
      <c r="G365">
        <v>16.028481141462699</v>
      </c>
      <c r="H365">
        <f>(Table2[[#This Row],[1Y Return vs Nifty]]-AVERAGE(Table2[1Y Return vs Nifty]))/_xlfn.STDEV.P(Table2[1Y Return vs Nifty])</f>
        <v>-0.31516474118755211</v>
      </c>
      <c r="I365">
        <v>-1.49734422673927</v>
      </c>
      <c r="J365">
        <f>(Table2[[#This Row],[1M Return vs Nifty]]-AVERAGE(Table2[1M Return vs Nifty]))/_xlfn.STDEV.P(Table2[1M Return vs Nifty])</f>
        <v>0.13255915444251704</v>
      </c>
      <c r="K365">
        <v>-10.788302789281699</v>
      </c>
      <c r="L365">
        <f>(Table2[[#This Row],[6M Return vs Nifty]]-AVERAGE(Table2[6M Return vs Nifty]))/_xlfn.STDEV.P(Table2[6M Return vs Nifty])</f>
        <v>-0.6330260219082432</v>
      </c>
      <c r="M365">
        <v>-0.80131076444069904</v>
      </c>
      <c r="N365">
        <f>(Table2[[#This Row],[1W Return vs Nifty]]-AVERAGE(Table2[1W Return vs Nifty]))/_xlfn.STDEV.P(Table2[1W Return vs Nifty])</f>
        <v>0.4534741295868166</v>
      </c>
      <c r="O365">
        <v>3622.11</v>
      </c>
      <c r="P365">
        <v>3595.96437789118</v>
      </c>
      <c r="Q365">
        <v>3366.8215294823899</v>
      </c>
      <c r="R365">
        <v>55.808640148925001</v>
      </c>
      <c r="S365" s="2">
        <f>(Table2[[#This Row],[Close Price]]-Table2[[#This Row],[20D EMA]])/Table2[[#This Row],[20D EMA]]</f>
        <v>8.1002509586952601E-3</v>
      </c>
      <c r="T365" s="2">
        <f>(Table2[[#This Row],[Close Price]]-Table2[[#This Row],[50D EMA]])/Table2[[#This Row],[50D EMA]]</f>
        <v>1.5429969899022986E-2</v>
      </c>
      <c r="U365" s="2">
        <f>(Table2[[#This Row],[Close Price]]-Table2[[#This Row],[200D EMA]])/Table2[[#This Row],[200D EMA]]</f>
        <v>8.4539221347253377E-2</v>
      </c>
      <c r="V365">
        <v>0.72857061334831896</v>
      </c>
      <c r="W365">
        <v>3567.6</v>
      </c>
      <c r="X365">
        <v>3661.85</v>
      </c>
      <c r="Y365">
        <v>3567.6</v>
      </c>
      <c r="Z365">
        <v>3661.85</v>
      </c>
      <c r="AA365">
        <v>3514</v>
      </c>
      <c r="AB365">
        <v>3694</v>
      </c>
      <c r="AC365" s="2">
        <f>(Table2[[#This Row],[Close Price]]/Table2[[#This Row],[Day Low]])-1</f>
        <v>2.350319542549606E-2</v>
      </c>
      <c r="AD365" s="2">
        <f>(Table2[[#This Row],[Day High]]/Table2[[#This Row],[Close Price]])-1</f>
        <v>2.8481835982965276E-3</v>
      </c>
      <c r="AE365" s="2">
        <f>(Table2[[#This Row],[Close Price]]/Table2[[#This Row],[Current Week Low]])-1</f>
        <v>2.350319542549606E-2</v>
      </c>
      <c r="AF365" s="2">
        <f>(Table2[[#This Row],[Current Week High]]/Table2[[#This Row],[Close Price]])-1</f>
        <v>2.8481835982965276E-3</v>
      </c>
      <c r="AG365" s="2">
        <f>(Table2[[#This Row],[Close Price]]/Table2[[#This Row],[Current Month Low]])-1</f>
        <v>3.9114968696641883E-2</v>
      </c>
      <c r="AH365" s="2">
        <f>(Table2[[#This Row],[Current Month High]]/Table2[[#This Row],[Close Price]])-1</f>
        <v>1.1652905010338444E-2</v>
      </c>
      <c r="AI365">
        <v>7.3518739131030104</v>
      </c>
      <c r="AJ365">
        <v>43.0258519388954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-0.04</v>
      </c>
      <c r="AM365" t="s">
        <v>10506</v>
      </c>
      <c r="AN365">
        <v>1.03</v>
      </c>
      <c r="AO365" t="s">
        <v>10507</v>
      </c>
      <c r="AP365">
        <v>0.113983431598218</v>
      </c>
      <c r="AQ365">
        <f>(Table2[[#This Row],[Sharpe Ratio]]-AVERAGE(Table2[Sharpe Ratio]))/_xlfn.STDEV.P(Table2[Sharpe Ratio])</f>
        <v>0.75060348249698139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0.38844600343051966</v>
      </c>
      <c r="AS365">
        <f>_xlfn.RANK.AVG(Table2[[#This Row],[1Y Return vs Nifty Z-Score]],Table2[1Y Return vs Nifty Z-Score])</f>
        <v>402</v>
      </c>
      <c r="AT365">
        <f>_xlfn.RANK.AVG(Table2[[#This Row],[6M Return vs Nifty Z-Score]],Table2[6M Return vs Nifty Z-Score])</f>
        <v>534</v>
      </c>
      <c r="AU365">
        <f>_xlfn.RANK.AVG(Table2[[#This Row],[Sharpe Ratio Z-Score]],Table2[Sharpe Ratio Z-Score])</f>
        <v>170</v>
      </c>
      <c r="AV365">
        <f>(Table2[[#This Row],[Rank 1Y]]+Table2[[#This Row],[Rank 6M]]+Table2[[#This Row],[Rank Sharpe]])/3</f>
        <v>368.66666666666669</v>
      </c>
    </row>
    <row r="366" spans="1:48" x14ac:dyDescent="0.3">
      <c r="A366" t="s">
        <v>626</v>
      </c>
      <c r="B366" t="s">
        <v>627</v>
      </c>
      <c r="C366" t="s">
        <v>628</v>
      </c>
      <c r="D366" t="s">
        <v>628</v>
      </c>
      <c r="E366">
        <v>29001.20883</v>
      </c>
      <c r="F366">
        <v>848.45</v>
      </c>
      <c r="G366">
        <v>11.547128037268401</v>
      </c>
      <c r="H366">
        <f>(Table2[[#This Row],[1Y Return vs Nifty]]-AVERAGE(Table2[1Y Return vs Nifty]))/_xlfn.STDEV.P(Table2[1Y Return vs Nifty])</f>
        <v>-0.37628375173735817</v>
      </c>
      <c r="I366">
        <v>-9.1446683827743094</v>
      </c>
      <c r="J366">
        <f>(Table2[[#This Row],[1M Return vs Nifty]]-AVERAGE(Table2[1M Return vs Nifty]))/_xlfn.STDEV.P(Table2[1M Return vs Nifty])</f>
        <v>-0.69254908566106099</v>
      </c>
      <c r="K366">
        <v>0.88359134937489603</v>
      </c>
      <c r="L366">
        <f>(Table2[[#This Row],[6M Return vs Nifty]]-AVERAGE(Table2[6M Return vs Nifty]))/_xlfn.STDEV.P(Table2[6M Return vs Nifty])</f>
        <v>-0.24761678055145181</v>
      </c>
      <c r="M366">
        <v>-3.1246529747028302</v>
      </c>
      <c r="N366">
        <f>(Table2[[#This Row],[1W Return vs Nifty]]-AVERAGE(Table2[1W Return vs Nifty]))/_xlfn.STDEV.P(Table2[1W Return vs Nifty])</f>
        <v>-0.13186344394594604</v>
      </c>
      <c r="O366">
        <v>861.49</v>
      </c>
      <c r="P366">
        <v>851.39341051855399</v>
      </c>
      <c r="Q366">
        <v>798.07075842814402</v>
      </c>
      <c r="R366">
        <v>44.705799205051598</v>
      </c>
      <c r="S366" s="2">
        <f>(Table2[[#This Row],[Close Price]]-Table2[[#This Row],[20D EMA]])/Table2[[#This Row],[20D EMA]]</f>
        <v>-1.5136565717535855E-2</v>
      </c>
      <c r="T366" s="2">
        <f>(Table2[[#This Row],[Close Price]]-Table2[[#This Row],[50D EMA]])/Table2[[#This Row],[50D EMA]]</f>
        <v>-3.457168545339361E-3</v>
      </c>
      <c r="U366" s="2">
        <f>(Table2[[#This Row],[Close Price]]-Table2[[#This Row],[200D EMA]])/Table2[[#This Row],[200D EMA]]</f>
        <v>6.312628427970654E-2</v>
      </c>
      <c r="V366">
        <v>1.2382942341230001</v>
      </c>
      <c r="W366">
        <v>821.65</v>
      </c>
      <c r="X366">
        <v>853.65</v>
      </c>
      <c r="Y366">
        <v>821.65</v>
      </c>
      <c r="Z366">
        <v>853.65</v>
      </c>
      <c r="AA366">
        <v>821.65</v>
      </c>
      <c r="AB366">
        <v>934</v>
      </c>
      <c r="AC366" s="2">
        <f>(Table2[[#This Row],[Close Price]]/Table2[[#This Row],[Day Low]])-1</f>
        <v>3.2617294468447744E-2</v>
      </c>
      <c r="AD366" s="2">
        <f>(Table2[[#This Row],[Day High]]/Table2[[#This Row],[Close Price]])-1</f>
        <v>6.1288231480935984E-3</v>
      </c>
      <c r="AE366" s="2">
        <f>(Table2[[#This Row],[Close Price]]/Table2[[#This Row],[Current Week Low]])-1</f>
        <v>3.2617294468447744E-2</v>
      </c>
      <c r="AF366" s="2">
        <f>(Table2[[#This Row],[Current Week High]]/Table2[[#This Row],[Close Price]])-1</f>
        <v>6.1288231480935984E-3</v>
      </c>
      <c r="AG366" s="2">
        <f>(Table2[[#This Row],[Close Price]]/Table2[[#This Row],[Current Month Low]])-1</f>
        <v>3.2617294468447744E-2</v>
      </c>
      <c r="AH366" s="2">
        <f>(Table2[[#This Row],[Current Month High]]/Table2[[#This Row],[Close Price]])-1</f>
        <v>0.10083092698450113</v>
      </c>
      <c r="AI366">
        <v>10.0830926984501</v>
      </c>
      <c r="AJ366">
        <v>37.959349593495901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-0.1</v>
      </c>
      <c r="AM366" t="s">
        <v>10506</v>
      </c>
      <c r="AN366">
        <v>-4.04</v>
      </c>
      <c r="AO366" t="s">
        <v>10506</v>
      </c>
      <c r="AP366">
        <v>7.0778758639657005E-2</v>
      </c>
      <c r="AQ366">
        <f>(Table2[[#This Row],[Sharpe Ratio]]-AVERAGE(Table2[Sharpe Ratio]))/_xlfn.STDEV.P(Table2[Sharpe Ratio])</f>
        <v>0.25876576676464624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-1.1895472951311707</v>
      </c>
      <c r="AS366">
        <f>_xlfn.RANK.AVG(Table2[[#This Row],[1Y Return vs Nifty Z-Score]],Table2[1Y Return vs Nifty Z-Score])</f>
        <v>429</v>
      </c>
      <c r="AT366">
        <f>_xlfn.RANK.AVG(Table2[[#This Row],[6M Return vs Nifty Z-Score]],Table2[6M Return vs Nifty Z-Score])</f>
        <v>417</v>
      </c>
      <c r="AU366">
        <f>_xlfn.RANK.AVG(Table2[[#This Row],[Sharpe Ratio Z-Score]],Table2[Sharpe Ratio Z-Score])</f>
        <v>260</v>
      </c>
      <c r="AV366">
        <f>(Table2[[#This Row],[Rank 1Y]]+Table2[[#This Row],[Rank 6M]]+Table2[[#This Row],[Rank Sharpe]])/3</f>
        <v>368.66666666666669</v>
      </c>
    </row>
    <row r="367" spans="1:48" x14ac:dyDescent="0.3">
      <c r="A367" t="s">
        <v>1276</v>
      </c>
      <c r="B367" t="s">
        <v>1277</v>
      </c>
      <c r="C367" t="s">
        <v>10459</v>
      </c>
      <c r="D367" t="s">
        <v>109</v>
      </c>
      <c r="E367">
        <v>8556.2549010900002</v>
      </c>
      <c r="F367">
        <v>528.04999999999995</v>
      </c>
      <c r="G367">
        <v>135.85551558641399</v>
      </c>
      <c r="H367">
        <f>(Table2[[#This Row],[1Y Return vs Nifty]]-AVERAGE(Table2[1Y Return vs Nifty]))/_xlfn.STDEV.P(Table2[1Y Return vs Nifty])</f>
        <v>1.3190983066268158</v>
      </c>
      <c r="I367">
        <v>-14.522557821578101</v>
      </c>
      <c r="J367">
        <f>(Table2[[#This Row],[1M Return vs Nifty]]-AVERAGE(Table2[1M Return vs Nifty]))/_xlfn.STDEV.P(Table2[1M Return vs Nifty])</f>
        <v>-1.2727966075110664</v>
      </c>
      <c r="K367">
        <v>-10.880289095575799</v>
      </c>
      <c r="L367">
        <f>(Table2[[#This Row],[6M Return vs Nifty]]-AVERAGE(Table2[6M Return vs Nifty]))/_xlfn.STDEV.P(Table2[6M Return vs Nifty])</f>
        <v>-0.63606343572496082</v>
      </c>
      <c r="M367">
        <v>-6.9601481251722204</v>
      </c>
      <c r="N367">
        <f>(Table2[[#This Row],[1W Return vs Nifty]]-AVERAGE(Table2[1W Return vs Nifty]))/_xlfn.STDEV.P(Table2[1W Return vs Nifty])</f>
        <v>-1.0981694038497745</v>
      </c>
      <c r="O367">
        <v>550.59</v>
      </c>
      <c r="P367">
        <v>537.31003420869399</v>
      </c>
      <c r="Q367">
        <v>437.85028032839898</v>
      </c>
      <c r="R367">
        <v>34.991955163671399</v>
      </c>
      <c r="S367" s="2">
        <f>(Table2[[#This Row],[Close Price]]-Table2[[#This Row],[20D EMA]])/Table2[[#This Row],[20D EMA]]</f>
        <v>-4.0937902976806835E-2</v>
      </c>
      <c r="T367" s="2">
        <f>(Table2[[#This Row],[Close Price]]-Table2[[#This Row],[50D EMA]])/Table2[[#This Row],[50D EMA]]</f>
        <v>-1.7234061564347022E-2</v>
      </c>
      <c r="U367" s="2">
        <f>(Table2[[#This Row],[Close Price]]-Table2[[#This Row],[200D EMA]])/Table2[[#This Row],[200D EMA]]</f>
        <v>0.20600585114151088</v>
      </c>
      <c r="V367">
        <v>0.65565262181092798</v>
      </c>
      <c r="W367">
        <v>511.4</v>
      </c>
      <c r="X367">
        <v>536.45000000000005</v>
      </c>
      <c r="Y367">
        <v>511.4</v>
      </c>
      <c r="Z367">
        <v>536.45000000000005</v>
      </c>
      <c r="AA367">
        <v>511.4</v>
      </c>
      <c r="AB367">
        <v>593.4</v>
      </c>
      <c r="AC367" s="2">
        <f>(Table2[[#This Row],[Close Price]]/Table2[[#This Row],[Day Low]])-1</f>
        <v>3.2557684786859609E-2</v>
      </c>
      <c r="AD367" s="2">
        <f>(Table2[[#This Row],[Day High]]/Table2[[#This Row],[Close Price]])-1</f>
        <v>1.5907584509042838E-2</v>
      </c>
      <c r="AE367" s="2">
        <f>(Table2[[#This Row],[Close Price]]/Table2[[#This Row],[Current Week Low]])-1</f>
        <v>3.2557684786859609E-2</v>
      </c>
      <c r="AF367" s="2">
        <f>(Table2[[#This Row],[Current Week High]]/Table2[[#This Row],[Close Price]])-1</f>
        <v>1.5907584509042838E-2</v>
      </c>
      <c r="AG367" s="2">
        <f>(Table2[[#This Row],[Close Price]]/Table2[[#This Row],[Current Month Low]])-1</f>
        <v>3.2557684786859609E-2</v>
      </c>
      <c r="AH367" s="2">
        <f>(Table2[[#This Row],[Current Month High]]/Table2[[#This Row],[Close Price]])-1</f>
        <v>0.12375721996023104</v>
      </c>
      <c r="AI367">
        <v>20.2158886469084</v>
      </c>
      <c r="AJ367">
        <v>167.81910397294999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-0.02</v>
      </c>
      <c r="AM367" t="s">
        <v>10506</v>
      </c>
      <c r="AN367">
        <v>-5.04</v>
      </c>
      <c r="AO367" t="s">
        <v>10506</v>
      </c>
      <c r="AQ367">
        <f>(Table2[[#This Row],[Sharpe Ratio]]-AVERAGE(Table2[Sharpe Ratio]))/_xlfn.STDEV.P(Table2[Sharpe Ratio])</f>
        <v>-0.54697260799606973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-2.2349037484550554</v>
      </c>
      <c r="AS367">
        <f>_xlfn.RANK.AVG(Table2[[#This Row],[1Y Return vs Nifty Z-Score]],Table2[1Y Return vs Nifty Z-Score])</f>
        <v>67</v>
      </c>
      <c r="AT367">
        <f>_xlfn.RANK.AVG(Table2[[#This Row],[6M Return vs Nifty Z-Score]],Table2[6M Return vs Nifty Z-Score])</f>
        <v>535</v>
      </c>
      <c r="AU367">
        <f>_xlfn.RANK.AVG(Table2[[#This Row],[Sharpe Ratio Z-Score]],Table2[Sharpe Ratio Z-Score])</f>
        <v>504.5</v>
      </c>
      <c r="AV367">
        <f>(Table2[[#This Row],[Rank 1Y]]+Table2[[#This Row],[Rank 6M]]+Table2[[#This Row],[Rank Sharpe]])/3</f>
        <v>368.83333333333331</v>
      </c>
    </row>
    <row r="368" spans="1:48" x14ac:dyDescent="0.3">
      <c r="A368" t="s">
        <v>305</v>
      </c>
      <c r="B368" t="s">
        <v>306</v>
      </c>
      <c r="C368" t="s">
        <v>10461</v>
      </c>
      <c r="D368" t="s">
        <v>235</v>
      </c>
      <c r="E368">
        <v>86595.483915000004</v>
      </c>
      <c r="F368">
        <v>4054.5</v>
      </c>
      <c r="G368">
        <v>38.210198919732399</v>
      </c>
      <c r="H368">
        <f>(Table2[[#This Row],[1Y Return vs Nifty]]-AVERAGE(Table2[1Y Return vs Nifty]))/_xlfn.STDEV.P(Table2[1Y Return vs Nifty])</f>
        <v>-1.2639005905946365E-2</v>
      </c>
      <c r="I368">
        <v>0.823491995616499</v>
      </c>
      <c r="J368">
        <f>(Table2[[#This Row],[1M Return vs Nifty]]-AVERAGE(Table2[1M Return vs Nifty]))/_xlfn.STDEV.P(Table2[1M Return vs Nifty])</f>
        <v>0.38296583943773732</v>
      </c>
      <c r="K368">
        <v>6.7981106694720301</v>
      </c>
      <c r="L368">
        <f>(Table2[[#This Row],[6M Return vs Nifty]]-AVERAGE(Table2[6M Return vs Nifty]))/_xlfn.STDEV.P(Table2[6M Return vs Nifty])</f>
        <v>-5.2317681958780081E-2</v>
      </c>
      <c r="M368">
        <v>-2.3154999554161901</v>
      </c>
      <c r="N368">
        <f>(Table2[[#This Row],[1W Return vs Nifty]]-AVERAGE(Table2[1W Return vs Nifty]))/_xlfn.STDEV.P(Table2[1W Return vs Nifty])</f>
        <v>7.1992734809792888E-2</v>
      </c>
      <c r="O368">
        <v>4092.65</v>
      </c>
      <c r="P368">
        <v>3982.7156240730801</v>
      </c>
      <c r="Q368">
        <v>3507.27657622279</v>
      </c>
      <c r="R368">
        <v>41.528739941667297</v>
      </c>
      <c r="S368" s="2">
        <f>(Table2[[#This Row],[Close Price]]-Table2[[#This Row],[20D EMA]])/Table2[[#This Row],[20D EMA]]</f>
        <v>-9.3215887016969666E-3</v>
      </c>
      <c r="T368" s="2">
        <f>(Table2[[#This Row],[Close Price]]-Table2[[#This Row],[50D EMA]])/Table2[[#This Row],[50D EMA]]</f>
        <v>1.8023977281487847E-2</v>
      </c>
      <c r="U368" s="2">
        <f>(Table2[[#This Row],[Close Price]]-Table2[[#This Row],[200D EMA]])/Table2[[#This Row],[200D EMA]]</f>
        <v>0.1560251699244517</v>
      </c>
      <c r="V368">
        <v>1.25261224219039</v>
      </c>
      <c r="W368">
        <v>3977.75</v>
      </c>
      <c r="X368">
        <v>4144</v>
      </c>
      <c r="Y368">
        <v>3977.75</v>
      </c>
      <c r="Z368">
        <v>4144</v>
      </c>
      <c r="AA368">
        <v>3977.75</v>
      </c>
      <c r="AB368">
        <v>4296.3999999999996</v>
      </c>
      <c r="AC368" s="2">
        <f>(Table2[[#This Row],[Close Price]]/Table2[[#This Row],[Day Low]])-1</f>
        <v>1.92948274778455E-2</v>
      </c>
      <c r="AD368" s="2">
        <f>(Table2[[#This Row],[Day High]]/Table2[[#This Row],[Close Price]])-1</f>
        <v>2.2074238500431553E-2</v>
      </c>
      <c r="AE368" s="2">
        <f>(Table2[[#This Row],[Close Price]]/Table2[[#This Row],[Current Week Low]])-1</f>
        <v>1.92948274778455E-2</v>
      </c>
      <c r="AF368" s="2">
        <f>(Table2[[#This Row],[Current Week High]]/Table2[[#This Row],[Close Price]])-1</f>
        <v>2.2074238500431553E-2</v>
      </c>
      <c r="AG368" s="2">
        <f>(Table2[[#This Row],[Close Price]]/Table2[[#This Row],[Current Month Low]])-1</f>
        <v>1.92948274778455E-2</v>
      </c>
      <c r="AH368" s="2">
        <f>(Table2[[#This Row],[Current Month High]]/Table2[[#This Row],[Close Price]])-1</f>
        <v>5.9662103835244729E-2</v>
      </c>
      <c r="AI368">
        <v>5.9662103835244702</v>
      </c>
      <c r="AJ368">
        <v>70.964137378507701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-0.05</v>
      </c>
      <c r="AM368" t="s">
        <v>10506</v>
      </c>
      <c r="AN368">
        <v>-1.73</v>
      </c>
      <c r="AO368" t="s">
        <v>10506</v>
      </c>
      <c r="AP368">
        <v>2.6878420491379998E-3</v>
      </c>
      <c r="AQ368">
        <f>(Table2[[#This Row],[Sharpe Ratio]]-AVERAGE(Table2[Sharpe Ratio]))/_xlfn.STDEV.P(Table2[Sharpe Ratio])</f>
        <v>-0.51637448045173417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-0.12637259406893042</v>
      </c>
      <c r="AS368">
        <f>_xlfn.RANK.AVG(Table2[[#This Row],[1Y Return vs Nifty Z-Score]],Table2[1Y Return vs Nifty Z-Score])</f>
        <v>292</v>
      </c>
      <c r="AT368">
        <f>_xlfn.RANK.AVG(Table2[[#This Row],[6M Return vs Nifty Z-Score]],Table2[6M Return vs Nifty Z-Score])</f>
        <v>337</v>
      </c>
      <c r="AU368">
        <f>_xlfn.RANK.AVG(Table2[[#This Row],[Sharpe Ratio Z-Score]],Table2[Sharpe Ratio Z-Score])</f>
        <v>478</v>
      </c>
      <c r="AV368">
        <f>(Table2[[#This Row],[Rank 1Y]]+Table2[[#This Row],[Rank 6M]]+Table2[[#This Row],[Rank Sharpe]])/3</f>
        <v>369</v>
      </c>
    </row>
    <row r="369" spans="1:48" x14ac:dyDescent="0.3">
      <c r="A369" t="s">
        <v>1105</v>
      </c>
      <c r="B369" t="s">
        <v>1106</v>
      </c>
      <c r="C369" t="s">
        <v>10467</v>
      </c>
      <c r="D369" t="s">
        <v>67</v>
      </c>
      <c r="E369">
        <v>10885.99131786</v>
      </c>
      <c r="F369">
        <v>27.1</v>
      </c>
      <c r="G369">
        <v>49.034045906392699</v>
      </c>
      <c r="H369">
        <f>(Table2[[#This Row],[1Y Return vs Nifty]]-AVERAGE(Table2[1Y Return vs Nifty]))/_xlfn.STDEV.P(Table2[1Y Return vs Nifty])</f>
        <v>0.13498221536046309</v>
      </c>
      <c r="I369">
        <v>-13.130135335342199</v>
      </c>
      <c r="J369">
        <f>(Table2[[#This Row],[1M Return vs Nifty]]-AVERAGE(Table2[1M Return vs Nifty]))/_xlfn.STDEV.P(Table2[1M Return vs Nifty])</f>
        <v>-1.1225611468902326</v>
      </c>
      <c r="K369">
        <v>-18.695892521287799</v>
      </c>
      <c r="L369">
        <f>(Table2[[#This Row],[6M Return vs Nifty]]-AVERAGE(Table2[6M Return vs Nifty]))/_xlfn.STDEV.P(Table2[6M Return vs Nifty])</f>
        <v>-0.89413686847423179</v>
      </c>
      <c r="M369">
        <v>-0.74300031884872697</v>
      </c>
      <c r="N369">
        <f>(Table2[[#This Row],[1W Return vs Nifty]]-AVERAGE(Table2[1W Return vs Nifty]))/_xlfn.STDEV.P(Table2[1W Return vs Nifty])</f>
        <v>0.46816473116228075</v>
      </c>
      <c r="O369">
        <v>28.08</v>
      </c>
      <c r="P369">
        <v>27.777586835348799</v>
      </c>
      <c r="Q369">
        <v>24.936612931047701</v>
      </c>
      <c r="R369">
        <v>35.3626464962787</v>
      </c>
      <c r="S369" s="2">
        <f>(Table2[[#This Row],[Close Price]]-Table2[[#This Row],[20D EMA]])/Table2[[#This Row],[20D EMA]]</f>
        <v>-3.4900284900284788E-2</v>
      </c>
      <c r="T369" s="2">
        <f>(Table2[[#This Row],[Close Price]]-Table2[[#This Row],[50D EMA]])/Table2[[#This Row],[50D EMA]]</f>
        <v>-2.4393293750288068E-2</v>
      </c>
      <c r="U369" s="2">
        <f>(Table2[[#This Row],[Close Price]]-Table2[[#This Row],[200D EMA]])/Table2[[#This Row],[200D EMA]]</f>
        <v>8.675544970498951E-2</v>
      </c>
      <c r="V369">
        <v>0.62299183098563904</v>
      </c>
      <c r="W369">
        <v>26.6</v>
      </c>
      <c r="X369">
        <v>27.38</v>
      </c>
      <c r="Y369">
        <v>26.6</v>
      </c>
      <c r="Z369">
        <v>27.38</v>
      </c>
      <c r="AA369">
        <v>26.6</v>
      </c>
      <c r="AB369">
        <v>29.53</v>
      </c>
      <c r="AC369" s="2">
        <f>(Table2[[#This Row],[Close Price]]/Table2[[#This Row],[Day Low]])-1</f>
        <v>1.8796992481203034E-2</v>
      </c>
      <c r="AD369" s="2">
        <f>(Table2[[#This Row],[Day High]]/Table2[[#This Row],[Close Price]])-1</f>
        <v>1.033210332103307E-2</v>
      </c>
      <c r="AE369" s="2">
        <f>(Table2[[#This Row],[Close Price]]/Table2[[#This Row],[Current Week Low]])-1</f>
        <v>1.8796992481203034E-2</v>
      </c>
      <c r="AF369" s="2">
        <f>(Table2[[#This Row],[Current Week High]]/Table2[[#This Row],[Close Price]])-1</f>
        <v>1.033210332103307E-2</v>
      </c>
      <c r="AG369" s="2">
        <f>(Table2[[#This Row],[Close Price]]/Table2[[#This Row],[Current Month Low]])-1</f>
        <v>1.8796992481203034E-2</v>
      </c>
      <c r="AH369" s="2">
        <f>(Table2[[#This Row],[Current Month High]]/Table2[[#This Row],[Close Price]])-1</f>
        <v>8.9667896678966796E-2</v>
      </c>
      <c r="AI369">
        <v>27.121771217712102</v>
      </c>
      <c r="AJ369">
        <v>74.276527331189698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-0.02</v>
      </c>
      <c r="AM369" t="s">
        <v>10506</v>
      </c>
      <c r="AN369">
        <v>-4.51</v>
      </c>
      <c r="AO369" t="s">
        <v>10506</v>
      </c>
      <c r="AP369">
        <v>7.0618335212333003E-2</v>
      </c>
      <c r="AQ369">
        <f>(Table2[[#This Row],[Sharpe Ratio]]-AVERAGE(Table2[Sharpe Ratio]))/_xlfn.STDEV.P(Table2[Sharpe Ratio])</f>
        <v>0.25693952236463269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-1.1566115464770879</v>
      </c>
      <c r="AS369">
        <f>_xlfn.RANK.AVG(Table2[[#This Row],[1Y Return vs Nifty Z-Score]],Table2[1Y Return vs Nifty Z-Score])</f>
        <v>239</v>
      </c>
      <c r="AT369">
        <f>_xlfn.RANK.AVG(Table2[[#This Row],[6M Return vs Nifty Z-Score]],Table2[6M Return vs Nifty Z-Score])</f>
        <v>606</v>
      </c>
      <c r="AU369">
        <f>_xlfn.RANK.AVG(Table2[[#This Row],[Sharpe Ratio Z-Score]],Table2[Sharpe Ratio Z-Score])</f>
        <v>262</v>
      </c>
      <c r="AV369">
        <f>(Table2[[#This Row],[Rank 1Y]]+Table2[[#This Row],[Rank 6M]]+Table2[[#This Row],[Rank Sharpe]])/3</f>
        <v>369</v>
      </c>
    </row>
    <row r="370" spans="1:48" x14ac:dyDescent="0.3">
      <c r="A370" t="s">
        <v>1984</v>
      </c>
      <c r="B370" t="s">
        <v>1985</v>
      </c>
      <c r="C370" t="s">
        <v>10459</v>
      </c>
      <c r="D370" t="s">
        <v>54</v>
      </c>
      <c r="E370">
        <v>3131.3888402309999</v>
      </c>
      <c r="F370">
        <v>236.79</v>
      </c>
      <c r="G370">
        <v>-13.7887256367709</v>
      </c>
      <c r="H370">
        <f>(Table2[[#This Row],[1Y Return vs Nifty]]-AVERAGE(Table2[1Y Return vs Nifty]))/_xlfn.STDEV.P(Table2[1Y Return vs Nifty])</f>
        <v>-0.72182722309261427</v>
      </c>
      <c r="I370">
        <v>21.593409444165498</v>
      </c>
      <c r="J370">
        <f>(Table2[[#This Row],[1M Return vs Nifty]]-AVERAGE(Table2[1M Return vs Nifty]))/_xlfn.STDEV.P(Table2[1M Return vs Nifty])</f>
        <v>2.623936626525992</v>
      </c>
      <c r="K370">
        <v>20.049301005525201</v>
      </c>
      <c r="L370">
        <f>(Table2[[#This Row],[6M Return vs Nifty]]-AVERAGE(Table2[6M Return vs Nifty]))/_xlfn.STDEV.P(Table2[6M Return vs Nifty])</f>
        <v>0.3852403659315099</v>
      </c>
      <c r="M370">
        <v>3.7735901156171798</v>
      </c>
      <c r="N370">
        <f>(Table2[[#This Row],[1W Return vs Nifty]]-AVERAGE(Table2[1W Return vs Nifty]))/_xlfn.STDEV.P(Table2[1W Return vs Nifty])</f>
        <v>1.6060642940739711</v>
      </c>
      <c r="O370">
        <v>220.32</v>
      </c>
      <c r="P370">
        <v>206.82610255837801</v>
      </c>
      <c r="Q370">
        <v>189.625169975034</v>
      </c>
      <c r="R370">
        <v>63.988093460855097</v>
      </c>
      <c r="S370" s="2">
        <f>(Table2[[#This Row],[Close Price]]-Table2[[#This Row],[20D EMA]])/Table2[[#This Row],[20D EMA]]</f>
        <v>7.4754901960784312E-2</v>
      </c>
      <c r="T370" s="2">
        <f>(Table2[[#This Row],[Close Price]]-Table2[[#This Row],[50D EMA]])/Table2[[#This Row],[50D EMA]]</f>
        <v>0.14487483480555591</v>
      </c>
      <c r="U370" s="2">
        <f>(Table2[[#This Row],[Close Price]]-Table2[[#This Row],[200D EMA]])/Table2[[#This Row],[200D EMA]]</f>
        <v>0.24872663281554713</v>
      </c>
      <c r="V370">
        <v>2.3513282661716599</v>
      </c>
      <c r="W370">
        <v>235.95</v>
      </c>
      <c r="X370">
        <v>246.86</v>
      </c>
      <c r="Y370">
        <v>235.95</v>
      </c>
      <c r="Z370">
        <v>246.86</v>
      </c>
      <c r="AA370">
        <v>195.32</v>
      </c>
      <c r="AB370">
        <v>251.7</v>
      </c>
      <c r="AC370" s="2">
        <f>(Table2[[#This Row],[Close Price]]/Table2[[#This Row],[Day Low]])-1</f>
        <v>3.5600762873491121E-3</v>
      </c>
      <c r="AD370" s="2">
        <f>(Table2[[#This Row],[Day High]]/Table2[[#This Row],[Close Price]])-1</f>
        <v>4.2527133747202184E-2</v>
      </c>
      <c r="AE370" s="2">
        <f>(Table2[[#This Row],[Close Price]]/Table2[[#This Row],[Current Week Low]])-1</f>
        <v>3.5600762873491121E-3</v>
      </c>
      <c r="AF370" s="2">
        <f>(Table2[[#This Row],[Current Week High]]/Table2[[#This Row],[Close Price]])-1</f>
        <v>4.2527133747202184E-2</v>
      </c>
      <c r="AG370" s="2">
        <f>(Table2[[#This Row],[Close Price]]/Table2[[#This Row],[Current Month Low]])-1</f>
        <v>0.21231824697931589</v>
      </c>
      <c r="AH370" s="2">
        <f>(Table2[[#This Row],[Current Month High]]/Table2[[#This Row],[Close Price]])-1</f>
        <v>6.2967186114278428E-2</v>
      </c>
      <c r="AI370">
        <v>8.9361881836226296</v>
      </c>
      <c r="AJ370">
        <v>53.0639948287007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0.09</v>
      </c>
      <c r="AM370" t="s">
        <v>10507</v>
      </c>
      <c r="AN370">
        <v>11.43</v>
      </c>
      <c r="AO370" t="s">
        <v>10507</v>
      </c>
      <c r="AP370">
        <v>5.7875731786859001E-2</v>
      </c>
      <c r="AQ370">
        <f>(Table2[[#This Row],[Sharpe Ratio]]-AVERAGE(Table2[Sharpe Ratio]))/_xlfn.STDEV.P(Table2[Sharpe Ratio])</f>
        <v>0.11187898765628462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4.0052930510951432</v>
      </c>
      <c r="AS370">
        <f>_xlfn.RANK.AVG(Table2[[#This Row],[1Y Return vs Nifty Z-Score]],Table2[1Y Return vs Nifty Z-Score])</f>
        <v>584</v>
      </c>
      <c r="AT370">
        <f>_xlfn.RANK.AVG(Table2[[#This Row],[6M Return vs Nifty Z-Score]],Table2[6M Return vs Nifty Z-Score])</f>
        <v>218</v>
      </c>
      <c r="AU370">
        <f>_xlfn.RANK.AVG(Table2[[#This Row],[Sharpe Ratio Z-Score]],Table2[Sharpe Ratio Z-Score])</f>
        <v>305</v>
      </c>
      <c r="AV370">
        <f>(Table2[[#This Row],[Rank 1Y]]+Table2[[#This Row],[Rank 6M]]+Table2[[#This Row],[Rank Sharpe]])/3</f>
        <v>369</v>
      </c>
    </row>
    <row r="371" spans="1:48" x14ac:dyDescent="0.3">
      <c r="A371" t="s">
        <v>1364</v>
      </c>
      <c r="B371" t="s">
        <v>1365</v>
      </c>
      <c r="C371" t="s">
        <v>10461</v>
      </c>
      <c r="D371" t="s">
        <v>235</v>
      </c>
      <c r="E371">
        <v>7639.93465903999</v>
      </c>
      <c r="F371">
        <v>6884.65</v>
      </c>
      <c r="G371">
        <v>31.3597859610834</v>
      </c>
      <c r="H371">
        <f>(Table2[[#This Row],[1Y Return vs Nifty]]-AVERAGE(Table2[1Y Return vs Nifty]))/_xlfn.STDEV.P(Table2[1Y Return vs Nifty])</f>
        <v>-0.10606847958395786</v>
      </c>
      <c r="I371">
        <v>-2.85276216385143</v>
      </c>
      <c r="J371">
        <f>(Table2[[#This Row],[1M Return vs Nifty]]-AVERAGE(Table2[1M Return vs Nifty]))/_xlfn.STDEV.P(Table2[1M Return vs Nifty])</f>
        <v>-1.3683699381438525E-2</v>
      </c>
      <c r="K371">
        <v>14.9586138897041</v>
      </c>
      <c r="L371">
        <f>(Table2[[#This Row],[6M Return vs Nifty]]-AVERAGE(Table2[6M Return vs Nifty]))/_xlfn.STDEV.P(Table2[6M Return vs Nifty])</f>
        <v>0.21714443942756859</v>
      </c>
      <c r="M371">
        <v>-3.9093593369228099</v>
      </c>
      <c r="N371">
        <f>(Table2[[#This Row],[1W Return vs Nifty]]-AVERAGE(Table2[1W Return vs Nifty]))/_xlfn.STDEV.P(Table2[1W Return vs Nifty])</f>
        <v>-0.32956058729778204</v>
      </c>
      <c r="O371">
        <v>7030.65</v>
      </c>
      <c r="P371">
        <v>6907.2323603556897</v>
      </c>
      <c r="Q371">
        <v>6151.6700658664204</v>
      </c>
      <c r="R371">
        <v>33.574594352995703</v>
      </c>
      <c r="S371" s="2">
        <f>(Table2[[#This Row],[Close Price]]-Table2[[#This Row],[20D EMA]])/Table2[[#This Row],[20D EMA]]</f>
        <v>-2.0766216494918679E-2</v>
      </c>
      <c r="T371" s="2">
        <f>(Table2[[#This Row],[Close Price]]-Table2[[#This Row],[50D EMA]])/Table2[[#This Row],[50D EMA]]</f>
        <v>-3.2693789896663019E-3</v>
      </c>
      <c r="U371" s="2">
        <f>(Table2[[#This Row],[Close Price]]-Table2[[#This Row],[200D EMA]])/Table2[[#This Row],[200D EMA]]</f>
        <v>0.11915137292564537</v>
      </c>
      <c r="V371">
        <v>0.38887783816796401</v>
      </c>
      <c r="W371">
        <v>6782.3</v>
      </c>
      <c r="X371">
        <v>6914.1</v>
      </c>
      <c r="Y371">
        <v>6782.3</v>
      </c>
      <c r="Z371">
        <v>6914.1</v>
      </c>
      <c r="AA371">
        <v>6782.3</v>
      </c>
      <c r="AB371">
        <v>7650</v>
      </c>
      <c r="AC371" s="2">
        <f>(Table2[[#This Row],[Close Price]]/Table2[[#This Row],[Day Low]])-1</f>
        <v>1.509075092520229E-2</v>
      </c>
      <c r="AD371" s="2">
        <f>(Table2[[#This Row],[Day High]]/Table2[[#This Row],[Close Price]])-1</f>
        <v>4.2776321236375203E-3</v>
      </c>
      <c r="AE371" s="2">
        <f>(Table2[[#This Row],[Close Price]]/Table2[[#This Row],[Current Week Low]])-1</f>
        <v>1.509075092520229E-2</v>
      </c>
      <c r="AF371" s="2">
        <f>(Table2[[#This Row],[Current Week High]]/Table2[[#This Row],[Close Price]])-1</f>
        <v>4.2776321236375203E-3</v>
      </c>
      <c r="AG371" s="2">
        <f>(Table2[[#This Row],[Close Price]]/Table2[[#This Row],[Current Month Low]])-1</f>
        <v>1.509075092520229E-2</v>
      </c>
      <c r="AH371" s="2">
        <f>(Table2[[#This Row],[Current Month High]]/Table2[[#This Row],[Close Price]])-1</f>
        <v>0.11116759748135352</v>
      </c>
      <c r="AI371">
        <v>13.658646409040299</v>
      </c>
      <c r="AJ371">
        <v>59.658866909394398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-0.04</v>
      </c>
      <c r="AM371" t="s">
        <v>10506</v>
      </c>
      <c r="AN371">
        <v>-7.15</v>
      </c>
      <c r="AO371" t="s">
        <v>10506</v>
      </c>
      <c r="AP371">
        <v>-4.3235920864630002E-3</v>
      </c>
      <c r="AQ371">
        <f>(Table2[[#This Row],[Sharpe Ratio]]-AVERAGE(Table2[Sharpe Ratio]))/_xlfn.STDEV.P(Table2[Sharpe Ratio])</f>
        <v>-0.5961919518759311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-0.82836027871154094</v>
      </c>
      <c r="AS371">
        <f>_xlfn.RANK.AVG(Table2[[#This Row],[1Y Return vs Nifty Z-Score]],Table2[1Y Return vs Nifty Z-Score])</f>
        <v>325</v>
      </c>
      <c r="AT371">
        <f>_xlfn.RANK.AVG(Table2[[#This Row],[6M Return vs Nifty Z-Score]],Table2[6M Return vs Nifty Z-Score])</f>
        <v>254</v>
      </c>
      <c r="AU371">
        <f>_xlfn.RANK.AVG(Table2[[#This Row],[Sharpe Ratio Z-Score]],Table2[Sharpe Ratio Z-Score])</f>
        <v>535</v>
      </c>
      <c r="AV371">
        <f>(Table2[[#This Row],[Rank 1Y]]+Table2[[#This Row],[Rank 6M]]+Table2[[#This Row],[Rank Sharpe]])/3</f>
        <v>371.33333333333331</v>
      </c>
    </row>
    <row r="372" spans="1:48" x14ac:dyDescent="0.3">
      <c r="A372" t="s">
        <v>714</v>
      </c>
      <c r="B372" t="s">
        <v>715</v>
      </c>
      <c r="C372" t="s">
        <v>10465</v>
      </c>
      <c r="D372" t="s">
        <v>204</v>
      </c>
      <c r="E372">
        <v>22389.967490539999</v>
      </c>
      <c r="F372">
        <v>590.20000000000005</v>
      </c>
      <c r="G372">
        <v>-4.0963532239634599</v>
      </c>
      <c r="H372">
        <f>(Table2[[#This Row],[1Y Return vs Nifty]]-AVERAGE(Table2[1Y Return vs Nifty]))/_xlfn.STDEV.P(Table2[1Y Return vs Nifty])</f>
        <v>-0.58963763705071448</v>
      </c>
      <c r="I372">
        <v>-9.8023234918964697E-2</v>
      </c>
      <c r="J372">
        <f>(Table2[[#This Row],[1M Return vs Nifty]]-AVERAGE(Table2[1M Return vs Nifty]))/_xlfn.STDEV.P(Table2[1M Return vs Nifty])</f>
        <v>0.28353892950405624</v>
      </c>
      <c r="K372">
        <v>9.3412499188755707</v>
      </c>
      <c r="L372">
        <f>(Table2[[#This Row],[6M Return vs Nifty]]-AVERAGE(Table2[6M Return vs Nifty]))/_xlfn.STDEV.P(Table2[6M Return vs Nifty])</f>
        <v>3.1657494403649726E-2</v>
      </c>
      <c r="M372">
        <v>-2.1569956107062001</v>
      </c>
      <c r="N372">
        <f>(Table2[[#This Row],[1W Return vs Nifty]]-AVERAGE(Table2[1W Return vs Nifty]))/_xlfn.STDEV.P(Table2[1W Return vs Nifty])</f>
        <v>0.11192596036612557</v>
      </c>
      <c r="O372">
        <v>591.71</v>
      </c>
      <c r="P372">
        <v>563.95352602262994</v>
      </c>
      <c r="Q372">
        <v>504.40294355245902</v>
      </c>
      <c r="R372">
        <v>45.142656142284402</v>
      </c>
      <c r="S372" s="2">
        <f>(Table2[[#This Row],[Close Price]]-Table2[[#This Row],[20D EMA]])/Table2[[#This Row],[20D EMA]]</f>
        <v>-2.5519257744503064E-3</v>
      </c>
      <c r="T372" s="2">
        <f>(Table2[[#This Row],[Close Price]]-Table2[[#This Row],[50D EMA]])/Table2[[#This Row],[50D EMA]]</f>
        <v>4.6540136316688088E-2</v>
      </c>
      <c r="U372" s="2">
        <f>(Table2[[#This Row],[Close Price]]-Table2[[#This Row],[200D EMA]])/Table2[[#This Row],[200D EMA]]</f>
        <v>0.17009626439386141</v>
      </c>
      <c r="V372">
        <v>0.57857483061814297</v>
      </c>
      <c r="W372">
        <v>573.65</v>
      </c>
      <c r="X372">
        <v>595</v>
      </c>
      <c r="Y372">
        <v>573.65</v>
      </c>
      <c r="Z372">
        <v>595</v>
      </c>
      <c r="AA372">
        <v>569.45000000000005</v>
      </c>
      <c r="AB372">
        <v>622.4</v>
      </c>
      <c r="AC372" s="2">
        <f>(Table2[[#This Row],[Close Price]]/Table2[[#This Row],[Day Low]])-1</f>
        <v>2.8850344286585949E-2</v>
      </c>
      <c r="AD372" s="2">
        <f>(Table2[[#This Row],[Day High]]/Table2[[#This Row],[Close Price]])-1</f>
        <v>8.1328363266688353E-3</v>
      </c>
      <c r="AE372" s="2">
        <f>(Table2[[#This Row],[Close Price]]/Table2[[#This Row],[Current Week Low]])-1</f>
        <v>2.8850344286585949E-2</v>
      </c>
      <c r="AF372" s="2">
        <f>(Table2[[#This Row],[Current Week High]]/Table2[[#This Row],[Close Price]])-1</f>
        <v>8.1328363266688353E-3</v>
      </c>
      <c r="AG372" s="2">
        <f>(Table2[[#This Row],[Close Price]]/Table2[[#This Row],[Current Month Low]])-1</f>
        <v>3.6438668891035197E-2</v>
      </c>
      <c r="AH372" s="2">
        <f>(Table2[[#This Row],[Current Month High]]/Table2[[#This Row],[Close Price]])-1</f>
        <v>5.4557777024737186E-2</v>
      </c>
      <c r="AI372">
        <v>5.4557777024737097</v>
      </c>
      <c r="AJ372">
        <v>45.083579154375599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0.09</v>
      </c>
      <c r="AM372" t="s">
        <v>10507</v>
      </c>
      <c r="AN372">
        <v>-0.88</v>
      </c>
      <c r="AO372" t="s">
        <v>10506</v>
      </c>
      <c r="AP372">
        <v>6.8684811962680004E-2</v>
      </c>
      <c r="AQ372">
        <f>(Table2[[#This Row],[Sharpe Ratio]]-AVERAGE(Table2[Sharpe Ratio]))/_xlfn.STDEV.P(Table2[Sharpe Ratio])</f>
        <v>0.23492848528684229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7.2413232509959347E-2</v>
      </c>
      <c r="AS372">
        <f>_xlfn.RANK.AVG(Table2[[#This Row],[1Y Return vs Nifty Z-Score]],Table2[1Y Return vs Nifty Z-Score])</f>
        <v>536</v>
      </c>
      <c r="AT372">
        <f>_xlfn.RANK.AVG(Table2[[#This Row],[6M Return vs Nifty Z-Score]],Table2[6M Return vs Nifty Z-Score])</f>
        <v>310</v>
      </c>
      <c r="AU372">
        <f>_xlfn.RANK.AVG(Table2[[#This Row],[Sharpe Ratio Z-Score]],Table2[Sharpe Ratio Z-Score])</f>
        <v>269</v>
      </c>
      <c r="AV372">
        <f>(Table2[[#This Row],[Rank 1Y]]+Table2[[#This Row],[Rank 6M]]+Table2[[#This Row],[Rank Sharpe]])/3</f>
        <v>371.66666666666669</v>
      </c>
    </row>
    <row r="373" spans="1:48" x14ac:dyDescent="0.3">
      <c r="A373" t="s">
        <v>1487</v>
      </c>
      <c r="B373" t="s">
        <v>1488</v>
      </c>
      <c r="C373" t="s">
        <v>10471</v>
      </c>
      <c r="D373" t="s">
        <v>628</v>
      </c>
      <c r="E373">
        <v>6496.23817917</v>
      </c>
      <c r="F373">
        <v>487.7</v>
      </c>
      <c r="G373">
        <v>25.197499750725498</v>
      </c>
      <c r="H373">
        <f>(Table2[[#This Row],[1Y Return vs Nifty]]-AVERAGE(Table2[1Y Return vs Nifty]))/_xlfn.STDEV.P(Table2[1Y Return vs Nifty])</f>
        <v>-0.19011292489876278</v>
      </c>
      <c r="I373">
        <v>-11.3493148396765</v>
      </c>
      <c r="J373">
        <f>(Table2[[#This Row],[1M Return vs Nifty]]-AVERAGE(Table2[1M Return vs Nifty]))/_xlfn.STDEV.P(Table2[1M Return vs Nifty])</f>
        <v>-0.93041947286958526</v>
      </c>
      <c r="K373">
        <v>-9.5744167477910995</v>
      </c>
      <c r="L373">
        <f>(Table2[[#This Row],[6M Return vs Nifty]]-AVERAGE(Table2[6M Return vs Nifty]))/_xlfn.STDEV.P(Table2[6M Return vs Nifty])</f>
        <v>-0.59294316193823837</v>
      </c>
      <c r="M373">
        <v>-6.1206847217587201</v>
      </c>
      <c r="N373">
        <f>(Table2[[#This Row],[1W Return vs Nifty]]-AVERAGE(Table2[1W Return vs Nifty]))/_xlfn.STDEV.P(Table2[1W Return vs Nifty])</f>
        <v>-0.88667689557731733</v>
      </c>
      <c r="O373">
        <v>503.35</v>
      </c>
      <c r="P373">
        <v>491.18602377890801</v>
      </c>
      <c r="Q373">
        <v>443.35480262547401</v>
      </c>
      <c r="R373">
        <v>37.035191309670999</v>
      </c>
      <c r="S373" s="2">
        <f>(Table2[[#This Row],[Close Price]]-Table2[[#This Row],[20D EMA]])/Table2[[#This Row],[20D EMA]]</f>
        <v>-3.1091685705771397E-2</v>
      </c>
      <c r="T373" s="2">
        <f>(Table2[[#This Row],[Close Price]]-Table2[[#This Row],[50D EMA]])/Table2[[#This Row],[50D EMA]]</f>
        <v>-7.0971558842177979E-3</v>
      </c>
      <c r="U373" s="2">
        <f>(Table2[[#This Row],[Close Price]]-Table2[[#This Row],[200D EMA]])/Table2[[#This Row],[200D EMA]]</f>
        <v>0.1000219172363106</v>
      </c>
      <c r="V373">
        <v>0.828671417417151</v>
      </c>
      <c r="W373">
        <v>467.15</v>
      </c>
      <c r="X373">
        <v>493.55</v>
      </c>
      <c r="Y373">
        <v>467.15</v>
      </c>
      <c r="Z373">
        <v>493.55</v>
      </c>
      <c r="AA373">
        <v>467.15</v>
      </c>
      <c r="AB373">
        <v>541.29999999999995</v>
      </c>
      <c r="AC373" s="2">
        <f>(Table2[[#This Row],[Close Price]]/Table2[[#This Row],[Day Low]])-1</f>
        <v>4.3990153055763592E-2</v>
      </c>
      <c r="AD373" s="2">
        <f>(Table2[[#This Row],[Day High]]/Table2[[#This Row],[Close Price]])-1</f>
        <v>1.1995078941972492E-2</v>
      </c>
      <c r="AE373" s="2">
        <f>(Table2[[#This Row],[Close Price]]/Table2[[#This Row],[Current Week Low]])-1</f>
        <v>4.3990153055763592E-2</v>
      </c>
      <c r="AF373" s="2">
        <f>(Table2[[#This Row],[Current Week High]]/Table2[[#This Row],[Close Price]])-1</f>
        <v>1.1995078941972492E-2</v>
      </c>
      <c r="AG373" s="2">
        <f>(Table2[[#This Row],[Close Price]]/Table2[[#This Row],[Current Month Low]])-1</f>
        <v>4.3990153055763592E-2</v>
      </c>
      <c r="AH373" s="2">
        <f>(Table2[[#This Row],[Current Month High]]/Table2[[#This Row],[Close Price]])-1</f>
        <v>0.10990362928029529</v>
      </c>
      <c r="AI373">
        <v>14.7836784908755</v>
      </c>
      <c r="AJ373">
        <v>63.7676292813969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-0.05</v>
      </c>
      <c r="AM373" t="s">
        <v>10506</v>
      </c>
      <c r="AN373">
        <v>-7.22</v>
      </c>
      <c r="AO373" t="s">
        <v>10506</v>
      </c>
      <c r="AP373">
        <v>7.4470713103164998E-2</v>
      </c>
      <c r="AQ373">
        <f>(Table2[[#This Row],[Sharpe Ratio]]-AVERAGE(Table2[Sharpe Ratio]))/_xlfn.STDEV.P(Table2[Sharpe Ratio])</f>
        <v>0.30079461053488388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-2.2993578447490197</v>
      </c>
      <c r="AS373">
        <f>_xlfn.RANK.AVG(Table2[[#This Row],[1Y Return vs Nifty Z-Score]],Table2[1Y Return vs Nifty Z-Score])</f>
        <v>354</v>
      </c>
      <c r="AT373">
        <f>_xlfn.RANK.AVG(Table2[[#This Row],[6M Return vs Nifty Z-Score]],Table2[6M Return vs Nifty Z-Score])</f>
        <v>518</v>
      </c>
      <c r="AU373">
        <f>_xlfn.RANK.AVG(Table2[[#This Row],[Sharpe Ratio Z-Score]],Table2[Sharpe Ratio Z-Score])</f>
        <v>248</v>
      </c>
      <c r="AV373">
        <f>(Table2[[#This Row],[Rank 1Y]]+Table2[[#This Row],[Rank 6M]]+Table2[[#This Row],[Rank Sharpe]])/3</f>
        <v>373.33333333333331</v>
      </c>
    </row>
    <row r="374" spans="1:48" x14ac:dyDescent="0.3">
      <c r="A374" t="s">
        <v>1852</v>
      </c>
      <c r="B374" t="s">
        <v>1853</v>
      </c>
      <c r="C374" t="s">
        <v>10469</v>
      </c>
      <c r="D374" t="s">
        <v>132</v>
      </c>
      <c r="E374">
        <v>3701.0698499999999</v>
      </c>
      <c r="F374">
        <v>642.5</v>
      </c>
      <c r="G374">
        <v>-31.188057284844302</v>
      </c>
      <c r="H374">
        <f>(Table2[[#This Row],[1Y Return vs Nifty]]-AVERAGE(Table2[1Y Return vs Nifty]))/_xlfn.STDEV.P(Table2[1Y Return vs Nifty])</f>
        <v>-0.95912830377801284</v>
      </c>
      <c r="I374">
        <v>14.958502966755001</v>
      </c>
      <c r="J374">
        <f>(Table2[[#This Row],[1M Return vs Nifty]]-AVERAGE(Table2[1M Return vs Nifty]))/_xlfn.STDEV.P(Table2[1M Return vs Nifty])</f>
        <v>1.9080632183734574</v>
      </c>
      <c r="K374">
        <v>1.6709122790645801</v>
      </c>
      <c r="L374">
        <f>(Table2[[#This Row],[6M Return vs Nifty]]-AVERAGE(Table2[6M Return vs Nifty]))/_xlfn.STDEV.P(Table2[6M Return vs Nifty])</f>
        <v>-0.22161922106270976</v>
      </c>
      <c r="M374">
        <v>-3.0766112253515199</v>
      </c>
      <c r="N374">
        <f>(Table2[[#This Row],[1W Return vs Nifty]]-AVERAGE(Table2[1W Return vs Nifty]))/_xlfn.STDEV.P(Table2[1W Return vs Nifty])</f>
        <v>-0.11975991444032386</v>
      </c>
      <c r="O374">
        <v>616.74</v>
      </c>
      <c r="P374">
        <v>582.28534945350998</v>
      </c>
      <c r="Q374">
        <v>554.76512540342196</v>
      </c>
      <c r="R374">
        <v>57.573814073065101</v>
      </c>
      <c r="S374" s="2">
        <f>(Table2[[#This Row],[Close Price]]-Table2[[#This Row],[20D EMA]])/Table2[[#This Row],[20D EMA]]</f>
        <v>4.176800596685798E-2</v>
      </c>
      <c r="T374" s="2">
        <f>(Table2[[#This Row],[Close Price]]-Table2[[#This Row],[50D EMA]])/Table2[[#This Row],[50D EMA]]</f>
        <v>0.1034108974285598</v>
      </c>
      <c r="U374" s="2">
        <f>(Table2[[#This Row],[Close Price]]-Table2[[#This Row],[200D EMA]])/Table2[[#This Row],[200D EMA]]</f>
        <v>0.15814778287077391</v>
      </c>
      <c r="V374">
        <v>2.22620838704785</v>
      </c>
      <c r="W374">
        <v>615.70000000000005</v>
      </c>
      <c r="X374">
        <v>648</v>
      </c>
      <c r="Y374">
        <v>615.70000000000005</v>
      </c>
      <c r="Z374">
        <v>648</v>
      </c>
      <c r="AA374">
        <v>580.4</v>
      </c>
      <c r="AB374">
        <v>687.9</v>
      </c>
      <c r="AC374" s="2">
        <f>(Table2[[#This Row],[Close Price]]/Table2[[#This Row],[Day Low]])-1</f>
        <v>4.3527692057820255E-2</v>
      </c>
      <c r="AD374" s="2">
        <f>(Table2[[#This Row],[Day High]]/Table2[[#This Row],[Close Price]])-1</f>
        <v>8.5603112840466622E-3</v>
      </c>
      <c r="AE374" s="2">
        <f>(Table2[[#This Row],[Close Price]]/Table2[[#This Row],[Current Week Low]])-1</f>
        <v>4.3527692057820255E-2</v>
      </c>
      <c r="AF374" s="2">
        <f>(Table2[[#This Row],[Current Week High]]/Table2[[#This Row],[Close Price]])-1</f>
        <v>8.5603112840466622E-3</v>
      </c>
      <c r="AG374" s="2">
        <f>(Table2[[#This Row],[Close Price]]/Table2[[#This Row],[Current Month Low]])-1</f>
        <v>0.10699517574086848</v>
      </c>
      <c r="AH374" s="2">
        <f>(Table2[[#This Row],[Current Month High]]/Table2[[#This Row],[Close Price]])-1</f>
        <v>7.0661478599221672E-2</v>
      </c>
      <c r="AI374">
        <v>12.84046692607</v>
      </c>
      <c r="AJ374">
        <v>39.673913043478201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0.1</v>
      </c>
      <c r="AM374" t="s">
        <v>10507</v>
      </c>
      <c r="AN374">
        <v>6.4</v>
      </c>
      <c r="AO374" t="s">
        <v>10507</v>
      </c>
      <c r="AP374">
        <v>0.18468307770467501</v>
      </c>
      <c r="AQ374">
        <f>(Table2[[#This Row],[Sharpe Ratio]]-AVERAGE(Table2[Sharpe Ratio]))/_xlfn.STDEV.P(Table2[Sharpe Ratio])</f>
        <v>1.5554412480191504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2.1629970271115608</v>
      </c>
      <c r="AS374">
        <f>_xlfn.RANK.AVG(Table2[[#This Row],[1Y Return vs Nifty Z-Score]],Table2[1Y Return vs Nifty Z-Score])</f>
        <v>668</v>
      </c>
      <c r="AT374">
        <f>_xlfn.RANK.AVG(Table2[[#This Row],[6M Return vs Nifty Z-Score]],Table2[6M Return vs Nifty Z-Score])</f>
        <v>405</v>
      </c>
      <c r="AU374">
        <f>_xlfn.RANK.AVG(Table2[[#This Row],[Sharpe Ratio Z-Score]],Table2[Sharpe Ratio Z-Score])</f>
        <v>48</v>
      </c>
      <c r="AV374">
        <f>(Table2[[#This Row],[Rank 1Y]]+Table2[[#This Row],[Rank 6M]]+Table2[[#This Row],[Rank Sharpe]])/3</f>
        <v>373.66666666666669</v>
      </c>
    </row>
    <row r="375" spans="1:48" x14ac:dyDescent="0.3">
      <c r="A375" t="s">
        <v>517</v>
      </c>
      <c r="B375" t="s">
        <v>518</v>
      </c>
      <c r="C375" t="s">
        <v>10475</v>
      </c>
      <c r="D375" t="s">
        <v>271</v>
      </c>
      <c r="E375">
        <v>38888.383849919999</v>
      </c>
      <c r="F375">
        <v>2851.2</v>
      </c>
      <c r="G375">
        <v>19.169091230065199</v>
      </c>
      <c r="H375">
        <f>(Table2[[#This Row],[1Y Return vs Nifty]]-AVERAGE(Table2[1Y Return vs Nifty]))/_xlfn.STDEV.P(Table2[1Y Return vs Nifty])</f>
        <v>-0.27233147706505567</v>
      </c>
      <c r="I375">
        <v>6.0606828601198899</v>
      </c>
      <c r="J375">
        <f>(Table2[[#This Row],[1M Return vs Nifty]]-AVERAGE(Table2[1M Return vs Nifty]))/_xlfn.STDEV.P(Table2[1M Return vs Nifty])</f>
        <v>0.9480326849286177</v>
      </c>
      <c r="K375">
        <v>13.297518975874</v>
      </c>
      <c r="L375">
        <f>(Table2[[#This Row],[6M Return vs Nifty]]-AVERAGE(Table2[6M Return vs Nifty]))/_xlfn.STDEV.P(Table2[6M Return vs Nifty])</f>
        <v>0.16229461617218313</v>
      </c>
      <c r="M375">
        <v>0.83691898250229002</v>
      </c>
      <c r="N375">
        <f>(Table2[[#This Row],[1W Return vs Nifty]]-AVERAGE(Table2[1W Return vs Nifty]))/_xlfn.STDEV.P(Table2[1W Return vs Nifty])</f>
        <v>0.86620602105303812</v>
      </c>
      <c r="O375">
        <v>2691.08</v>
      </c>
      <c r="P375">
        <v>2548.6863006226299</v>
      </c>
      <c r="Q375">
        <v>2334.38353131432</v>
      </c>
      <c r="R375">
        <v>77.738840652054705</v>
      </c>
      <c r="S375" s="2">
        <f>(Table2[[#This Row],[Close Price]]-Table2[[#This Row],[20D EMA]])/Table2[[#This Row],[20D EMA]]</f>
        <v>5.9500274982534851E-2</v>
      </c>
      <c r="T375" s="2">
        <f>(Table2[[#This Row],[Close Price]]-Table2[[#This Row],[50D EMA]])/Table2[[#This Row],[50D EMA]]</f>
        <v>0.11869397159762952</v>
      </c>
      <c r="U375" s="2">
        <f>(Table2[[#This Row],[Close Price]]-Table2[[#This Row],[200D EMA]])/Table2[[#This Row],[200D EMA]]</f>
        <v>0.22139312660190782</v>
      </c>
      <c r="V375">
        <v>1.0702029607988801</v>
      </c>
      <c r="W375">
        <v>2721</v>
      </c>
      <c r="X375">
        <v>2864</v>
      </c>
      <c r="Y375">
        <v>2721</v>
      </c>
      <c r="Z375">
        <v>2864</v>
      </c>
      <c r="AA375">
        <v>2510</v>
      </c>
      <c r="AB375">
        <v>2864</v>
      </c>
      <c r="AC375" s="2">
        <f>(Table2[[#This Row],[Close Price]]/Table2[[#This Row],[Day Low]])-1</f>
        <v>4.7850055126791524E-2</v>
      </c>
      <c r="AD375" s="2">
        <f>(Table2[[#This Row],[Day High]]/Table2[[#This Row],[Close Price]])-1</f>
        <v>4.4893378226711356E-3</v>
      </c>
      <c r="AE375" s="2">
        <f>(Table2[[#This Row],[Close Price]]/Table2[[#This Row],[Current Week Low]])-1</f>
        <v>4.7850055126791524E-2</v>
      </c>
      <c r="AF375" s="2">
        <f>(Table2[[#This Row],[Current Week High]]/Table2[[#This Row],[Close Price]])-1</f>
        <v>4.4893378226711356E-3</v>
      </c>
      <c r="AG375" s="2">
        <f>(Table2[[#This Row],[Close Price]]/Table2[[#This Row],[Current Month Low]])-1</f>
        <v>0.13593625498007955</v>
      </c>
      <c r="AH375" s="2">
        <f>(Table2[[#This Row],[Current Month High]]/Table2[[#This Row],[Close Price]])-1</f>
        <v>4.4893378226711356E-3</v>
      </c>
      <c r="AI375">
        <v>0.448933782267113</v>
      </c>
      <c r="AJ375">
        <v>48.357051799047703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0.11</v>
      </c>
      <c r="AM375" t="s">
        <v>10507</v>
      </c>
      <c r="AN375">
        <v>7.18</v>
      </c>
      <c r="AO375" t="s">
        <v>10507</v>
      </c>
      <c r="AP375">
        <v>5.3138170219429997E-3</v>
      </c>
      <c r="AQ375">
        <f>(Table2[[#This Row],[Sharpe Ratio]]-AVERAGE(Table2[Sharpe Ratio]))/_xlfn.STDEV.P(Table2[Sharpe Ratio])</f>
        <v>-0.48648064157385484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1.2177212035149285</v>
      </c>
      <c r="AS375">
        <f>_xlfn.RANK.AVG(Table2[[#This Row],[1Y Return vs Nifty Z-Score]],Table2[1Y Return vs Nifty Z-Score])</f>
        <v>383</v>
      </c>
      <c r="AT375">
        <f>_xlfn.RANK.AVG(Table2[[#This Row],[6M Return vs Nifty Z-Score]],Table2[6M Return vs Nifty Z-Score])</f>
        <v>272</v>
      </c>
      <c r="AU375">
        <f>_xlfn.RANK.AVG(Table2[[#This Row],[Sharpe Ratio Z-Score]],Table2[Sharpe Ratio Z-Score])</f>
        <v>467</v>
      </c>
      <c r="AV375">
        <f>(Table2[[#This Row],[Rank 1Y]]+Table2[[#This Row],[Rank 6M]]+Table2[[#This Row],[Rank Sharpe]])/3</f>
        <v>374</v>
      </c>
    </row>
    <row r="376" spans="1:48" x14ac:dyDescent="0.3">
      <c r="A376" t="s">
        <v>1033</v>
      </c>
      <c r="B376" t="s">
        <v>1034</v>
      </c>
      <c r="C376" t="s">
        <v>10460</v>
      </c>
      <c r="D376" t="s">
        <v>286</v>
      </c>
      <c r="E376">
        <v>12221.890995580001</v>
      </c>
      <c r="F376">
        <v>2260.3000000000002</v>
      </c>
      <c r="G376">
        <v>31.5337904011486</v>
      </c>
      <c r="H376">
        <f>(Table2[[#This Row],[1Y Return vs Nifty]]-AVERAGE(Table2[1Y Return vs Nifty]))/_xlfn.STDEV.P(Table2[1Y Return vs Nifty])</f>
        <v>-0.1036953170679079</v>
      </c>
      <c r="I376">
        <v>-12.032637227772399</v>
      </c>
      <c r="J376">
        <f>(Table2[[#This Row],[1M Return vs Nifty]]-AVERAGE(Table2[1M Return vs Nifty]))/_xlfn.STDEV.P(Table2[1M Return vs Nifty])</f>
        <v>-1.0041465598298307</v>
      </c>
      <c r="K376">
        <v>-3.16188269121881</v>
      </c>
      <c r="L376">
        <f>(Table2[[#This Row],[6M Return vs Nifty]]-AVERAGE(Table2[6M Return vs Nifty]))/_xlfn.STDEV.P(Table2[6M Return vs Nifty])</f>
        <v>-0.38119947607556232</v>
      </c>
      <c r="M376">
        <v>-8.2362091578716399</v>
      </c>
      <c r="N376">
        <f>(Table2[[#This Row],[1W Return vs Nifty]]-AVERAGE(Table2[1W Return vs Nifty]))/_xlfn.STDEV.P(Table2[1W Return vs Nifty])</f>
        <v>-1.4196573298474335</v>
      </c>
      <c r="O376">
        <v>2333.7199999999998</v>
      </c>
      <c r="P376">
        <v>2199.54073486277</v>
      </c>
      <c r="Q376">
        <v>1954.89718411075</v>
      </c>
      <c r="R376">
        <v>35.220871089990702</v>
      </c>
      <c r="S376" s="2">
        <f>(Table2[[#This Row],[Close Price]]-Table2[[#This Row],[20D EMA]])/Table2[[#This Row],[20D EMA]]</f>
        <v>-3.1460500831290657E-2</v>
      </c>
      <c r="T376" s="2">
        <f>(Table2[[#This Row],[Close Price]]-Table2[[#This Row],[50D EMA]])/Table2[[#This Row],[50D EMA]]</f>
        <v>2.7623614409223909E-2</v>
      </c>
      <c r="U376" s="2">
        <f>(Table2[[#This Row],[Close Price]]-Table2[[#This Row],[200D EMA]])/Table2[[#This Row],[200D EMA]]</f>
        <v>0.1562244901530066</v>
      </c>
      <c r="V376">
        <v>0.92058025018951894</v>
      </c>
      <c r="W376">
        <v>2235.15</v>
      </c>
      <c r="X376">
        <v>2304.8000000000002</v>
      </c>
      <c r="Y376">
        <v>2235.15</v>
      </c>
      <c r="Z376">
        <v>2304.8000000000002</v>
      </c>
      <c r="AA376">
        <v>2235.15</v>
      </c>
      <c r="AB376">
        <v>2690</v>
      </c>
      <c r="AC376" s="2">
        <f>(Table2[[#This Row],[Close Price]]/Table2[[#This Row],[Day Low]])-1</f>
        <v>1.12520412500281E-2</v>
      </c>
      <c r="AD376" s="2">
        <f>(Table2[[#This Row],[Day High]]/Table2[[#This Row],[Close Price]])-1</f>
        <v>1.9687652081582074E-2</v>
      </c>
      <c r="AE376" s="2">
        <f>(Table2[[#This Row],[Close Price]]/Table2[[#This Row],[Current Week Low]])-1</f>
        <v>1.12520412500281E-2</v>
      </c>
      <c r="AF376" s="2">
        <f>(Table2[[#This Row],[Current Week High]]/Table2[[#This Row],[Close Price]])-1</f>
        <v>1.9687652081582074E-2</v>
      </c>
      <c r="AG376" s="2">
        <f>(Table2[[#This Row],[Close Price]]/Table2[[#This Row],[Current Month Low]])-1</f>
        <v>1.12520412500281E-2</v>
      </c>
      <c r="AH376" s="2">
        <f>(Table2[[#This Row],[Current Month High]]/Table2[[#This Row],[Close Price]])-1</f>
        <v>0.19010750785293973</v>
      </c>
      <c r="AI376">
        <v>21.5701455558996</v>
      </c>
      <c r="AJ376">
        <v>56.422145328719701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-7.0000000000000007E-2</v>
      </c>
      <c r="AM376" t="s">
        <v>10506</v>
      </c>
      <c r="AN376">
        <v>-2.67</v>
      </c>
      <c r="AO376" t="s">
        <v>10506</v>
      </c>
      <c r="AP376">
        <v>4.1596416548740002E-2</v>
      </c>
      <c r="AQ376">
        <f>(Table2[[#This Row],[Sharpe Ratio]]-AVERAGE(Table2[Sharpe Ratio]))/_xlfn.STDEV.P(Table2[Sharpe Ratio])</f>
        <v>-7.344312386814722E-2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-2.9821418066888818</v>
      </c>
      <c r="AS376">
        <f>_xlfn.RANK.AVG(Table2[[#This Row],[1Y Return vs Nifty Z-Score]],Table2[1Y Return vs Nifty Z-Score])</f>
        <v>324</v>
      </c>
      <c r="AT376">
        <f>_xlfn.RANK.AVG(Table2[[#This Row],[6M Return vs Nifty Z-Score]],Table2[6M Return vs Nifty Z-Score])</f>
        <v>447</v>
      </c>
      <c r="AU376">
        <f>_xlfn.RANK.AVG(Table2[[#This Row],[Sharpe Ratio Z-Score]],Table2[Sharpe Ratio Z-Score])</f>
        <v>353</v>
      </c>
      <c r="AV376">
        <f>(Table2[[#This Row],[Rank 1Y]]+Table2[[#This Row],[Rank 6M]]+Table2[[#This Row],[Rank Sharpe]])/3</f>
        <v>374.66666666666669</v>
      </c>
    </row>
    <row r="377" spans="1:48" x14ac:dyDescent="0.3">
      <c r="A377" t="s">
        <v>642</v>
      </c>
      <c r="B377" t="s">
        <v>643</v>
      </c>
      <c r="C377" t="s">
        <v>10466</v>
      </c>
      <c r="D377" t="s">
        <v>62</v>
      </c>
      <c r="E377">
        <v>28125.382174890001</v>
      </c>
      <c r="F377">
        <v>1812.05</v>
      </c>
      <c r="G377">
        <v>24.555182180049101</v>
      </c>
      <c r="H377">
        <f>(Table2[[#This Row],[1Y Return vs Nifty]]-AVERAGE(Table2[1Y Return vs Nifty]))/_xlfn.STDEV.P(Table2[1Y Return vs Nifty])</f>
        <v>-0.19887318401375048</v>
      </c>
      <c r="I377">
        <v>-2.2553793239794202</v>
      </c>
      <c r="J377">
        <f>(Table2[[#This Row],[1M Return vs Nifty]]-AVERAGE(Table2[1M Return vs Nifty]))/_xlfn.STDEV.P(Table2[1M Return vs Nifty])</f>
        <v>5.077093777238021E-2</v>
      </c>
      <c r="K377">
        <v>-4.3389504992485097</v>
      </c>
      <c r="L377">
        <f>(Table2[[#This Row],[6M Return vs Nifty]]-AVERAGE(Table2[6M Return vs Nifty]))/_xlfn.STDEV.P(Table2[6M Return vs Nifty])</f>
        <v>-0.4200665875768359</v>
      </c>
      <c r="M377">
        <v>3.21434968035086</v>
      </c>
      <c r="N377">
        <f>(Table2[[#This Row],[1W Return vs Nifty]]-AVERAGE(Table2[1W Return vs Nifty]))/_xlfn.STDEV.P(Table2[1W Return vs Nifty])</f>
        <v>1.465170525625086</v>
      </c>
      <c r="O377">
        <v>1775.9</v>
      </c>
      <c r="P377">
        <v>1772.0769597931601</v>
      </c>
      <c r="Q377">
        <v>1631.0301365990099</v>
      </c>
      <c r="R377">
        <v>64.001404117368295</v>
      </c>
      <c r="S377" s="2">
        <f>(Table2[[#This Row],[Close Price]]-Table2[[#This Row],[20D EMA]])/Table2[[#This Row],[20D EMA]]</f>
        <v>2.0355875893912866E-2</v>
      </c>
      <c r="T377" s="2">
        <f>(Table2[[#This Row],[Close Price]]-Table2[[#This Row],[50D EMA]])/Table2[[#This Row],[50D EMA]]</f>
        <v>2.2557169419721811E-2</v>
      </c>
      <c r="U377" s="2">
        <f>(Table2[[#This Row],[Close Price]]-Table2[[#This Row],[200D EMA]])/Table2[[#This Row],[200D EMA]]</f>
        <v>0.11098499000052134</v>
      </c>
      <c r="V377">
        <v>0.91363724412453295</v>
      </c>
      <c r="W377">
        <v>1785.05</v>
      </c>
      <c r="X377">
        <v>1819.5</v>
      </c>
      <c r="Y377">
        <v>1785.05</v>
      </c>
      <c r="Z377">
        <v>1819.5</v>
      </c>
      <c r="AA377">
        <v>1690.1</v>
      </c>
      <c r="AB377">
        <v>1906</v>
      </c>
      <c r="AC377" s="2">
        <f>(Table2[[#This Row],[Close Price]]/Table2[[#This Row],[Day Low]])-1</f>
        <v>1.512562673314477E-2</v>
      </c>
      <c r="AD377" s="2">
        <f>(Table2[[#This Row],[Day High]]/Table2[[#This Row],[Close Price]])-1</f>
        <v>4.1113655804199123E-3</v>
      </c>
      <c r="AE377" s="2">
        <f>(Table2[[#This Row],[Close Price]]/Table2[[#This Row],[Current Week Low]])-1</f>
        <v>1.512562673314477E-2</v>
      </c>
      <c r="AF377" s="2">
        <f>(Table2[[#This Row],[Current Week High]]/Table2[[#This Row],[Close Price]])-1</f>
        <v>4.1113655804199123E-3</v>
      </c>
      <c r="AG377" s="2">
        <f>(Table2[[#This Row],[Close Price]]/Table2[[#This Row],[Current Month Low]])-1</f>
        <v>7.2155493757765754E-2</v>
      </c>
      <c r="AH377" s="2">
        <f>(Table2[[#This Row],[Current Month High]]/Table2[[#This Row],[Close Price]])-1</f>
        <v>5.1847355205430379E-2</v>
      </c>
      <c r="AI377">
        <v>7.0610634364393903</v>
      </c>
      <c r="AJ377">
        <v>53.070620037168403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-0.11</v>
      </c>
      <c r="AM377" t="s">
        <v>10506</v>
      </c>
      <c r="AN377">
        <v>0.38</v>
      </c>
      <c r="AO377" t="s">
        <v>10507</v>
      </c>
      <c r="AP377">
        <v>5.5322564801558997E-2</v>
      </c>
      <c r="AQ377">
        <f>(Table2[[#This Row],[Sharpe Ratio]]-AVERAGE(Table2[Sharpe Ratio]))/_xlfn.STDEV.P(Table2[Sharpe Ratio])</f>
        <v>8.2813987693489133E-2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0.97981567950036896</v>
      </c>
      <c r="AS377">
        <f>_xlfn.RANK.AVG(Table2[[#This Row],[1Y Return vs Nifty Z-Score]],Table2[1Y Return vs Nifty Z-Score])</f>
        <v>355</v>
      </c>
      <c r="AT377">
        <f>_xlfn.RANK.AVG(Table2[[#This Row],[6M Return vs Nifty Z-Score]],Table2[6M Return vs Nifty Z-Score])</f>
        <v>461</v>
      </c>
      <c r="AU377">
        <f>_xlfn.RANK.AVG(Table2[[#This Row],[Sharpe Ratio Z-Score]],Table2[Sharpe Ratio Z-Score])</f>
        <v>313</v>
      </c>
      <c r="AV377">
        <f>(Table2[[#This Row],[Rank 1Y]]+Table2[[#This Row],[Rank 6M]]+Table2[[#This Row],[Rank Sharpe]])/3</f>
        <v>376.33333333333331</v>
      </c>
    </row>
    <row r="378" spans="1:48" x14ac:dyDescent="0.3">
      <c r="A378" t="s">
        <v>686</v>
      </c>
      <c r="B378" t="s">
        <v>687</v>
      </c>
      <c r="C378" t="s">
        <v>10469</v>
      </c>
      <c r="D378" t="s">
        <v>396</v>
      </c>
      <c r="E378">
        <v>24780.67614</v>
      </c>
      <c r="F378">
        <v>3535.45</v>
      </c>
      <c r="G378">
        <v>13.721537458880199</v>
      </c>
      <c r="H378">
        <f>(Table2[[#This Row],[1Y Return vs Nifty]]-AVERAGE(Table2[1Y Return vs Nifty]))/_xlfn.STDEV.P(Table2[1Y Return vs Nifty])</f>
        <v>-0.34662803184893781</v>
      </c>
      <c r="I378">
        <v>-5.4837659333384297</v>
      </c>
      <c r="J378">
        <f>(Table2[[#This Row],[1M Return vs Nifty]]-AVERAGE(Table2[1M Return vs Nifty]))/_xlfn.STDEV.P(Table2[1M Return vs Nifty])</f>
        <v>-0.29755591999786396</v>
      </c>
      <c r="K378">
        <v>-7.6923448220138599</v>
      </c>
      <c r="L378">
        <f>(Table2[[#This Row],[6M Return vs Nifty]]-AVERAGE(Table2[6M Return vs Nifty]))/_xlfn.STDEV.P(Table2[6M Return vs Nifty])</f>
        <v>-0.53079661533014788</v>
      </c>
      <c r="M378">
        <v>1.5484166243589299</v>
      </c>
      <c r="N378">
        <f>(Table2[[#This Row],[1W Return vs Nifty]]-AVERAGE(Table2[1W Return vs Nifty]))/_xlfn.STDEV.P(Table2[1W Return vs Nifty])</f>
        <v>1.0454591252316343</v>
      </c>
      <c r="O378">
        <v>3576.03</v>
      </c>
      <c r="P378">
        <v>3454.3381535693902</v>
      </c>
      <c r="Q378">
        <v>3135.3416925213901</v>
      </c>
      <c r="R378">
        <v>38.0208085208819</v>
      </c>
      <c r="S378" s="2">
        <f>(Table2[[#This Row],[Close Price]]-Table2[[#This Row],[20D EMA]])/Table2[[#This Row],[20D EMA]]</f>
        <v>-1.1347779520865423E-2</v>
      </c>
      <c r="T378" s="2">
        <f>(Table2[[#This Row],[Close Price]]-Table2[[#This Row],[50D EMA]])/Table2[[#This Row],[50D EMA]]</f>
        <v>2.3481154080643843E-2</v>
      </c>
      <c r="U378" s="2">
        <f>(Table2[[#This Row],[Close Price]]-Table2[[#This Row],[200D EMA]])/Table2[[#This Row],[200D EMA]]</f>
        <v>0.12761234554848447</v>
      </c>
      <c r="V378">
        <v>0.89512951041094102</v>
      </c>
      <c r="W378">
        <v>3426.5</v>
      </c>
      <c r="X378">
        <v>3570</v>
      </c>
      <c r="Y378">
        <v>3426.5</v>
      </c>
      <c r="Z378">
        <v>3570</v>
      </c>
      <c r="AA378">
        <v>3426.5</v>
      </c>
      <c r="AB378">
        <v>3728.65</v>
      </c>
      <c r="AC378" s="2">
        <f>(Table2[[#This Row],[Close Price]]/Table2[[#This Row],[Day Low]])-1</f>
        <v>3.1796293594046343E-2</v>
      </c>
      <c r="AD378" s="2">
        <f>(Table2[[#This Row],[Day High]]/Table2[[#This Row],[Close Price]])-1</f>
        <v>9.7724476375002922E-3</v>
      </c>
      <c r="AE378" s="2">
        <f>(Table2[[#This Row],[Close Price]]/Table2[[#This Row],[Current Week Low]])-1</f>
        <v>3.1796293594046343E-2</v>
      </c>
      <c r="AF378" s="2">
        <f>(Table2[[#This Row],[Current Week High]]/Table2[[#This Row],[Close Price]])-1</f>
        <v>9.7724476375002922E-3</v>
      </c>
      <c r="AG378" s="2">
        <f>(Table2[[#This Row],[Close Price]]/Table2[[#This Row],[Current Month Low]])-1</f>
        <v>3.1796293594046343E-2</v>
      </c>
      <c r="AH378" s="2">
        <f>(Table2[[#This Row],[Current Month High]]/Table2[[#This Row],[Close Price]])-1</f>
        <v>5.4646508930970672E-2</v>
      </c>
      <c r="AI378">
        <v>11.4087315617531</v>
      </c>
      <c r="AJ378">
        <v>41.852067326017597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</v>
      </c>
      <c r="AM378" t="s">
        <v>10507</v>
      </c>
      <c r="AN378">
        <v>-2.4500000000000002</v>
      </c>
      <c r="AO378" t="s">
        <v>10506</v>
      </c>
      <c r="AP378">
        <v>8.9415621729000999E-2</v>
      </c>
      <c r="AQ378">
        <f>(Table2[[#This Row],[Sharpe Ratio]]-AVERAGE(Table2[Sharpe Ratio]))/_xlfn.STDEV.P(Table2[Sharpe Ratio])</f>
        <v>0.47092596941381176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0.34140452746849648</v>
      </c>
      <c r="AS378">
        <f>_xlfn.RANK.AVG(Table2[[#This Row],[1Y Return vs Nifty Z-Score]],Table2[1Y Return vs Nifty Z-Score])</f>
        <v>416</v>
      </c>
      <c r="AT378">
        <f>_xlfn.RANK.AVG(Table2[[#This Row],[6M Return vs Nifty Z-Score]],Table2[6M Return vs Nifty Z-Score])</f>
        <v>497</v>
      </c>
      <c r="AU378">
        <f>_xlfn.RANK.AVG(Table2[[#This Row],[Sharpe Ratio Z-Score]],Table2[Sharpe Ratio Z-Score])</f>
        <v>216</v>
      </c>
      <c r="AV378">
        <f>(Table2[[#This Row],[Rank 1Y]]+Table2[[#This Row],[Rank 6M]]+Table2[[#This Row],[Rank Sharpe]])/3</f>
        <v>376.33333333333331</v>
      </c>
    </row>
    <row r="379" spans="1:48" x14ac:dyDescent="0.3">
      <c r="A379" t="s">
        <v>1116</v>
      </c>
      <c r="B379" t="s">
        <v>1117</v>
      </c>
      <c r="C379" t="s">
        <v>10475</v>
      </c>
      <c r="D379" t="s">
        <v>271</v>
      </c>
      <c r="E379">
        <v>10646.33274582</v>
      </c>
      <c r="F379">
        <v>282.05</v>
      </c>
      <c r="G379">
        <v>58.250673372927999</v>
      </c>
      <c r="H379">
        <f>(Table2[[#This Row],[1Y Return vs Nifty]]-AVERAGE(Table2[1Y Return vs Nifty]))/_xlfn.STDEV.P(Table2[1Y Return vs Nifty])</f>
        <v>0.26068334585910097</v>
      </c>
      <c r="I379">
        <v>-4.5317027713602798E-2</v>
      </c>
      <c r="J379">
        <f>(Table2[[#This Row],[1M Return vs Nifty]]-AVERAGE(Table2[1M Return vs Nifty]))/_xlfn.STDEV.P(Table2[1M Return vs Nifty])</f>
        <v>0.2892256671108871</v>
      </c>
      <c r="K379">
        <v>-21.005032848048302</v>
      </c>
      <c r="L379">
        <f>(Table2[[#This Row],[6M Return vs Nifty]]-AVERAGE(Table2[6M Return vs Nifty]))/_xlfn.STDEV.P(Table2[6M Return vs Nifty])</f>
        <v>-0.97038533431454743</v>
      </c>
      <c r="M379">
        <v>-0.58169243605296805</v>
      </c>
      <c r="N379">
        <f>(Table2[[#This Row],[1W Return vs Nifty]]-AVERAGE(Table2[1W Return vs Nifty]))/_xlfn.STDEV.P(Table2[1W Return vs Nifty])</f>
        <v>0.50880427375326376</v>
      </c>
      <c r="O379">
        <v>270.33</v>
      </c>
      <c r="P379">
        <v>263.60223293762402</v>
      </c>
      <c r="Q379">
        <v>247.138384994087</v>
      </c>
      <c r="R379">
        <v>60.131791281577101</v>
      </c>
      <c r="S379" s="2">
        <f>(Table2[[#This Row],[Close Price]]-Table2[[#This Row],[20D EMA]])/Table2[[#This Row],[20D EMA]]</f>
        <v>4.3354418673473269E-2</v>
      </c>
      <c r="T379" s="2">
        <f>(Table2[[#This Row],[Close Price]]-Table2[[#This Row],[50D EMA]])/Table2[[#This Row],[50D EMA]]</f>
        <v>6.9983348990603073E-2</v>
      </c>
      <c r="U379" s="2">
        <f>(Table2[[#This Row],[Close Price]]-Table2[[#This Row],[200D EMA]])/Table2[[#This Row],[200D EMA]]</f>
        <v>0.14126342618427443</v>
      </c>
      <c r="V379">
        <v>2.1251238427360502</v>
      </c>
      <c r="W379">
        <v>269.05</v>
      </c>
      <c r="X379">
        <v>284.5</v>
      </c>
      <c r="Y379">
        <v>269.05</v>
      </c>
      <c r="Z379">
        <v>284.5</v>
      </c>
      <c r="AA379">
        <v>252</v>
      </c>
      <c r="AB379">
        <v>297.5</v>
      </c>
      <c r="AC379" s="2">
        <f>(Table2[[#This Row],[Close Price]]/Table2[[#This Row],[Day Low]])-1</f>
        <v>4.8318156476491403E-2</v>
      </c>
      <c r="AD379" s="2">
        <f>(Table2[[#This Row],[Day High]]/Table2[[#This Row],[Close Price]])-1</f>
        <v>8.68640312001423E-3</v>
      </c>
      <c r="AE379" s="2">
        <f>(Table2[[#This Row],[Close Price]]/Table2[[#This Row],[Current Week Low]])-1</f>
        <v>4.8318156476491403E-2</v>
      </c>
      <c r="AF379" s="2">
        <f>(Table2[[#This Row],[Current Week High]]/Table2[[#This Row],[Close Price]])-1</f>
        <v>8.68640312001423E-3</v>
      </c>
      <c r="AG379" s="2">
        <f>(Table2[[#This Row],[Close Price]]/Table2[[#This Row],[Current Month Low]])-1</f>
        <v>0.11924603174603177</v>
      </c>
      <c r="AH379" s="2">
        <f>(Table2[[#This Row],[Current Month High]]/Table2[[#This Row],[Close Price]])-1</f>
        <v>5.4777521716007804E-2</v>
      </c>
      <c r="AI379">
        <v>21.786917213260001</v>
      </c>
      <c r="AJ379">
        <v>86.479338842975196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0.01</v>
      </c>
      <c r="AM379" t="s">
        <v>10507</v>
      </c>
      <c r="AN379">
        <v>9.58</v>
      </c>
      <c r="AO379" t="s">
        <v>10507</v>
      </c>
      <c r="AP379">
        <v>5.9531758962119999E-2</v>
      </c>
      <c r="AQ379">
        <f>(Table2[[#This Row],[Sharpe Ratio]]-AVERAGE(Table2[Sharpe Ratio]))/_xlfn.STDEV.P(Table2[Sharpe Ratio])</f>
        <v>0.13073103692077626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0.21905898932948065</v>
      </c>
      <c r="AS379">
        <f>_xlfn.RANK.AVG(Table2[[#This Row],[1Y Return vs Nifty Z-Score]],Table2[1Y Return vs Nifty Z-Score])</f>
        <v>211</v>
      </c>
      <c r="AT379">
        <f>_xlfn.RANK.AVG(Table2[[#This Row],[6M Return vs Nifty Z-Score]],Table2[6M Return vs Nifty Z-Score])</f>
        <v>626</v>
      </c>
      <c r="AU379">
        <f>_xlfn.RANK.AVG(Table2[[#This Row],[Sharpe Ratio Z-Score]],Table2[Sharpe Ratio Z-Score])</f>
        <v>294</v>
      </c>
      <c r="AV379">
        <f>(Table2[[#This Row],[Rank 1Y]]+Table2[[#This Row],[Rank 6M]]+Table2[[#This Row],[Rank Sharpe]])/3</f>
        <v>377</v>
      </c>
    </row>
    <row r="380" spans="1:48" x14ac:dyDescent="0.3">
      <c r="A380" t="s">
        <v>58</v>
      </c>
      <c r="B380" t="s">
        <v>59</v>
      </c>
      <c r="C380" t="s">
        <v>10461</v>
      </c>
      <c r="D380" t="s">
        <v>24</v>
      </c>
      <c r="E380">
        <v>396416.0716965</v>
      </c>
      <c r="F380">
        <v>1282.5</v>
      </c>
      <c r="G380">
        <v>7.8834586422069197</v>
      </c>
      <c r="H380">
        <f>(Table2[[#This Row],[1Y Return vs Nifty]]-AVERAGE(Table2[1Y Return vs Nifty]))/_xlfn.STDEV.P(Table2[1Y Return vs Nifty])</f>
        <v>-0.42625076910945225</v>
      </c>
      <c r="I380">
        <v>0.77503556192603995</v>
      </c>
      <c r="J380">
        <f>(Table2[[#This Row],[1M Return vs Nifty]]-AVERAGE(Table2[1M Return vs Nifty]))/_xlfn.STDEV.P(Table2[1M Return vs Nifty])</f>
        <v>0.37773763125560106</v>
      </c>
      <c r="K380">
        <v>4.1244818827650898</v>
      </c>
      <c r="L380">
        <f>(Table2[[#This Row],[6M Return vs Nifty]]-AVERAGE(Table2[6M Return vs Nifty]))/_xlfn.STDEV.P(Table2[6M Return vs Nifty])</f>
        <v>-0.14060165970165922</v>
      </c>
      <c r="M380">
        <v>-1.73887838148163</v>
      </c>
      <c r="N380">
        <f>(Table2[[#This Row],[1W Return vs Nifty]]-AVERAGE(Table2[1W Return vs Nifty]))/_xlfn.STDEV.P(Table2[1W Return vs Nifty])</f>
        <v>0.21726546796235652</v>
      </c>
      <c r="O380">
        <v>1277.2</v>
      </c>
      <c r="P380">
        <v>1226.2927134511301</v>
      </c>
      <c r="Q380">
        <v>1112.6818581288401</v>
      </c>
      <c r="R380">
        <v>45.997625372921803</v>
      </c>
      <c r="S380" s="2">
        <f>(Table2[[#This Row],[Close Price]]-Table2[[#This Row],[20D EMA]])/Table2[[#This Row],[20D EMA]]</f>
        <v>4.1497024741621938E-3</v>
      </c>
      <c r="T380" s="2">
        <f>(Table2[[#This Row],[Close Price]]-Table2[[#This Row],[50D EMA]])/Table2[[#This Row],[50D EMA]]</f>
        <v>4.5835130497258597E-2</v>
      </c>
      <c r="U380" s="2">
        <f>(Table2[[#This Row],[Close Price]]-Table2[[#This Row],[200D EMA]])/Table2[[#This Row],[200D EMA]]</f>
        <v>0.15262057220627057</v>
      </c>
      <c r="V380">
        <v>0.70520492412495395</v>
      </c>
      <c r="W380">
        <v>1278.2</v>
      </c>
      <c r="X380">
        <v>1292.3499999999999</v>
      </c>
      <c r="Y380">
        <v>1278.2</v>
      </c>
      <c r="Z380">
        <v>1292.3499999999999</v>
      </c>
      <c r="AA380">
        <v>1238.25</v>
      </c>
      <c r="AB380">
        <v>1339.65</v>
      </c>
      <c r="AC380" s="2">
        <f>(Table2[[#This Row],[Close Price]]/Table2[[#This Row],[Day Low]])-1</f>
        <v>3.3641057737443525E-3</v>
      </c>
      <c r="AD380" s="2">
        <f>(Table2[[#This Row],[Day High]]/Table2[[#This Row],[Close Price]])-1</f>
        <v>7.6803118908381762E-3</v>
      </c>
      <c r="AE380" s="2">
        <f>(Table2[[#This Row],[Close Price]]/Table2[[#This Row],[Current Week Low]])-1</f>
        <v>3.3641057737443525E-3</v>
      </c>
      <c r="AF380" s="2">
        <f>(Table2[[#This Row],[Current Week High]]/Table2[[#This Row],[Close Price]])-1</f>
        <v>7.6803118908381762E-3</v>
      </c>
      <c r="AG380" s="2">
        <f>(Table2[[#This Row],[Close Price]]/Table2[[#This Row],[Current Month Low]])-1</f>
        <v>3.5735917625681513E-2</v>
      </c>
      <c r="AH380" s="2">
        <f>(Table2[[#This Row],[Current Month High]]/Table2[[#This Row],[Close Price]])-1</f>
        <v>4.4561403508772024E-2</v>
      </c>
      <c r="AI380">
        <v>4.4561403508771997</v>
      </c>
      <c r="AJ380">
        <v>38.3271315321145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0.05</v>
      </c>
      <c r="AM380" t="s">
        <v>10507</v>
      </c>
      <c r="AN380">
        <v>0.2</v>
      </c>
      <c r="AO380" t="s">
        <v>10507</v>
      </c>
      <c r="AP380">
        <v>5.4289475622897002E-2</v>
      </c>
      <c r="AQ380">
        <f>(Table2[[#This Row],[Sharpe Ratio]]-AVERAGE(Table2[Sharpe Ratio]))/_xlfn.STDEV.P(Table2[Sharpe Ratio])</f>
        <v>7.1053402854245995E-2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9.9204073261092096E-2</v>
      </c>
      <c r="AS380">
        <f>_xlfn.RANK.AVG(Table2[[#This Row],[1Y Return vs Nifty Z-Score]],Table2[1Y Return vs Nifty Z-Score])</f>
        <v>448</v>
      </c>
      <c r="AT380">
        <f>_xlfn.RANK.AVG(Table2[[#This Row],[6M Return vs Nifty Z-Score]],Table2[6M Return vs Nifty Z-Score])</f>
        <v>370</v>
      </c>
      <c r="AU380">
        <f>_xlfn.RANK.AVG(Table2[[#This Row],[Sharpe Ratio Z-Score]],Table2[Sharpe Ratio Z-Score])</f>
        <v>314</v>
      </c>
      <c r="AV380">
        <f>(Table2[[#This Row],[Rank 1Y]]+Table2[[#This Row],[Rank 6M]]+Table2[[#This Row],[Rank Sharpe]])/3</f>
        <v>377.33333333333331</v>
      </c>
    </row>
    <row r="381" spans="1:48" x14ac:dyDescent="0.3">
      <c r="A381" t="s">
        <v>621</v>
      </c>
      <c r="B381" t="s">
        <v>622</v>
      </c>
      <c r="C381" t="s">
        <v>10469</v>
      </c>
      <c r="D381" t="s">
        <v>268</v>
      </c>
      <c r="E381">
        <v>29154.405204729999</v>
      </c>
      <c r="F381">
        <v>3875.95</v>
      </c>
      <c r="G381">
        <v>-3.3357496431665798</v>
      </c>
      <c r="H381">
        <f>(Table2[[#This Row],[1Y Return vs Nifty]]-AVERAGE(Table2[1Y Return vs Nifty]))/_xlfn.STDEV.P(Table2[1Y Return vs Nifty])</f>
        <v>-0.579264132174378</v>
      </c>
      <c r="I381">
        <v>-15.741046366421299</v>
      </c>
      <c r="J381">
        <f>(Table2[[#This Row],[1M Return vs Nifty]]-AVERAGE(Table2[1M Return vs Nifty]))/_xlfn.STDEV.P(Table2[1M Return vs Nifty])</f>
        <v>-1.4042654609698964</v>
      </c>
      <c r="K381">
        <v>3.38919564126885</v>
      </c>
      <c r="L381">
        <f>(Table2[[#This Row],[6M Return vs Nifty]]-AVERAGE(Table2[6M Return vs Nifty]))/_xlfn.STDEV.P(Table2[6M Return vs Nifty])</f>
        <v>-0.16488101908828995</v>
      </c>
      <c r="M381">
        <v>-3.7449394702727301</v>
      </c>
      <c r="N381">
        <f>(Table2[[#This Row],[1W Return vs Nifty]]-AVERAGE(Table2[1W Return vs Nifty]))/_xlfn.STDEV.P(Table2[1W Return vs Nifty])</f>
        <v>-0.28813701854392221</v>
      </c>
      <c r="O381">
        <v>4121.41</v>
      </c>
      <c r="P381">
        <v>4019.0234158482599</v>
      </c>
      <c r="Q381">
        <v>3483.47371011833</v>
      </c>
      <c r="R381">
        <v>17.463920205045799</v>
      </c>
      <c r="S381" s="2">
        <f>(Table2[[#This Row],[Close Price]]-Table2[[#This Row],[20D EMA]])/Table2[[#This Row],[20D EMA]]</f>
        <v>-5.9557287433184287E-2</v>
      </c>
      <c r="T381" s="2">
        <f>(Table2[[#This Row],[Close Price]]-Table2[[#This Row],[50D EMA]])/Table2[[#This Row],[50D EMA]]</f>
        <v>-3.5599050078702475E-2</v>
      </c>
      <c r="U381" s="2">
        <f>(Table2[[#This Row],[Close Price]]-Table2[[#This Row],[200D EMA]])/Table2[[#This Row],[200D EMA]]</f>
        <v>0.11266807863129755</v>
      </c>
      <c r="V381">
        <v>0.64729842182869302</v>
      </c>
      <c r="W381">
        <v>3858</v>
      </c>
      <c r="X381">
        <v>3948</v>
      </c>
      <c r="Y381">
        <v>3858</v>
      </c>
      <c r="Z381">
        <v>3948</v>
      </c>
      <c r="AA381">
        <v>3843</v>
      </c>
      <c r="AB381">
        <v>4534.95</v>
      </c>
      <c r="AC381" s="2">
        <f>(Table2[[#This Row],[Close Price]]/Table2[[#This Row],[Day Low]])-1</f>
        <v>4.6526697770865599E-3</v>
      </c>
      <c r="AD381" s="2">
        <f>(Table2[[#This Row],[Day High]]/Table2[[#This Row],[Close Price]])-1</f>
        <v>1.8588991086056383E-2</v>
      </c>
      <c r="AE381" s="2">
        <f>(Table2[[#This Row],[Close Price]]/Table2[[#This Row],[Current Week Low]])-1</f>
        <v>4.6526697770865599E-3</v>
      </c>
      <c r="AF381" s="2">
        <f>(Table2[[#This Row],[Current Week High]]/Table2[[#This Row],[Close Price]])-1</f>
        <v>1.8588991086056383E-2</v>
      </c>
      <c r="AG381" s="2">
        <f>(Table2[[#This Row],[Close Price]]/Table2[[#This Row],[Current Month Low]])-1</f>
        <v>8.5740307051782594E-3</v>
      </c>
      <c r="AH381" s="2">
        <f>(Table2[[#This Row],[Current Month High]]/Table2[[#This Row],[Close Price]])-1</f>
        <v>0.17002283311188227</v>
      </c>
      <c r="AI381">
        <v>24.302429081902499</v>
      </c>
      <c r="AJ381">
        <v>53.5333729451376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0.04</v>
      </c>
      <c r="AM381" t="s">
        <v>10507</v>
      </c>
      <c r="AN381">
        <v>-12.24</v>
      </c>
      <c r="AO381" t="s">
        <v>10506</v>
      </c>
      <c r="AP381">
        <v>8.6027069839631001E-2</v>
      </c>
      <c r="AQ381">
        <f>(Table2[[#This Row],[Sharpe Ratio]]-AVERAGE(Table2[Sharpe Ratio]))/_xlfn.STDEV.P(Table2[Sharpe Ratio])</f>
        <v>0.43235103048286011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-2.0041966002936262</v>
      </c>
      <c r="AS381">
        <f>_xlfn.RANK.AVG(Table2[[#This Row],[1Y Return vs Nifty Z-Score]],Table2[1Y Return vs Nifty Z-Score])</f>
        <v>529</v>
      </c>
      <c r="AT381">
        <f>_xlfn.RANK.AVG(Table2[[#This Row],[6M Return vs Nifty Z-Score]],Table2[6M Return vs Nifty Z-Score])</f>
        <v>382</v>
      </c>
      <c r="AU381">
        <f>_xlfn.RANK.AVG(Table2[[#This Row],[Sharpe Ratio Z-Score]],Table2[Sharpe Ratio Z-Score])</f>
        <v>222</v>
      </c>
      <c r="AV381">
        <f>(Table2[[#This Row],[Rank 1Y]]+Table2[[#This Row],[Rank 6M]]+Table2[[#This Row],[Rank Sharpe]])/3</f>
        <v>377.66666666666669</v>
      </c>
    </row>
    <row r="382" spans="1:48" x14ac:dyDescent="0.3">
      <c r="A382" t="s">
        <v>1089</v>
      </c>
      <c r="B382" t="s">
        <v>1090</v>
      </c>
      <c r="C382" t="s">
        <v>10469</v>
      </c>
      <c r="D382" t="s">
        <v>132</v>
      </c>
      <c r="E382">
        <v>11170.31837655</v>
      </c>
      <c r="F382">
        <v>366.55</v>
      </c>
      <c r="G382">
        <v>-14.514658940971</v>
      </c>
      <c r="H382">
        <f>(Table2[[#This Row],[1Y Return vs Nifty]]-AVERAGE(Table2[1Y Return vs Nifty]))/_xlfn.STDEV.P(Table2[1Y Return vs Nifty])</f>
        <v>-0.73172787681176332</v>
      </c>
      <c r="I382">
        <v>-12.804650686036901</v>
      </c>
      <c r="J382">
        <f>(Table2[[#This Row],[1M Return vs Nifty]]-AVERAGE(Table2[1M Return vs Nifty]))/_xlfn.STDEV.P(Table2[1M Return vs Nifty])</f>
        <v>-1.0874429721287919</v>
      </c>
      <c r="K382">
        <v>-6.5951856042387798</v>
      </c>
      <c r="L382">
        <f>(Table2[[#This Row],[6M Return vs Nifty]]-AVERAGE(Table2[6M Return vs Nifty]))/_xlfn.STDEV.P(Table2[6M Return vs Nifty])</f>
        <v>-0.49456810805043966</v>
      </c>
      <c r="M382">
        <v>-3.69745820609866</v>
      </c>
      <c r="N382">
        <f>(Table2[[#This Row],[1W Return vs Nifty]]-AVERAGE(Table2[1W Return vs Nifty]))/_xlfn.STDEV.P(Table2[1W Return vs Nifty])</f>
        <v>-0.27617469640422215</v>
      </c>
      <c r="O382">
        <v>386.09</v>
      </c>
      <c r="P382">
        <v>375.14361906593598</v>
      </c>
      <c r="Q382">
        <v>336.32704762238097</v>
      </c>
      <c r="R382">
        <v>27.135925070326</v>
      </c>
      <c r="S382" s="2">
        <f>(Table2[[#This Row],[Close Price]]-Table2[[#This Row],[20D EMA]])/Table2[[#This Row],[20D EMA]]</f>
        <v>-5.0609961407961784E-2</v>
      </c>
      <c r="T382" s="2">
        <f>(Table2[[#This Row],[Close Price]]-Table2[[#This Row],[50D EMA]])/Table2[[#This Row],[50D EMA]]</f>
        <v>-2.2907544282195394E-2</v>
      </c>
      <c r="U382" s="2">
        <f>(Table2[[#This Row],[Close Price]]-Table2[[#This Row],[200D EMA]])/Table2[[#This Row],[200D EMA]]</f>
        <v>8.9861795509091971E-2</v>
      </c>
      <c r="V382">
        <v>0.71242826116775004</v>
      </c>
      <c r="W382">
        <v>362.25</v>
      </c>
      <c r="X382">
        <v>373.9</v>
      </c>
      <c r="Y382">
        <v>362.25</v>
      </c>
      <c r="Z382">
        <v>373.9</v>
      </c>
      <c r="AA382">
        <v>362.25</v>
      </c>
      <c r="AB382">
        <v>427.8</v>
      </c>
      <c r="AC382" s="2">
        <f>(Table2[[#This Row],[Close Price]]/Table2[[#This Row],[Day Low]])-1</f>
        <v>1.1870255348516157E-2</v>
      </c>
      <c r="AD382" s="2">
        <f>(Table2[[#This Row],[Day High]]/Table2[[#This Row],[Close Price]])-1</f>
        <v>2.00518346746692E-2</v>
      </c>
      <c r="AE382" s="2">
        <f>(Table2[[#This Row],[Close Price]]/Table2[[#This Row],[Current Week Low]])-1</f>
        <v>1.1870255348516157E-2</v>
      </c>
      <c r="AF382" s="2">
        <f>(Table2[[#This Row],[Current Week High]]/Table2[[#This Row],[Close Price]])-1</f>
        <v>2.00518346746692E-2</v>
      </c>
      <c r="AG382" s="2">
        <f>(Table2[[#This Row],[Close Price]]/Table2[[#This Row],[Current Month Low]])-1</f>
        <v>1.1870255348516157E-2</v>
      </c>
      <c r="AH382" s="2">
        <f>(Table2[[#This Row],[Current Month High]]/Table2[[#This Row],[Close Price]])-1</f>
        <v>0.16709862228891015</v>
      </c>
      <c r="AI382">
        <v>16.709862228891001</v>
      </c>
      <c r="AJ382">
        <v>44.996044303797397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-0.02</v>
      </c>
      <c r="AM382" t="s">
        <v>10506</v>
      </c>
      <c r="AN382">
        <v>-9.16</v>
      </c>
      <c r="AO382" t="s">
        <v>10506</v>
      </c>
      <c r="AP382">
        <v>0.17721755306353401</v>
      </c>
      <c r="AQ382">
        <f>(Table2[[#This Row],[Sharpe Ratio]]-AVERAGE(Table2[Sharpe Ratio]))/_xlfn.STDEV.P(Table2[Sharpe Ratio])</f>
        <v>1.4704544552765222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-1.119459198118695</v>
      </c>
      <c r="AS382">
        <f>_xlfn.RANK.AVG(Table2[[#This Row],[1Y Return vs Nifty Z-Score]],Table2[1Y Return vs Nifty Z-Score])</f>
        <v>589</v>
      </c>
      <c r="AT382">
        <f>_xlfn.RANK.AVG(Table2[[#This Row],[6M Return vs Nifty Z-Score]],Table2[6M Return vs Nifty Z-Score])</f>
        <v>488</v>
      </c>
      <c r="AU382">
        <f>_xlfn.RANK.AVG(Table2[[#This Row],[Sharpe Ratio Z-Score]],Table2[Sharpe Ratio Z-Score])</f>
        <v>57</v>
      </c>
      <c r="AV382">
        <f>(Table2[[#This Row],[Rank 1Y]]+Table2[[#This Row],[Rank 6M]]+Table2[[#This Row],[Rank Sharpe]])/3</f>
        <v>378</v>
      </c>
    </row>
    <row r="383" spans="1:48" x14ac:dyDescent="0.3">
      <c r="A383" t="s">
        <v>965</v>
      </c>
      <c r="B383" t="s">
        <v>966</v>
      </c>
      <c r="C383" t="s">
        <v>10463</v>
      </c>
      <c r="D383" t="s">
        <v>122</v>
      </c>
      <c r="E383">
        <v>14372.592365279999</v>
      </c>
      <c r="F383">
        <v>2258.6999999999998</v>
      </c>
      <c r="G383">
        <v>29.0656264139344</v>
      </c>
      <c r="H383">
        <f>(Table2[[#This Row],[1Y Return vs Nifty]]-AVERAGE(Table2[1Y Return vs Nifty]))/_xlfn.STDEV.P(Table2[1Y Return vs Nifty])</f>
        <v>-0.13735741359674586</v>
      </c>
      <c r="I383">
        <v>13.273619768250301</v>
      </c>
      <c r="J383">
        <f>(Table2[[#This Row],[1M Return vs Nifty]]-AVERAGE(Table2[1M Return vs Nifty]))/_xlfn.STDEV.P(Table2[1M Return vs Nifty])</f>
        <v>1.7262727015426536</v>
      </c>
      <c r="K383">
        <v>29.139837328811002</v>
      </c>
      <c r="L383">
        <f>(Table2[[#This Row],[6M Return vs Nifty]]-AVERAGE(Table2[6M Return vs Nifty]))/_xlfn.STDEV.P(Table2[6M Return vs Nifty])</f>
        <v>0.68541244308223603</v>
      </c>
      <c r="M383">
        <v>1.2910913452966599</v>
      </c>
      <c r="N383">
        <f>(Table2[[#This Row],[1W Return vs Nifty]]-AVERAGE(Table2[1W Return vs Nifty]))/_xlfn.STDEV.P(Table2[1W Return vs Nifty])</f>
        <v>0.98062917732742272</v>
      </c>
      <c r="O383">
        <v>2068.14</v>
      </c>
      <c r="P383">
        <v>1920.3077757518599</v>
      </c>
      <c r="Q383">
        <v>1705.17206416576</v>
      </c>
      <c r="R383">
        <v>81.473828861663193</v>
      </c>
      <c r="S383" s="2">
        <f>(Table2[[#This Row],[Close Price]]-Table2[[#This Row],[20D EMA]])/Table2[[#This Row],[20D EMA]]</f>
        <v>9.2140764164901773E-2</v>
      </c>
      <c r="T383" s="2">
        <f>(Table2[[#This Row],[Close Price]]-Table2[[#This Row],[50D EMA]])/Table2[[#This Row],[50D EMA]]</f>
        <v>0.1762177024543104</v>
      </c>
      <c r="U383" s="2">
        <f>(Table2[[#This Row],[Close Price]]-Table2[[#This Row],[200D EMA]])/Table2[[#This Row],[200D EMA]]</f>
        <v>0.32461705622948278</v>
      </c>
      <c r="V383">
        <v>1.6071951131850899</v>
      </c>
      <c r="W383">
        <v>2193.5</v>
      </c>
      <c r="X383">
        <v>2290</v>
      </c>
      <c r="Y383">
        <v>2193.5</v>
      </c>
      <c r="Z383">
        <v>2290</v>
      </c>
      <c r="AA383">
        <v>1791</v>
      </c>
      <c r="AB383">
        <v>2290</v>
      </c>
      <c r="AC383" s="2">
        <f>(Table2[[#This Row],[Close Price]]/Table2[[#This Row],[Day Low]])-1</f>
        <v>2.9724185092318223E-2</v>
      </c>
      <c r="AD383" s="2">
        <f>(Table2[[#This Row],[Day High]]/Table2[[#This Row],[Close Price]])-1</f>
        <v>1.3857528666932462E-2</v>
      </c>
      <c r="AE383" s="2">
        <f>(Table2[[#This Row],[Close Price]]/Table2[[#This Row],[Current Week Low]])-1</f>
        <v>2.9724185092318223E-2</v>
      </c>
      <c r="AF383" s="2">
        <f>(Table2[[#This Row],[Current Week High]]/Table2[[#This Row],[Close Price]])-1</f>
        <v>1.3857528666932462E-2</v>
      </c>
      <c r="AG383" s="2">
        <f>(Table2[[#This Row],[Close Price]]/Table2[[#This Row],[Current Month Low]])-1</f>
        <v>0.2611390284757118</v>
      </c>
      <c r="AH383" s="2">
        <f>(Table2[[#This Row],[Current Month High]]/Table2[[#This Row],[Close Price]])-1</f>
        <v>1.3857528666932462E-2</v>
      </c>
      <c r="AI383">
        <v>1.3857528666932399</v>
      </c>
      <c r="AJ383">
        <v>58.4997017648503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0.21</v>
      </c>
      <c r="AM383" t="s">
        <v>10507</v>
      </c>
      <c r="AN383">
        <v>9.08</v>
      </c>
      <c r="AO383" t="s">
        <v>10507</v>
      </c>
      <c r="AP383">
        <v>-6.7651348871211006E-2</v>
      </c>
      <c r="AQ383">
        <f>(Table2[[#This Row],[Sharpe Ratio]]-AVERAGE(Table2[Sharpe Ratio]))/_xlfn.STDEV.P(Table2[Sharpe Ratio])</f>
        <v>-1.3171088598533953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1.937848048502171</v>
      </c>
      <c r="AS383">
        <f>_xlfn.RANK.AVG(Table2[[#This Row],[1Y Return vs Nifty Z-Score]],Table2[1Y Return vs Nifty Z-Score])</f>
        <v>338</v>
      </c>
      <c r="AT383">
        <f>_xlfn.RANK.AVG(Table2[[#This Row],[6M Return vs Nifty Z-Score]],Table2[6M Return vs Nifty Z-Score])</f>
        <v>143</v>
      </c>
      <c r="AU383">
        <f>_xlfn.RANK.AVG(Table2[[#This Row],[Sharpe Ratio Z-Score]],Table2[Sharpe Ratio Z-Score])</f>
        <v>661</v>
      </c>
      <c r="AV383">
        <f>(Table2[[#This Row],[Rank 1Y]]+Table2[[#This Row],[Rank 6M]]+Table2[[#This Row],[Rank Sharpe]])/3</f>
        <v>380.66666666666669</v>
      </c>
    </row>
    <row r="384" spans="1:48" x14ac:dyDescent="0.3">
      <c r="A384" t="s">
        <v>975</v>
      </c>
      <c r="B384" t="s">
        <v>976</v>
      </c>
      <c r="C384" t="s">
        <v>10460</v>
      </c>
      <c r="D384" t="s">
        <v>286</v>
      </c>
      <c r="E384">
        <v>14034.59974539</v>
      </c>
      <c r="F384">
        <v>1022.7</v>
      </c>
      <c r="G384">
        <v>38.0499838690207</v>
      </c>
      <c r="H384">
        <f>(Table2[[#This Row],[1Y Return vs Nifty]]-AVERAGE(Table2[1Y Return vs Nifty]))/_xlfn.STDEV.P(Table2[1Y Return vs Nifty])</f>
        <v>-1.4824101600708978E-2</v>
      </c>
      <c r="I384">
        <v>-1.8256843683525901</v>
      </c>
      <c r="J384">
        <f>(Table2[[#This Row],[1M Return vs Nifty]]-AVERAGE(Table2[1M Return vs Nifty]))/_xlfn.STDEV.P(Table2[1M Return vs Nifty])</f>
        <v>9.7132886263715273E-2</v>
      </c>
      <c r="K384">
        <v>0.92623293207300705</v>
      </c>
      <c r="L384">
        <f>(Table2[[#This Row],[6M Return vs Nifty]]-AVERAGE(Table2[6M Return vs Nifty]))/_xlfn.STDEV.P(Table2[6M Return vs Nifty])</f>
        <v>-0.24620874344601731</v>
      </c>
      <c r="M384">
        <v>-1.4510473384525</v>
      </c>
      <c r="N384">
        <f>(Table2[[#This Row],[1W Return vs Nifty]]-AVERAGE(Table2[1W Return vs Nifty]))/_xlfn.STDEV.P(Table2[1W Return vs Nifty])</f>
        <v>0.28978096893759447</v>
      </c>
      <c r="O384">
        <v>1061.4100000000001</v>
      </c>
      <c r="P384">
        <v>1032.3981404465601</v>
      </c>
      <c r="Q384">
        <v>917.02856191861599</v>
      </c>
      <c r="R384">
        <v>28.508570032772699</v>
      </c>
      <c r="S384" s="2">
        <f>(Table2[[#This Row],[Close Price]]-Table2[[#This Row],[20D EMA]])/Table2[[#This Row],[20D EMA]]</f>
        <v>-3.6470355470553349E-2</v>
      </c>
      <c r="T384" s="2">
        <f>(Table2[[#This Row],[Close Price]]-Table2[[#This Row],[50D EMA]])/Table2[[#This Row],[50D EMA]]</f>
        <v>-9.3937988326530213E-3</v>
      </c>
      <c r="U384" s="2">
        <f>(Table2[[#This Row],[Close Price]]-Table2[[#This Row],[200D EMA]])/Table2[[#This Row],[200D EMA]]</f>
        <v>0.11523243928225883</v>
      </c>
      <c r="V384">
        <v>0.71972531292336805</v>
      </c>
      <c r="W384">
        <v>1008</v>
      </c>
      <c r="X384">
        <v>1074</v>
      </c>
      <c r="Y384">
        <v>1008</v>
      </c>
      <c r="Z384">
        <v>1074</v>
      </c>
      <c r="AA384">
        <v>1008</v>
      </c>
      <c r="AB384">
        <v>1143.1500000000001</v>
      </c>
      <c r="AC384" s="2">
        <f>(Table2[[#This Row],[Close Price]]/Table2[[#This Row],[Day Low]])-1</f>
        <v>1.4583333333333393E-2</v>
      </c>
      <c r="AD384" s="2">
        <f>(Table2[[#This Row],[Day High]]/Table2[[#This Row],[Close Price]])-1</f>
        <v>5.0161337635670211E-2</v>
      </c>
      <c r="AE384" s="2">
        <f>(Table2[[#This Row],[Close Price]]/Table2[[#This Row],[Current Week Low]])-1</f>
        <v>1.4583333333333393E-2</v>
      </c>
      <c r="AF384" s="2">
        <f>(Table2[[#This Row],[Current Week High]]/Table2[[#This Row],[Close Price]])-1</f>
        <v>5.0161337635670211E-2</v>
      </c>
      <c r="AG384" s="2">
        <f>(Table2[[#This Row],[Close Price]]/Table2[[#This Row],[Current Month Low]])-1</f>
        <v>1.4583333333333393E-2</v>
      </c>
      <c r="AH384" s="2">
        <f>(Table2[[#This Row],[Current Month High]]/Table2[[#This Row],[Close Price]])-1</f>
        <v>0.11777647403930769</v>
      </c>
      <c r="AI384">
        <v>17.238681920406702</v>
      </c>
      <c r="AJ384">
        <v>78.793706293706293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-0.2</v>
      </c>
      <c r="AM384" t="s">
        <v>10506</v>
      </c>
      <c r="AN384">
        <v>-6.43</v>
      </c>
      <c r="AO384" t="s">
        <v>10506</v>
      </c>
      <c r="AP384">
        <v>1.7690727522858E-2</v>
      </c>
      <c r="AQ384">
        <f>(Table2[[#This Row],[Sharpe Ratio]]-AVERAGE(Table2[Sharpe Ratio]))/_xlfn.STDEV.P(Table2[Sharpe Ratio])</f>
        <v>-0.34558311888152388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-0.21970210872694035</v>
      </c>
      <c r="AS384">
        <f>_xlfn.RANK.AVG(Table2[[#This Row],[1Y Return vs Nifty Z-Score]],Table2[1Y Return vs Nifty Z-Score])</f>
        <v>294</v>
      </c>
      <c r="AT384">
        <f>_xlfn.RANK.AVG(Table2[[#This Row],[6M Return vs Nifty Z-Score]],Table2[6M Return vs Nifty Z-Score])</f>
        <v>415</v>
      </c>
      <c r="AU384">
        <f>_xlfn.RANK.AVG(Table2[[#This Row],[Sharpe Ratio Z-Score]],Table2[Sharpe Ratio Z-Score])</f>
        <v>434</v>
      </c>
      <c r="AV384">
        <f>(Table2[[#This Row],[Rank 1Y]]+Table2[[#This Row],[Rank 6M]]+Table2[[#This Row],[Rank Sharpe]])/3</f>
        <v>381</v>
      </c>
    </row>
    <row r="385" spans="1:48" x14ac:dyDescent="0.3">
      <c r="A385" t="s">
        <v>1670</v>
      </c>
      <c r="B385" t="s">
        <v>1671</v>
      </c>
      <c r="C385" t="s">
        <v>10464</v>
      </c>
      <c r="D385" t="s">
        <v>46</v>
      </c>
      <c r="E385">
        <v>4787.1815306099998</v>
      </c>
      <c r="F385">
        <v>59.3</v>
      </c>
      <c r="G385">
        <v>10.9508332607488</v>
      </c>
      <c r="H385">
        <f>(Table2[[#This Row],[1Y Return vs Nifty]]-AVERAGE(Table2[1Y Return vs Nifty]))/_xlfn.STDEV.P(Table2[1Y Return vs Nifty])</f>
        <v>-0.38441632819128346</v>
      </c>
      <c r="I385">
        <v>-18.929602070869599</v>
      </c>
      <c r="J385">
        <f>(Table2[[#This Row],[1M Return vs Nifty]]-AVERAGE(Table2[1M Return vs Nifty]))/_xlfn.STDEV.P(Table2[1M Return vs Nifty])</f>
        <v>-1.7482947622116034</v>
      </c>
      <c r="K385">
        <v>-14.1204391191557</v>
      </c>
      <c r="L385">
        <f>(Table2[[#This Row],[6M Return vs Nifty]]-AVERAGE(Table2[6M Return vs Nifty]))/_xlfn.STDEV.P(Table2[6M Return vs Nifty])</f>
        <v>-0.74305410473164968</v>
      </c>
      <c r="M385">
        <v>-4.0688208361756804</v>
      </c>
      <c r="N385">
        <f>(Table2[[#This Row],[1W Return vs Nifty]]-AVERAGE(Table2[1W Return vs Nifty]))/_xlfn.STDEV.P(Table2[1W Return vs Nifty])</f>
        <v>-0.36973495620146613</v>
      </c>
      <c r="O385">
        <v>62.67</v>
      </c>
      <c r="P385">
        <v>62.912530943608097</v>
      </c>
      <c r="Q385">
        <v>57.930072284321398</v>
      </c>
      <c r="R385">
        <v>34.1434647548501</v>
      </c>
      <c r="S385" s="2">
        <f>(Table2[[#This Row],[Close Price]]-Table2[[#This Row],[20D EMA]])/Table2[[#This Row],[20D EMA]]</f>
        <v>-5.3773735439604349E-2</v>
      </c>
      <c r="T385" s="2">
        <f>(Table2[[#This Row],[Close Price]]-Table2[[#This Row],[50D EMA]])/Table2[[#This Row],[50D EMA]]</f>
        <v>-5.7421484868351691E-2</v>
      </c>
      <c r="U385" s="2">
        <f>(Table2[[#This Row],[Close Price]]-Table2[[#This Row],[200D EMA]])/Table2[[#This Row],[200D EMA]]</f>
        <v>2.3647954536548482E-2</v>
      </c>
      <c r="V385">
        <v>1.2090963917514801</v>
      </c>
      <c r="W385">
        <v>57.85</v>
      </c>
      <c r="X385">
        <v>60.5</v>
      </c>
      <c r="Y385">
        <v>57.85</v>
      </c>
      <c r="Z385">
        <v>60.5</v>
      </c>
      <c r="AA385">
        <v>57.85</v>
      </c>
      <c r="AB385">
        <v>70</v>
      </c>
      <c r="AC385" s="2">
        <f>(Table2[[#This Row],[Close Price]]/Table2[[#This Row],[Day Low]])-1</f>
        <v>2.5064822817631782E-2</v>
      </c>
      <c r="AD385" s="2">
        <f>(Table2[[#This Row],[Day High]]/Table2[[#This Row],[Close Price]])-1</f>
        <v>2.0236087689713411E-2</v>
      </c>
      <c r="AE385" s="2">
        <f>(Table2[[#This Row],[Close Price]]/Table2[[#This Row],[Current Week Low]])-1</f>
        <v>2.5064822817631782E-2</v>
      </c>
      <c r="AF385" s="2">
        <f>(Table2[[#This Row],[Current Week High]]/Table2[[#This Row],[Close Price]])-1</f>
        <v>2.0236087689713411E-2</v>
      </c>
      <c r="AG385" s="2">
        <f>(Table2[[#This Row],[Close Price]]/Table2[[#This Row],[Current Month Low]])-1</f>
        <v>2.5064822817631782E-2</v>
      </c>
      <c r="AH385" s="2">
        <f>(Table2[[#This Row],[Current Month High]]/Table2[[#This Row],[Close Price]])-1</f>
        <v>0.18043844856661062</v>
      </c>
      <c r="AI385">
        <v>33.220910623945997</v>
      </c>
      <c r="AJ385">
        <v>41.022592152199699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-0.03</v>
      </c>
      <c r="AM385" t="s">
        <v>10506</v>
      </c>
      <c r="AN385">
        <v>-10.93</v>
      </c>
      <c r="AO385" t="s">
        <v>10506</v>
      </c>
      <c r="AP385">
        <v>0.126539386274125</v>
      </c>
      <c r="AQ385">
        <f>(Table2[[#This Row],[Sharpe Ratio]]-AVERAGE(Table2[Sharpe Ratio]))/_xlfn.STDEV.P(Table2[Sharpe Ratio])</f>
        <v>0.89353922633561544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431</v>
      </c>
      <c r="AT385">
        <f>_xlfn.RANK.AVG(Table2[[#This Row],[6M Return vs Nifty Z-Score]],Table2[6M Return vs Nifty Z-Score])</f>
        <v>568</v>
      </c>
      <c r="AU385">
        <f>_xlfn.RANK.AVG(Table2[[#This Row],[Sharpe Ratio Z-Score]],Table2[Sharpe Ratio Z-Score])</f>
        <v>144</v>
      </c>
      <c r="AV385">
        <f>(Table2[[#This Row],[Rank 1Y]]+Table2[[#This Row],[Rank 6M]]+Table2[[#This Row],[Rank Sharpe]])/3</f>
        <v>381</v>
      </c>
    </row>
    <row r="386" spans="1:48" x14ac:dyDescent="0.3">
      <c r="A386" t="s">
        <v>1397</v>
      </c>
      <c r="B386" t="s">
        <v>1398</v>
      </c>
      <c r="C386" t="s">
        <v>10465</v>
      </c>
      <c r="D386" t="s">
        <v>204</v>
      </c>
      <c r="E386">
        <v>7305.2009354800002</v>
      </c>
      <c r="F386">
        <v>527.6</v>
      </c>
      <c r="G386">
        <v>-3.1613363576010101</v>
      </c>
      <c r="H386">
        <f>(Table2[[#This Row],[1Y Return vs Nifty]]-AVERAGE(Table2[1Y Return vs Nifty]))/_xlfn.STDEV.P(Table2[1Y Return vs Nifty])</f>
        <v>-0.57688539361201585</v>
      </c>
      <c r="I386">
        <v>-3.4231130581287199</v>
      </c>
      <c r="J386">
        <f>(Table2[[#This Row],[1M Return vs Nifty]]-AVERAGE(Table2[1M Return vs Nifty]))/_xlfn.STDEV.P(Table2[1M Return vs Nifty])</f>
        <v>-7.522172405733149E-2</v>
      </c>
      <c r="K386">
        <v>22.696054423030901</v>
      </c>
      <c r="L386">
        <f>(Table2[[#This Row],[6M Return vs Nifty]]-AVERAGE(Table2[6M Return vs Nifty]))/_xlfn.STDEV.P(Table2[6M Return vs Nifty])</f>
        <v>0.47263691139202035</v>
      </c>
      <c r="M386">
        <v>-2.68180817570512</v>
      </c>
      <c r="N386">
        <f>(Table2[[#This Row],[1W Return vs Nifty]]-AVERAGE(Table2[1W Return vs Nifty]))/_xlfn.STDEV.P(Table2[1W Return vs Nifty])</f>
        <v>-2.0294128434875498E-2</v>
      </c>
      <c r="O386">
        <v>517.99</v>
      </c>
      <c r="P386">
        <v>489.15675606275897</v>
      </c>
      <c r="Q386">
        <v>432.18594357331699</v>
      </c>
      <c r="R386">
        <v>54.382512336805704</v>
      </c>
      <c r="S386" s="2">
        <f>(Table2[[#This Row],[Close Price]]-Table2[[#This Row],[20D EMA]])/Table2[[#This Row],[20D EMA]]</f>
        <v>1.8552481708141111E-2</v>
      </c>
      <c r="T386" s="2">
        <f>(Table2[[#This Row],[Close Price]]-Table2[[#This Row],[50D EMA]])/Table2[[#This Row],[50D EMA]]</f>
        <v>7.8590847332197067E-2</v>
      </c>
      <c r="U386" s="2">
        <f>(Table2[[#This Row],[Close Price]]-Table2[[#This Row],[200D EMA]])/Table2[[#This Row],[200D EMA]]</f>
        <v>0.22077084608027467</v>
      </c>
      <c r="V386">
        <v>0.74340081564817395</v>
      </c>
      <c r="W386">
        <v>500.55</v>
      </c>
      <c r="X386">
        <v>529</v>
      </c>
      <c r="Y386">
        <v>500.55</v>
      </c>
      <c r="Z386">
        <v>529</v>
      </c>
      <c r="AA386">
        <v>500.55</v>
      </c>
      <c r="AB386">
        <v>553.70000000000005</v>
      </c>
      <c r="AC386" s="2">
        <f>(Table2[[#This Row],[Close Price]]/Table2[[#This Row],[Day Low]])-1</f>
        <v>5.4040555389071931E-2</v>
      </c>
      <c r="AD386" s="2">
        <f>(Table2[[#This Row],[Day High]]/Table2[[#This Row],[Close Price]])-1</f>
        <v>2.6535253980286555E-3</v>
      </c>
      <c r="AE386" s="2">
        <f>(Table2[[#This Row],[Close Price]]/Table2[[#This Row],[Current Week Low]])-1</f>
        <v>5.4040555389071931E-2</v>
      </c>
      <c r="AF386" s="2">
        <f>(Table2[[#This Row],[Current Week High]]/Table2[[#This Row],[Close Price]])-1</f>
        <v>2.6535253980286555E-3</v>
      </c>
      <c r="AG386" s="2">
        <f>(Table2[[#This Row],[Close Price]]/Table2[[#This Row],[Current Month Low]])-1</f>
        <v>5.4040555389071931E-2</v>
      </c>
      <c r="AH386" s="2">
        <f>(Table2[[#This Row],[Current Month High]]/Table2[[#This Row],[Close Price]])-1</f>
        <v>4.9469294920394313E-2</v>
      </c>
      <c r="AI386">
        <v>4.9469294920394304</v>
      </c>
      <c r="AJ386">
        <v>49.144876325088298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0.14000000000000001</v>
      </c>
      <c r="AM386" t="s">
        <v>10507</v>
      </c>
      <c r="AN386">
        <v>1.21</v>
      </c>
      <c r="AO386" t="s">
        <v>10507</v>
      </c>
      <c r="AP386">
        <v>2.0073278149507E-2</v>
      </c>
      <c r="AQ386">
        <f>(Table2[[#This Row],[Sharpe Ratio]]-AVERAGE(Table2[Sharpe Ratio]))/_xlfn.STDEV.P(Table2[Sharpe Ratio])</f>
        <v>-0.31846039863893283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-0.51822473335113539</v>
      </c>
      <c r="AS386">
        <f>_xlfn.RANK.AVG(Table2[[#This Row],[1Y Return vs Nifty Z-Score]],Table2[1Y Return vs Nifty Z-Score])</f>
        <v>526</v>
      </c>
      <c r="AT386">
        <f>_xlfn.RANK.AVG(Table2[[#This Row],[6M Return vs Nifty Z-Score]],Table2[6M Return vs Nifty Z-Score])</f>
        <v>196</v>
      </c>
      <c r="AU386">
        <f>_xlfn.RANK.AVG(Table2[[#This Row],[Sharpe Ratio Z-Score]],Table2[Sharpe Ratio Z-Score])</f>
        <v>422</v>
      </c>
      <c r="AV386">
        <f>(Table2[[#This Row],[Rank 1Y]]+Table2[[#This Row],[Rank 6M]]+Table2[[#This Row],[Rank Sharpe]])/3</f>
        <v>381.33333333333331</v>
      </c>
    </row>
    <row r="387" spans="1:48" x14ac:dyDescent="0.3">
      <c r="A387" t="s">
        <v>401</v>
      </c>
      <c r="B387" t="s">
        <v>402</v>
      </c>
      <c r="C387" t="s">
        <v>10468</v>
      </c>
      <c r="D387" t="s">
        <v>132</v>
      </c>
      <c r="E387">
        <v>59182.166340791999</v>
      </c>
      <c r="F387">
        <v>143.28</v>
      </c>
      <c r="G387">
        <v>35.2481922599911</v>
      </c>
      <c r="H387">
        <f>(Table2[[#This Row],[1Y Return vs Nifty]]-AVERAGE(Table2[1Y Return vs Nifty]))/_xlfn.STDEV.P(Table2[1Y Return vs Nifty])</f>
        <v>-5.3036384125459038E-2</v>
      </c>
      <c r="I387">
        <v>-9.2680236564998708</v>
      </c>
      <c r="J387">
        <f>(Table2[[#This Row],[1M Return vs Nifty]]-AVERAGE(Table2[1M Return vs Nifty]))/_xlfn.STDEV.P(Table2[1M Return vs Nifty])</f>
        <v>-0.70585850615043177</v>
      </c>
      <c r="K387">
        <v>18.074093056130401</v>
      </c>
      <c r="L387">
        <f>(Table2[[#This Row],[6M Return vs Nifty]]-AVERAGE(Table2[6M Return vs Nifty]))/_xlfn.STDEV.P(Table2[6M Return vs Nifty])</f>
        <v>0.32001844151592634</v>
      </c>
      <c r="M387">
        <v>-5.7271282406397797</v>
      </c>
      <c r="N387">
        <f>(Table2[[#This Row],[1W Return vs Nifty]]-AVERAGE(Table2[1W Return vs Nifty]))/_xlfn.STDEV.P(Table2[1W Return vs Nifty])</f>
        <v>-0.78752516722290389</v>
      </c>
      <c r="O387">
        <v>149.79</v>
      </c>
      <c r="P387">
        <v>151.043557403573</v>
      </c>
      <c r="Q387">
        <v>132.341874160309</v>
      </c>
      <c r="R387">
        <v>33.237454773871697</v>
      </c>
      <c r="S387" s="2">
        <f>(Table2[[#This Row],[Close Price]]-Table2[[#This Row],[20D EMA]])/Table2[[#This Row],[20D EMA]]</f>
        <v>-4.3460845183256498E-2</v>
      </c>
      <c r="T387" s="2">
        <f>(Table2[[#This Row],[Close Price]]-Table2[[#This Row],[50D EMA]])/Table2[[#This Row],[50D EMA]]</f>
        <v>-5.1399460771634028E-2</v>
      </c>
      <c r="U387" s="2">
        <f>(Table2[[#This Row],[Close Price]]-Table2[[#This Row],[200D EMA]])/Table2[[#This Row],[200D EMA]]</f>
        <v>8.2650528482325805E-2</v>
      </c>
      <c r="V387">
        <v>0.74420491109339504</v>
      </c>
      <c r="W387">
        <v>138.22</v>
      </c>
      <c r="X387">
        <v>143.6</v>
      </c>
      <c r="Y387">
        <v>138.22</v>
      </c>
      <c r="Z387">
        <v>143.6</v>
      </c>
      <c r="AA387">
        <v>138.22</v>
      </c>
      <c r="AB387">
        <v>158.75</v>
      </c>
      <c r="AC387" s="2">
        <f>(Table2[[#This Row],[Close Price]]/Table2[[#This Row],[Day Low]])-1</f>
        <v>3.6608305599768576E-2</v>
      </c>
      <c r="AD387" s="2">
        <f>(Table2[[#This Row],[Day High]]/Table2[[#This Row],[Close Price]])-1</f>
        <v>2.2333891680625939E-3</v>
      </c>
      <c r="AE387" s="2">
        <f>(Table2[[#This Row],[Close Price]]/Table2[[#This Row],[Current Week Low]])-1</f>
        <v>3.6608305599768576E-2</v>
      </c>
      <c r="AF387" s="2">
        <f>(Table2[[#This Row],[Current Week High]]/Table2[[#This Row],[Close Price]])-1</f>
        <v>2.2333891680625939E-3</v>
      </c>
      <c r="AG387" s="2">
        <f>(Table2[[#This Row],[Close Price]]/Table2[[#This Row],[Current Month Low]])-1</f>
        <v>3.6608305599768576E-2</v>
      </c>
      <c r="AH387" s="2">
        <f>(Table2[[#This Row],[Current Month High]]/Table2[[#This Row],[Close Price]])-1</f>
        <v>0.10797040759352305</v>
      </c>
      <c r="AI387">
        <v>22.3827470686767</v>
      </c>
      <c r="AJ387">
        <v>75.158924205378895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-0.14000000000000001</v>
      </c>
      <c r="AM387" t="s">
        <v>10506</v>
      </c>
      <c r="AN387">
        <v>-5.5</v>
      </c>
      <c r="AO387" t="s">
        <v>10506</v>
      </c>
      <c r="AP387">
        <v>-3.8421694231619001E-2</v>
      </c>
      <c r="AQ387">
        <f>(Table2[[#This Row],[Sharpe Ratio]]-AVERAGE(Table2[Sharpe Ratio]))/_xlfn.STDEV.P(Table2[Sharpe Ratio])</f>
        <v>-0.98436136785477035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301</v>
      </c>
      <c r="AT387">
        <f>_xlfn.RANK.AVG(Table2[[#This Row],[6M Return vs Nifty Z-Score]],Table2[6M Return vs Nifty Z-Score])</f>
        <v>232</v>
      </c>
      <c r="AU387">
        <f>_xlfn.RANK.AVG(Table2[[#This Row],[Sharpe Ratio Z-Score]],Table2[Sharpe Ratio Z-Score])</f>
        <v>612</v>
      </c>
      <c r="AV387">
        <f>(Table2[[#This Row],[Rank 1Y]]+Table2[[#This Row],[Rank 6M]]+Table2[[#This Row],[Rank Sharpe]])/3</f>
        <v>381.66666666666669</v>
      </c>
    </row>
    <row r="388" spans="1:48" x14ac:dyDescent="0.3">
      <c r="A388" t="s">
        <v>1475</v>
      </c>
      <c r="B388" t="s">
        <v>1476</v>
      </c>
      <c r="C388" t="s">
        <v>10475</v>
      </c>
      <c r="D388" t="s">
        <v>352</v>
      </c>
      <c r="E388">
        <v>6585.6889598500002</v>
      </c>
      <c r="F388">
        <v>338.65</v>
      </c>
      <c r="G388">
        <v>34.749830512622502</v>
      </c>
      <c r="H388">
        <f>(Table2[[#This Row],[1Y Return vs Nifty]]-AVERAGE(Table2[1Y Return vs Nifty]))/_xlfn.STDEV.P(Table2[1Y Return vs Nifty])</f>
        <v>-5.9833299295239527E-2</v>
      </c>
      <c r="I388">
        <v>-5.3111406643031103</v>
      </c>
      <c r="J388">
        <f>(Table2[[#This Row],[1M Return vs Nifty]]-AVERAGE(Table2[1M Return vs Nifty]))/_xlfn.STDEV.P(Table2[1M Return vs Nifty])</f>
        <v>-0.278930512074135</v>
      </c>
      <c r="K388">
        <v>20.104535539145299</v>
      </c>
      <c r="L388">
        <f>(Table2[[#This Row],[6M Return vs Nifty]]-AVERAGE(Table2[6M Return vs Nifty]))/_xlfn.STDEV.P(Table2[6M Return vs Nifty])</f>
        <v>0.38706422583345279</v>
      </c>
      <c r="M388">
        <v>-6.3679471646706203</v>
      </c>
      <c r="N388">
        <f>(Table2[[#This Row],[1W Return vs Nifty]]-AVERAGE(Table2[1W Return vs Nifty]))/_xlfn.STDEV.P(Table2[1W Return vs Nifty])</f>
        <v>-0.94897163533651341</v>
      </c>
      <c r="O388">
        <v>329.98</v>
      </c>
      <c r="P388">
        <v>310.11114343596898</v>
      </c>
      <c r="Q388">
        <v>269.38201231252998</v>
      </c>
      <c r="R388">
        <v>53.732016872015301</v>
      </c>
      <c r="S388" s="2">
        <f>(Table2[[#This Row],[Close Price]]-Table2[[#This Row],[20D EMA]])/Table2[[#This Row],[20D EMA]]</f>
        <v>2.6274319655736587E-2</v>
      </c>
      <c r="T388" s="2">
        <f>(Table2[[#This Row],[Close Price]]-Table2[[#This Row],[50D EMA]])/Table2[[#This Row],[50D EMA]]</f>
        <v>9.202783314338922E-2</v>
      </c>
      <c r="U388" s="2">
        <f>(Table2[[#This Row],[Close Price]]-Table2[[#This Row],[200D EMA]])/Table2[[#This Row],[200D EMA]]</f>
        <v>0.25713664803686703</v>
      </c>
      <c r="V388">
        <v>1.1998172289035001</v>
      </c>
      <c r="W388">
        <v>318.05</v>
      </c>
      <c r="X388">
        <v>340.9</v>
      </c>
      <c r="Y388">
        <v>318.05</v>
      </c>
      <c r="Z388">
        <v>340.9</v>
      </c>
      <c r="AA388">
        <v>310.85000000000002</v>
      </c>
      <c r="AB388">
        <v>357.7</v>
      </c>
      <c r="AC388" s="2">
        <f>(Table2[[#This Row],[Close Price]]/Table2[[#This Row],[Day Low]])-1</f>
        <v>6.4769690300267246E-2</v>
      </c>
      <c r="AD388" s="2">
        <f>(Table2[[#This Row],[Day High]]/Table2[[#This Row],[Close Price]])-1</f>
        <v>6.6440277572714646E-3</v>
      </c>
      <c r="AE388" s="2">
        <f>(Table2[[#This Row],[Close Price]]/Table2[[#This Row],[Current Week Low]])-1</f>
        <v>6.4769690300267246E-2</v>
      </c>
      <c r="AF388" s="2">
        <f>(Table2[[#This Row],[Current Week High]]/Table2[[#This Row],[Close Price]])-1</f>
        <v>6.6440277572714646E-3</v>
      </c>
      <c r="AG388" s="2">
        <f>(Table2[[#This Row],[Close Price]]/Table2[[#This Row],[Current Month Low]])-1</f>
        <v>8.943220202670088E-2</v>
      </c>
      <c r="AH388" s="2">
        <f>(Table2[[#This Row],[Current Month High]]/Table2[[#This Row],[Close Price]])-1</f>
        <v>5.6252768344899007E-2</v>
      </c>
      <c r="AI388">
        <v>5.6252768344898998</v>
      </c>
      <c r="AJ388">
        <v>65.114578254509993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0.2</v>
      </c>
      <c r="AM388" t="s">
        <v>10507</v>
      </c>
      <c r="AN388">
        <v>1.39</v>
      </c>
      <c r="AO388" t="s">
        <v>10507</v>
      </c>
      <c r="AP388">
        <v>-4.4892272391816999E-2</v>
      </c>
      <c r="AQ388">
        <f>(Table2[[#This Row],[Sharpe Ratio]]-AVERAGE(Table2[Sharpe Ratio]))/_xlfn.STDEV.P(Table2[Sharpe Ratio])</f>
        <v>-1.0580217884493606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-1.9586930093217956</v>
      </c>
      <c r="AS388">
        <f>_xlfn.RANK.AVG(Table2[[#This Row],[1Y Return vs Nifty Z-Score]],Table2[1Y Return vs Nifty Z-Score])</f>
        <v>305</v>
      </c>
      <c r="AT388">
        <f>_xlfn.RANK.AVG(Table2[[#This Row],[6M Return vs Nifty Z-Score]],Table2[6M Return vs Nifty Z-Score])</f>
        <v>217</v>
      </c>
      <c r="AU388">
        <f>_xlfn.RANK.AVG(Table2[[#This Row],[Sharpe Ratio Z-Score]],Table2[Sharpe Ratio Z-Score])</f>
        <v>623</v>
      </c>
      <c r="AV388">
        <f>(Table2[[#This Row],[Rank 1Y]]+Table2[[#This Row],[Rank 6M]]+Table2[[#This Row],[Rank Sharpe]])/3</f>
        <v>381.66666666666669</v>
      </c>
    </row>
    <row r="389" spans="1:48" x14ac:dyDescent="0.3">
      <c r="A389" t="s">
        <v>1766</v>
      </c>
      <c r="B389" t="s">
        <v>1767</v>
      </c>
      <c r="C389" t="s">
        <v>10475</v>
      </c>
      <c r="D389" t="s">
        <v>549</v>
      </c>
      <c r="E389">
        <v>4108.9098630600001</v>
      </c>
      <c r="F389">
        <v>358.7</v>
      </c>
      <c r="G389">
        <v>-4.7537900678685396</v>
      </c>
      <c r="H389">
        <f>(Table2[[#This Row],[1Y Return vs Nifty]]-AVERAGE(Table2[1Y Return vs Nifty]))/_xlfn.STDEV.P(Table2[1Y Return vs Nifty])</f>
        <v>-0.59860410063084568</v>
      </c>
      <c r="I389">
        <v>-11.7128761239653</v>
      </c>
      <c r="J389">
        <f>(Table2[[#This Row],[1M Return vs Nifty]]-AVERAGE(Table2[1M Return vs Nifty]))/_xlfn.STDEV.P(Table2[1M Return vs Nifty])</f>
        <v>-0.96964592715982145</v>
      </c>
      <c r="K389">
        <v>-2.6846572508579598</v>
      </c>
      <c r="L389">
        <f>(Table2[[#This Row],[6M Return vs Nifty]]-AVERAGE(Table2[6M Return vs Nifty]))/_xlfn.STDEV.P(Table2[6M Return vs Nifty])</f>
        <v>-0.36544135723549492</v>
      </c>
      <c r="M389">
        <v>-1.8394638372963801</v>
      </c>
      <c r="N389">
        <f>(Table2[[#This Row],[1W Return vs Nifty]]-AVERAGE(Table2[1W Return vs Nifty]))/_xlfn.STDEV.P(Table2[1W Return vs Nifty])</f>
        <v>0.19192419607428196</v>
      </c>
      <c r="O389">
        <v>372.87</v>
      </c>
      <c r="P389">
        <v>372.04279544295798</v>
      </c>
      <c r="Q389">
        <v>355.31270198431201</v>
      </c>
      <c r="R389">
        <v>27.538411167339099</v>
      </c>
      <c r="S389" s="2">
        <f>(Table2[[#This Row],[Close Price]]-Table2[[#This Row],[20D EMA]])/Table2[[#This Row],[20D EMA]]</f>
        <v>-3.8002520985866428E-2</v>
      </c>
      <c r="T389" s="2">
        <f>(Table2[[#This Row],[Close Price]]-Table2[[#This Row],[50D EMA]])/Table2[[#This Row],[50D EMA]]</f>
        <v>-3.5863603882106958E-2</v>
      </c>
      <c r="U389" s="2">
        <f>(Table2[[#This Row],[Close Price]]-Table2[[#This Row],[200D EMA]])/Table2[[#This Row],[200D EMA]]</f>
        <v>9.533287148956281E-3</v>
      </c>
      <c r="V389">
        <v>0.63740874827562399</v>
      </c>
      <c r="W389">
        <v>355.8</v>
      </c>
      <c r="X389">
        <v>364.65</v>
      </c>
      <c r="Y389">
        <v>355.8</v>
      </c>
      <c r="Z389">
        <v>364.65</v>
      </c>
      <c r="AA389">
        <v>355.8</v>
      </c>
      <c r="AB389">
        <v>401.55</v>
      </c>
      <c r="AC389" s="2">
        <f>(Table2[[#This Row],[Close Price]]/Table2[[#This Row],[Day Low]])-1</f>
        <v>8.150646430578945E-3</v>
      </c>
      <c r="AD389" s="2">
        <f>(Table2[[#This Row],[Day High]]/Table2[[#This Row],[Close Price]])-1</f>
        <v>1.6587677725118377E-2</v>
      </c>
      <c r="AE389" s="2">
        <f>(Table2[[#This Row],[Close Price]]/Table2[[#This Row],[Current Week Low]])-1</f>
        <v>8.150646430578945E-3</v>
      </c>
      <c r="AF389" s="2">
        <f>(Table2[[#This Row],[Current Week High]]/Table2[[#This Row],[Close Price]])-1</f>
        <v>1.6587677725118377E-2</v>
      </c>
      <c r="AG389" s="2">
        <f>(Table2[[#This Row],[Close Price]]/Table2[[#This Row],[Current Month Low]])-1</f>
        <v>8.150646430578945E-3</v>
      </c>
      <c r="AH389" s="2">
        <f>(Table2[[#This Row],[Current Month High]]/Table2[[#This Row],[Close Price]])-1</f>
        <v>0.11945915807081131</v>
      </c>
      <c r="AI389">
        <v>27.9202676331196</v>
      </c>
      <c r="AJ389">
        <v>30.436363636363598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-0.08</v>
      </c>
      <c r="AM389" t="s">
        <v>10506</v>
      </c>
      <c r="AN389">
        <v>-9.07</v>
      </c>
      <c r="AO389" t="s">
        <v>10506</v>
      </c>
      <c r="AP389">
        <v>0.116746140691629</v>
      </c>
      <c r="AQ389">
        <f>(Table2[[#This Row],[Sharpe Ratio]]-AVERAGE(Table2[Sharpe Ratio]))/_xlfn.STDEV.P(Table2[Sharpe Ratio])</f>
        <v>0.78205388905461215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-0.95971329989726795</v>
      </c>
      <c r="AS389">
        <f>_xlfn.RANK.AVG(Table2[[#This Row],[1Y Return vs Nifty Z-Score]],Table2[1Y Return vs Nifty Z-Score])</f>
        <v>544</v>
      </c>
      <c r="AT389">
        <f>_xlfn.RANK.AVG(Table2[[#This Row],[6M Return vs Nifty Z-Score]],Table2[6M Return vs Nifty Z-Score])</f>
        <v>440</v>
      </c>
      <c r="AU389">
        <f>_xlfn.RANK.AVG(Table2[[#This Row],[Sharpe Ratio Z-Score]],Table2[Sharpe Ratio Z-Score])</f>
        <v>163</v>
      </c>
      <c r="AV389">
        <f>(Table2[[#This Row],[Rank 1Y]]+Table2[[#This Row],[Rank 6M]]+Table2[[#This Row],[Rank Sharpe]])/3</f>
        <v>382.33333333333331</v>
      </c>
    </row>
    <row r="390" spans="1:48" x14ac:dyDescent="0.3">
      <c r="A390" t="s">
        <v>1712</v>
      </c>
      <c r="B390" t="s">
        <v>1713</v>
      </c>
      <c r="C390" t="s">
        <v>10465</v>
      </c>
      <c r="D390" t="s">
        <v>268</v>
      </c>
      <c r="E390">
        <v>4461.1762377599998</v>
      </c>
      <c r="F390">
        <v>1421.1</v>
      </c>
      <c r="G390">
        <v>-1.6941557324222001</v>
      </c>
      <c r="H390">
        <f>(Table2[[#This Row],[1Y Return vs Nifty]]-AVERAGE(Table2[1Y Return vs Nifty]))/_xlfn.STDEV.P(Table2[1Y Return vs Nifty])</f>
        <v>-0.55687522569535564</v>
      </c>
      <c r="I390">
        <v>7.8194368580768403</v>
      </c>
      <c r="J390">
        <f>(Table2[[#This Row],[1M Return vs Nifty]]-AVERAGE(Table2[1M Return vs Nifty]))/_xlfn.STDEV.P(Table2[1M Return vs Nifty])</f>
        <v>1.1377934936010443</v>
      </c>
      <c r="K390">
        <v>-3.2146595487026501</v>
      </c>
      <c r="L390">
        <f>(Table2[[#This Row],[6M Return vs Nifty]]-AVERAGE(Table2[6M Return vs Nifty]))/_xlfn.STDEV.P(Table2[6M Return vs Nifty])</f>
        <v>-0.38294218281727915</v>
      </c>
      <c r="M390">
        <v>-2.4278180888575598</v>
      </c>
      <c r="N390">
        <f>(Table2[[#This Row],[1W Return vs Nifty]]-AVERAGE(Table2[1W Return vs Nifty]))/_xlfn.STDEV.P(Table2[1W Return vs Nifty])</f>
        <v>4.3695558697762982E-2</v>
      </c>
      <c r="O390">
        <v>1407.6</v>
      </c>
      <c r="P390">
        <v>1347.0311579597401</v>
      </c>
      <c r="Q390">
        <v>1221.23234491619</v>
      </c>
      <c r="R390">
        <v>48.644275368187003</v>
      </c>
      <c r="S390" s="2">
        <f>(Table2[[#This Row],[Close Price]]-Table2[[#This Row],[20D EMA]])/Table2[[#This Row],[20D EMA]]</f>
        <v>9.5907928388746806E-3</v>
      </c>
      <c r="T390" s="2">
        <f>(Table2[[#This Row],[Close Price]]-Table2[[#This Row],[50D EMA]])/Table2[[#This Row],[50D EMA]]</f>
        <v>5.498673256559785E-2</v>
      </c>
      <c r="U390" s="2">
        <f>(Table2[[#This Row],[Close Price]]-Table2[[#This Row],[200D EMA]])/Table2[[#This Row],[200D EMA]]</f>
        <v>0.16366063011336829</v>
      </c>
      <c r="V390">
        <v>1.0197147443064301</v>
      </c>
      <c r="W390">
        <v>1413.75</v>
      </c>
      <c r="X390">
        <v>1435</v>
      </c>
      <c r="Y390">
        <v>1413.75</v>
      </c>
      <c r="Z390">
        <v>1435</v>
      </c>
      <c r="AA390">
        <v>1380</v>
      </c>
      <c r="AB390">
        <v>1526.6</v>
      </c>
      <c r="AC390" s="2">
        <f>(Table2[[#This Row],[Close Price]]/Table2[[#This Row],[Day Low]])-1</f>
        <v>5.198938992042379E-3</v>
      </c>
      <c r="AD390" s="2">
        <f>(Table2[[#This Row],[Day High]]/Table2[[#This Row],[Close Price]])-1</f>
        <v>9.7811554429667602E-3</v>
      </c>
      <c r="AE390" s="2">
        <f>(Table2[[#This Row],[Close Price]]/Table2[[#This Row],[Current Week Low]])-1</f>
        <v>5.198938992042379E-3</v>
      </c>
      <c r="AF390" s="2">
        <f>(Table2[[#This Row],[Current Week High]]/Table2[[#This Row],[Close Price]])-1</f>
        <v>9.7811554429667602E-3</v>
      </c>
      <c r="AG390" s="2">
        <f>(Table2[[#This Row],[Close Price]]/Table2[[#This Row],[Current Month Low]])-1</f>
        <v>2.978260869565208E-2</v>
      </c>
      <c r="AH390" s="2">
        <f>(Table2[[#This Row],[Current Month High]]/Table2[[#This Row],[Close Price]])-1</f>
        <v>7.4238266131869679E-2</v>
      </c>
      <c r="AI390">
        <v>7.4238266131869599</v>
      </c>
      <c r="AJ390">
        <v>47.432306255835599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-0.02</v>
      </c>
      <c r="AM390" t="s">
        <v>10506</v>
      </c>
      <c r="AN390">
        <v>-2.61</v>
      </c>
      <c r="AO390" t="s">
        <v>10506</v>
      </c>
      <c r="AP390">
        <v>0.10309619955367</v>
      </c>
      <c r="AQ390">
        <f>(Table2[[#This Row],[Sharpe Ratio]]-AVERAGE(Table2[Sharpe Ratio]))/_xlfn.STDEV.P(Table2[Sharpe Ratio])</f>
        <v>0.6266643117370434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0.86833595552321574</v>
      </c>
      <c r="AS390">
        <f>_xlfn.RANK.AVG(Table2[[#This Row],[1Y Return vs Nifty Z-Score]],Table2[1Y Return vs Nifty Z-Score])</f>
        <v>512</v>
      </c>
      <c r="AT390">
        <f>_xlfn.RANK.AVG(Table2[[#This Row],[6M Return vs Nifty Z-Score]],Table2[6M Return vs Nifty Z-Score])</f>
        <v>448</v>
      </c>
      <c r="AU390">
        <f>_xlfn.RANK.AVG(Table2[[#This Row],[Sharpe Ratio Z-Score]],Table2[Sharpe Ratio Z-Score])</f>
        <v>196</v>
      </c>
      <c r="AV390">
        <f>(Table2[[#This Row],[Rank 1Y]]+Table2[[#This Row],[Rank 6M]]+Table2[[#This Row],[Rank Sharpe]])/3</f>
        <v>385.33333333333331</v>
      </c>
    </row>
    <row r="391" spans="1:48" x14ac:dyDescent="0.3">
      <c r="A391" t="s">
        <v>648</v>
      </c>
      <c r="B391" t="s">
        <v>649</v>
      </c>
      <c r="C391" t="s">
        <v>10473</v>
      </c>
      <c r="D391" t="s">
        <v>365</v>
      </c>
      <c r="E391">
        <v>27899.013526120001</v>
      </c>
      <c r="F391">
        <v>433.7</v>
      </c>
      <c r="G391">
        <v>25.474418095987701</v>
      </c>
      <c r="H391">
        <f>(Table2[[#This Row],[1Y Return vs Nifty]]-AVERAGE(Table2[1Y Return vs Nifty]))/_xlfn.STDEV.P(Table2[1Y Return vs Nifty])</f>
        <v>-0.18633616933587832</v>
      </c>
      <c r="I391">
        <v>-3.1314067659003002</v>
      </c>
      <c r="J391">
        <f>(Table2[[#This Row],[1M Return vs Nifty]]-AVERAGE(Table2[1M Return vs Nifty]))/_xlfn.STDEV.P(Table2[1M Return vs Nifty])</f>
        <v>-4.3748066017376866E-2</v>
      </c>
      <c r="K391">
        <v>30.829211339913499</v>
      </c>
      <c r="L391">
        <f>(Table2[[#This Row],[6M Return vs Nifty]]-AVERAGE(Table2[6M Return vs Nifty]))/_xlfn.STDEV.P(Table2[6M Return vs Nifty])</f>
        <v>0.74119605011740342</v>
      </c>
      <c r="M391">
        <v>-0.760012521456227</v>
      </c>
      <c r="N391">
        <f>(Table2[[#This Row],[1W Return vs Nifty]]-AVERAGE(Table2[1W Return vs Nifty]))/_xlfn.STDEV.P(Table2[1W Return vs Nifty])</f>
        <v>0.46387871537401754</v>
      </c>
      <c r="O391">
        <v>422.72</v>
      </c>
      <c r="P391">
        <v>399.79689530221901</v>
      </c>
      <c r="Q391">
        <v>341.43622661556901</v>
      </c>
      <c r="R391">
        <v>65.405168512923595</v>
      </c>
      <c r="S391" s="2">
        <f>(Table2[[#This Row],[Close Price]]-Table2[[#This Row],[20D EMA]])/Table2[[#This Row],[20D EMA]]</f>
        <v>2.597464042392118E-2</v>
      </c>
      <c r="T391" s="2">
        <f>(Table2[[#This Row],[Close Price]]-Table2[[#This Row],[50D EMA]])/Table2[[#This Row],[50D EMA]]</f>
        <v>8.4800820356927875E-2</v>
      </c>
      <c r="U391" s="2">
        <f>(Table2[[#This Row],[Close Price]]-Table2[[#This Row],[200D EMA]])/Table2[[#This Row],[200D EMA]]</f>
        <v>0.2702225663017091</v>
      </c>
      <c r="V391">
        <v>0.91383453940675696</v>
      </c>
      <c r="W391">
        <v>419.9</v>
      </c>
      <c r="X391">
        <v>435</v>
      </c>
      <c r="Y391">
        <v>419.9</v>
      </c>
      <c r="Z391">
        <v>435</v>
      </c>
      <c r="AA391">
        <v>403.95</v>
      </c>
      <c r="AB391">
        <v>441.95</v>
      </c>
      <c r="AC391" s="2">
        <f>(Table2[[#This Row],[Close Price]]/Table2[[#This Row],[Day Low]])-1</f>
        <v>3.2864967849487892E-2</v>
      </c>
      <c r="AD391" s="2">
        <f>(Table2[[#This Row],[Day High]]/Table2[[#This Row],[Close Price]])-1</f>
        <v>2.9974636845746527E-3</v>
      </c>
      <c r="AE391" s="2">
        <f>(Table2[[#This Row],[Close Price]]/Table2[[#This Row],[Current Week Low]])-1</f>
        <v>3.2864967849487892E-2</v>
      </c>
      <c r="AF391" s="2">
        <f>(Table2[[#This Row],[Current Week High]]/Table2[[#This Row],[Close Price]])-1</f>
        <v>2.9974636845746527E-3</v>
      </c>
      <c r="AG391" s="2">
        <f>(Table2[[#This Row],[Close Price]]/Table2[[#This Row],[Current Month Low]])-1</f>
        <v>7.3647728679292035E-2</v>
      </c>
      <c r="AH391" s="2">
        <f>(Table2[[#This Row],[Current Month High]]/Table2[[#This Row],[Close Price]])-1</f>
        <v>1.9022365690569476E-2</v>
      </c>
      <c r="AI391">
        <v>1.9022365690569401</v>
      </c>
      <c r="AJ391">
        <v>66.009569377990402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0.22</v>
      </c>
      <c r="AM391" t="s">
        <v>10507</v>
      </c>
      <c r="AN391">
        <v>5.47</v>
      </c>
      <c r="AO391" t="s">
        <v>10507</v>
      </c>
      <c r="AP391">
        <v>-7.3105979080156994E-2</v>
      </c>
      <c r="AQ391">
        <f>(Table2[[#This Row],[Sharpe Ratio]]-AVERAGE(Table2[Sharpe Ratio]))/_xlfn.STDEV.P(Table2[Sharpe Ratio])</f>
        <v>-1.3792038296430229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-0.40421329950485702</v>
      </c>
      <c r="AS391">
        <f>_xlfn.RANK.AVG(Table2[[#This Row],[1Y Return vs Nifty Z-Score]],Table2[1Y Return vs Nifty Z-Score])</f>
        <v>353</v>
      </c>
      <c r="AT391">
        <f>_xlfn.RANK.AVG(Table2[[#This Row],[6M Return vs Nifty Z-Score]],Table2[6M Return vs Nifty Z-Score])</f>
        <v>134</v>
      </c>
      <c r="AU391">
        <f>_xlfn.RANK.AVG(Table2[[#This Row],[Sharpe Ratio Z-Score]],Table2[Sharpe Ratio Z-Score])</f>
        <v>671</v>
      </c>
      <c r="AV391">
        <f>(Table2[[#This Row],[Rank 1Y]]+Table2[[#This Row],[Rank 6M]]+Table2[[#This Row],[Rank Sharpe]])/3</f>
        <v>386</v>
      </c>
    </row>
    <row r="392" spans="1:48" x14ac:dyDescent="0.3">
      <c r="A392" t="s">
        <v>854</v>
      </c>
      <c r="B392" t="s">
        <v>855</v>
      </c>
      <c r="C392" t="s">
        <v>10463</v>
      </c>
      <c r="D392" t="s">
        <v>122</v>
      </c>
      <c r="E392">
        <v>17702.020125999999</v>
      </c>
      <c r="F392">
        <v>707</v>
      </c>
      <c r="G392">
        <v>25.993200249781999</v>
      </c>
      <c r="H392">
        <f>(Table2[[#This Row],[1Y Return vs Nifty]]-AVERAGE(Table2[1Y Return vs Nifty]))/_xlfn.STDEV.P(Table2[1Y Return vs Nifty])</f>
        <v>-0.17926075010566225</v>
      </c>
      <c r="I392">
        <v>-7.3609498401325002</v>
      </c>
      <c r="J392">
        <f>(Table2[[#This Row],[1M Return vs Nifty]]-AVERAGE(Table2[1M Return vs Nifty]))/_xlfn.STDEV.P(Table2[1M Return vs Nifty])</f>
        <v>-0.50009472678602462</v>
      </c>
      <c r="K392">
        <v>10.276721895276699</v>
      </c>
      <c r="L392">
        <f>(Table2[[#This Row],[6M Return vs Nifty]]-AVERAGE(Table2[6M Return vs Nifty]))/_xlfn.STDEV.P(Table2[6M Return vs Nifty])</f>
        <v>6.254704330224814E-2</v>
      </c>
      <c r="M392">
        <v>-1.75589436348301</v>
      </c>
      <c r="N392">
        <f>(Table2[[#This Row],[1W Return vs Nifty]]-AVERAGE(Table2[1W Return vs Nifty]))/_xlfn.STDEV.P(Table2[1W Return vs Nifty])</f>
        <v>0.21297850000216043</v>
      </c>
      <c r="O392">
        <v>700.96</v>
      </c>
      <c r="P392">
        <v>660.58907555341796</v>
      </c>
      <c r="Q392">
        <v>565.037299737485</v>
      </c>
      <c r="R392">
        <v>52.258103814995202</v>
      </c>
      <c r="S392" s="2">
        <f>(Table2[[#This Row],[Close Price]]-Table2[[#This Row],[20D EMA]])/Table2[[#This Row],[20D EMA]]</f>
        <v>8.6167541657155376E-3</v>
      </c>
      <c r="T392" s="2">
        <f>(Table2[[#This Row],[Close Price]]-Table2[[#This Row],[50D EMA]])/Table2[[#This Row],[50D EMA]]</f>
        <v>7.025687551326916E-2</v>
      </c>
      <c r="U392" s="2">
        <f>(Table2[[#This Row],[Close Price]]-Table2[[#This Row],[200D EMA]])/Table2[[#This Row],[200D EMA]]</f>
        <v>0.25124482990498243</v>
      </c>
      <c r="V392">
        <v>0.57346469939289402</v>
      </c>
      <c r="W392">
        <v>688.1</v>
      </c>
      <c r="X392">
        <v>718.4</v>
      </c>
      <c r="Y392">
        <v>688.1</v>
      </c>
      <c r="Z392">
        <v>718.4</v>
      </c>
      <c r="AA392">
        <v>685.25</v>
      </c>
      <c r="AB392">
        <v>739</v>
      </c>
      <c r="AC392" s="2">
        <f>(Table2[[#This Row],[Close Price]]/Table2[[#This Row],[Day Low]])-1</f>
        <v>2.746693794506605E-2</v>
      </c>
      <c r="AD392" s="2">
        <f>(Table2[[#This Row],[Day High]]/Table2[[#This Row],[Close Price]])-1</f>
        <v>1.6124469589816171E-2</v>
      </c>
      <c r="AE392" s="2">
        <f>(Table2[[#This Row],[Close Price]]/Table2[[#This Row],[Current Week Low]])-1</f>
        <v>2.746693794506605E-2</v>
      </c>
      <c r="AF392" s="2">
        <f>(Table2[[#This Row],[Current Week High]]/Table2[[#This Row],[Close Price]])-1</f>
        <v>1.6124469589816171E-2</v>
      </c>
      <c r="AG392" s="2">
        <f>(Table2[[#This Row],[Close Price]]/Table2[[#This Row],[Current Month Low]])-1</f>
        <v>3.1740240788033613E-2</v>
      </c>
      <c r="AH392" s="2">
        <f>(Table2[[#This Row],[Current Month High]]/Table2[[#This Row],[Close Price]])-1</f>
        <v>4.526166902404527E-2</v>
      </c>
      <c r="AI392">
        <v>5.6577086280056497</v>
      </c>
      <c r="AJ392">
        <v>57.041314971123903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0.19</v>
      </c>
      <c r="AM392" t="s">
        <v>10507</v>
      </c>
      <c r="AN392">
        <v>-2.68</v>
      </c>
      <c r="AO392" t="s">
        <v>10506</v>
      </c>
      <c r="AQ392">
        <f>(Table2[[#This Row],[Sharpe Ratio]]-AVERAGE(Table2[Sharpe Ratio]))/_xlfn.STDEV.P(Table2[Sharpe Ratio])</f>
        <v>-0.54697260799606973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-0.95080254158334787</v>
      </c>
      <c r="AS392">
        <f>_xlfn.RANK.AVG(Table2[[#This Row],[1Y Return vs Nifty Z-Score]],Table2[1Y Return vs Nifty Z-Score])</f>
        <v>351</v>
      </c>
      <c r="AT392">
        <f>_xlfn.RANK.AVG(Table2[[#This Row],[6M Return vs Nifty Z-Score]],Table2[6M Return vs Nifty Z-Score])</f>
        <v>304</v>
      </c>
      <c r="AU392">
        <f>_xlfn.RANK.AVG(Table2[[#This Row],[Sharpe Ratio Z-Score]],Table2[Sharpe Ratio Z-Score])</f>
        <v>504.5</v>
      </c>
      <c r="AV392">
        <f>(Table2[[#This Row],[Rank 1Y]]+Table2[[#This Row],[Rank 6M]]+Table2[[#This Row],[Rank Sharpe]])/3</f>
        <v>386.5</v>
      </c>
    </row>
    <row r="393" spans="1:48" x14ac:dyDescent="0.3">
      <c r="A393" t="s">
        <v>317</v>
      </c>
      <c r="B393" t="s">
        <v>318</v>
      </c>
      <c r="C393" t="s">
        <v>10461</v>
      </c>
      <c r="D393" t="s">
        <v>24</v>
      </c>
      <c r="E393">
        <v>80448.098820359999</v>
      </c>
      <c r="F393">
        <v>25.67</v>
      </c>
      <c r="G393">
        <v>23.399842241452099</v>
      </c>
      <c r="H393">
        <f>(Table2[[#This Row],[1Y Return vs Nifty]]-AVERAGE(Table2[1Y Return vs Nifty]))/_xlfn.STDEV.P(Table2[1Y Return vs Nifty])</f>
        <v>-0.21463030742132852</v>
      </c>
      <c r="I393">
        <v>-0.21416894878763901</v>
      </c>
      <c r="J393">
        <f>(Table2[[#This Row],[1M Return vs Nifty]]-AVERAGE(Table2[1M Return vs Nifty]))/_xlfn.STDEV.P(Table2[1M Return vs Nifty])</f>
        <v>0.2710073846642671</v>
      </c>
      <c r="K393">
        <v>-6.8811166784910203</v>
      </c>
      <c r="L393">
        <f>(Table2[[#This Row],[6M Return vs Nifty]]-AVERAGE(Table2[6M Return vs Nifty]))/_xlfn.STDEV.P(Table2[6M Return vs Nifty])</f>
        <v>-0.50400963288769052</v>
      </c>
      <c r="M393">
        <v>-3.2661522770106899</v>
      </c>
      <c r="N393">
        <f>(Table2[[#This Row],[1W Return vs Nifty]]-AVERAGE(Table2[1W Return vs Nifty]))/_xlfn.STDEV.P(Table2[1W Return vs Nifty])</f>
        <v>-0.16751245763993677</v>
      </c>
      <c r="O393">
        <v>25.05</v>
      </c>
      <c r="P393">
        <v>24.419371038678701</v>
      </c>
      <c r="Q393">
        <v>22.685714111324501</v>
      </c>
      <c r="R393">
        <v>54.683454791916802</v>
      </c>
      <c r="S393" s="2">
        <f>(Table2[[#This Row],[Close Price]]-Table2[[#This Row],[20D EMA]])/Table2[[#This Row],[20D EMA]]</f>
        <v>2.4750499001996048E-2</v>
      </c>
      <c r="T393" s="2">
        <f>(Table2[[#This Row],[Close Price]]-Table2[[#This Row],[50D EMA]])/Table2[[#This Row],[50D EMA]]</f>
        <v>5.1214626262911747E-2</v>
      </c>
      <c r="U393" s="2">
        <f>(Table2[[#This Row],[Close Price]]-Table2[[#This Row],[200D EMA]])/Table2[[#This Row],[200D EMA]]</f>
        <v>0.13154912708636193</v>
      </c>
      <c r="V393">
        <v>1.38776727358546</v>
      </c>
      <c r="W393">
        <v>25.22</v>
      </c>
      <c r="X393">
        <v>26.19</v>
      </c>
      <c r="Y393">
        <v>25.22</v>
      </c>
      <c r="Z393">
        <v>26.19</v>
      </c>
      <c r="AA393">
        <v>23.61</v>
      </c>
      <c r="AB393">
        <v>27.44</v>
      </c>
      <c r="AC393" s="2">
        <f>(Table2[[#This Row],[Close Price]]/Table2[[#This Row],[Day Low]])-1</f>
        <v>1.7842981760507692E-2</v>
      </c>
      <c r="AD393" s="2">
        <f>(Table2[[#This Row],[Day High]]/Table2[[#This Row],[Close Price]])-1</f>
        <v>2.0257109466303103E-2</v>
      </c>
      <c r="AE393" s="2">
        <f>(Table2[[#This Row],[Close Price]]/Table2[[#This Row],[Current Week Low]])-1</f>
        <v>1.7842981760507692E-2</v>
      </c>
      <c r="AF393" s="2">
        <f>(Table2[[#This Row],[Current Week High]]/Table2[[#This Row],[Close Price]])-1</f>
        <v>2.0257109466303103E-2</v>
      </c>
      <c r="AG393" s="2">
        <f>(Table2[[#This Row],[Close Price]]/Table2[[#This Row],[Current Month Low]])-1</f>
        <v>8.7251164760694611E-2</v>
      </c>
      <c r="AH393" s="2">
        <f>(Table2[[#This Row],[Current Month High]]/Table2[[#This Row],[Close Price]])-1</f>
        <v>6.895208414491627E-2</v>
      </c>
      <c r="AI393">
        <v>27.970393455395399</v>
      </c>
      <c r="AJ393">
        <v>63.503184713375802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-0.05</v>
      </c>
      <c r="AM393" t="s">
        <v>10506</v>
      </c>
      <c r="AN393">
        <v>7.27</v>
      </c>
      <c r="AO393" t="s">
        <v>10507</v>
      </c>
      <c r="AP393">
        <v>5.4048125590679001E-2</v>
      </c>
      <c r="AQ393">
        <f>(Table2[[#This Row],[Sharpe Ratio]]-AVERAGE(Table2[Sharpe Ratio]))/_xlfn.STDEV.P(Table2[Sharpe Ratio])</f>
        <v>6.8305898003280435E-2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-0.54683911528140827</v>
      </c>
      <c r="AS393">
        <f>_xlfn.RANK.AVG(Table2[[#This Row],[1Y Return vs Nifty Z-Score]],Table2[1Y Return vs Nifty Z-Score])</f>
        <v>361</v>
      </c>
      <c r="AT393">
        <f>_xlfn.RANK.AVG(Table2[[#This Row],[6M Return vs Nifty Z-Score]],Table2[6M Return vs Nifty Z-Score])</f>
        <v>491</v>
      </c>
      <c r="AU393">
        <f>_xlfn.RANK.AVG(Table2[[#This Row],[Sharpe Ratio Z-Score]],Table2[Sharpe Ratio Z-Score])</f>
        <v>315</v>
      </c>
      <c r="AV393">
        <f>(Table2[[#This Row],[Rank 1Y]]+Table2[[#This Row],[Rank 6M]]+Table2[[#This Row],[Rank Sharpe]])/3</f>
        <v>389</v>
      </c>
    </row>
    <row r="394" spans="1:48" x14ac:dyDescent="0.3">
      <c r="A394" t="s">
        <v>664</v>
      </c>
      <c r="B394" t="s">
        <v>665</v>
      </c>
      <c r="C394" t="s">
        <v>10473</v>
      </c>
      <c r="D394" t="s">
        <v>365</v>
      </c>
      <c r="E394">
        <v>25854.57587655</v>
      </c>
      <c r="F394">
        <v>2037.85</v>
      </c>
      <c r="G394">
        <v>17.3688152608443</v>
      </c>
      <c r="H394">
        <f>(Table2[[#This Row],[1Y Return vs Nifty]]-AVERAGE(Table2[1Y Return vs Nifty]))/_xlfn.STDEV.P(Table2[1Y Return vs Nifty])</f>
        <v>-0.2968845714981615</v>
      </c>
      <c r="I394">
        <v>3.8956184197110901</v>
      </c>
      <c r="J394">
        <f>(Table2[[#This Row],[1M Return vs Nifty]]-AVERAGE(Table2[1M Return vs Nifty]))/_xlfn.STDEV.P(Table2[1M Return vs Nifty])</f>
        <v>0.71443300042632552</v>
      </c>
      <c r="K394">
        <v>42.128264134168397</v>
      </c>
      <c r="L394">
        <f>(Table2[[#This Row],[6M Return vs Nifty]]-AVERAGE(Table2[6M Return vs Nifty]))/_xlfn.STDEV.P(Table2[6M Return vs Nifty])</f>
        <v>1.1142939649675234</v>
      </c>
      <c r="M394">
        <v>1.8596923237760199</v>
      </c>
      <c r="N394">
        <f>(Table2[[#This Row],[1W Return vs Nifty]]-AVERAGE(Table2[1W Return vs Nifty]))/_xlfn.STDEV.P(Table2[1W Return vs Nifty])</f>
        <v>1.1238812198295527</v>
      </c>
      <c r="O394">
        <v>1961.35</v>
      </c>
      <c r="P394">
        <v>1789.88740134871</v>
      </c>
      <c r="Q394">
        <v>1556.04881664867</v>
      </c>
      <c r="R394">
        <v>61.868590382895803</v>
      </c>
      <c r="S394" s="2">
        <f>(Table2[[#This Row],[Close Price]]-Table2[[#This Row],[20D EMA]])/Table2[[#This Row],[20D EMA]]</f>
        <v>3.900374741886966E-2</v>
      </c>
      <c r="T394" s="2">
        <f>(Table2[[#This Row],[Close Price]]-Table2[[#This Row],[50D EMA]])/Table2[[#This Row],[50D EMA]]</f>
        <v>0.13853530588820612</v>
      </c>
      <c r="U394" s="2">
        <f>(Table2[[#This Row],[Close Price]]-Table2[[#This Row],[200D EMA]])/Table2[[#This Row],[200D EMA]]</f>
        <v>0.30963114922641438</v>
      </c>
      <c r="V394">
        <v>0.53937043479282598</v>
      </c>
      <c r="W394">
        <v>1956.5</v>
      </c>
      <c r="X394">
        <v>2054.25</v>
      </c>
      <c r="Y394">
        <v>1956.5</v>
      </c>
      <c r="Z394">
        <v>2054.25</v>
      </c>
      <c r="AA394">
        <v>1921</v>
      </c>
      <c r="AB394">
        <v>2080</v>
      </c>
      <c r="AC394" s="2">
        <f>(Table2[[#This Row],[Close Price]]/Table2[[#This Row],[Day Low]])-1</f>
        <v>4.1579350881676413E-2</v>
      </c>
      <c r="AD394" s="2">
        <f>(Table2[[#This Row],[Day High]]/Table2[[#This Row],[Close Price]])-1</f>
        <v>8.0476973280663167E-3</v>
      </c>
      <c r="AE394" s="2">
        <f>(Table2[[#This Row],[Close Price]]/Table2[[#This Row],[Current Week Low]])-1</f>
        <v>4.1579350881676413E-2</v>
      </c>
      <c r="AF394" s="2">
        <f>(Table2[[#This Row],[Current Week High]]/Table2[[#This Row],[Close Price]])-1</f>
        <v>8.0476973280663167E-3</v>
      </c>
      <c r="AG394" s="2">
        <f>(Table2[[#This Row],[Close Price]]/Table2[[#This Row],[Current Month Low]])-1</f>
        <v>6.0827693909422109E-2</v>
      </c>
      <c r="AH394" s="2">
        <f>(Table2[[#This Row],[Current Month High]]/Table2[[#This Row],[Close Price]])-1</f>
        <v>2.0683563559634077E-2</v>
      </c>
      <c r="AI394">
        <v>7.9078440513285999</v>
      </c>
      <c r="AJ394">
        <v>71.810977152010693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0.25</v>
      </c>
      <c r="AM394" t="s">
        <v>10507</v>
      </c>
      <c r="AN394">
        <v>5.26</v>
      </c>
      <c r="AO394" t="s">
        <v>10507</v>
      </c>
      <c r="AP394">
        <v>-8.1554462080334997E-2</v>
      </c>
      <c r="AQ394">
        <f>(Table2[[#This Row],[Sharpe Ratio]]-AVERAGE(Table2[Sharpe Ratio]))/_xlfn.STDEV.P(Table2[Sharpe Ratio])</f>
        <v>-1.4753805229418353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1.1803430907834049</v>
      </c>
      <c r="AS394">
        <f>_xlfn.RANK.AVG(Table2[[#This Row],[1Y Return vs Nifty Z-Score]],Table2[1Y Return vs Nifty Z-Score])</f>
        <v>399</v>
      </c>
      <c r="AT394">
        <f>_xlfn.RANK.AVG(Table2[[#This Row],[6M Return vs Nifty Z-Score]],Table2[6M Return vs Nifty Z-Score])</f>
        <v>85</v>
      </c>
      <c r="AU394">
        <f>_xlfn.RANK.AVG(Table2[[#This Row],[Sharpe Ratio Z-Score]],Table2[Sharpe Ratio Z-Score])</f>
        <v>685</v>
      </c>
      <c r="AV394">
        <f>(Table2[[#This Row],[Rank 1Y]]+Table2[[#This Row],[Rank 6M]]+Table2[[#This Row],[Rank Sharpe]])/3</f>
        <v>389.66666666666669</v>
      </c>
    </row>
    <row r="395" spans="1:48" x14ac:dyDescent="0.3">
      <c r="A395" t="s">
        <v>1903</v>
      </c>
      <c r="B395" t="s">
        <v>1904</v>
      </c>
      <c r="C395" t="s">
        <v>628</v>
      </c>
      <c r="D395" t="s">
        <v>472</v>
      </c>
      <c r="E395">
        <v>3456.6509796</v>
      </c>
      <c r="F395">
        <v>546</v>
      </c>
      <c r="G395">
        <v>7.5325486155377597</v>
      </c>
      <c r="H395">
        <f>(Table2[[#This Row],[1Y Return vs Nifty]]-AVERAGE(Table2[1Y Return vs Nifty]))/_xlfn.STDEV.P(Table2[1Y Return vs Nifty])</f>
        <v>-0.43103666147797631</v>
      </c>
      <c r="I395">
        <v>1.4505854144961401</v>
      </c>
      <c r="J395">
        <f>(Table2[[#This Row],[1M Return vs Nifty]]-AVERAGE(Table2[1M Return vs Nifty]))/_xlfn.STDEV.P(Table2[1M Return vs Nifty])</f>
        <v>0.45062610029172295</v>
      </c>
      <c r="K395">
        <v>32.999457938925701</v>
      </c>
      <c r="L395">
        <f>(Table2[[#This Row],[6M Return vs Nifty]]-AVERAGE(Table2[6M Return vs Nifty]))/_xlfn.STDEV.P(Table2[6M Return vs Nifty])</f>
        <v>0.81285820583489188</v>
      </c>
      <c r="M395">
        <v>3.81618417800729</v>
      </c>
      <c r="N395">
        <f>(Table2[[#This Row],[1W Return vs Nifty]]-AVERAGE(Table2[1W Return vs Nifty]))/_xlfn.STDEV.P(Table2[1W Return vs Nifty])</f>
        <v>1.6167953456668904</v>
      </c>
      <c r="O395">
        <v>539.45000000000005</v>
      </c>
      <c r="P395">
        <v>514.65383724079697</v>
      </c>
      <c r="Q395">
        <v>450.54215320217099</v>
      </c>
      <c r="R395">
        <v>55.355071344765598</v>
      </c>
      <c r="S395" s="2">
        <f>(Table2[[#This Row],[Close Price]]-Table2[[#This Row],[20D EMA]])/Table2[[#This Row],[20D EMA]]</f>
        <v>1.2141996477894067E-2</v>
      </c>
      <c r="T395" s="2">
        <f>(Table2[[#This Row],[Close Price]]-Table2[[#This Row],[50D EMA]])/Table2[[#This Row],[50D EMA]]</f>
        <v>6.0907274931162589E-2</v>
      </c>
      <c r="U395" s="2">
        <f>(Table2[[#This Row],[Close Price]]-Table2[[#This Row],[200D EMA]])/Table2[[#This Row],[200D EMA]]</f>
        <v>0.21187328670441713</v>
      </c>
      <c r="V395">
        <v>0.532930987023434</v>
      </c>
      <c r="W395">
        <v>541.95000000000005</v>
      </c>
      <c r="X395">
        <v>554.9</v>
      </c>
      <c r="Y395">
        <v>541.95000000000005</v>
      </c>
      <c r="Z395">
        <v>554.9</v>
      </c>
      <c r="AA395">
        <v>516.04999999999995</v>
      </c>
      <c r="AB395">
        <v>570.20000000000005</v>
      </c>
      <c r="AC395" s="2">
        <f>(Table2[[#This Row],[Close Price]]/Table2[[#This Row],[Day Low]])-1</f>
        <v>7.4730141156933438E-3</v>
      </c>
      <c r="AD395" s="2">
        <f>(Table2[[#This Row],[Day High]]/Table2[[#This Row],[Close Price]])-1</f>
        <v>1.6300366300366242E-2</v>
      </c>
      <c r="AE395" s="2">
        <f>(Table2[[#This Row],[Close Price]]/Table2[[#This Row],[Current Week Low]])-1</f>
        <v>7.4730141156933438E-3</v>
      </c>
      <c r="AF395" s="2">
        <f>(Table2[[#This Row],[Current Week High]]/Table2[[#This Row],[Close Price]])-1</f>
        <v>1.6300366300366242E-2</v>
      </c>
      <c r="AG395" s="2">
        <f>(Table2[[#This Row],[Close Price]]/Table2[[#This Row],[Current Month Low]])-1</f>
        <v>5.8037011917450032E-2</v>
      </c>
      <c r="AH395" s="2">
        <f>(Table2[[#This Row],[Current Month High]]/Table2[[#This Row],[Close Price]])-1</f>
        <v>4.4322344322344387E-2</v>
      </c>
      <c r="AI395">
        <v>4.6978021978021998</v>
      </c>
      <c r="AJ395">
        <v>65.957446808510596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0.09</v>
      </c>
      <c r="AM395" t="s">
        <v>10507</v>
      </c>
      <c r="AN395">
        <v>-1.28</v>
      </c>
      <c r="AO395" t="s">
        <v>10506</v>
      </c>
      <c r="AP395">
        <v>-3.3001034245715002E-2</v>
      </c>
      <c r="AQ395">
        <f>(Table2[[#This Row],[Sharpe Ratio]]-AVERAGE(Table2[Sharpe Ratio]))/_xlfn.STDEV.P(Table2[Sharpe Ratio])</f>
        <v>-0.92265311171808284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1.5265898785974461</v>
      </c>
      <c r="AS395">
        <f>_xlfn.RANK.AVG(Table2[[#This Row],[1Y Return vs Nifty Z-Score]],Table2[1Y Return vs Nifty Z-Score])</f>
        <v>451</v>
      </c>
      <c r="AT395">
        <f>_xlfn.RANK.AVG(Table2[[#This Row],[6M Return vs Nifty Z-Score]],Table2[6M Return vs Nifty Z-Score])</f>
        <v>120</v>
      </c>
      <c r="AU395">
        <f>_xlfn.RANK.AVG(Table2[[#This Row],[Sharpe Ratio Z-Score]],Table2[Sharpe Ratio Z-Score])</f>
        <v>601</v>
      </c>
      <c r="AV395">
        <f>(Table2[[#This Row],[Rank 1Y]]+Table2[[#This Row],[Rank 6M]]+Table2[[#This Row],[Rank Sharpe]])/3</f>
        <v>390.66666666666669</v>
      </c>
    </row>
    <row r="396" spans="1:48" x14ac:dyDescent="0.3">
      <c r="A396" t="s">
        <v>1209</v>
      </c>
      <c r="B396" t="s">
        <v>1210</v>
      </c>
      <c r="C396" t="s">
        <v>10474</v>
      </c>
      <c r="D396" t="s">
        <v>135</v>
      </c>
      <c r="E396">
        <v>9398.3692490800004</v>
      </c>
      <c r="F396">
        <v>606.20000000000005</v>
      </c>
      <c r="G396">
        <v>2.5189703928261</v>
      </c>
      <c r="H396">
        <f>(Table2[[#This Row],[1Y Return vs Nifty]]-AVERAGE(Table2[1Y Return vs Nifty]))/_xlfn.STDEV.P(Table2[1Y Return vs Nifty])</f>
        <v>-0.49941443336107011</v>
      </c>
      <c r="I396">
        <v>-7.3950367556152603</v>
      </c>
      <c r="J396">
        <f>(Table2[[#This Row],[1M Return vs Nifty]]-AVERAGE(Table2[1M Return vs Nifty]))/_xlfn.STDEV.P(Table2[1M Return vs Nifty])</f>
        <v>-0.5037725354247945</v>
      </c>
      <c r="K396">
        <v>-5.4250434358748398</v>
      </c>
      <c r="L396">
        <f>(Table2[[#This Row],[6M Return vs Nifty]]-AVERAGE(Table2[6M Return vs Nifty]))/_xlfn.STDEV.P(Table2[6M Return vs Nifty])</f>
        <v>-0.45592968312717835</v>
      </c>
      <c r="M396">
        <v>-0.81016810130106898</v>
      </c>
      <c r="N396">
        <f>(Table2[[#This Row],[1W Return vs Nifty]]-AVERAGE(Table2[1W Return vs Nifty]))/_xlfn.STDEV.P(Table2[1W Return vs Nifty])</f>
        <v>0.45124263220218197</v>
      </c>
      <c r="O396">
        <v>606.84</v>
      </c>
      <c r="P396">
        <v>605.49258456316602</v>
      </c>
      <c r="Q396">
        <v>571.27189466099298</v>
      </c>
      <c r="R396">
        <v>49.576331988312901</v>
      </c>
      <c r="S396" s="2">
        <f>(Table2[[#This Row],[Close Price]]-Table2[[#This Row],[20D EMA]])/Table2[[#This Row],[20D EMA]]</f>
        <v>-1.0546437281655566E-3</v>
      </c>
      <c r="T396" s="2">
        <f>(Table2[[#This Row],[Close Price]]-Table2[[#This Row],[50D EMA]])/Table2[[#This Row],[50D EMA]]</f>
        <v>1.1683304715356547E-3</v>
      </c>
      <c r="U396" s="2">
        <f>(Table2[[#This Row],[Close Price]]-Table2[[#This Row],[200D EMA]])/Table2[[#This Row],[200D EMA]]</f>
        <v>6.1140948234000327E-2</v>
      </c>
      <c r="V396">
        <v>0.88961636635543395</v>
      </c>
      <c r="W396">
        <v>584.15</v>
      </c>
      <c r="X396">
        <v>609</v>
      </c>
      <c r="Y396">
        <v>584.15</v>
      </c>
      <c r="Z396">
        <v>609</v>
      </c>
      <c r="AA396">
        <v>584.15</v>
      </c>
      <c r="AB396">
        <v>647</v>
      </c>
      <c r="AC396" s="2">
        <f>(Table2[[#This Row],[Close Price]]/Table2[[#This Row],[Day Low]])-1</f>
        <v>3.7747153984421855E-2</v>
      </c>
      <c r="AD396" s="2">
        <f>(Table2[[#This Row],[Day High]]/Table2[[#This Row],[Close Price]])-1</f>
        <v>4.6189376443417363E-3</v>
      </c>
      <c r="AE396" s="2">
        <f>(Table2[[#This Row],[Close Price]]/Table2[[#This Row],[Current Week Low]])-1</f>
        <v>3.7747153984421855E-2</v>
      </c>
      <c r="AF396" s="2">
        <f>(Table2[[#This Row],[Current Week High]]/Table2[[#This Row],[Close Price]])-1</f>
        <v>4.6189376443417363E-3</v>
      </c>
      <c r="AG396" s="2">
        <f>(Table2[[#This Row],[Close Price]]/Table2[[#This Row],[Current Month Low]])-1</f>
        <v>3.7747153984421855E-2</v>
      </c>
      <c r="AH396" s="2">
        <f>(Table2[[#This Row],[Current Month High]]/Table2[[#This Row],[Close Price]])-1</f>
        <v>6.7304519960408982E-2</v>
      </c>
      <c r="AI396">
        <v>11.9762454635433</v>
      </c>
      <c r="AJ396">
        <v>28.1877775428209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-0.13</v>
      </c>
      <c r="AM396" t="s">
        <v>10506</v>
      </c>
      <c r="AN396">
        <v>2.09</v>
      </c>
      <c r="AO396" t="s">
        <v>10507</v>
      </c>
      <c r="AP396">
        <v>8.6731573685645005E-2</v>
      </c>
      <c r="AQ396">
        <f>(Table2[[#This Row],[Sharpe Ratio]]-AVERAGE(Table2[Sharpe Ratio]))/_xlfn.STDEV.P(Table2[Sharpe Ratio])</f>
        <v>0.44037103245534381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-0.56750298725551718</v>
      </c>
      <c r="AS396">
        <f>_xlfn.RANK.AVG(Table2[[#This Row],[1Y Return vs Nifty Z-Score]],Table2[1Y Return vs Nifty Z-Score])</f>
        <v>481</v>
      </c>
      <c r="AT396">
        <f>_xlfn.RANK.AVG(Table2[[#This Row],[6M Return vs Nifty Z-Score]],Table2[6M Return vs Nifty Z-Score])</f>
        <v>474</v>
      </c>
      <c r="AU396">
        <f>_xlfn.RANK.AVG(Table2[[#This Row],[Sharpe Ratio Z-Score]],Table2[Sharpe Ratio Z-Score])</f>
        <v>219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925</v>
      </c>
      <c r="B397" t="s">
        <v>926</v>
      </c>
      <c r="C397" t="s">
        <v>10466</v>
      </c>
      <c r="D397" t="s">
        <v>62</v>
      </c>
      <c r="E397">
        <v>15617.625</v>
      </c>
      <c r="F397">
        <v>6247.05</v>
      </c>
      <c r="G397">
        <v>41.573153001225798</v>
      </c>
      <c r="H397">
        <f>(Table2[[#This Row],[1Y Return vs Nifty]]-AVERAGE(Table2[1Y Return vs Nifty]))/_xlfn.STDEV.P(Table2[1Y Return vs Nifty])</f>
        <v>3.3226700546181667E-2</v>
      </c>
      <c r="I397">
        <v>-3.9927538540722201</v>
      </c>
      <c r="J397">
        <f>(Table2[[#This Row],[1M Return vs Nifty]]-AVERAGE(Table2[1M Return vs Nifty]))/_xlfn.STDEV.P(Table2[1M Return vs Nifty])</f>
        <v>-0.13668313265490228</v>
      </c>
      <c r="K397">
        <v>-14.8370005581281</v>
      </c>
      <c r="L397">
        <f>(Table2[[#This Row],[6M Return vs Nifty]]-AVERAGE(Table2[6M Return vs Nifty]))/_xlfn.STDEV.P(Table2[6M Return vs Nifty])</f>
        <v>-0.76671516584984711</v>
      </c>
      <c r="M397">
        <v>-5.6469936999362202</v>
      </c>
      <c r="N397">
        <f>(Table2[[#This Row],[1W Return vs Nifty]]-AVERAGE(Table2[1W Return vs Nifty]))/_xlfn.STDEV.P(Table2[1W Return vs Nifty])</f>
        <v>-0.76733625256177374</v>
      </c>
      <c r="O397">
        <v>6513.68</v>
      </c>
      <c r="P397">
        <v>6266.1587005972997</v>
      </c>
      <c r="Q397">
        <v>5495.5776162079601</v>
      </c>
      <c r="R397">
        <v>32.6900054287348</v>
      </c>
      <c r="S397" s="2">
        <f>(Table2[[#This Row],[Close Price]]-Table2[[#This Row],[20D EMA]])/Table2[[#This Row],[20D EMA]]</f>
        <v>-4.0933849989560449E-2</v>
      </c>
      <c r="T397" s="2">
        <f>(Table2[[#This Row],[Close Price]]-Table2[[#This Row],[50D EMA]])/Table2[[#This Row],[50D EMA]]</f>
        <v>-3.0495079218912911E-3</v>
      </c>
      <c r="U397" s="2">
        <f>(Table2[[#This Row],[Close Price]]-Table2[[#This Row],[200D EMA]])/Table2[[#This Row],[200D EMA]]</f>
        <v>0.13674129204830857</v>
      </c>
      <c r="V397">
        <v>0.48106517415837402</v>
      </c>
      <c r="W397">
        <v>6230</v>
      </c>
      <c r="X397">
        <v>6338</v>
      </c>
      <c r="Y397">
        <v>6230</v>
      </c>
      <c r="Z397">
        <v>6338</v>
      </c>
      <c r="AA397">
        <v>6150</v>
      </c>
      <c r="AB397">
        <v>7572.2</v>
      </c>
      <c r="AC397" s="2">
        <f>(Table2[[#This Row],[Close Price]]/Table2[[#This Row],[Day Low]])-1</f>
        <v>2.7367576243981784E-3</v>
      </c>
      <c r="AD397" s="2">
        <f>(Table2[[#This Row],[Day High]]/Table2[[#This Row],[Close Price]])-1</f>
        <v>1.4558871787483607E-2</v>
      </c>
      <c r="AE397" s="2">
        <f>(Table2[[#This Row],[Close Price]]/Table2[[#This Row],[Current Week Low]])-1</f>
        <v>2.7367576243981784E-3</v>
      </c>
      <c r="AF397" s="2">
        <f>(Table2[[#This Row],[Current Week High]]/Table2[[#This Row],[Close Price]])-1</f>
        <v>1.4558871787483607E-2</v>
      </c>
      <c r="AG397" s="2">
        <f>(Table2[[#This Row],[Close Price]]/Table2[[#This Row],[Current Month Low]])-1</f>
        <v>1.5780487804878174E-2</v>
      </c>
      <c r="AH397" s="2">
        <f>(Table2[[#This Row],[Current Month High]]/Table2[[#This Row],[Close Price]])-1</f>
        <v>0.21212412258586055</v>
      </c>
      <c r="AI397">
        <v>21.212412258585999</v>
      </c>
      <c r="AJ397">
        <v>66.596885167208896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0.08</v>
      </c>
      <c r="AM397" t="s">
        <v>10507</v>
      </c>
      <c r="AN397">
        <v>-2.36</v>
      </c>
      <c r="AO397" t="s">
        <v>10506</v>
      </c>
      <c r="AP397">
        <v>4.9460135765638999E-2</v>
      </c>
      <c r="AQ397">
        <f>(Table2[[#This Row],[Sharpe Ratio]]-AVERAGE(Table2[Sharpe Ratio]))/_xlfn.STDEV.P(Table2[Sharpe Ratio])</f>
        <v>1.6076676467100821E-2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-1.6214311740532406</v>
      </c>
      <c r="AS397">
        <f>_xlfn.RANK.AVG(Table2[[#This Row],[1Y Return vs Nifty Z-Score]],Table2[1Y Return vs Nifty Z-Score])</f>
        <v>276</v>
      </c>
      <c r="AT397">
        <f>_xlfn.RANK.AVG(Table2[[#This Row],[6M Return vs Nifty Z-Score]],Table2[6M Return vs Nifty Z-Score])</f>
        <v>572</v>
      </c>
      <c r="AU397">
        <f>_xlfn.RANK.AVG(Table2[[#This Row],[Sharpe Ratio Z-Score]],Table2[Sharpe Ratio Z-Score])</f>
        <v>331</v>
      </c>
      <c r="AV397">
        <f>(Table2[[#This Row],[Rank 1Y]]+Table2[[#This Row],[Rank 6M]]+Table2[[#This Row],[Rank Sharpe]])/3</f>
        <v>393</v>
      </c>
    </row>
    <row r="398" spans="1:48" x14ac:dyDescent="0.3">
      <c r="A398" t="s">
        <v>725</v>
      </c>
      <c r="B398" t="s">
        <v>726</v>
      </c>
      <c r="C398" t="s">
        <v>10466</v>
      </c>
      <c r="D398" t="s">
        <v>62</v>
      </c>
      <c r="E398">
        <v>21997.37920684</v>
      </c>
      <c r="F398">
        <v>1119.0999999999999</v>
      </c>
      <c r="G398">
        <v>38.649288427449903</v>
      </c>
      <c r="H398">
        <f>(Table2[[#This Row],[1Y Return vs Nifty]]-AVERAGE(Table2[1Y Return vs Nifty]))/_xlfn.STDEV.P(Table2[1Y Return vs Nifty])</f>
        <v>-6.6504761850061352E-3</v>
      </c>
      <c r="I398">
        <v>20.008406045314899</v>
      </c>
      <c r="J398">
        <f>(Table2[[#This Row],[1M Return vs Nifty]]-AVERAGE(Table2[1M Return vs Nifty]))/_xlfn.STDEV.P(Table2[1M Return vs Nifty])</f>
        <v>2.452922643294781</v>
      </c>
      <c r="K398">
        <v>5.0573598517140104</v>
      </c>
      <c r="L398">
        <f>(Table2[[#This Row],[6M Return vs Nifty]]-AVERAGE(Table2[6M Return vs Nifty]))/_xlfn.STDEV.P(Table2[6M Return vs Nifty])</f>
        <v>-0.1097977656618483</v>
      </c>
      <c r="M398">
        <v>9.11661898637173</v>
      </c>
      <c r="N398">
        <f>(Table2[[#This Row],[1W Return vs Nifty]]-AVERAGE(Table2[1W Return vs Nifty]))/_xlfn.STDEV.P(Table2[1W Return vs Nifty])</f>
        <v>2.9521748845453195</v>
      </c>
      <c r="O398">
        <v>997.16</v>
      </c>
      <c r="P398">
        <v>964.12544829005196</v>
      </c>
      <c r="Q398">
        <v>895.16086557060396</v>
      </c>
      <c r="R398">
        <v>83.279197455781201</v>
      </c>
      <c r="S398" s="2">
        <f>(Table2[[#This Row],[Close Price]]-Table2[[#This Row],[20D EMA]])/Table2[[#This Row],[20D EMA]]</f>
        <v>0.12228729592041392</v>
      </c>
      <c r="T398" s="2">
        <f>(Table2[[#This Row],[Close Price]]-Table2[[#This Row],[50D EMA]])/Table2[[#This Row],[50D EMA]]</f>
        <v>0.16074106537153107</v>
      </c>
      <c r="U398" s="2">
        <f>(Table2[[#This Row],[Close Price]]-Table2[[#This Row],[200D EMA]])/Table2[[#This Row],[200D EMA]]</f>
        <v>0.2501663589668322</v>
      </c>
      <c r="V398">
        <v>3.4136092752557201</v>
      </c>
      <c r="W398">
        <v>1081.75</v>
      </c>
      <c r="X398">
        <v>1165</v>
      </c>
      <c r="Y398">
        <v>1081.75</v>
      </c>
      <c r="Z398">
        <v>1165</v>
      </c>
      <c r="AA398">
        <v>880.45</v>
      </c>
      <c r="AB398">
        <v>1165</v>
      </c>
      <c r="AC398" s="2">
        <f>(Table2[[#This Row],[Close Price]]/Table2[[#This Row],[Day Low]])-1</f>
        <v>3.4527386179801223E-2</v>
      </c>
      <c r="AD398" s="2">
        <f>(Table2[[#This Row],[Day High]]/Table2[[#This Row],[Close Price]])-1</f>
        <v>4.1015101420784683E-2</v>
      </c>
      <c r="AE398" s="2">
        <f>(Table2[[#This Row],[Close Price]]/Table2[[#This Row],[Current Week Low]])-1</f>
        <v>3.4527386179801223E-2</v>
      </c>
      <c r="AF398" s="2">
        <f>(Table2[[#This Row],[Current Week High]]/Table2[[#This Row],[Close Price]])-1</f>
        <v>4.1015101420784683E-2</v>
      </c>
      <c r="AG398" s="2">
        <f>(Table2[[#This Row],[Close Price]]/Table2[[#This Row],[Current Month Low]])-1</f>
        <v>0.27105457436538116</v>
      </c>
      <c r="AH398" s="2">
        <f>(Table2[[#This Row],[Current Month High]]/Table2[[#This Row],[Close Price]])-1</f>
        <v>4.1015101420784683E-2</v>
      </c>
      <c r="AI398">
        <v>4.1015101420784603</v>
      </c>
      <c r="AJ398">
        <v>64.0187600762128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0.04</v>
      </c>
      <c r="AM398" t="s">
        <v>10507</v>
      </c>
      <c r="AN398">
        <v>17.760000000000002</v>
      </c>
      <c r="AO398" t="s">
        <v>10507</v>
      </c>
      <c r="AP398">
        <v>-5.1194689282909999E-3</v>
      </c>
      <c r="AQ398">
        <f>(Table2[[#This Row],[Sharpe Ratio]]-AVERAGE(Table2[Sharpe Ratio]))/_xlfn.STDEV.P(Table2[Sharpe Ratio])</f>
        <v>-0.60525213497844865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4.6833971510147974</v>
      </c>
      <c r="AS398">
        <f>_xlfn.RANK.AVG(Table2[[#This Row],[1Y Return vs Nifty Z-Score]],Table2[1Y Return vs Nifty Z-Score])</f>
        <v>289</v>
      </c>
      <c r="AT398">
        <f>_xlfn.RANK.AVG(Table2[[#This Row],[6M Return vs Nifty Z-Score]],Table2[6M Return vs Nifty Z-Score])</f>
        <v>354</v>
      </c>
      <c r="AU398">
        <f>_xlfn.RANK.AVG(Table2[[#This Row],[Sharpe Ratio Z-Score]],Table2[Sharpe Ratio Z-Score])</f>
        <v>537</v>
      </c>
      <c r="AV398">
        <f>(Table2[[#This Row],[Rank 1Y]]+Table2[[#This Row],[Rank 6M]]+Table2[[#This Row],[Rank Sharpe]])/3</f>
        <v>393.33333333333331</v>
      </c>
    </row>
    <row r="399" spans="1:48" x14ac:dyDescent="0.3">
      <c r="A399" t="s">
        <v>909</v>
      </c>
      <c r="B399" t="s">
        <v>910</v>
      </c>
      <c r="C399" t="s">
        <v>10464</v>
      </c>
      <c r="D399" t="s">
        <v>46</v>
      </c>
      <c r="E399">
        <v>16223.93243295</v>
      </c>
      <c r="F399">
        <v>1677.95</v>
      </c>
      <c r="G399">
        <v>7.2946429319625103</v>
      </c>
      <c r="H399">
        <f>(Table2[[#This Row],[1Y Return vs Nifty]]-AVERAGE(Table2[1Y Return vs Nifty]))/_xlfn.STDEV.P(Table2[1Y Return vs Nifty])</f>
        <v>-0.43428134219074704</v>
      </c>
      <c r="I399">
        <v>-7.5376624487517203</v>
      </c>
      <c r="J399">
        <f>(Table2[[#This Row],[1M Return vs Nifty]]-AVERAGE(Table2[1M Return vs Nifty]))/_xlfn.STDEV.P(Table2[1M Return vs Nifty])</f>
        <v>-0.51916113832120858</v>
      </c>
      <c r="K399">
        <v>34.979267984762899</v>
      </c>
      <c r="L399">
        <f>(Table2[[#This Row],[6M Return vs Nifty]]-AVERAGE(Table2[6M Return vs Nifty]))/_xlfn.STDEV.P(Table2[6M Return vs Nifty])</f>
        <v>0.8782320927749333</v>
      </c>
      <c r="M399">
        <v>-1.49213411707133</v>
      </c>
      <c r="N399">
        <f>(Table2[[#This Row],[1W Return vs Nifty]]-AVERAGE(Table2[1W Return vs Nifty]))/_xlfn.STDEV.P(Table2[1W Return vs Nifty])</f>
        <v>0.27942965900365652</v>
      </c>
      <c r="O399">
        <v>1728.16</v>
      </c>
      <c r="P399">
        <v>1646.66100641869</v>
      </c>
      <c r="Q399">
        <v>1406.4432137285301</v>
      </c>
      <c r="R399">
        <v>35.810889339712503</v>
      </c>
      <c r="S399" s="2">
        <f>(Table2[[#This Row],[Close Price]]-Table2[[#This Row],[20D EMA]])/Table2[[#This Row],[20D EMA]]</f>
        <v>-2.9054022775668938E-2</v>
      </c>
      <c r="T399" s="2">
        <f>(Table2[[#This Row],[Close Price]]-Table2[[#This Row],[50D EMA]])/Table2[[#This Row],[50D EMA]]</f>
        <v>1.900147842169422E-2</v>
      </c>
      <c r="U399" s="2">
        <f>(Table2[[#This Row],[Close Price]]-Table2[[#This Row],[200D EMA]])/Table2[[#This Row],[200D EMA]]</f>
        <v>0.19304496877033239</v>
      </c>
      <c r="V399">
        <v>0.50484297211087104</v>
      </c>
      <c r="W399">
        <v>1667.35</v>
      </c>
      <c r="X399">
        <v>1698.05</v>
      </c>
      <c r="Y399">
        <v>1667.35</v>
      </c>
      <c r="Z399">
        <v>1698.05</v>
      </c>
      <c r="AA399">
        <v>1667.35</v>
      </c>
      <c r="AB399">
        <v>1844.85</v>
      </c>
      <c r="AC399" s="2">
        <f>(Table2[[#This Row],[Close Price]]/Table2[[#This Row],[Day Low]])-1</f>
        <v>6.3573934686780298E-3</v>
      </c>
      <c r="AD399" s="2">
        <f>(Table2[[#This Row],[Day High]]/Table2[[#This Row],[Close Price]])-1</f>
        <v>1.1978902827855409E-2</v>
      </c>
      <c r="AE399" s="2">
        <f>(Table2[[#This Row],[Close Price]]/Table2[[#This Row],[Current Week Low]])-1</f>
        <v>6.3573934686780298E-3</v>
      </c>
      <c r="AF399" s="2">
        <f>(Table2[[#This Row],[Current Week High]]/Table2[[#This Row],[Close Price]])-1</f>
        <v>1.1978902827855409E-2</v>
      </c>
      <c r="AG399" s="2">
        <f>(Table2[[#This Row],[Close Price]]/Table2[[#This Row],[Current Month Low]])-1</f>
        <v>6.3573934686780298E-3</v>
      </c>
      <c r="AH399" s="2">
        <f>(Table2[[#This Row],[Current Month High]]/Table2[[#This Row],[Close Price]])-1</f>
        <v>9.9466611043237174E-2</v>
      </c>
      <c r="AI399">
        <v>10.849548556274</v>
      </c>
      <c r="AJ399">
        <v>63.7104248987755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0.12</v>
      </c>
      <c r="AM399" t="s">
        <v>10507</v>
      </c>
      <c r="AN399">
        <v>-7.16</v>
      </c>
      <c r="AO399" t="s">
        <v>10506</v>
      </c>
      <c r="AP399">
        <v>-4.0779696147354001E-2</v>
      </c>
      <c r="AQ399">
        <f>(Table2[[#This Row],[Sharpe Ratio]]-AVERAGE(Table2[Sharpe Ratio]))/_xlfn.STDEV.P(Table2[Sharpe Ratio])</f>
        <v>-1.0112046280048919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-0.80698535673825766</v>
      </c>
      <c r="AS399">
        <f>_xlfn.RANK.AVG(Table2[[#This Row],[1Y Return vs Nifty Z-Score]],Table2[1Y Return vs Nifty Z-Score])</f>
        <v>452</v>
      </c>
      <c r="AT399">
        <f>_xlfn.RANK.AVG(Table2[[#This Row],[6M Return vs Nifty Z-Score]],Table2[6M Return vs Nifty Z-Score])</f>
        <v>114</v>
      </c>
      <c r="AU399">
        <f>_xlfn.RANK.AVG(Table2[[#This Row],[Sharpe Ratio Z-Score]],Table2[Sharpe Ratio Z-Score])</f>
        <v>616</v>
      </c>
      <c r="AV399">
        <f>(Table2[[#This Row],[Rank 1Y]]+Table2[[#This Row],[Rank 6M]]+Table2[[#This Row],[Rank Sharpe]])/3</f>
        <v>394</v>
      </c>
    </row>
    <row r="400" spans="1:48" x14ac:dyDescent="0.3">
      <c r="A400" t="s">
        <v>455</v>
      </c>
      <c r="B400" t="s">
        <v>456</v>
      </c>
      <c r="C400" t="s">
        <v>10469</v>
      </c>
      <c r="D400" t="s">
        <v>127</v>
      </c>
      <c r="E400">
        <v>47829.677519794997</v>
      </c>
      <c r="F400">
        <v>54096.65</v>
      </c>
      <c r="G400">
        <v>4.5793407585575601</v>
      </c>
      <c r="H400">
        <f>(Table2[[#This Row],[1Y Return vs Nifty]]-AVERAGE(Table2[1Y Return vs Nifty]))/_xlfn.STDEV.P(Table2[1Y Return vs Nifty])</f>
        <v>-0.47131403707634367</v>
      </c>
      <c r="I400">
        <v>-8.7652991570601309</v>
      </c>
      <c r="J400">
        <f>(Table2[[#This Row],[1M Return vs Nifty]]-AVERAGE(Table2[1M Return vs Nifty]))/_xlfn.STDEV.P(Table2[1M Return vs Nifty])</f>
        <v>-0.65161703311671371</v>
      </c>
      <c r="K400">
        <v>29.316890739576898</v>
      </c>
      <c r="L400">
        <f>(Table2[[#This Row],[6M Return vs Nifty]]-AVERAGE(Table2[6M Return vs Nifty]))/_xlfn.STDEV.P(Table2[6M Return vs Nifty])</f>
        <v>0.69125879671706869</v>
      </c>
      <c r="M400">
        <v>-6.0024715466029397</v>
      </c>
      <c r="N400">
        <f>(Table2[[#This Row],[1W Return vs Nifty]]-AVERAGE(Table2[1W Return vs Nifty]))/_xlfn.STDEV.P(Table2[1W Return vs Nifty])</f>
        <v>-0.85689453600942522</v>
      </c>
      <c r="O400">
        <v>55725.21</v>
      </c>
      <c r="P400">
        <v>53413.515164802797</v>
      </c>
      <c r="Q400">
        <v>45345.932647070797</v>
      </c>
      <c r="R400">
        <v>32.265517362036299</v>
      </c>
      <c r="S400" s="2">
        <f>(Table2[[#This Row],[Close Price]]-Table2[[#This Row],[20D EMA]])/Table2[[#This Row],[20D EMA]]</f>
        <v>-2.9224833787077655E-2</v>
      </c>
      <c r="T400" s="2">
        <f>(Table2[[#This Row],[Close Price]]-Table2[[#This Row],[50D EMA]])/Table2[[#This Row],[50D EMA]]</f>
        <v>1.278955023067572E-2</v>
      </c>
      <c r="U400" s="2">
        <f>(Table2[[#This Row],[Close Price]]-Table2[[#This Row],[200D EMA]])/Table2[[#This Row],[200D EMA]]</f>
        <v>0.19297689653968278</v>
      </c>
      <c r="V400">
        <v>0.37201323979432499</v>
      </c>
      <c r="W400">
        <v>52954.15</v>
      </c>
      <c r="X400">
        <v>54994</v>
      </c>
      <c r="Y400">
        <v>52954.15</v>
      </c>
      <c r="Z400">
        <v>54994</v>
      </c>
      <c r="AA400">
        <v>52954.15</v>
      </c>
      <c r="AB400">
        <v>59000</v>
      </c>
      <c r="AC400" s="2">
        <f>(Table2[[#This Row],[Close Price]]/Table2[[#This Row],[Day Low]])-1</f>
        <v>2.1575268416167637E-2</v>
      </c>
      <c r="AD400" s="2">
        <f>(Table2[[#This Row],[Day High]]/Table2[[#This Row],[Close Price]])-1</f>
        <v>1.6587903317488273E-2</v>
      </c>
      <c r="AE400" s="2">
        <f>(Table2[[#This Row],[Close Price]]/Table2[[#This Row],[Current Week Low]])-1</f>
        <v>2.1575268416167637E-2</v>
      </c>
      <c r="AF400" s="2">
        <f>(Table2[[#This Row],[Current Week High]]/Table2[[#This Row],[Close Price]])-1</f>
        <v>1.6587903317488273E-2</v>
      </c>
      <c r="AG400" s="2">
        <f>(Table2[[#This Row],[Close Price]]/Table2[[#This Row],[Current Month Low]])-1</f>
        <v>2.1575268416167637E-2</v>
      </c>
      <c r="AH400" s="2">
        <f>(Table2[[#This Row],[Current Month High]]/Table2[[#This Row],[Close Price]])-1</f>
        <v>9.0640547982176356E-2</v>
      </c>
      <c r="AI400">
        <v>10.901506840072299</v>
      </c>
      <c r="AJ400">
        <v>54.660397910668799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</v>
      </c>
      <c r="AM400" t="s">
        <v>10507</v>
      </c>
      <c r="AN400">
        <v>-4.26</v>
      </c>
      <c r="AO400" t="s">
        <v>10506</v>
      </c>
      <c r="AP400">
        <v>-2.5113116008757E-2</v>
      </c>
      <c r="AQ400">
        <f>(Table2[[#This Row],[Sharpe Ratio]]-AVERAGE(Table2[Sharpe Ratio]))/_xlfn.STDEV.P(Table2[Sharpe Ratio])</f>
        <v>-0.83285783213640696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-2.1214246416218208</v>
      </c>
      <c r="AS400">
        <f>_xlfn.RANK.AVG(Table2[[#This Row],[1Y Return vs Nifty Z-Score]],Table2[1Y Return vs Nifty Z-Score])</f>
        <v>466</v>
      </c>
      <c r="AT400">
        <f>_xlfn.RANK.AVG(Table2[[#This Row],[6M Return vs Nifty Z-Score]],Table2[6M Return vs Nifty Z-Score])</f>
        <v>140</v>
      </c>
      <c r="AU400">
        <f>_xlfn.RANK.AVG(Table2[[#This Row],[Sharpe Ratio Z-Score]],Table2[Sharpe Ratio Z-Score])</f>
        <v>581</v>
      </c>
      <c r="AV400">
        <f>(Table2[[#This Row],[Rank 1Y]]+Table2[[#This Row],[Rank 6M]]+Table2[[#This Row],[Rank Sharpe]])/3</f>
        <v>395.66666666666669</v>
      </c>
    </row>
    <row r="401" spans="1:48" x14ac:dyDescent="0.3">
      <c r="A401" t="s">
        <v>576</v>
      </c>
      <c r="B401" t="s">
        <v>577</v>
      </c>
      <c r="C401" t="s">
        <v>10465</v>
      </c>
      <c r="D401" t="s">
        <v>536</v>
      </c>
      <c r="E401">
        <v>32088.401370455998</v>
      </c>
      <c r="F401">
        <v>72.58</v>
      </c>
      <c r="G401">
        <v>1.11700824861242</v>
      </c>
      <c r="H401">
        <f>(Table2[[#This Row],[1Y Return vs Nifty]]-AVERAGE(Table2[1Y Return vs Nifty]))/_xlfn.STDEV.P(Table2[1Y Return vs Nifty])</f>
        <v>-0.51853511791556917</v>
      </c>
      <c r="I401">
        <v>-8.7011766041015299</v>
      </c>
      <c r="J401">
        <f>(Table2[[#This Row],[1M Return vs Nifty]]-AVERAGE(Table2[1M Return vs Nifty]))/_xlfn.STDEV.P(Table2[1M Return vs Nifty])</f>
        <v>-0.64469852858583587</v>
      </c>
      <c r="K401">
        <v>4.4952029972590601</v>
      </c>
      <c r="L401">
        <f>(Table2[[#This Row],[6M Return vs Nifty]]-AVERAGE(Table2[6M Return vs Nifty]))/_xlfn.STDEV.P(Table2[6M Return vs Nifty])</f>
        <v>-0.12836034378543121</v>
      </c>
      <c r="M401">
        <v>-3.04007150972912</v>
      </c>
      <c r="N401">
        <f>(Table2[[#This Row],[1W Return vs Nifty]]-AVERAGE(Table2[1W Return vs Nifty]))/_xlfn.STDEV.P(Table2[1W Return vs Nifty])</f>
        <v>-0.11055418125753129</v>
      </c>
      <c r="O401">
        <v>73.39</v>
      </c>
      <c r="P401">
        <v>71.888211987502999</v>
      </c>
      <c r="Q401">
        <v>66.994772540283407</v>
      </c>
      <c r="R401">
        <v>40.783733732844503</v>
      </c>
      <c r="S401" s="2">
        <f>(Table2[[#This Row],[Close Price]]-Table2[[#This Row],[20D EMA]])/Table2[[#This Row],[20D EMA]]</f>
        <v>-1.1036926011718249E-2</v>
      </c>
      <c r="T401" s="2">
        <f>(Table2[[#This Row],[Close Price]]-Table2[[#This Row],[50D EMA]])/Table2[[#This Row],[50D EMA]]</f>
        <v>9.6231077859783142E-3</v>
      </c>
      <c r="U401" s="2">
        <f>(Table2[[#This Row],[Close Price]]-Table2[[#This Row],[200D EMA]])/Table2[[#This Row],[200D EMA]]</f>
        <v>8.3368108405148175E-2</v>
      </c>
      <c r="V401">
        <v>1.00847905921431</v>
      </c>
      <c r="W401">
        <v>71.55</v>
      </c>
      <c r="X401">
        <v>73.55</v>
      </c>
      <c r="Y401">
        <v>71.55</v>
      </c>
      <c r="Z401">
        <v>73.55</v>
      </c>
      <c r="AA401">
        <v>70.8</v>
      </c>
      <c r="AB401">
        <v>76.45</v>
      </c>
      <c r="AC401" s="2">
        <f>(Table2[[#This Row],[Close Price]]/Table2[[#This Row],[Day Low]])-1</f>
        <v>1.439552760307472E-2</v>
      </c>
      <c r="AD401" s="2">
        <f>(Table2[[#This Row],[Day High]]/Table2[[#This Row],[Close Price]])-1</f>
        <v>1.3364563240562122E-2</v>
      </c>
      <c r="AE401" s="2">
        <f>(Table2[[#This Row],[Close Price]]/Table2[[#This Row],[Current Week Low]])-1</f>
        <v>1.439552760307472E-2</v>
      </c>
      <c r="AF401" s="2">
        <f>(Table2[[#This Row],[Current Week High]]/Table2[[#This Row],[Close Price]])-1</f>
        <v>1.3364563240562122E-2</v>
      </c>
      <c r="AG401" s="2">
        <f>(Table2[[#This Row],[Close Price]]/Table2[[#This Row],[Current Month Low]])-1</f>
        <v>2.5141242937853026E-2</v>
      </c>
      <c r="AH401" s="2">
        <f>(Table2[[#This Row],[Current Month High]]/Table2[[#This Row],[Close Price]])-1</f>
        <v>5.3320473959768577E-2</v>
      </c>
      <c r="AI401">
        <v>10.223201984017599</v>
      </c>
      <c r="AJ401">
        <v>26.0069444444444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0.05</v>
      </c>
      <c r="AM401" t="s">
        <v>10507</v>
      </c>
      <c r="AN401">
        <v>-0.74</v>
      </c>
      <c r="AO401" t="s">
        <v>10506</v>
      </c>
      <c r="AP401">
        <v>4.9052350440895003E-2</v>
      </c>
      <c r="AQ401">
        <f>(Table2[[#This Row],[Sharpe Ratio]]-AVERAGE(Table2[Sharpe Ratio]))/_xlfn.STDEV.P(Table2[Sharpe Ratio])</f>
        <v>1.1434488738388619E-2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-1.390713682805979</v>
      </c>
      <c r="AS401">
        <f>_xlfn.RANK.AVG(Table2[[#This Row],[1Y Return vs Nifty Z-Score]],Table2[1Y Return vs Nifty Z-Score])</f>
        <v>493</v>
      </c>
      <c r="AT401">
        <f>_xlfn.RANK.AVG(Table2[[#This Row],[6M Return vs Nifty Z-Score]],Table2[6M Return vs Nifty Z-Score])</f>
        <v>361</v>
      </c>
      <c r="AU401">
        <f>_xlfn.RANK.AVG(Table2[[#This Row],[Sharpe Ratio Z-Score]],Table2[Sharpe Ratio Z-Score])</f>
        <v>333</v>
      </c>
      <c r="AV401">
        <f>(Table2[[#This Row],[Rank 1Y]]+Table2[[#This Row],[Rank 6M]]+Table2[[#This Row],[Rank Sharpe]])/3</f>
        <v>395.66666666666669</v>
      </c>
    </row>
    <row r="402" spans="1:48" x14ac:dyDescent="0.3">
      <c r="A402" t="s">
        <v>1240</v>
      </c>
      <c r="B402" t="s">
        <v>1241</v>
      </c>
      <c r="C402" t="s">
        <v>10471</v>
      </c>
      <c r="D402" t="s">
        <v>304</v>
      </c>
      <c r="E402">
        <v>8869.5250260499997</v>
      </c>
      <c r="F402">
        <v>440.05</v>
      </c>
      <c r="G402">
        <v>-1.8758026836891799</v>
      </c>
      <c r="H402">
        <f>(Table2[[#This Row],[1Y Return vs Nifty]]-AVERAGE(Table2[1Y Return vs Nifty]))/_xlfn.STDEV.P(Table2[1Y Return vs Nifty])</f>
        <v>-0.559352620730448</v>
      </c>
      <c r="I402">
        <v>-12.712831910680499</v>
      </c>
      <c r="J402">
        <f>(Table2[[#This Row],[1M Return vs Nifty]]-AVERAGE(Table2[1M Return vs Nifty]))/_xlfn.STDEV.P(Table2[1M Return vs Nifty])</f>
        <v>-1.0775361829569221</v>
      </c>
      <c r="K402">
        <v>1.17357786113894</v>
      </c>
      <c r="L402">
        <f>(Table2[[#This Row],[6M Return vs Nifty]]-AVERAGE(Table2[6M Return vs Nifty]))/_xlfn.STDEV.P(Table2[6M Return vs Nifty])</f>
        <v>-0.23804134402204324</v>
      </c>
      <c r="M402">
        <v>-2.3507703665562798</v>
      </c>
      <c r="N402">
        <f>(Table2[[#This Row],[1W Return vs Nifty]]-AVERAGE(Table2[1W Return vs Nifty]))/_xlfn.STDEV.P(Table2[1W Return vs Nifty])</f>
        <v>6.3106787322998112E-2</v>
      </c>
      <c r="O402">
        <v>446.37</v>
      </c>
      <c r="P402">
        <v>435.21992941972798</v>
      </c>
      <c r="Q402">
        <v>403.51374602060798</v>
      </c>
      <c r="R402">
        <v>41.9822335255569</v>
      </c>
      <c r="S402" s="2">
        <f>(Table2[[#This Row],[Close Price]]-Table2[[#This Row],[20D EMA]])/Table2[[#This Row],[20D EMA]]</f>
        <v>-1.4158657615879188E-2</v>
      </c>
      <c r="T402" s="2">
        <f>(Table2[[#This Row],[Close Price]]-Table2[[#This Row],[50D EMA]])/Table2[[#This Row],[50D EMA]]</f>
        <v>1.1097999548669323E-2</v>
      </c>
      <c r="U402" s="2">
        <f>(Table2[[#This Row],[Close Price]]-Table2[[#This Row],[200D EMA]])/Table2[[#This Row],[200D EMA]]</f>
        <v>9.054525239773635E-2</v>
      </c>
      <c r="V402">
        <v>0.67400390587051595</v>
      </c>
      <c r="W402">
        <v>430.55</v>
      </c>
      <c r="X402">
        <v>449.2</v>
      </c>
      <c r="Y402">
        <v>430.55</v>
      </c>
      <c r="Z402">
        <v>449.2</v>
      </c>
      <c r="AA402">
        <v>430.55</v>
      </c>
      <c r="AB402">
        <v>469.95</v>
      </c>
      <c r="AC402" s="2">
        <f>(Table2[[#This Row],[Close Price]]/Table2[[#This Row],[Day Low]])-1</f>
        <v>2.2064800836139931E-2</v>
      </c>
      <c r="AD402" s="2">
        <f>(Table2[[#This Row],[Day High]]/Table2[[#This Row],[Close Price]])-1</f>
        <v>2.0793091694125687E-2</v>
      </c>
      <c r="AE402" s="2">
        <f>(Table2[[#This Row],[Close Price]]/Table2[[#This Row],[Current Week Low]])-1</f>
        <v>2.2064800836139931E-2</v>
      </c>
      <c r="AF402" s="2">
        <f>(Table2[[#This Row],[Current Week High]]/Table2[[#This Row],[Close Price]])-1</f>
        <v>2.0793091694125687E-2</v>
      </c>
      <c r="AG402" s="2">
        <f>(Table2[[#This Row],[Close Price]]/Table2[[#This Row],[Current Month Low]])-1</f>
        <v>2.2064800836139931E-2</v>
      </c>
      <c r="AH402" s="2">
        <f>(Table2[[#This Row],[Current Month High]]/Table2[[#This Row],[Close Price]])-1</f>
        <v>6.7946824224519808E-2</v>
      </c>
      <c r="AI402">
        <v>14.7596863992728</v>
      </c>
      <c r="AJ402">
        <v>34.038988729820197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-0.03</v>
      </c>
      <c r="AM402" t="s">
        <v>10506</v>
      </c>
      <c r="AN402">
        <v>-3.08</v>
      </c>
      <c r="AO402" t="s">
        <v>10506</v>
      </c>
      <c r="AP402">
        <v>7.0294872363518002E-2</v>
      </c>
      <c r="AQ402">
        <f>(Table2[[#This Row],[Sharpe Ratio]]-AVERAGE(Table2[Sharpe Ratio]))/_xlfn.STDEV.P(Table2[Sharpe Ratio])</f>
        <v>0.25325725334623195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-1.5585661070401835</v>
      </c>
      <c r="AS402">
        <f>_xlfn.RANK.AVG(Table2[[#This Row],[1Y Return vs Nifty Z-Score]],Table2[1Y Return vs Nifty Z-Score])</f>
        <v>513</v>
      </c>
      <c r="AT402">
        <f>_xlfn.RANK.AVG(Table2[[#This Row],[6M Return vs Nifty Z-Score]],Table2[6M Return vs Nifty Z-Score])</f>
        <v>413</v>
      </c>
      <c r="AU402">
        <f>_xlfn.RANK.AVG(Table2[[#This Row],[Sharpe Ratio Z-Score]],Table2[Sharpe Ratio Z-Score])</f>
        <v>263</v>
      </c>
      <c r="AV402">
        <f>(Table2[[#This Row],[Rank 1Y]]+Table2[[#This Row],[Rank 6M]]+Table2[[#This Row],[Rank Sharpe]])/3</f>
        <v>396.33333333333331</v>
      </c>
    </row>
    <row r="403" spans="1:48" x14ac:dyDescent="0.3">
      <c r="A403" t="s">
        <v>489</v>
      </c>
      <c r="B403" t="s">
        <v>490</v>
      </c>
      <c r="C403" t="s">
        <v>10461</v>
      </c>
      <c r="D403" t="s">
        <v>51</v>
      </c>
      <c r="E403">
        <v>43305.554655095999</v>
      </c>
      <c r="F403">
        <v>173.73</v>
      </c>
      <c r="G403">
        <v>7.7845462448034697</v>
      </c>
      <c r="H403">
        <f>(Table2[[#This Row],[1Y Return vs Nifty]]-AVERAGE(Table2[1Y Return vs Nifty]))/_xlfn.STDEV.P(Table2[1Y Return vs Nifty])</f>
        <v>-0.42759978752416944</v>
      </c>
      <c r="I403">
        <v>-8.3937887365326809</v>
      </c>
      <c r="J403">
        <f>(Table2[[#This Row],[1M Return vs Nifty]]-AVERAGE(Table2[1M Return vs Nifty]))/_xlfn.STDEV.P(Table2[1M Return vs Nifty])</f>
        <v>-0.61153290656381543</v>
      </c>
      <c r="K403">
        <v>-4.7295873317250896</v>
      </c>
      <c r="L403">
        <f>(Table2[[#This Row],[6M Return vs Nifty]]-AVERAGE(Table2[6M Return vs Nifty]))/_xlfn.STDEV.P(Table2[6M Return vs Nifty])</f>
        <v>-0.43296552612633743</v>
      </c>
      <c r="M403">
        <v>-3.65814079446382</v>
      </c>
      <c r="N403">
        <f>(Table2[[#This Row],[1W Return vs Nifty]]-AVERAGE(Table2[1W Return vs Nifty]))/_xlfn.STDEV.P(Table2[1W Return vs Nifty])</f>
        <v>-0.26626915678019514</v>
      </c>
      <c r="O403">
        <v>180.63</v>
      </c>
      <c r="P403">
        <v>175.02876227807701</v>
      </c>
      <c r="Q403">
        <v>158.270030454856</v>
      </c>
      <c r="R403">
        <v>31.448173409354901</v>
      </c>
      <c r="S403" s="2">
        <f>(Table2[[#This Row],[Close Price]]-Table2[[#This Row],[20D EMA]])/Table2[[#This Row],[20D EMA]]</f>
        <v>-3.8199634612190697E-2</v>
      </c>
      <c r="T403" s="2">
        <f>(Table2[[#This Row],[Close Price]]-Table2[[#This Row],[50D EMA]])/Table2[[#This Row],[50D EMA]]</f>
        <v>-7.4202791653957528E-3</v>
      </c>
      <c r="U403" s="2">
        <f>(Table2[[#This Row],[Close Price]]-Table2[[#This Row],[200D EMA]])/Table2[[#This Row],[200D EMA]]</f>
        <v>9.7680966514716763E-2</v>
      </c>
      <c r="V403">
        <v>1.1637778821346401</v>
      </c>
      <c r="W403">
        <v>170.5</v>
      </c>
      <c r="X403">
        <v>175.8</v>
      </c>
      <c r="Y403">
        <v>170.5</v>
      </c>
      <c r="Z403">
        <v>175.8</v>
      </c>
      <c r="AA403">
        <v>170.5</v>
      </c>
      <c r="AB403">
        <v>194.25</v>
      </c>
      <c r="AC403" s="2">
        <f>(Table2[[#This Row],[Close Price]]/Table2[[#This Row],[Day Low]])-1</f>
        <v>1.8944281524926554E-2</v>
      </c>
      <c r="AD403" s="2">
        <f>(Table2[[#This Row],[Day High]]/Table2[[#This Row],[Close Price]])-1</f>
        <v>1.1915040580210867E-2</v>
      </c>
      <c r="AE403" s="2">
        <f>(Table2[[#This Row],[Close Price]]/Table2[[#This Row],[Current Week Low]])-1</f>
        <v>1.8944281524926554E-2</v>
      </c>
      <c r="AF403" s="2">
        <f>(Table2[[#This Row],[Current Week High]]/Table2[[#This Row],[Close Price]])-1</f>
        <v>1.1915040580210867E-2</v>
      </c>
      <c r="AG403" s="2">
        <f>(Table2[[#This Row],[Close Price]]/Table2[[#This Row],[Current Month Low]])-1</f>
        <v>1.8944281524926554E-2</v>
      </c>
      <c r="AH403" s="2">
        <f>(Table2[[#This Row],[Current Month High]]/Table2[[#This Row],[Close Price]])-1</f>
        <v>0.11811431531687111</v>
      </c>
      <c r="AI403">
        <v>11.8114315316871</v>
      </c>
      <c r="AJ403">
        <v>49.124463519313302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-0.05</v>
      </c>
      <c r="AM403" t="s">
        <v>10506</v>
      </c>
      <c r="AN403">
        <v>-7.93</v>
      </c>
      <c r="AO403" t="s">
        <v>10506</v>
      </c>
      <c r="AP403">
        <v>6.6448240169520001E-2</v>
      </c>
      <c r="AQ403">
        <f>(Table2[[#This Row],[Sharpe Ratio]]-AVERAGE(Table2[Sharpe Ratio]))/_xlfn.STDEV.P(Table2[Sharpe Ratio])</f>
        <v>0.20946757361938764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-1.5288998033751298</v>
      </c>
      <c r="AS403">
        <f>_xlfn.RANK.AVG(Table2[[#This Row],[1Y Return vs Nifty Z-Score]],Table2[1Y Return vs Nifty Z-Score])</f>
        <v>449</v>
      </c>
      <c r="AT403">
        <f>_xlfn.RANK.AVG(Table2[[#This Row],[6M Return vs Nifty Z-Score]],Table2[6M Return vs Nifty Z-Score])</f>
        <v>466</v>
      </c>
      <c r="AU403">
        <f>_xlfn.RANK.AVG(Table2[[#This Row],[Sharpe Ratio Z-Score]],Table2[Sharpe Ratio Z-Score])</f>
        <v>275</v>
      </c>
      <c r="AV403">
        <f>(Table2[[#This Row],[Rank 1Y]]+Table2[[#This Row],[Rank 6M]]+Table2[[#This Row],[Rank Sharpe]])/3</f>
        <v>396.66666666666669</v>
      </c>
    </row>
    <row r="404" spans="1:48" x14ac:dyDescent="0.3">
      <c r="A404" t="s">
        <v>1039</v>
      </c>
      <c r="B404" t="s">
        <v>1040</v>
      </c>
      <c r="C404" t="s">
        <v>10461</v>
      </c>
      <c r="D404" t="s">
        <v>24</v>
      </c>
      <c r="E404">
        <v>12154.852026594001</v>
      </c>
      <c r="F404">
        <v>110.38</v>
      </c>
      <c r="G404">
        <v>31.5551686685065</v>
      </c>
      <c r="H404">
        <f>(Table2[[#This Row],[1Y Return vs Nifty]]-AVERAGE(Table2[1Y Return vs Nifty]))/_xlfn.STDEV.P(Table2[1Y Return vs Nifty])</f>
        <v>-0.10340374920485307</v>
      </c>
      <c r="I404">
        <v>-12.692117081683101</v>
      </c>
      <c r="J404">
        <f>(Table2[[#This Row],[1M Return vs Nifty]]-AVERAGE(Table2[1M Return vs Nifty]))/_xlfn.STDEV.P(Table2[1M Return vs Nifty])</f>
        <v>-1.0753011559397134</v>
      </c>
      <c r="K404">
        <v>-27.247756340905301</v>
      </c>
      <c r="L404">
        <f>(Table2[[#This Row],[6M Return vs Nifty]]-AVERAGE(Table2[6M Return vs Nifty]))/_xlfn.STDEV.P(Table2[6M Return vs Nifty])</f>
        <v>-1.1765218273978508</v>
      </c>
      <c r="M404">
        <v>3.1973879956570901</v>
      </c>
      <c r="N404">
        <f>(Table2[[#This Row],[1W Return vs Nifty]]-AVERAGE(Table2[1W Return vs Nifty]))/_xlfn.STDEV.P(Table2[1W Return vs Nifty])</f>
        <v>1.4608972372055731</v>
      </c>
      <c r="O404">
        <v>113.13</v>
      </c>
      <c r="P404">
        <v>118.923997784242</v>
      </c>
      <c r="Q404">
        <v>117.30035266154</v>
      </c>
      <c r="R404">
        <v>43.131042876305003</v>
      </c>
      <c r="S404" s="2">
        <f>(Table2[[#This Row],[Close Price]]-Table2[[#This Row],[20D EMA]])/Table2[[#This Row],[20D EMA]]</f>
        <v>-2.4308317864403784E-2</v>
      </c>
      <c r="T404" s="2">
        <f>(Table2[[#This Row],[Close Price]]-Table2[[#This Row],[50D EMA]])/Table2[[#This Row],[50D EMA]]</f>
        <v>-7.1844185727282447E-2</v>
      </c>
      <c r="U404" s="2">
        <f>(Table2[[#This Row],[Close Price]]-Table2[[#This Row],[200D EMA]])/Table2[[#This Row],[200D EMA]]</f>
        <v>-5.899686151420265E-2</v>
      </c>
      <c r="V404">
        <v>1.06354182506526</v>
      </c>
      <c r="W404">
        <v>107.77</v>
      </c>
      <c r="X404">
        <v>111.86</v>
      </c>
      <c r="Y404">
        <v>107.77</v>
      </c>
      <c r="Z404">
        <v>111.86</v>
      </c>
      <c r="AA404">
        <v>105.66</v>
      </c>
      <c r="AB404">
        <v>118.7</v>
      </c>
      <c r="AC404" s="2">
        <f>(Table2[[#This Row],[Close Price]]/Table2[[#This Row],[Day Low]])-1</f>
        <v>2.42182425535864E-2</v>
      </c>
      <c r="AD404" s="2">
        <f>(Table2[[#This Row],[Day High]]/Table2[[#This Row],[Close Price]])-1</f>
        <v>1.3408226127921807E-2</v>
      </c>
      <c r="AE404" s="2">
        <f>(Table2[[#This Row],[Close Price]]/Table2[[#This Row],[Current Week Low]])-1</f>
        <v>2.42182425535864E-2</v>
      </c>
      <c r="AF404" s="2">
        <f>(Table2[[#This Row],[Current Week High]]/Table2[[#This Row],[Close Price]])-1</f>
        <v>1.3408226127921807E-2</v>
      </c>
      <c r="AG404" s="2">
        <f>(Table2[[#This Row],[Close Price]]/Table2[[#This Row],[Current Month Low]])-1</f>
        <v>4.4671588112814575E-2</v>
      </c>
      <c r="AH404" s="2">
        <f>(Table2[[#This Row],[Current Month High]]/Table2[[#This Row],[Close Price]])-1</f>
        <v>7.5375973908316851E-2</v>
      </c>
      <c r="AI404">
        <v>38.159086791085301</v>
      </c>
      <c r="AJ404">
        <v>67.242424242424207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-0.25</v>
      </c>
      <c r="AM404" t="s">
        <v>10506</v>
      </c>
      <c r="AN404">
        <v>-3.62</v>
      </c>
      <c r="AO404" t="s">
        <v>10506</v>
      </c>
      <c r="AP404">
        <v>0.10395365788894401</v>
      </c>
      <c r="AQ404">
        <f>(Table2[[#This Row],[Sharpe Ratio]]-AVERAGE(Table2[Sharpe Ratio]))/_xlfn.STDEV.P(Table2[Sharpe Ratio])</f>
        <v>0.63642553245873046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323</v>
      </c>
      <c r="AT404">
        <f>_xlfn.RANK.AVG(Table2[[#This Row],[6M Return vs Nifty Z-Score]],Table2[6M Return vs Nifty Z-Score])</f>
        <v>673</v>
      </c>
      <c r="AU404">
        <f>_xlfn.RANK.AVG(Table2[[#This Row],[Sharpe Ratio Z-Score]],Table2[Sharpe Ratio Z-Score])</f>
        <v>194</v>
      </c>
      <c r="AV404">
        <f>(Table2[[#This Row],[Rank 1Y]]+Table2[[#This Row],[Rank 6M]]+Table2[[#This Row],[Rank Sharpe]])/3</f>
        <v>396.66666666666669</v>
      </c>
    </row>
    <row r="405" spans="1:48" x14ac:dyDescent="0.3">
      <c r="A405" t="s">
        <v>1087</v>
      </c>
      <c r="B405" t="s">
        <v>1088</v>
      </c>
      <c r="C405" t="s">
        <v>10466</v>
      </c>
      <c r="D405" t="s">
        <v>62</v>
      </c>
      <c r="E405">
        <v>11229.96796704</v>
      </c>
      <c r="F405">
        <v>1477.4</v>
      </c>
      <c r="G405">
        <v>48.970110710029701</v>
      </c>
      <c r="H405">
        <f>(Table2[[#This Row],[1Y Return vs Nifty]]-AVERAGE(Table2[1Y Return vs Nifty]))/_xlfn.STDEV.P(Table2[1Y Return vs Nifty])</f>
        <v>0.13411023409717979</v>
      </c>
      <c r="I405">
        <v>0.664824296781382</v>
      </c>
      <c r="J405">
        <f>(Table2[[#This Row],[1M Return vs Nifty]]-AVERAGE(Table2[1M Return vs Nifty]))/_xlfn.STDEV.P(Table2[1M Return vs Nifty])</f>
        <v>0.36584638391631663</v>
      </c>
      <c r="K405">
        <v>-15.392231343451799</v>
      </c>
      <c r="L405">
        <f>(Table2[[#This Row],[6M Return vs Nifty]]-AVERAGE(Table2[6M Return vs Nifty]))/_xlfn.STDEV.P(Table2[6M Return vs Nifty])</f>
        <v>-0.78504904321434588</v>
      </c>
      <c r="M405">
        <v>-0.32850574333888499</v>
      </c>
      <c r="N405">
        <f>(Table2[[#This Row],[1W Return vs Nifty]]-AVERAGE(Table2[1W Return vs Nifty]))/_xlfn.STDEV.P(Table2[1W Return vs Nifty])</f>
        <v>0.57259155558779218</v>
      </c>
      <c r="O405">
        <v>1473.51</v>
      </c>
      <c r="P405">
        <v>1421.2392862853001</v>
      </c>
      <c r="Q405">
        <v>1295.0611282560899</v>
      </c>
      <c r="R405">
        <v>45.914509072449597</v>
      </c>
      <c r="S405" s="2">
        <f>(Table2[[#This Row],[Close Price]]-Table2[[#This Row],[20D EMA]])/Table2[[#This Row],[20D EMA]]</f>
        <v>2.6399549375301832E-3</v>
      </c>
      <c r="T405" s="2">
        <f>(Table2[[#This Row],[Close Price]]-Table2[[#This Row],[50D EMA]])/Table2[[#This Row],[50D EMA]]</f>
        <v>3.951531192293984E-2</v>
      </c>
      <c r="U405" s="2">
        <f>(Table2[[#This Row],[Close Price]]-Table2[[#This Row],[200D EMA]])/Table2[[#This Row],[200D EMA]]</f>
        <v>0.1407955715491554</v>
      </c>
      <c r="V405">
        <v>1.7674102485571801</v>
      </c>
      <c r="W405">
        <v>1465</v>
      </c>
      <c r="X405">
        <v>1509.45</v>
      </c>
      <c r="Y405">
        <v>1465</v>
      </c>
      <c r="Z405">
        <v>1509.45</v>
      </c>
      <c r="AA405">
        <v>1408</v>
      </c>
      <c r="AB405">
        <v>1594</v>
      </c>
      <c r="AC405" s="2">
        <f>(Table2[[#This Row],[Close Price]]/Table2[[#This Row],[Day Low]])-1</f>
        <v>8.4641638225255722E-3</v>
      </c>
      <c r="AD405" s="2">
        <f>(Table2[[#This Row],[Day High]]/Table2[[#This Row],[Close Price]])-1</f>
        <v>2.1693515635575977E-2</v>
      </c>
      <c r="AE405" s="2">
        <f>(Table2[[#This Row],[Close Price]]/Table2[[#This Row],[Current Week Low]])-1</f>
        <v>8.4641638225255722E-3</v>
      </c>
      <c r="AF405" s="2">
        <f>(Table2[[#This Row],[Current Week High]]/Table2[[#This Row],[Close Price]])-1</f>
        <v>2.1693515635575977E-2</v>
      </c>
      <c r="AG405" s="2">
        <f>(Table2[[#This Row],[Close Price]]/Table2[[#This Row],[Current Month Low]])-1</f>
        <v>4.9289772727272751E-2</v>
      </c>
      <c r="AH405" s="2">
        <f>(Table2[[#This Row],[Current Month High]]/Table2[[#This Row],[Close Price]])-1</f>
        <v>7.8922431298226625E-2</v>
      </c>
      <c r="AI405">
        <v>9.5877893596859103</v>
      </c>
      <c r="AJ405">
        <v>75.880952380952294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0.03</v>
      </c>
      <c r="AM405" t="s">
        <v>10507</v>
      </c>
      <c r="AN405">
        <v>3.35</v>
      </c>
      <c r="AO405" t="s">
        <v>10507</v>
      </c>
      <c r="AP405">
        <v>3.6019454258061002E-2</v>
      </c>
      <c r="AQ405">
        <f>(Table2[[#This Row],[Sharpe Ratio]]-AVERAGE(Table2[Sharpe Ratio]))/_xlfn.STDEV.P(Table2[Sharpe Ratio])</f>
        <v>-0.13693070995411977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0.15056842043282292</v>
      </c>
      <c r="AS405">
        <f>_xlfn.RANK.AVG(Table2[[#This Row],[1Y Return vs Nifty Z-Score]],Table2[1Y Return vs Nifty Z-Score])</f>
        <v>240</v>
      </c>
      <c r="AT405">
        <f>_xlfn.RANK.AVG(Table2[[#This Row],[6M Return vs Nifty Z-Score]],Table2[6M Return vs Nifty Z-Score])</f>
        <v>579</v>
      </c>
      <c r="AU405">
        <f>_xlfn.RANK.AVG(Table2[[#This Row],[Sharpe Ratio Z-Score]],Table2[Sharpe Ratio Z-Score])</f>
        <v>374</v>
      </c>
      <c r="AV405">
        <f>(Table2[[#This Row],[Rank 1Y]]+Table2[[#This Row],[Rank 6M]]+Table2[[#This Row],[Rank Sharpe]])/3</f>
        <v>397.66666666666669</v>
      </c>
    </row>
    <row r="406" spans="1:48" x14ac:dyDescent="0.3">
      <c r="A406" t="s">
        <v>1542</v>
      </c>
      <c r="B406" t="s">
        <v>1543</v>
      </c>
      <c r="C406" t="s">
        <v>10469</v>
      </c>
      <c r="D406" t="s">
        <v>268</v>
      </c>
      <c r="E406">
        <v>6073.2629759199999</v>
      </c>
      <c r="F406">
        <v>765.8</v>
      </c>
      <c r="G406">
        <v>30.9070414204838</v>
      </c>
      <c r="H406">
        <f>(Table2[[#This Row],[1Y Return vs Nifty]]-AVERAGE(Table2[1Y Return vs Nifty]))/_xlfn.STDEV.P(Table2[1Y Return vs Nifty])</f>
        <v>-0.11224324370316445</v>
      </c>
      <c r="I406">
        <v>-0.61302877816182599</v>
      </c>
      <c r="J406">
        <f>(Table2[[#This Row],[1M Return vs Nifty]]-AVERAGE(Table2[1M Return vs Nifty]))/_xlfn.STDEV.P(Table2[1M Return vs Nifty])</f>
        <v>0.22797239292755211</v>
      </c>
      <c r="K406">
        <v>4.4799171252908501</v>
      </c>
      <c r="L406">
        <f>(Table2[[#This Row],[6M Return vs Nifty]]-AVERAGE(Table2[6M Return vs Nifty]))/_xlfn.STDEV.P(Table2[6M Return vs Nifty])</f>
        <v>-0.12886508759554111</v>
      </c>
      <c r="M406">
        <v>-1.82125095308902</v>
      </c>
      <c r="N406">
        <f>(Table2[[#This Row],[1W Return vs Nifty]]-AVERAGE(Table2[1W Return vs Nifty]))/_xlfn.STDEV.P(Table2[1W Return vs Nifty])</f>
        <v>0.19651270886498556</v>
      </c>
      <c r="O406">
        <v>755.92</v>
      </c>
      <c r="P406">
        <v>728.22861059754598</v>
      </c>
      <c r="Q406">
        <v>679.89131217721297</v>
      </c>
      <c r="R406">
        <v>51.002568923393603</v>
      </c>
      <c r="S406" s="2">
        <f>(Table2[[#This Row],[Close Price]]-Table2[[#This Row],[20D EMA]])/Table2[[#This Row],[20D EMA]]</f>
        <v>1.3070166155148688E-2</v>
      </c>
      <c r="T406" s="2">
        <f>(Table2[[#This Row],[Close Price]]-Table2[[#This Row],[50D EMA]])/Table2[[#This Row],[50D EMA]]</f>
        <v>5.1592849904132265E-2</v>
      </c>
      <c r="U406" s="2">
        <f>(Table2[[#This Row],[Close Price]]-Table2[[#This Row],[200D EMA]])/Table2[[#This Row],[200D EMA]]</f>
        <v>0.12635650181744781</v>
      </c>
      <c r="V406">
        <v>1.15497311083621</v>
      </c>
      <c r="W406">
        <v>756.45</v>
      </c>
      <c r="X406">
        <v>787.8</v>
      </c>
      <c r="Y406">
        <v>756.45</v>
      </c>
      <c r="Z406">
        <v>787.8</v>
      </c>
      <c r="AA406">
        <v>735.4</v>
      </c>
      <c r="AB406">
        <v>799</v>
      </c>
      <c r="AC406" s="2">
        <f>(Table2[[#This Row],[Close Price]]/Table2[[#This Row],[Day Low]])-1</f>
        <v>1.2360367506113912E-2</v>
      </c>
      <c r="AD406" s="2">
        <f>(Table2[[#This Row],[Day High]]/Table2[[#This Row],[Close Price]])-1</f>
        <v>2.8728127448419905E-2</v>
      </c>
      <c r="AE406" s="2">
        <f>(Table2[[#This Row],[Close Price]]/Table2[[#This Row],[Current Week Low]])-1</f>
        <v>1.2360367506113912E-2</v>
      </c>
      <c r="AF406" s="2">
        <f>(Table2[[#This Row],[Current Week High]]/Table2[[#This Row],[Close Price]])-1</f>
        <v>2.8728127448419905E-2</v>
      </c>
      <c r="AG406" s="2">
        <f>(Table2[[#This Row],[Close Price]]/Table2[[#This Row],[Current Month Low]])-1</f>
        <v>4.1338047321185734E-2</v>
      </c>
      <c r="AH406" s="2">
        <f>(Table2[[#This Row],[Current Month High]]/Table2[[#This Row],[Close Price]])-1</f>
        <v>4.3353355967615581E-2</v>
      </c>
      <c r="AI406">
        <v>15.4087229041525</v>
      </c>
      <c r="AJ406">
        <v>70.158871236529194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0.05</v>
      </c>
      <c r="AM406" t="s">
        <v>10507</v>
      </c>
      <c r="AN406">
        <v>0.8</v>
      </c>
      <c r="AO406" t="s">
        <v>10507</v>
      </c>
      <c r="AQ406">
        <f>(Table2[[#This Row],[Sharpe Ratio]]-AVERAGE(Table2[Sharpe Ratio]))/_xlfn.STDEV.P(Table2[Sharpe Ratio])</f>
        <v>-0.54697260799606973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-0.36359583750223751</v>
      </c>
      <c r="AS406">
        <f>_xlfn.RANK.AVG(Table2[[#This Row],[1Y Return vs Nifty Z-Score]],Table2[1Y Return vs Nifty Z-Score])</f>
        <v>329</v>
      </c>
      <c r="AT406">
        <f>_xlfn.RANK.AVG(Table2[[#This Row],[6M Return vs Nifty Z-Score]],Table2[6M Return vs Nifty Z-Score])</f>
        <v>362</v>
      </c>
      <c r="AU406">
        <f>_xlfn.RANK.AVG(Table2[[#This Row],[Sharpe Ratio Z-Score]],Table2[Sharpe Ratio Z-Score])</f>
        <v>504.5</v>
      </c>
      <c r="AV406">
        <f>(Table2[[#This Row],[Rank 1Y]]+Table2[[#This Row],[Rank 6M]]+Table2[[#This Row],[Rank Sharpe]])/3</f>
        <v>398.5</v>
      </c>
    </row>
    <row r="407" spans="1:48" x14ac:dyDescent="0.3">
      <c r="A407" t="s">
        <v>598</v>
      </c>
      <c r="B407" t="s">
        <v>599</v>
      </c>
      <c r="C407" t="s">
        <v>10477</v>
      </c>
      <c r="D407" t="s">
        <v>600</v>
      </c>
      <c r="E407">
        <v>30795.7426299</v>
      </c>
      <c r="F407">
        <v>781.45</v>
      </c>
      <c r="G407">
        <v>20.236523198959599</v>
      </c>
      <c r="H407">
        <f>(Table2[[#This Row],[1Y Return vs Nifty]]-AVERAGE(Table2[1Y Return vs Nifty]))/_xlfn.STDEV.P(Table2[1Y Return vs Nifty])</f>
        <v>-0.25777328799778587</v>
      </c>
      <c r="I407">
        <v>-2.1701633101212501</v>
      </c>
      <c r="J407">
        <f>(Table2[[#This Row],[1M Return vs Nifty]]-AVERAGE(Table2[1M Return vs Nifty]))/_xlfn.STDEV.P(Table2[1M Return vs Nifty])</f>
        <v>5.9965321819467898E-2</v>
      </c>
      <c r="K407">
        <v>12.474082378200499</v>
      </c>
      <c r="L407">
        <f>(Table2[[#This Row],[6M Return vs Nifty]]-AVERAGE(Table2[6M Return vs Nifty]))/_xlfn.STDEV.P(Table2[6M Return vs Nifty])</f>
        <v>0.13510450712521327</v>
      </c>
      <c r="M407">
        <v>-2.2230003595992498</v>
      </c>
      <c r="N407">
        <f>(Table2[[#This Row],[1W Return vs Nifty]]-AVERAGE(Table2[1W Return vs Nifty]))/_xlfn.STDEV.P(Table2[1W Return vs Nifty])</f>
        <v>9.5296873446408289E-2</v>
      </c>
      <c r="O407">
        <v>782.03</v>
      </c>
      <c r="P407">
        <v>742.71945653121395</v>
      </c>
      <c r="Q407">
        <v>661.81765193201704</v>
      </c>
      <c r="R407">
        <v>43.799967911927503</v>
      </c>
      <c r="S407" s="2">
        <f>(Table2[[#This Row],[Close Price]]-Table2[[#This Row],[20D EMA]])/Table2[[#This Row],[20D EMA]]</f>
        <v>-7.4165952712802231E-4</v>
      </c>
      <c r="T407" s="2">
        <f>(Table2[[#This Row],[Close Price]]-Table2[[#This Row],[50D EMA]])/Table2[[#This Row],[50D EMA]]</f>
        <v>5.214693533096959E-2</v>
      </c>
      <c r="U407" s="2">
        <f>(Table2[[#This Row],[Close Price]]-Table2[[#This Row],[200D EMA]])/Table2[[#This Row],[200D EMA]]</f>
        <v>0.18076330801806995</v>
      </c>
      <c r="V407">
        <v>0.96733289143780699</v>
      </c>
      <c r="W407">
        <v>773.55</v>
      </c>
      <c r="X407">
        <v>791.75</v>
      </c>
      <c r="Y407">
        <v>773.55</v>
      </c>
      <c r="Z407">
        <v>791.75</v>
      </c>
      <c r="AA407">
        <v>753.55</v>
      </c>
      <c r="AB407">
        <v>823.45</v>
      </c>
      <c r="AC407" s="2">
        <f>(Table2[[#This Row],[Close Price]]/Table2[[#This Row],[Day Low]])-1</f>
        <v>1.021265593691445E-2</v>
      </c>
      <c r="AD407" s="2">
        <f>(Table2[[#This Row],[Day High]]/Table2[[#This Row],[Close Price]])-1</f>
        <v>1.3180625759805498E-2</v>
      </c>
      <c r="AE407" s="2">
        <f>(Table2[[#This Row],[Close Price]]/Table2[[#This Row],[Current Week Low]])-1</f>
        <v>1.021265593691445E-2</v>
      </c>
      <c r="AF407" s="2">
        <f>(Table2[[#This Row],[Current Week High]]/Table2[[#This Row],[Close Price]])-1</f>
        <v>1.3180625759805498E-2</v>
      </c>
      <c r="AG407" s="2">
        <f>(Table2[[#This Row],[Close Price]]/Table2[[#This Row],[Current Month Low]])-1</f>
        <v>3.7024749518943745E-2</v>
      </c>
      <c r="AH407" s="2">
        <f>(Table2[[#This Row],[Current Month High]]/Table2[[#This Row],[Close Price]])-1</f>
        <v>5.3746240962313729E-2</v>
      </c>
      <c r="AI407">
        <v>5.3746240962313703</v>
      </c>
      <c r="AJ407">
        <v>50.553896541759002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0.13</v>
      </c>
      <c r="AM407" t="s">
        <v>10507</v>
      </c>
      <c r="AN407">
        <v>-1.78</v>
      </c>
      <c r="AO407" t="s">
        <v>10506</v>
      </c>
      <c r="AP407">
        <v>-7.3412880937139997E-3</v>
      </c>
      <c r="AQ407">
        <f>(Table2[[#This Row],[Sharpe Ratio]]-AVERAGE(Table2[Sharpe Ratio]))/_xlfn.STDEV.P(Table2[Sharpe Ratio])</f>
        <v>-0.63054510419360943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-0.59795168980030589</v>
      </c>
      <c r="AS407">
        <f>_xlfn.RANK.AVG(Table2[[#This Row],[1Y Return vs Nifty Z-Score]],Table2[1Y Return vs Nifty Z-Score])</f>
        <v>377</v>
      </c>
      <c r="AT407">
        <f>_xlfn.RANK.AVG(Table2[[#This Row],[6M Return vs Nifty Z-Score]],Table2[6M Return vs Nifty Z-Score])</f>
        <v>278</v>
      </c>
      <c r="AU407">
        <f>_xlfn.RANK.AVG(Table2[[#This Row],[Sharpe Ratio Z-Score]],Table2[Sharpe Ratio Z-Score])</f>
        <v>546</v>
      </c>
      <c r="AV407">
        <f>(Table2[[#This Row],[Rank 1Y]]+Table2[[#This Row],[Rank 6M]]+Table2[[#This Row],[Rank Sharpe]])/3</f>
        <v>400.33333333333331</v>
      </c>
    </row>
    <row r="408" spans="1:48" x14ac:dyDescent="0.3">
      <c r="A408" t="s">
        <v>1704</v>
      </c>
      <c r="B408" t="s">
        <v>1705</v>
      </c>
      <c r="C408" t="s">
        <v>10464</v>
      </c>
      <c r="D408" t="s">
        <v>46</v>
      </c>
      <c r="E408">
        <v>4494.0505364949904</v>
      </c>
      <c r="F408">
        <v>649.45000000000005</v>
      </c>
      <c r="G408">
        <v>30.982164646048599</v>
      </c>
      <c r="H408">
        <f>(Table2[[#This Row],[1Y Return vs Nifty]]-AVERAGE(Table2[1Y Return vs Nifty]))/_xlfn.STDEV.P(Table2[1Y Return vs Nifty])</f>
        <v>-0.11121867431327795</v>
      </c>
      <c r="I408">
        <v>3.4953247660536699</v>
      </c>
      <c r="J408">
        <f>(Table2[[#This Row],[1M Return vs Nifty]]-AVERAGE(Table2[1M Return vs Nifty]))/_xlfn.STDEV.P(Table2[1M Return vs Nifty])</f>
        <v>0.67124330618101846</v>
      </c>
      <c r="K408">
        <v>-33.050156234207101</v>
      </c>
      <c r="L408">
        <f>(Table2[[#This Row],[6M Return vs Nifty]]-AVERAGE(Table2[6M Return vs Nifty]))/_xlfn.STDEV.P(Table2[6M Return vs Nifty])</f>
        <v>-1.3681187108479578</v>
      </c>
      <c r="M408">
        <v>-5.1023539576763097</v>
      </c>
      <c r="N408">
        <f>(Table2[[#This Row],[1W Return vs Nifty]]-AVERAGE(Table2[1W Return vs Nifty]))/_xlfn.STDEV.P(Table2[1W Return vs Nifty])</f>
        <v>-0.63012094963489373</v>
      </c>
      <c r="O408">
        <v>619.72</v>
      </c>
      <c r="P408">
        <v>583.71450600319895</v>
      </c>
      <c r="Q408">
        <v>576.80250330329898</v>
      </c>
      <c r="R408">
        <v>56.793367316528602</v>
      </c>
      <c r="S408" s="2">
        <f>(Table2[[#This Row],[Close Price]]-Table2[[#This Row],[20D EMA]])/Table2[[#This Row],[20D EMA]]</f>
        <v>4.7973278254695696E-2</v>
      </c>
      <c r="T408" s="2">
        <f>(Table2[[#This Row],[Close Price]]-Table2[[#This Row],[50D EMA]])/Table2[[#This Row],[50D EMA]]</f>
        <v>0.11261583071989108</v>
      </c>
      <c r="U408" s="2">
        <f>(Table2[[#This Row],[Close Price]]-Table2[[#This Row],[200D EMA]])/Table2[[#This Row],[200D EMA]]</f>
        <v>0.12594865015435097</v>
      </c>
      <c r="V408">
        <v>1.6807501951005099</v>
      </c>
      <c r="W408">
        <v>630</v>
      </c>
      <c r="X408">
        <v>665.1</v>
      </c>
      <c r="Y408">
        <v>630</v>
      </c>
      <c r="Z408">
        <v>665.1</v>
      </c>
      <c r="AA408">
        <v>562.04999999999995</v>
      </c>
      <c r="AB408">
        <v>699</v>
      </c>
      <c r="AC408" s="2">
        <f>(Table2[[#This Row],[Close Price]]/Table2[[#This Row],[Day Low]])-1</f>
        <v>3.0873015873015941E-2</v>
      </c>
      <c r="AD408" s="2">
        <f>(Table2[[#This Row],[Day High]]/Table2[[#This Row],[Close Price]])-1</f>
        <v>2.4097313111093976E-2</v>
      </c>
      <c r="AE408" s="2">
        <f>(Table2[[#This Row],[Close Price]]/Table2[[#This Row],[Current Week Low]])-1</f>
        <v>3.0873015873015941E-2</v>
      </c>
      <c r="AF408" s="2">
        <f>(Table2[[#This Row],[Current Week High]]/Table2[[#This Row],[Close Price]])-1</f>
        <v>2.4097313111093976E-2</v>
      </c>
      <c r="AG408" s="2">
        <f>(Table2[[#This Row],[Close Price]]/Table2[[#This Row],[Current Month Low]])-1</f>
        <v>0.15550217952139511</v>
      </c>
      <c r="AH408" s="2">
        <f>(Table2[[#This Row],[Current Month High]]/Table2[[#This Row],[Close Price]])-1</f>
        <v>7.6295326814997289E-2</v>
      </c>
      <c r="AI408">
        <v>55.369928400954599</v>
      </c>
      <c r="AJ408">
        <v>65.107410702936306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0.14000000000000001</v>
      </c>
      <c r="AM408" t="s">
        <v>10507</v>
      </c>
      <c r="AN408">
        <v>5.94</v>
      </c>
      <c r="AO408" t="s">
        <v>10507</v>
      </c>
      <c r="AP408">
        <v>0.11385051358125101</v>
      </c>
      <c r="AQ408">
        <f>(Table2[[#This Row],[Sharpe Ratio]]-AVERAGE(Table2[Sharpe Ratio]))/_xlfn.STDEV.P(Table2[Sharpe Ratio])</f>
        <v>0.74909035696291193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-0.68912467165219893</v>
      </c>
      <c r="AS408">
        <f>_xlfn.RANK.AVG(Table2[[#This Row],[1Y Return vs Nifty Z-Score]],Table2[1Y Return vs Nifty Z-Score])</f>
        <v>328</v>
      </c>
      <c r="AT408">
        <f>_xlfn.RANK.AVG(Table2[[#This Row],[6M Return vs Nifty Z-Score]],Table2[6M Return vs Nifty Z-Score])</f>
        <v>702</v>
      </c>
      <c r="AU408">
        <f>_xlfn.RANK.AVG(Table2[[#This Row],[Sharpe Ratio Z-Score]],Table2[Sharpe Ratio Z-Score])</f>
        <v>171</v>
      </c>
      <c r="AV408">
        <f>(Table2[[#This Row],[Rank 1Y]]+Table2[[#This Row],[Rank 6M]]+Table2[[#This Row],[Rank Sharpe]])/3</f>
        <v>400.33333333333331</v>
      </c>
    </row>
    <row r="409" spans="1:48" x14ac:dyDescent="0.3">
      <c r="A409" t="s">
        <v>1017</v>
      </c>
      <c r="B409" t="s">
        <v>1018</v>
      </c>
      <c r="C409" t="s">
        <v>10465</v>
      </c>
      <c r="D409" t="s">
        <v>268</v>
      </c>
      <c r="E409">
        <v>12582.269419605</v>
      </c>
      <c r="F409">
        <v>5274.35</v>
      </c>
      <c r="G409">
        <v>-13.2300287986376</v>
      </c>
      <c r="H409">
        <f>(Table2[[#This Row],[1Y Return vs Nifty]]-AVERAGE(Table2[1Y Return vs Nifty]))/_xlfn.STDEV.P(Table2[1Y Return vs Nifty])</f>
        <v>-0.71420742676099902</v>
      </c>
      <c r="I409">
        <v>0.81102261534599196</v>
      </c>
      <c r="J409">
        <f>(Table2[[#This Row],[1M Return vs Nifty]]-AVERAGE(Table2[1M Return vs Nifty]))/_xlfn.STDEV.P(Table2[1M Return vs Nifty])</f>
        <v>0.38162045532687011</v>
      </c>
      <c r="K409">
        <v>-1.03156657791365</v>
      </c>
      <c r="L409">
        <f>(Table2[[#This Row],[6M Return vs Nifty]]-AVERAGE(Table2[6M Return vs Nifty]))/_xlfn.STDEV.P(Table2[6M Return vs Nifty])</f>
        <v>-0.31085583627507402</v>
      </c>
      <c r="M409">
        <v>-3.4057821113528099</v>
      </c>
      <c r="N409">
        <f>(Table2[[#This Row],[1W Return vs Nifty]]-AVERAGE(Table2[1W Return vs Nifty]))/_xlfn.STDEV.P(Table2[1W Return vs Nifty])</f>
        <v>-0.20269048180942703</v>
      </c>
      <c r="O409">
        <v>5246.72</v>
      </c>
      <c r="P409">
        <v>4959.6411674553301</v>
      </c>
      <c r="Q409">
        <v>4580.91937599222</v>
      </c>
      <c r="R409">
        <v>48.778766926368398</v>
      </c>
      <c r="S409" s="2">
        <f>(Table2[[#This Row],[Close Price]]-Table2[[#This Row],[20D EMA]])/Table2[[#This Row],[20D EMA]]</f>
        <v>5.2661472310319797E-3</v>
      </c>
      <c r="T409" s="2">
        <f>(Table2[[#This Row],[Close Price]]-Table2[[#This Row],[50D EMA]])/Table2[[#This Row],[50D EMA]]</f>
        <v>6.3453951993494642E-2</v>
      </c>
      <c r="U409" s="2">
        <f>(Table2[[#This Row],[Close Price]]-Table2[[#This Row],[200D EMA]])/Table2[[#This Row],[200D EMA]]</f>
        <v>0.15137368006123975</v>
      </c>
      <c r="V409">
        <v>0.41708416599363601</v>
      </c>
      <c r="W409">
        <v>5010</v>
      </c>
      <c r="X409">
        <v>5324</v>
      </c>
      <c r="Y409">
        <v>5010</v>
      </c>
      <c r="Z409">
        <v>5324</v>
      </c>
      <c r="AA409">
        <v>5010</v>
      </c>
      <c r="AB409">
        <v>5840</v>
      </c>
      <c r="AC409" s="2">
        <f>(Table2[[#This Row],[Close Price]]/Table2[[#This Row],[Day Low]])-1</f>
        <v>5.2764471057884288E-2</v>
      </c>
      <c r="AD409" s="2">
        <f>(Table2[[#This Row],[Day High]]/Table2[[#This Row],[Close Price]])-1</f>
        <v>9.4134822300377952E-3</v>
      </c>
      <c r="AE409" s="2">
        <f>(Table2[[#This Row],[Close Price]]/Table2[[#This Row],[Current Week Low]])-1</f>
        <v>5.2764471057884288E-2</v>
      </c>
      <c r="AF409" s="2">
        <f>(Table2[[#This Row],[Current Week High]]/Table2[[#This Row],[Close Price]])-1</f>
        <v>9.4134822300377952E-3</v>
      </c>
      <c r="AG409" s="2">
        <f>(Table2[[#This Row],[Close Price]]/Table2[[#This Row],[Current Month Low]])-1</f>
        <v>5.2764471057884288E-2</v>
      </c>
      <c r="AH409" s="2">
        <f>(Table2[[#This Row],[Current Month High]]/Table2[[#This Row],[Close Price]])-1</f>
        <v>0.10724544256638247</v>
      </c>
      <c r="AI409">
        <v>10.7245442566382</v>
      </c>
      <c r="AJ409">
        <v>39.457437104215899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7.0000000000000007E-2</v>
      </c>
      <c r="AM409" t="s">
        <v>10507</v>
      </c>
      <c r="AN409">
        <v>-8.5</v>
      </c>
      <c r="AO409" t="s">
        <v>10506</v>
      </c>
      <c r="AP409">
        <v>0.10090366799188299</v>
      </c>
      <c r="AQ409">
        <f>(Table2[[#This Row],[Sharpe Ratio]]-AVERAGE(Table2[Sharpe Ratio]))/_xlfn.STDEV.P(Table2[Sharpe Ratio])</f>
        <v>0.60170474969951404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-0.24442853981911591</v>
      </c>
      <c r="AS409">
        <f>_xlfn.RANK.AVG(Table2[[#This Row],[1Y Return vs Nifty Z-Score]],Table2[1Y Return vs Nifty Z-Score])</f>
        <v>577</v>
      </c>
      <c r="AT409">
        <f>_xlfn.RANK.AVG(Table2[[#This Row],[6M Return vs Nifty Z-Score]],Table2[6M Return vs Nifty Z-Score])</f>
        <v>427</v>
      </c>
      <c r="AU409">
        <f>_xlfn.RANK.AVG(Table2[[#This Row],[Sharpe Ratio Z-Score]],Table2[Sharpe Ratio Z-Score])</f>
        <v>199</v>
      </c>
      <c r="AV409">
        <f>(Table2[[#This Row],[Rank 1Y]]+Table2[[#This Row],[Rank 6M]]+Table2[[#This Row],[Rank Sharpe]])/3</f>
        <v>401</v>
      </c>
    </row>
    <row r="410" spans="1:48" x14ac:dyDescent="0.3">
      <c r="A410" t="s">
        <v>1315</v>
      </c>
      <c r="B410" t="s">
        <v>1316</v>
      </c>
      <c r="C410" t="s">
        <v>10471</v>
      </c>
      <c r="D410" t="s">
        <v>365</v>
      </c>
      <c r="E410">
        <v>8232.8540092759995</v>
      </c>
      <c r="F410">
        <v>213.98</v>
      </c>
      <c r="G410">
        <v>78.216260273570697</v>
      </c>
      <c r="H410">
        <f>(Table2[[#This Row],[1Y Return vs Nifty]]-AVERAGE(Table2[1Y Return vs Nifty]))/_xlfn.STDEV.P(Table2[1Y Return vs Nifty])</f>
        <v>0.53298434246464388</v>
      </c>
      <c r="I410">
        <v>-10.1354018921375</v>
      </c>
      <c r="J410">
        <f>(Table2[[#This Row],[1M Return vs Nifty]]-AVERAGE(Table2[1M Return vs Nifty]))/_xlfn.STDEV.P(Table2[1M Return vs Nifty])</f>
        <v>-0.79944430360172947</v>
      </c>
      <c r="K410">
        <v>-13.227686276292101</v>
      </c>
      <c r="L410">
        <f>(Table2[[#This Row],[6M Return vs Nifty]]-AVERAGE(Table2[6M Return vs Nifty]))/_xlfn.STDEV.P(Table2[6M Return vs Nifty])</f>
        <v>-0.71357515368910873</v>
      </c>
      <c r="M410">
        <v>-7.3301604948522101</v>
      </c>
      <c r="N410">
        <f>(Table2[[#This Row],[1W Return vs Nifty]]-AVERAGE(Table2[1W Return vs Nifty]))/_xlfn.STDEV.P(Table2[1W Return vs Nifty])</f>
        <v>-1.1913894821012505</v>
      </c>
      <c r="O410">
        <v>226.5</v>
      </c>
      <c r="P410">
        <v>223.41560729108201</v>
      </c>
      <c r="Q410">
        <v>197.82627476007201</v>
      </c>
      <c r="R410">
        <v>26.595438795322298</v>
      </c>
      <c r="S410" s="2">
        <f>(Table2[[#This Row],[Close Price]]-Table2[[#This Row],[20D EMA]])/Table2[[#This Row],[20D EMA]]</f>
        <v>-5.5275938189845518E-2</v>
      </c>
      <c r="T410" s="2">
        <f>(Table2[[#This Row],[Close Price]]-Table2[[#This Row],[50D EMA]])/Table2[[#This Row],[50D EMA]]</f>
        <v>-4.2233429461302721E-2</v>
      </c>
      <c r="U410" s="2">
        <f>(Table2[[#This Row],[Close Price]]-Table2[[#This Row],[200D EMA]])/Table2[[#This Row],[200D EMA]]</f>
        <v>8.1656116001373263E-2</v>
      </c>
      <c r="V410">
        <v>1.4732458423825101</v>
      </c>
      <c r="W410">
        <v>211.2</v>
      </c>
      <c r="X410">
        <v>219.82</v>
      </c>
      <c r="Y410">
        <v>211.2</v>
      </c>
      <c r="Z410">
        <v>219.82</v>
      </c>
      <c r="AA410">
        <v>211.2</v>
      </c>
      <c r="AB410">
        <v>262</v>
      </c>
      <c r="AC410" s="2">
        <f>(Table2[[#This Row],[Close Price]]/Table2[[#This Row],[Day Low]])-1</f>
        <v>1.3162878787878807E-2</v>
      </c>
      <c r="AD410" s="2">
        <f>(Table2[[#This Row],[Day High]]/Table2[[#This Row],[Close Price]])-1</f>
        <v>2.7292270305635968E-2</v>
      </c>
      <c r="AE410" s="2">
        <f>(Table2[[#This Row],[Close Price]]/Table2[[#This Row],[Current Week Low]])-1</f>
        <v>1.3162878787878807E-2</v>
      </c>
      <c r="AF410" s="2">
        <f>(Table2[[#This Row],[Current Week High]]/Table2[[#This Row],[Close Price]])-1</f>
        <v>2.7292270305635968E-2</v>
      </c>
      <c r="AG410" s="2">
        <f>(Table2[[#This Row],[Close Price]]/Table2[[#This Row],[Current Month Low]])-1</f>
        <v>1.3162878787878807E-2</v>
      </c>
      <c r="AH410" s="2">
        <f>(Table2[[#This Row],[Current Month High]]/Table2[[#This Row],[Close Price]])-1</f>
        <v>0.22441349658846632</v>
      </c>
      <c r="AI410">
        <v>22.441349658846601</v>
      </c>
      <c r="AJ410">
        <v>107.747572815533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-0.09</v>
      </c>
      <c r="AM410" t="s">
        <v>10506</v>
      </c>
      <c r="AN410">
        <v>-6.42</v>
      </c>
      <c r="AO410" t="s">
        <v>10506</v>
      </c>
      <c r="AQ410">
        <f>(Table2[[#This Row],[Sharpe Ratio]]-AVERAGE(Table2[Sharpe Ratio]))/_xlfn.STDEV.P(Table2[Sharpe Ratio])</f>
        <v>-0.54697260799606973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-2.7183972049235146</v>
      </c>
      <c r="AS410">
        <f>_xlfn.RANK.AVG(Table2[[#This Row],[1Y Return vs Nifty Z-Score]],Table2[1Y Return vs Nifty Z-Score])</f>
        <v>141</v>
      </c>
      <c r="AT410">
        <f>_xlfn.RANK.AVG(Table2[[#This Row],[6M Return vs Nifty Z-Score]],Table2[6M Return vs Nifty Z-Score])</f>
        <v>558</v>
      </c>
      <c r="AU410">
        <f>_xlfn.RANK.AVG(Table2[[#This Row],[Sharpe Ratio Z-Score]],Table2[Sharpe Ratio Z-Score])</f>
        <v>504.5</v>
      </c>
      <c r="AV410">
        <f>(Table2[[#This Row],[Rank 1Y]]+Table2[[#This Row],[Rank 6M]]+Table2[[#This Row],[Rank Sharpe]])/3</f>
        <v>401.16666666666669</v>
      </c>
    </row>
    <row r="411" spans="1:48" x14ac:dyDescent="0.3">
      <c r="A411" t="s">
        <v>1423</v>
      </c>
      <c r="B411" t="s">
        <v>1424</v>
      </c>
      <c r="C411" t="s">
        <v>10461</v>
      </c>
      <c r="D411" t="s">
        <v>24</v>
      </c>
      <c r="E411">
        <v>7045.3344293820001</v>
      </c>
      <c r="F411">
        <v>26.93</v>
      </c>
      <c r="G411">
        <v>18.183740503246899</v>
      </c>
      <c r="H411">
        <f>(Table2[[#This Row],[1Y Return vs Nifty]]-AVERAGE(Table2[1Y Return vs Nifty]))/_xlfn.STDEV.P(Table2[1Y Return vs Nifty])</f>
        <v>-0.28577019971587758</v>
      </c>
      <c r="I411">
        <v>-6.4121013591618503</v>
      </c>
      <c r="J411">
        <f>(Table2[[#This Row],[1M Return vs Nifty]]-AVERAGE(Table2[1M Return vs Nifty]))/_xlfn.STDEV.P(Table2[1M Return vs Nifty])</f>
        <v>-0.3977186950807643</v>
      </c>
      <c r="K411">
        <v>-18.279188838328899</v>
      </c>
      <c r="L411">
        <f>(Table2[[#This Row],[6M Return vs Nifty]]-AVERAGE(Table2[6M Return vs Nifty]))/_xlfn.STDEV.P(Table2[6M Return vs Nifty])</f>
        <v>-0.88037719515883828</v>
      </c>
      <c r="M411">
        <v>3.3831895256008799</v>
      </c>
      <c r="N411">
        <f>(Table2[[#This Row],[1W Return vs Nifty]]-AVERAGE(Table2[1W Return vs Nifty]))/_xlfn.STDEV.P(Table2[1W Return vs Nifty])</f>
        <v>1.507707653775116</v>
      </c>
      <c r="O411">
        <v>26.9</v>
      </c>
      <c r="P411">
        <v>27.3225503961222</v>
      </c>
      <c r="Q411">
        <v>26.207712416929201</v>
      </c>
      <c r="R411">
        <v>52.530656714551803</v>
      </c>
      <c r="S411" s="2">
        <f>(Table2[[#This Row],[Close Price]]-Table2[[#This Row],[20D EMA]])/Table2[[#This Row],[20D EMA]]</f>
        <v>1.1152416356877747E-3</v>
      </c>
      <c r="T411" s="2">
        <f>(Table2[[#This Row],[Close Price]]-Table2[[#This Row],[50D EMA]])/Table2[[#This Row],[50D EMA]]</f>
        <v>-1.4367267712237921E-2</v>
      </c>
      <c r="U411" s="2">
        <f>(Table2[[#This Row],[Close Price]]-Table2[[#This Row],[200D EMA]])/Table2[[#This Row],[200D EMA]]</f>
        <v>2.7560115571331884E-2</v>
      </c>
      <c r="V411">
        <v>1.03981259663026</v>
      </c>
      <c r="W411">
        <v>26.81</v>
      </c>
      <c r="X411">
        <v>27.24</v>
      </c>
      <c r="Y411">
        <v>26.81</v>
      </c>
      <c r="Z411">
        <v>27.24</v>
      </c>
      <c r="AA411">
        <v>26.03</v>
      </c>
      <c r="AB411">
        <v>28.19</v>
      </c>
      <c r="AC411" s="2">
        <f>(Table2[[#This Row],[Close Price]]/Table2[[#This Row],[Day Low]])-1</f>
        <v>4.4759418127564565E-3</v>
      </c>
      <c r="AD411" s="2">
        <f>(Table2[[#This Row],[Day High]]/Table2[[#This Row],[Close Price]])-1</f>
        <v>1.1511325659116167E-2</v>
      </c>
      <c r="AE411" s="2">
        <f>(Table2[[#This Row],[Close Price]]/Table2[[#This Row],[Current Week Low]])-1</f>
        <v>4.4759418127564565E-3</v>
      </c>
      <c r="AF411" s="2">
        <f>(Table2[[#This Row],[Current Week High]]/Table2[[#This Row],[Close Price]])-1</f>
        <v>1.1511325659116167E-2</v>
      </c>
      <c r="AG411" s="2">
        <f>(Table2[[#This Row],[Close Price]]/Table2[[#This Row],[Current Month Low]])-1</f>
        <v>3.4575489819439031E-2</v>
      </c>
      <c r="AH411" s="2">
        <f>(Table2[[#This Row],[Current Month High]]/Table2[[#This Row],[Close Price]])-1</f>
        <v>4.678796880802083E-2</v>
      </c>
      <c r="AI411">
        <v>36.954047780859398</v>
      </c>
      <c r="AJ411">
        <v>50.340526062357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-0.13</v>
      </c>
      <c r="AM411" t="s">
        <v>10506</v>
      </c>
      <c r="AN411">
        <v>0.6</v>
      </c>
      <c r="AO411" t="s">
        <v>10507</v>
      </c>
      <c r="AP411">
        <v>9.3025868826324007E-2</v>
      </c>
      <c r="AQ411">
        <f>(Table2[[#This Row],[Sharpe Ratio]]-AVERAGE(Table2[Sharpe Ratio]))/_xlfn.STDEV.P(Table2[Sharpe Ratio])</f>
        <v>0.51202466462392782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389</v>
      </c>
      <c r="AT411">
        <f>_xlfn.RANK.AVG(Table2[[#This Row],[6M Return vs Nifty Z-Score]],Table2[6M Return vs Nifty Z-Score])</f>
        <v>603</v>
      </c>
      <c r="AU411">
        <f>_xlfn.RANK.AVG(Table2[[#This Row],[Sharpe Ratio Z-Score]],Table2[Sharpe Ratio Z-Score])</f>
        <v>212</v>
      </c>
      <c r="AV411">
        <f>(Table2[[#This Row],[Rank 1Y]]+Table2[[#This Row],[Rank 6M]]+Table2[[#This Row],[Rank Sharpe]])/3</f>
        <v>401.33333333333331</v>
      </c>
    </row>
    <row r="412" spans="1:48" x14ac:dyDescent="0.3">
      <c r="A412" t="s">
        <v>800</v>
      </c>
      <c r="B412" t="s">
        <v>801</v>
      </c>
      <c r="C412" t="s">
        <v>10469</v>
      </c>
      <c r="D412" t="s">
        <v>536</v>
      </c>
      <c r="E412">
        <v>19521.03021583</v>
      </c>
      <c r="F412">
        <v>1730.3</v>
      </c>
      <c r="G412">
        <v>20.2974661101237</v>
      </c>
      <c r="H412">
        <f>(Table2[[#This Row],[1Y Return vs Nifty]]-AVERAGE(Table2[1Y Return vs Nifty]))/_xlfn.STDEV.P(Table2[1Y Return vs Nifty])</f>
        <v>-0.25694211706709347</v>
      </c>
      <c r="I412">
        <v>-5.1259864155003498</v>
      </c>
      <c r="J412">
        <f>(Table2[[#This Row],[1M Return vs Nifty]]-AVERAGE(Table2[1M Return vs Nifty]))/_xlfn.STDEV.P(Table2[1M Return vs Nifty])</f>
        <v>-0.25895328955025615</v>
      </c>
      <c r="K412">
        <v>7.5269339488412603</v>
      </c>
      <c r="L412">
        <f>(Table2[[#This Row],[6M Return vs Nifty]]-AVERAGE(Table2[6M Return vs Nifty]))/_xlfn.STDEV.P(Table2[6M Return vs Nifty])</f>
        <v>-2.8251731407142013E-2</v>
      </c>
      <c r="M412">
        <v>-2.7319523082063801</v>
      </c>
      <c r="N412">
        <f>(Table2[[#This Row],[1W Return vs Nifty]]-AVERAGE(Table2[1W Return vs Nifty]))/_xlfn.STDEV.P(Table2[1W Return vs Nifty])</f>
        <v>-3.2927327588899998E-2</v>
      </c>
      <c r="O412">
        <v>1770.01</v>
      </c>
      <c r="P412">
        <v>1735.3710205205</v>
      </c>
      <c r="Q412">
        <v>1578.36646287802</v>
      </c>
      <c r="R412">
        <v>29.8965610713974</v>
      </c>
      <c r="S412" s="2">
        <f>(Table2[[#This Row],[Close Price]]-Table2[[#This Row],[20D EMA]])/Table2[[#This Row],[20D EMA]]</f>
        <v>-2.2434901497731672E-2</v>
      </c>
      <c r="T412" s="2">
        <f>(Table2[[#This Row],[Close Price]]-Table2[[#This Row],[50D EMA]])/Table2[[#This Row],[50D EMA]]</f>
        <v>-2.9221535109990836E-3</v>
      </c>
      <c r="U412" s="2">
        <f>(Table2[[#This Row],[Close Price]]-Table2[[#This Row],[200D EMA]])/Table2[[#This Row],[200D EMA]]</f>
        <v>9.6259988219048812E-2</v>
      </c>
      <c r="V412">
        <v>0.80848803750213005</v>
      </c>
      <c r="W412">
        <v>1689.15</v>
      </c>
      <c r="X412">
        <v>1744.8</v>
      </c>
      <c r="Y412">
        <v>1689.15</v>
      </c>
      <c r="Z412">
        <v>1744.8</v>
      </c>
      <c r="AA412">
        <v>1689.15</v>
      </c>
      <c r="AB412">
        <v>1850</v>
      </c>
      <c r="AC412" s="2">
        <f>(Table2[[#This Row],[Close Price]]/Table2[[#This Row],[Day Low]])-1</f>
        <v>2.4361365183672268E-2</v>
      </c>
      <c r="AD412" s="2">
        <f>(Table2[[#This Row],[Day High]]/Table2[[#This Row],[Close Price]])-1</f>
        <v>8.3800497023638343E-3</v>
      </c>
      <c r="AE412" s="2">
        <f>(Table2[[#This Row],[Close Price]]/Table2[[#This Row],[Current Week Low]])-1</f>
        <v>2.4361365183672268E-2</v>
      </c>
      <c r="AF412" s="2">
        <f>(Table2[[#This Row],[Current Week High]]/Table2[[#This Row],[Close Price]])-1</f>
        <v>8.3800497023638343E-3</v>
      </c>
      <c r="AG412" s="2">
        <f>(Table2[[#This Row],[Close Price]]/Table2[[#This Row],[Current Month Low]])-1</f>
        <v>2.4361365183672268E-2</v>
      </c>
      <c r="AH412" s="2">
        <f>(Table2[[#This Row],[Current Month High]]/Table2[[#This Row],[Close Price]])-1</f>
        <v>6.917875512916849E-2</v>
      </c>
      <c r="AI412">
        <v>9.9202450442119794</v>
      </c>
      <c r="AJ412">
        <v>52.207952146375703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-0.06</v>
      </c>
      <c r="AM412" t="s">
        <v>10506</v>
      </c>
      <c r="AN412">
        <v>-4.47</v>
      </c>
      <c r="AO412" t="s">
        <v>10506</v>
      </c>
      <c r="AQ412">
        <f>(Table2[[#This Row],[Sharpe Ratio]]-AVERAGE(Table2[Sharpe Ratio]))/_xlfn.STDEV.P(Table2[Sharpe Ratio])</f>
        <v>-0.54697260799606973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-1.1240470736094612</v>
      </c>
      <c r="AS412">
        <f>_xlfn.RANK.AVG(Table2[[#This Row],[1Y Return vs Nifty Z-Score]],Table2[1Y Return vs Nifty Z-Score])</f>
        <v>376</v>
      </c>
      <c r="AT412">
        <f>_xlfn.RANK.AVG(Table2[[#This Row],[6M Return vs Nifty Z-Score]],Table2[6M Return vs Nifty Z-Score])</f>
        <v>330</v>
      </c>
      <c r="AU412">
        <f>_xlfn.RANK.AVG(Table2[[#This Row],[Sharpe Ratio Z-Score]],Table2[Sharpe Ratio Z-Score])</f>
        <v>504.5</v>
      </c>
      <c r="AV412">
        <f>(Table2[[#This Row],[Rank 1Y]]+Table2[[#This Row],[Rank 6M]]+Table2[[#This Row],[Rank Sharpe]])/3</f>
        <v>403.5</v>
      </c>
    </row>
    <row r="413" spans="1:48" x14ac:dyDescent="0.3">
      <c r="A413" t="s">
        <v>806</v>
      </c>
      <c r="B413" t="s">
        <v>807</v>
      </c>
      <c r="C413" t="s">
        <v>10460</v>
      </c>
      <c r="D413" t="s">
        <v>21</v>
      </c>
      <c r="E413">
        <v>19429.069839585001</v>
      </c>
      <c r="F413">
        <v>703.85</v>
      </c>
      <c r="G413">
        <v>59.476167258805098</v>
      </c>
      <c r="H413">
        <f>(Table2[[#This Row],[1Y Return vs Nifty]]-AVERAGE(Table2[1Y Return vs Nifty]))/_xlfn.STDEV.P(Table2[1Y Return vs Nifty])</f>
        <v>0.27739726507014062</v>
      </c>
      <c r="I413">
        <v>1.85389581377427</v>
      </c>
      <c r="J413">
        <f>(Table2[[#This Row],[1M Return vs Nifty]]-AVERAGE(Table2[1M Return vs Nifty]))/_xlfn.STDEV.P(Table2[1M Return vs Nifty])</f>
        <v>0.49414128638478705</v>
      </c>
      <c r="K413">
        <v>-25.718238581488599</v>
      </c>
      <c r="L413">
        <f>(Table2[[#This Row],[6M Return vs Nifty]]-AVERAGE(Table2[6M Return vs Nifty]))/_xlfn.STDEV.P(Table2[6M Return vs Nifty])</f>
        <v>-1.1260167189471004</v>
      </c>
      <c r="M413">
        <v>-1.9794989736445101</v>
      </c>
      <c r="N413">
        <f>(Table2[[#This Row],[1W Return vs Nifty]]-AVERAGE(Table2[1W Return vs Nifty]))/_xlfn.STDEV.P(Table2[1W Return vs Nifty])</f>
        <v>0.15664406103550263</v>
      </c>
      <c r="O413">
        <v>707.76</v>
      </c>
      <c r="P413">
        <v>690.16519170089703</v>
      </c>
      <c r="Q413">
        <v>651.20379614422302</v>
      </c>
      <c r="R413">
        <v>44.275433174535401</v>
      </c>
      <c r="S413" s="2">
        <f>(Table2[[#This Row],[Close Price]]-Table2[[#This Row],[20D EMA]])/Table2[[#This Row],[20D EMA]]</f>
        <v>-5.5244715722843453E-3</v>
      </c>
      <c r="T413" s="2">
        <f>(Table2[[#This Row],[Close Price]]-Table2[[#This Row],[50D EMA]])/Table2[[#This Row],[50D EMA]]</f>
        <v>1.9828308445079774E-2</v>
      </c>
      <c r="U413" s="2">
        <f>(Table2[[#This Row],[Close Price]]-Table2[[#This Row],[200D EMA]])/Table2[[#This Row],[200D EMA]]</f>
        <v>8.0844436361543218E-2</v>
      </c>
      <c r="V413">
        <v>1.30624919237215</v>
      </c>
      <c r="W413">
        <v>700.4</v>
      </c>
      <c r="X413">
        <v>723.8</v>
      </c>
      <c r="Y413">
        <v>700.4</v>
      </c>
      <c r="Z413">
        <v>723.8</v>
      </c>
      <c r="AA413">
        <v>683.05</v>
      </c>
      <c r="AB413">
        <v>760.45</v>
      </c>
      <c r="AC413" s="2">
        <f>(Table2[[#This Row],[Close Price]]/Table2[[#This Row],[Day Low]])-1</f>
        <v>4.9257567104512567E-3</v>
      </c>
      <c r="AD413" s="2">
        <f>(Table2[[#This Row],[Day High]]/Table2[[#This Row],[Close Price]])-1</f>
        <v>2.8344107409248975E-2</v>
      </c>
      <c r="AE413" s="2">
        <f>(Table2[[#This Row],[Close Price]]/Table2[[#This Row],[Current Week Low]])-1</f>
        <v>4.9257567104512567E-3</v>
      </c>
      <c r="AF413" s="2">
        <f>(Table2[[#This Row],[Current Week High]]/Table2[[#This Row],[Close Price]])-1</f>
        <v>2.8344107409248975E-2</v>
      </c>
      <c r="AG413" s="2">
        <f>(Table2[[#This Row],[Close Price]]/Table2[[#This Row],[Current Month Low]])-1</f>
        <v>3.045165068443012E-2</v>
      </c>
      <c r="AH413" s="2">
        <f>(Table2[[#This Row],[Current Month High]]/Table2[[#This Row],[Close Price]])-1</f>
        <v>8.0414861120977621E-2</v>
      </c>
      <c r="AI413">
        <v>22.447964765219801</v>
      </c>
      <c r="AJ413">
        <v>87.643295121300895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-0.09</v>
      </c>
      <c r="AM413" t="s">
        <v>10506</v>
      </c>
      <c r="AN413">
        <v>-1.05</v>
      </c>
      <c r="AO413" t="s">
        <v>10506</v>
      </c>
      <c r="AP413">
        <v>4.7608211415118999E-2</v>
      </c>
      <c r="AQ413">
        <f>(Table2[[#This Row],[Sharpe Ratio]]-AVERAGE(Table2[Sharpe Ratio]))/_xlfn.STDEV.P(Table2[Sharpe Ratio])</f>
        <v>-5.0054468287395954E-3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-0.20283955328540973</v>
      </c>
      <c r="AS413">
        <f>_xlfn.RANK.AVG(Table2[[#This Row],[1Y Return vs Nifty Z-Score]],Table2[1Y Return vs Nifty Z-Score])</f>
        <v>209</v>
      </c>
      <c r="AT413">
        <f>_xlfn.RANK.AVG(Table2[[#This Row],[6M Return vs Nifty Z-Score]],Table2[6M Return vs Nifty Z-Score])</f>
        <v>664</v>
      </c>
      <c r="AU413">
        <f>_xlfn.RANK.AVG(Table2[[#This Row],[Sharpe Ratio Z-Score]],Table2[Sharpe Ratio Z-Score])</f>
        <v>339</v>
      </c>
      <c r="AV413">
        <f>(Table2[[#This Row],[Rank 1Y]]+Table2[[#This Row],[Rank 6M]]+Table2[[#This Row],[Rank Sharpe]])/3</f>
        <v>404</v>
      </c>
    </row>
    <row r="414" spans="1:48" x14ac:dyDescent="0.3">
      <c r="A414" t="s">
        <v>1996</v>
      </c>
      <c r="B414" t="s">
        <v>1997</v>
      </c>
      <c r="C414" t="s">
        <v>10466</v>
      </c>
      <c r="D414" t="s">
        <v>62</v>
      </c>
      <c r="E414">
        <v>3058.748814</v>
      </c>
      <c r="F414">
        <v>380.05</v>
      </c>
      <c r="G414">
        <v>33.666414892431902</v>
      </c>
      <c r="H414">
        <f>(Table2[[#This Row],[1Y Return vs Nifty]]-AVERAGE(Table2[1Y Return vs Nifty]))/_xlfn.STDEV.P(Table2[1Y Return vs Nifty])</f>
        <v>-7.4609481662631691E-2</v>
      </c>
      <c r="I414">
        <v>-7.6168786255288703</v>
      </c>
      <c r="J414">
        <f>(Table2[[#This Row],[1M Return vs Nifty]]-AVERAGE(Table2[1M Return vs Nifty]))/_xlfn.STDEV.P(Table2[1M Return vs Nifty])</f>
        <v>-0.52770816978930013</v>
      </c>
      <c r="K414">
        <v>13.9378754712613</v>
      </c>
      <c r="L414">
        <f>(Table2[[#This Row],[6M Return vs Nifty]]-AVERAGE(Table2[6M Return vs Nifty]))/_xlfn.STDEV.P(Table2[6M Return vs Nifty])</f>
        <v>0.1834393685279922</v>
      </c>
      <c r="M414">
        <v>-1.2263935664662899</v>
      </c>
      <c r="N414">
        <f>(Table2[[#This Row],[1W Return vs Nifty]]-AVERAGE(Table2[1W Return vs Nifty]))/_xlfn.STDEV.P(Table2[1W Return vs Nifty])</f>
        <v>0.34637973135776956</v>
      </c>
      <c r="O414">
        <v>395.7</v>
      </c>
      <c r="P414">
        <v>387.08367326852698</v>
      </c>
      <c r="Q414">
        <v>343.60996014418799</v>
      </c>
      <c r="R414">
        <v>34.978541277245398</v>
      </c>
      <c r="S414" s="2">
        <f>(Table2[[#This Row],[Close Price]]-Table2[[#This Row],[20D EMA]])/Table2[[#This Row],[20D EMA]]</f>
        <v>-3.9550164265857918E-2</v>
      </c>
      <c r="T414" s="2">
        <f>(Table2[[#This Row],[Close Price]]-Table2[[#This Row],[50D EMA]])/Table2[[#This Row],[50D EMA]]</f>
        <v>-1.8170937588596201E-2</v>
      </c>
      <c r="U414" s="2">
        <f>(Table2[[#This Row],[Close Price]]-Table2[[#This Row],[200D EMA]])/Table2[[#This Row],[200D EMA]]</f>
        <v>0.10605059248143096</v>
      </c>
      <c r="V414">
        <v>1.06588351080969</v>
      </c>
      <c r="W414">
        <v>374.5</v>
      </c>
      <c r="X414">
        <v>391.7</v>
      </c>
      <c r="Y414">
        <v>374.5</v>
      </c>
      <c r="Z414">
        <v>391.7</v>
      </c>
      <c r="AA414">
        <v>374.5</v>
      </c>
      <c r="AB414">
        <v>424.7</v>
      </c>
      <c r="AC414" s="2">
        <f>(Table2[[#This Row],[Close Price]]/Table2[[#This Row],[Day Low]])-1</f>
        <v>1.4819759679572719E-2</v>
      </c>
      <c r="AD414" s="2">
        <f>(Table2[[#This Row],[Day High]]/Table2[[#This Row],[Close Price]])-1</f>
        <v>3.0653861334035026E-2</v>
      </c>
      <c r="AE414" s="2">
        <f>(Table2[[#This Row],[Close Price]]/Table2[[#This Row],[Current Week Low]])-1</f>
        <v>1.4819759679572719E-2</v>
      </c>
      <c r="AF414" s="2">
        <f>(Table2[[#This Row],[Current Week High]]/Table2[[#This Row],[Close Price]])-1</f>
        <v>3.0653861334035026E-2</v>
      </c>
      <c r="AG414" s="2">
        <f>(Table2[[#This Row],[Close Price]]/Table2[[#This Row],[Current Month Low]])-1</f>
        <v>1.4819759679572719E-2</v>
      </c>
      <c r="AH414" s="2">
        <f>(Table2[[#This Row],[Current Month High]]/Table2[[#This Row],[Close Price]])-1</f>
        <v>0.11748454150769638</v>
      </c>
      <c r="AI414">
        <v>11.7484541507696</v>
      </c>
      <c r="AJ414">
        <v>61.792252022136999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-0.16</v>
      </c>
      <c r="AM414" t="s">
        <v>10506</v>
      </c>
      <c r="AN414">
        <v>-7.4</v>
      </c>
      <c r="AO414" t="s">
        <v>10506</v>
      </c>
      <c r="AP414">
        <v>-5.2122420445155998E-2</v>
      </c>
      <c r="AQ414">
        <f>(Table2[[#This Row],[Sharpe Ratio]]-AVERAGE(Table2[Sharpe Ratio]))/_xlfn.STDEV.P(Table2[Sharpe Ratio])</f>
        <v>-1.1403290774403356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-1.2128276290065059</v>
      </c>
      <c r="AS414">
        <f>_xlfn.RANK.AVG(Table2[[#This Row],[1Y Return vs Nifty Z-Score]],Table2[1Y Return vs Nifty Z-Score])</f>
        <v>311</v>
      </c>
      <c r="AT414">
        <f>_xlfn.RANK.AVG(Table2[[#This Row],[6M Return vs Nifty Z-Score]],Table2[6M Return vs Nifty Z-Score])</f>
        <v>266</v>
      </c>
      <c r="AU414">
        <f>_xlfn.RANK.AVG(Table2[[#This Row],[Sharpe Ratio Z-Score]],Table2[Sharpe Ratio Z-Score])</f>
        <v>635</v>
      </c>
      <c r="AV414">
        <f>(Table2[[#This Row],[Rank 1Y]]+Table2[[#This Row],[Rank 6M]]+Table2[[#This Row],[Rank Sharpe]])/3</f>
        <v>404</v>
      </c>
    </row>
    <row r="415" spans="1:48" x14ac:dyDescent="0.3">
      <c r="A415" t="s">
        <v>562</v>
      </c>
      <c r="B415" t="s">
        <v>563</v>
      </c>
      <c r="C415" t="s">
        <v>10465</v>
      </c>
      <c r="D415" t="s">
        <v>391</v>
      </c>
      <c r="E415">
        <v>33368.203702840001</v>
      </c>
      <c r="F415">
        <v>525.4</v>
      </c>
      <c r="G415">
        <v>2.5651022687810601</v>
      </c>
      <c r="H415">
        <f>(Table2[[#This Row],[1Y Return vs Nifty]]-AVERAGE(Table2[1Y Return vs Nifty]))/_xlfn.STDEV.P(Table2[1Y Return vs Nifty])</f>
        <v>-0.49878526298604769</v>
      </c>
      <c r="I415">
        <v>1.1994130419614999</v>
      </c>
      <c r="J415">
        <f>(Table2[[#This Row],[1M Return vs Nifty]]-AVERAGE(Table2[1M Return vs Nifty]))/_xlfn.STDEV.P(Table2[1M Return vs Nifty])</f>
        <v>0.42352585057873726</v>
      </c>
      <c r="K415">
        <v>-10.6782119411035</v>
      </c>
      <c r="L415">
        <f>(Table2[[#This Row],[6M Return vs Nifty]]-AVERAGE(Table2[6M Return vs Nifty]))/_xlfn.STDEV.P(Table2[6M Return vs Nifty])</f>
        <v>-0.62939079100461792</v>
      </c>
      <c r="M415">
        <v>-0.22430537801949599</v>
      </c>
      <c r="N415">
        <f>(Table2[[#This Row],[1W Return vs Nifty]]-AVERAGE(Table2[1W Return vs Nifty]))/_xlfn.STDEV.P(Table2[1W Return vs Nifty])</f>
        <v>0.59884355958783886</v>
      </c>
      <c r="O415">
        <v>525.01</v>
      </c>
      <c r="P415">
        <v>508.82523438955297</v>
      </c>
      <c r="Q415">
        <v>470.60809313720398</v>
      </c>
      <c r="R415">
        <v>46.37684053657</v>
      </c>
      <c r="S415" s="2">
        <f>(Table2[[#This Row],[Close Price]]-Table2[[#This Row],[20D EMA]])/Table2[[#This Row],[20D EMA]]</f>
        <v>7.4284299346676508E-4</v>
      </c>
      <c r="T415" s="2">
        <f>(Table2[[#This Row],[Close Price]]-Table2[[#This Row],[50D EMA]])/Table2[[#This Row],[50D EMA]]</f>
        <v>3.2574574707034835E-2</v>
      </c>
      <c r="U415" s="2">
        <f>(Table2[[#This Row],[Close Price]]-Table2[[#This Row],[200D EMA]])/Table2[[#This Row],[200D EMA]]</f>
        <v>0.11642788906909347</v>
      </c>
      <c r="V415">
        <v>1.2846539254318601</v>
      </c>
      <c r="W415">
        <v>519.65</v>
      </c>
      <c r="X415">
        <v>528.75</v>
      </c>
      <c r="Y415">
        <v>519.65</v>
      </c>
      <c r="Z415">
        <v>528.75</v>
      </c>
      <c r="AA415">
        <v>501.55</v>
      </c>
      <c r="AB415">
        <v>555.15</v>
      </c>
      <c r="AC415" s="2">
        <f>(Table2[[#This Row],[Close Price]]/Table2[[#This Row],[Day Low]])-1</f>
        <v>1.1065139998075679E-2</v>
      </c>
      <c r="AD415" s="2">
        <f>(Table2[[#This Row],[Day High]]/Table2[[#This Row],[Close Price]])-1</f>
        <v>6.3760944042634549E-3</v>
      </c>
      <c r="AE415" s="2">
        <f>(Table2[[#This Row],[Close Price]]/Table2[[#This Row],[Current Week Low]])-1</f>
        <v>1.1065139998075679E-2</v>
      </c>
      <c r="AF415" s="2">
        <f>(Table2[[#This Row],[Current Week High]]/Table2[[#This Row],[Close Price]])-1</f>
        <v>6.3760944042634549E-3</v>
      </c>
      <c r="AG415" s="2">
        <f>(Table2[[#This Row],[Close Price]]/Table2[[#This Row],[Current Month Low]])-1</f>
        <v>4.75525869803608E-2</v>
      </c>
      <c r="AH415" s="2">
        <f>(Table2[[#This Row],[Current Month High]]/Table2[[#This Row],[Close Price]])-1</f>
        <v>5.6623524933384184E-2</v>
      </c>
      <c r="AI415">
        <v>6.1857632280167296</v>
      </c>
      <c r="AJ415">
        <v>43.945205479452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-0.08</v>
      </c>
      <c r="AM415" t="s">
        <v>10506</v>
      </c>
      <c r="AN415">
        <v>-1.76</v>
      </c>
      <c r="AO415" t="s">
        <v>10506</v>
      </c>
      <c r="AP415">
        <v>9.9677802209311994E-2</v>
      </c>
      <c r="AQ415">
        <f>(Table2[[#This Row],[Sharpe Ratio]]-AVERAGE(Table2[Sharpe Ratio]))/_xlfn.STDEV.P(Table2[Sharpe Ratio])</f>
        <v>0.58774961510394752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0.48194297127985808</v>
      </c>
      <c r="AS415">
        <f>_xlfn.RANK.AVG(Table2[[#This Row],[1Y Return vs Nifty Z-Score]],Table2[1Y Return vs Nifty Z-Score])</f>
        <v>480</v>
      </c>
      <c r="AT415">
        <f>_xlfn.RANK.AVG(Table2[[#This Row],[6M Return vs Nifty Z-Score]],Table2[6M Return vs Nifty Z-Score])</f>
        <v>533</v>
      </c>
      <c r="AU415">
        <f>_xlfn.RANK.AVG(Table2[[#This Row],[Sharpe Ratio Z-Score]],Table2[Sharpe Ratio Z-Score])</f>
        <v>200</v>
      </c>
      <c r="AV415">
        <f>(Table2[[#This Row],[Rank 1Y]]+Table2[[#This Row],[Rank 6M]]+Table2[[#This Row],[Rank Sharpe]])/3</f>
        <v>404.33333333333331</v>
      </c>
    </row>
    <row r="416" spans="1:48" x14ac:dyDescent="0.3">
      <c r="A416" t="s">
        <v>1988</v>
      </c>
      <c r="B416" t="s">
        <v>1989</v>
      </c>
      <c r="C416" t="s">
        <v>10461</v>
      </c>
      <c r="D416" t="s">
        <v>543</v>
      </c>
      <c r="E416">
        <v>3101.8091594880002</v>
      </c>
      <c r="F416">
        <v>54.08</v>
      </c>
      <c r="G416">
        <v>13.830290282737501</v>
      </c>
      <c r="H416">
        <f>(Table2[[#This Row],[1Y Return vs Nifty]]-AVERAGE(Table2[1Y Return vs Nifty]))/_xlfn.STDEV.P(Table2[1Y Return vs Nifty])</f>
        <v>-0.34514480461062119</v>
      </c>
      <c r="I416">
        <v>4.6480765506145296</v>
      </c>
      <c r="J416">
        <f>(Table2[[#This Row],[1M Return vs Nifty]]-AVERAGE(Table2[1M Return vs Nifty]))/_xlfn.STDEV.P(Table2[1M Return vs Nifty])</f>
        <v>0.79561949016749878</v>
      </c>
      <c r="K416">
        <v>30.981847066825601</v>
      </c>
      <c r="L416">
        <f>(Table2[[#This Row],[6M Return vs Nifty]]-AVERAGE(Table2[6M Return vs Nifty]))/_xlfn.STDEV.P(Table2[6M Return vs Nifty])</f>
        <v>0.7462361249342494</v>
      </c>
      <c r="M416">
        <v>-3.26782308364161</v>
      </c>
      <c r="N416">
        <f>(Table2[[#This Row],[1W Return vs Nifty]]-AVERAGE(Table2[1W Return vs Nifty]))/_xlfn.STDEV.P(Table2[1W Return vs Nifty])</f>
        <v>-0.16793339687775785</v>
      </c>
      <c r="O416">
        <v>54.29</v>
      </c>
      <c r="P416">
        <v>50.923600954645501</v>
      </c>
      <c r="Q416">
        <v>45.197154176412603</v>
      </c>
      <c r="R416">
        <v>45.328130380448599</v>
      </c>
      <c r="S416" s="2">
        <f>(Table2[[#This Row],[Close Price]]-Table2[[#This Row],[20D EMA]])/Table2[[#This Row],[20D EMA]]</f>
        <v>-3.8681156750782989E-3</v>
      </c>
      <c r="T416" s="2">
        <f>(Table2[[#This Row],[Close Price]]-Table2[[#This Row],[50D EMA]])/Table2[[#This Row],[50D EMA]]</f>
        <v>6.1983029208121133E-2</v>
      </c>
      <c r="U416" s="2">
        <f>(Table2[[#This Row],[Close Price]]-Table2[[#This Row],[200D EMA]])/Table2[[#This Row],[200D EMA]]</f>
        <v>0.19653551170314959</v>
      </c>
      <c r="V416">
        <v>1.14610523312871</v>
      </c>
      <c r="W416">
        <v>53.2</v>
      </c>
      <c r="X416">
        <v>55.29</v>
      </c>
      <c r="Y416">
        <v>53.2</v>
      </c>
      <c r="Z416">
        <v>55.29</v>
      </c>
      <c r="AA416">
        <v>49.8</v>
      </c>
      <c r="AB416">
        <v>62.26</v>
      </c>
      <c r="AC416" s="2">
        <f>(Table2[[#This Row],[Close Price]]/Table2[[#This Row],[Day Low]])-1</f>
        <v>1.6541353383458635E-2</v>
      </c>
      <c r="AD416" s="2">
        <f>(Table2[[#This Row],[Day High]]/Table2[[#This Row],[Close Price]])-1</f>
        <v>2.2374260355029651E-2</v>
      </c>
      <c r="AE416" s="2">
        <f>(Table2[[#This Row],[Close Price]]/Table2[[#This Row],[Current Week Low]])-1</f>
        <v>1.6541353383458635E-2</v>
      </c>
      <c r="AF416" s="2">
        <f>(Table2[[#This Row],[Current Week High]]/Table2[[#This Row],[Close Price]])-1</f>
        <v>2.2374260355029651E-2</v>
      </c>
      <c r="AG416" s="2">
        <f>(Table2[[#This Row],[Close Price]]/Table2[[#This Row],[Current Month Low]])-1</f>
        <v>8.5943775100401743E-2</v>
      </c>
      <c r="AH416" s="2">
        <f>(Table2[[#This Row],[Current Month High]]/Table2[[#This Row],[Close Price]])-1</f>
        <v>0.15125739644970415</v>
      </c>
      <c r="AI416">
        <v>15.1257396449704</v>
      </c>
      <c r="AJ416">
        <v>62.646616541353303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-0.09</v>
      </c>
      <c r="AM416" t="s">
        <v>10506</v>
      </c>
      <c r="AN416">
        <v>-6.23</v>
      </c>
      <c r="AO416" t="s">
        <v>10506</v>
      </c>
      <c r="AP416">
        <v>-7.075197737649E-2</v>
      </c>
      <c r="AQ416">
        <f>(Table2[[#This Row],[Sharpe Ratio]]-AVERAGE(Table2[Sharpe Ratio]))/_xlfn.STDEV.P(Table2[Sharpe Ratio])</f>
        <v>-1.3524061075106957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-0.32362869389732651</v>
      </c>
      <c r="AS416">
        <f>_xlfn.RANK.AVG(Table2[[#This Row],[1Y Return vs Nifty Z-Score]],Table2[1Y Return vs Nifty Z-Score])</f>
        <v>414</v>
      </c>
      <c r="AT416">
        <f>_xlfn.RANK.AVG(Table2[[#This Row],[6M Return vs Nifty Z-Score]],Table2[6M Return vs Nifty Z-Score])</f>
        <v>133</v>
      </c>
      <c r="AU416">
        <f>_xlfn.RANK.AVG(Table2[[#This Row],[Sharpe Ratio Z-Score]],Table2[Sharpe Ratio Z-Score])</f>
        <v>666</v>
      </c>
      <c r="AV416">
        <f>(Table2[[#This Row],[Rank 1Y]]+Table2[[#This Row],[Rank 6M]]+Table2[[#This Row],[Rank Sharpe]])/3</f>
        <v>404.33333333333331</v>
      </c>
    </row>
    <row r="417" spans="1:48" x14ac:dyDescent="0.3">
      <c r="A417" t="s">
        <v>1177</v>
      </c>
      <c r="B417" t="s">
        <v>1178</v>
      </c>
      <c r="C417" t="s">
        <v>10473</v>
      </c>
      <c r="D417" t="s">
        <v>148</v>
      </c>
      <c r="E417">
        <v>9830.9921565000004</v>
      </c>
      <c r="F417">
        <v>711.35</v>
      </c>
      <c r="G417">
        <v>19.912819680038599</v>
      </c>
      <c r="H417">
        <f>(Table2[[#This Row],[1Y Return vs Nifty]]-AVERAGE(Table2[1Y Return vs Nifty]))/_xlfn.STDEV.P(Table2[1Y Return vs Nifty])</f>
        <v>-0.2621881239475406</v>
      </c>
      <c r="I417">
        <v>-13.102279302766799</v>
      </c>
      <c r="J417">
        <f>(Table2[[#This Row],[1M Return vs Nifty]]-AVERAGE(Table2[1M Return vs Nifty]))/_xlfn.STDEV.P(Table2[1M Return vs Nifty])</f>
        <v>-1.1195556195259428</v>
      </c>
      <c r="K417">
        <v>7.6082062924270399</v>
      </c>
      <c r="L417">
        <f>(Table2[[#This Row],[6M Return vs Nifty]]-AVERAGE(Table2[6M Return vs Nifty]))/_xlfn.STDEV.P(Table2[6M Return vs Nifty])</f>
        <v>-2.5568095665369512E-2</v>
      </c>
      <c r="M417">
        <v>4.3419963686457799E-2</v>
      </c>
      <c r="N417">
        <f>(Table2[[#This Row],[1W Return vs Nifty]]-AVERAGE(Table2[1W Return vs Nifty]))/_xlfn.STDEV.P(Table2[1W Return vs Nifty])</f>
        <v>0.66629367571589382</v>
      </c>
      <c r="O417">
        <v>736.35</v>
      </c>
      <c r="P417">
        <v>734.45760816045697</v>
      </c>
      <c r="Q417">
        <v>617.62921924932698</v>
      </c>
      <c r="R417">
        <v>34.478786225671598</v>
      </c>
      <c r="S417" s="2">
        <f>(Table2[[#This Row],[Close Price]]-Table2[[#This Row],[20D EMA]])/Table2[[#This Row],[20D EMA]]</f>
        <v>-3.3951246010728596E-2</v>
      </c>
      <c r="T417" s="2">
        <f>(Table2[[#This Row],[Close Price]]-Table2[[#This Row],[50D EMA]])/Table2[[#This Row],[50D EMA]]</f>
        <v>-3.1462140093194632E-2</v>
      </c>
      <c r="U417" s="2">
        <f>(Table2[[#This Row],[Close Price]]-Table2[[#This Row],[200D EMA]])/Table2[[#This Row],[200D EMA]]</f>
        <v>0.151742789734887</v>
      </c>
      <c r="V417">
        <v>1.05825608625212</v>
      </c>
      <c r="W417">
        <v>701.2</v>
      </c>
      <c r="X417">
        <v>718</v>
      </c>
      <c r="Y417">
        <v>701.2</v>
      </c>
      <c r="Z417">
        <v>718</v>
      </c>
      <c r="AA417">
        <v>695.55</v>
      </c>
      <c r="AB417">
        <v>794.95</v>
      </c>
      <c r="AC417" s="2">
        <f>(Table2[[#This Row],[Close Price]]/Table2[[#This Row],[Day Low]])-1</f>
        <v>1.4475185396463086E-2</v>
      </c>
      <c r="AD417" s="2">
        <f>(Table2[[#This Row],[Day High]]/Table2[[#This Row],[Close Price]])-1</f>
        <v>9.3484220144794961E-3</v>
      </c>
      <c r="AE417" s="2">
        <f>(Table2[[#This Row],[Close Price]]/Table2[[#This Row],[Current Week Low]])-1</f>
        <v>1.4475185396463086E-2</v>
      </c>
      <c r="AF417" s="2">
        <f>(Table2[[#This Row],[Current Week High]]/Table2[[#This Row],[Close Price]])-1</f>
        <v>9.3484220144794961E-3</v>
      </c>
      <c r="AG417" s="2">
        <f>(Table2[[#This Row],[Close Price]]/Table2[[#This Row],[Current Month Low]])-1</f>
        <v>2.2715836388469635E-2</v>
      </c>
      <c r="AH417" s="2">
        <f>(Table2[[#This Row],[Current Month High]]/Table2[[#This Row],[Close Price]])-1</f>
        <v>0.11752301961059963</v>
      </c>
      <c r="AI417">
        <v>13.8750263583327</v>
      </c>
      <c r="AJ417">
        <v>73.056805741393902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-0.12</v>
      </c>
      <c r="AM417" t="s">
        <v>10506</v>
      </c>
      <c r="AN417">
        <v>-9.86</v>
      </c>
      <c r="AO417" t="s">
        <v>10506</v>
      </c>
      <c r="AQ417">
        <f>(Table2[[#This Row],[Sharpe Ratio]]-AVERAGE(Table2[Sharpe Ratio]))/_xlfn.STDEV.P(Table2[Sharpe Ratio])</f>
        <v>-0.54697260799606973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-1.2879907714190288</v>
      </c>
      <c r="AS417">
        <f>_xlfn.RANK.AVG(Table2[[#This Row],[1Y Return vs Nifty Z-Score]],Table2[1Y Return vs Nifty Z-Score])</f>
        <v>380</v>
      </c>
      <c r="AT417">
        <f>_xlfn.RANK.AVG(Table2[[#This Row],[6M Return vs Nifty Z-Score]],Table2[6M Return vs Nifty Z-Score])</f>
        <v>329</v>
      </c>
      <c r="AU417">
        <f>_xlfn.RANK.AVG(Table2[[#This Row],[Sharpe Ratio Z-Score]],Table2[Sharpe Ratio Z-Score])</f>
        <v>504.5</v>
      </c>
      <c r="AV417">
        <f>(Table2[[#This Row],[Rank 1Y]]+Table2[[#This Row],[Rank 6M]]+Table2[[#This Row],[Rank Sharpe]])/3</f>
        <v>404.5</v>
      </c>
    </row>
    <row r="418" spans="1:48" x14ac:dyDescent="0.3">
      <c r="A418" t="s">
        <v>1349</v>
      </c>
      <c r="B418" t="s">
        <v>1350</v>
      </c>
      <c r="C418" t="s">
        <v>10473</v>
      </c>
      <c r="D418" t="s">
        <v>1351</v>
      </c>
      <c r="E418">
        <v>7750.3103740799997</v>
      </c>
      <c r="F418">
        <v>290.7</v>
      </c>
      <c r="G418">
        <v>31.159568147729701</v>
      </c>
      <c r="H418">
        <f>(Table2[[#This Row],[1Y Return vs Nifty]]-AVERAGE(Table2[1Y Return vs Nifty]))/_xlfn.STDEV.P(Table2[1Y Return vs Nifty])</f>
        <v>-0.10879915363755355</v>
      </c>
      <c r="I418">
        <v>-16.680585539252199</v>
      </c>
      <c r="J418">
        <f>(Table2[[#This Row],[1M Return vs Nifty]]-AVERAGE(Table2[1M Return vs Nifty]))/_xlfn.STDEV.P(Table2[1M Return vs Nifty])</f>
        <v>-1.5056370646296018</v>
      </c>
      <c r="K418">
        <v>-17.6131204025687</v>
      </c>
      <c r="L418">
        <f>(Table2[[#This Row],[6M Return vs Nifty]]-AVERAGE(Table2[6M Return vs Nifty]))/_xlfn.STDEV.P(Table2[6M Return vs Nifty])</f>
        <v>-0.85838342726920003</v>
      </c>
      <c r="M418">
        <v>-3.85527899979206</v>
      </c>
      <c r="N418">
        <f>(Table2[[#This Row],[1W Return vs Nifty]]-AVERAGE(Table2[1W Return vs Nifty]))/_xlfn.STDEV.P(Table2[1W Return vs Nifty])</f>
        <v>-0.31593570966584017</v>
      </c>
      <c r="O418">
        <v>296.98</v>
      </c>
      <c r="P418">
        <v>301.803504649008</v>
      </c>
      <c r="Q418">
        <v>287.91037382554703</v>
      </c>
      <c r="R418">
        <v>46.541783929311201</v>
      </c>
      <c r="S418" s="2">
        <f>(Table2[[#This Row],[Close Price]]-Table2[[#This Row],[20D EMA]])/Table2[[#This Row],[20D EMA]]</f>
        <v>-2.1146205131658796E-2</v>
      </c>
      <c r="T418" s="2">
        <f>(Table2[[#This Row],[Close Price]]-Table2[[#This Row],[50D EMA]])/Table2[[#This Row],[50D EMA]]</f>
        <v>-3.6790509314731754E-2</v>
      </c>
      <c r="U418" s="2">
        <f>(Table2[[#This Row],[Close Price]]-Table2[[#This Row],[200D EMA]])/Table2[[#This Row],[200D EMA]]</f>
        <v>9.6892172983779855E-3</v>
      </c>
      <c r="V418">
        <v>1.90204560789312</v>
      </c>
      <c r="W418">
        <v>271.35000000000002</v>
      </c>
      <c r="X418">
        <v>294.3</v>
      </c>
      <c r="Y418">
        <v>271.35000000000002</v>
      </c>
      <c r="Z418">
        <v>294.3</v>
      </c>
      <c r="AA418">
        <v>271.35000000000002</v>
      </c>
      <c r="AB418">
        <v>339.45</v>
      </c>
      <c r="AC418" s="2">
        <f>(Table2[[#This Row],[Close Price]]/Table2[[#This Row],[Day Low]])-1</f>
        <v>7.1310116086235276E-2</v>
      </c>
      <c r="AD418" s="2">
        <f>(Table2[[#This Row],[Day High]]/Table2[[#This Row],[Close Price]])-1</f>
        <v>1.2383900928792713E-2</v>
      </c>
      <c r="AE418" s="2">
        <f>(Table2[[#This Row],[Close Price]]/Table2[[#This Row],[Current Week Low]])-1</f>
        <v>7.1310116086235276E-2</v>
      </c>
      <c r="AF418" s="2">
        <f>(Table2[[#This Row],[Current Week High]]/Table2[[#This Row],[Close Price]])-1</f>
        <v>1.2383900928792713E-2</v>
      </c>
      <c r="AG418" s="2">
        <f>(Table2[[#This Row],[Close Price]]/Table2[[#This Row],[Current Month Low]])-1</f>
        <v>7.1310116086235276E-2</v>
      </c>
      <c r="AH418" s="2">
        <f>(Table2[[#This Row],[Current Month High]]/Table2[[#This Row],[Close Price]])-1</f>
        <v>0.16769865841073273</v>
      </c>
      <c r="AI418">
        <v>25.541795665634599</v>
      </c>
      <c r="AJ418">
        <v>58.247142079477399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-0.14000000000000001</v>
      </c>
      <c r="AM418" t="s">
        <v>10506</v>
      </c>
      <c r="AN418">
        <v>-7.3</v>
      </c>
      <c r="AO418" t="s">
        <v>10506</v>
      </c>
      <c r="AP418">
        <v>5.9933884632509003E-2</v>
      </c>
      <c r="AQ418">
        <f>(Table2[[#This Row],[Sharpe Ratio]]-AVERAGE(Table2[Sharpe Ratio]))/_xlfn.STDEV.P(Table2[Sharpe Ratio])</f>
        <v>0.13530879570513643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326</v>
      </c>
      <c r="AT418">
        <f>_xlfn.RANK.AVG(Table2[[#This Row],[6M Return vs Nifty Z-Score]],Table2[6M Return vs Nifty Z-Score])</f>
        <v>598</v>
      </c>
      <c r="AU418">
        <f>_xlfn.RANK.AVG(Table2[[#This Row],[Sharpe Ratio Z-Score]],Table2[Sharpe Ratio Z-Score])</f>
        <v>293</v>
      </c>
      <c r="AV418">
        <f>(Table2[[#This Row],[Rank 1Y]]+Table2[[#This Row],[Rank 6M]]+Table2[[#This Row],[Rank Sharpe]])/3</f>
        <v>405.66666666666669</v>
      </c>
    </row>
    <row r="419" spans="1:48" x14ac:dyDescent="0.3">
      <c r="A419" t="s">
        <v>650</v>
      </c>
      <c r="B419" t="s">
        <v>651</v>
      </c>
      <c r="C419" t="s">
        <v>10469</v>
      </c>
      <c r="D419" t="s">
        <v>268</v>
      </c>
      <c r="E419">
        <v>27828.876562515001</v>
      </c>
      <c r="F419">
        <v>5629.05</v>
      </c>
      <c r="G419">
        <v>-16.650946317756599</v>
      </c>
      <c r="H419">
        <f>(Table2[[#This Row],[1Y Return vs Nifty]]-AVERAGE(Table2[1Y Return vs Nifty]))/_xlfn.STDEV.P(Table2[1Y Return vs Nifty])</f>
        <v>-0.76086366854327681</v>
      </c>
      <c r="I419">
        <v>-22.694021900086799</v>
      </c>
      <c r="J419">
        <f>(Table2[[#This Row],[1M Return vs Nifty]]-AVERAGE(Table2[1M Return vs Nifty]))/_xlfn.STDEV.P(Table2[1M Return vs Nifty])</f>
        <v>-2.1544569382774901</v>
      </c>
      <c r="K419">
        <v>9.2664740427549397</v>
      </c>
      <c r="L419">
        <f>(Table2[[#This Row],[6M Return vs Nifty]]-AVERAGE(Table2[6M Return vs Nifty]))/_xlfn.STDEV.P(Table2[6M Return vs Nifty])</f>
        <v>2.9188373852599318E-2</v>
      </c>
      <c r="M419">
        <v>-5.5163456114222598</v>
      </c>
      <c r="N419">
        <f>(Table2[[#This Row],[1W Return vs Nifty]]-AVERAGE(Table2[1W Return vs Nifty]))/_xlfn.STDEV.P(Table2[1W Return vs Nifty])</f>
        <v>-0.73442106909044724</v>
      </c>
      <c r="O419">
        <v>6051.43</v>
      </c>
      <c r="P419">
        <v>5935.4551311893401</v>
      </c>
      <c r="Q419">
        <v>5217.7616507810799</v>
      </c>
      <c r="R419">
        <v>17.142170401687199</v>
      </c>
      <c r="S419" s="2">
        <f>(Table2[[#This Row],[Close Price]]-Table2[[#This Row],[20D EMA]])/Table2[[#This Row],[20D EMA]]</f>
        <v>-6.9798378234566055E-2</v>
      </c>
      <c r="T419" s="2">
        <f>(Table2[[#This Row],[Close Price]]-Table2[[#This Row],[50D EMA]])/Table2[[#This Row],[50D EMA]]</f>
        <v>-5.1622853583587418E-2</v>
      </c>
      <c r="U419" s="2">
        <f>(Table2[[#This Row],[Close Price]]-Table2[[#This Row],[200D EMA]])/Table2[[#This Row],[200D EMA]]</f>
        <v>7.8824671716722042E-2</v>
      </c>
      <c r="V419">
        <v>0.64010132108023199</v>
      </c>
      <c r="W419">
        <v>5555.6</v>
      </c>
      <c r="X419">
        <v>5678.25</v>
      </c>
      <c r="Y419">
        <v>5555.6</v>
      </c>
      <c r="Z419">
        <v>5678.25</v>
      </c>
      <c r="AA419">
        <v>5023.5</v>
      </c>
      <c r="AB419">
        <v>6750</v>
      </c>
      <c r="AC419" s="2">
        <f>(Table2[[#This Row],[Close Price]]/Table2[[#This Row],[Day Low]])-1</f>
        <v>1.3220894232846003E-2</v>
      </c>
      <c r="AD419" s="2">
        <f>(Table2[[#This Row],[Day High]]/Table2[[#This Row],[Close Price]])-1</f>
        <v>8.7403735976763208E-3</v>
      </c>
      <c r="AE419" s="2">
        <f>(Table2[[#This Row],[Close Price]]/Table2[[#This Row],[Current Week Low]])-1</f>
        <v>1.3220894232846003E-2</v>
      </c>
      <c r="AF419" s="2">
        <f>(Table2[[#This Row],[Current Week High]]/Table2[[#This Row],[Close Price]])-1</f>
        <v>8.7403735976763208E-3</v>
      </c>
      <c r="AG419" s="2">
        <f>(Table2[[#This Row],[Close Price]]/Table2[[#This Row],[Current Month Low]])-1</f>
        <v>0.12054344580471787</v>
      </c>
      <c r="AH419" s="2">
        <f>(Table2[[#This Row],[Current Month High]]/Table2[[#This Row],[Close Price]])-1</f>
        <v>0.19913662163242463</v>
      </c>
      <c r="AI419">
        <v>30.572654355530599</v>
      </c>
      <c r="AJ419">
        <v>39.869549012299601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10507</v>
      </c>
      <c r="AN419">
        <v>-12.72</v>
      </c>
      <c r="AO419" t="s">
        <v>10506</v>
      </c>
      <c r="AP419">
        <v>5.6363334051745997E-2</v>
      </c>
      <c r="AQ419">
        <f>(Table2[[#This Row],[Sharpe Ratio]]-AVERAGE(Table2[Sharpe Ratio]))/_xlfn.STDEV.P(Table2[Sharpe Ratio])</f>
        <v>9.4662001705940968E-2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-3.5258913003526735</v>
      </c>
      <c r="AS419">
        <f>_xlfn.RANK.AVG(Table2[[#This Row],[1Y Return vs Nifty Z-Score]],Table2[1Y Return vs Nifty Z-Score])</f>
        <v>601</v>
      </c>
      <c r="AT419">
        <f>_xlfn.RANK.AVG(Table2[[#This Row],[6M Return vs Nifty Z-Score]],Table2[6M Return vs Nifty Z-Score])</f>
        <v>312</v>
      </c>
      <c r="AU419">
        <f>_xlfn.RANK.AVG(Table2[[#This Row],[Sharpe Ratio Z-Score]],Table2[Sharpe Ratio Z-Score])</f>
        <v>308</v>
      </c>
      <c r="AV419">
        <f>(Table2[[#This Row],[Rank 1Y]]+Table2[[#This Row],[Rank 6M]]+Table2[[#This Row],[Rank Sharpe]])/3</f>
        <v>407</v>
      </c>
    </row>
    <row r="420" spans="1:48" x14ac:dyDescent="0.3">
      <c r="A420" t="s">
        <v>942</v>
      </c>
      <c r="B420" t="s">
        <v>943</v>
      </c>
      <c r="C420" t="s">
        <v>10461</v>
      </c>
      <c r="D420" t="s">
        <v>944</v>
      </c>
      <c r="E420">
        <v>15253.807248450001</v>
      </c>
      <c r="F420">
        <v>171.54</v>
      </c>
      <c r="G420">
        <v>14.8261491366071</v>
      </c>
      <c r="H420">
        <f>(Table2[[#This Row],[1Y Return vs Nifty]]-AVERAGE(Table2[1Y Return vs Nifty]))/_xlfn.STDEV.P(Table2[1Y Return vs Nifty])</f>
        <v>-0.33156276669024248</v>
      </c>
      <c r="I420">
        <v>-10.7051650815482</v>
      </c>
      <c r="J420">
        <f>(Table2[[#This Row],[1M Return vs Nifty]]-AVERAGE(Table2[1M Return vs Nifty]))/_xlfn.STDEV.P(Table2[1M Return vs Nifty])</f>
        <v>-0.86091891784564933</v>
      </c>
      <c r="K420">
        <v>12.099296211778899</v>
      </c>
      <c r="L420">
        <f>(Table2[[#This Row],[6M Return vs Nifty]]-AVERAGE(Table2[6M Return vs Nifty]))/_xlfn.STDEV.P(Table2[6M Return vs Nifty])</f>
        <v>0.12272896204610115</v>
      </c>
      <c r="M420">
        <v>-4.2299335753271103</v>
      </c>
      <c r="N420">
        <f>(Table2[[#This Row],[1W Return vs Nifty]]-AVERAGE(Table2[1W Return vs Nifty]))/_xlfn.STDEV.P(Table2[1W Return vs Nifty])</f>
        <v>-0.41032533474474364</v>
      </c>
      <c r="O420">
        <v>176.47</v>
      </c>
      <c r="P420">
        <v>170.255752871883</v>
      </c>
      <c r="Q420">
        <v>154.52855897832799</v>
      </c>
      <c r="R420">
        <v>35.101409884633497</v>
      </c>
      <c r="S420" s="2">
        <f>(Table2[[#This Row],[Close Price]]-Table2[[#This Row],[20D EMA]])/Table2[[#This Row],[20D EMA]]</f>
        <v>-2.7936759789199336E-2</v>
      </c>
      <c r="T420" s="2">
        <f>(Table2[[#This Row],[Close Price]]-Table2[[#This Row],[50D EMA]])/Table2[[#This Row],[50D EMA]]</f>
        <v>7.5430468953573649E-3</v>
      </c>
      <c r="U420" s="2">
        <f>(Table2[[#This Row],[Close Price]]-Table2[[#This Row],[200D EMA]])/Table2[[#This Row],[200D EMA]]</f>
        <v>0.11008606521761317</v>
      </c>
      <c r="V420">
        <v>0.77093687757748597</v>
      </c>
      <c r="W420">
        <v>166.4</v>
      </c>
      <c r="X420">
        <v>172.86</v>
      </c>
      <c r="Y420">
        <v>166.4</v>
      </c>
      <c r="Z420">
        <v>172.86</v>
      </c>
      <c r="AA420">
        <v>166.4</v>
      </c>
      <c r="AB420">
        <v>191.2</v>
      </c>
      <c r="AC420" s="2">
        <f>(Table2[[#This Row],[Close Price]]/Table2[[#This Row],[Day Low]])-1</f>
        <v>3.0889423076922995E-2</v>
      </c>
      <c r="AD420" s="2">
        <f>(Table2[[#This Row],[Day High]]/Table2[[#This Row],[Close Price]])-1</f>
        <v>7.694998251136953E-3</v>
      </c>
      <c r="AE420" s="2">
        <f>(Table2[[#This Row],[Close Price]]/Table2[[#This Row],[Current Week Low]])-1</f>
        <v>3.0889423076922995E-2</v>
      </c>
      <c r="AF420" s="2">
        <f>(Table2[[#This Row],[Current Week High]]/Table2[[#This Row],[Close Price]])-1</f>
        <v>7.694998251136953E-3</v>
      </c>
      <c r="AG420" s="2">
        <f>(Table2[[#This Row],[Close Price]]/Table2[[#This Row],[Current Month Low]])-1</f>
        <v>3.0889423076922995E-2</v>
      </c>
      <c r="AH420" s="2">
        <f>(Table2[[#This Row],[Current Month High]]/Table2[[#This Row],[Close Price]])-1</f>
        <v>0.1146088375889005</v>
      </c>
      <c r="AI420">
        <v>11.460883758890001</v>
      </c>
      <c r="AJ420">
        <v>44.151260504201602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7.0000000000000007E-2</v>
      </c>
      <c r="AM420" t="s">
        <v>10507</v>
      </c>
      <c r="AN420">
        <v>-7.42</v>
      </c>
      <c r="AO420" t="s">
        <v>10506</v>
      </c>
      <c r="AP420">
        <v>-6.3869545439200004E-3</v>
      </c>
      <c r="AQ420">
        <f>(Table2[[#This Row],[Sharpe Ratio]]-AVERAGE(Table2[Sharpe Ratio]))/_xlfn.STDEV.P(Table2[Sharpe Ratio])</f>
        <v>-0.61968106562936409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-2.0997591228638983</v>
      </c>
      <c r="AS420">
        <f>_xlfn.RANK.AVG(Table2[[#This Row],[1Y Return vs Nifty Z-Score]],Table2[1Y Return vs Nifty Z-Score])</f>
        <v>411</v>
      </c>
      <c r="AT420">
        <f>_xlfn.RANK.AVG(Table2[[#This Row],[6M Return vs Nifty Z-Score]],Table2[6M Return vs Nifty Z-Score])</f>
        <v>281</v>
      </c>
      <c r="AU420">
        <f>_xlfn.RANK.AVG(Table2[[#This Row],[Sharpe Ratio Z-Score]],Table2[Sharpe Ratio Z-Score])</f>
        <v>541</v>
      </c>
      <c r="AV420">
        <f>(Table2[[#This Row],[Rank 1Y]]+Table2[[#This Row],[Rank 6M]]+Table2[[#This Row],[Rank Sharpe]])/3</f>
        <v>411</v>
      </c>
    </row>
    <row r="421" spans="1:48" x14ac:dyDescent="0.3">
      <c r="A421" t="s">
        <v>810</v>
      </c>
      <c r="B421" t="s">
        <v>811</v>
      </c>
      <c r="C421" t="s">
        <v>10460</v>
      </c>
      <c r="D421" t="s">
        <v>812</v>
      </c>
      <c r="E421">
        <v>19245.869626725002</v>
      </c>
      <c r="F421">
        <v>1372.95</v>
      </c>
      <c r="G421">
        <v>6.5473546461976797</v>
      </c>
      <c r="H421">
        <f>(Table2[[#This Row],[1Y Return vs Nifty]]-AVERAGE(Table2[1Y Return vs Nifty]))/_xlfn.STDEV.P(Table2[1Y Return vs Nifty])</f>
        <v>-0.44447324618926459</v>
      </c>
      <c r="I421">
        <v>4.5990896880004097</v>
      </c>
      <c r="J421">
        <f>(Table2[[#This Row],[1M Return vs Nifty]]-AVERAGE(Table2[1M Return vs Nifty]))/_xlfn.STDEV.P(Table2[1M Return vs Nifty])</f>
        <v>0.79033405134275192</v>
      </c>
      <c r="K421">
        <v>2.0289745370247099</v>
      </c>
      <c r="L421">
        <f>(Table2[[#This Row],[6M Return vs Nifty]]-AVERAGE(Table2[6M Return vs Nifty]))/_xlfn.STDEV.P(Table2[6M Return vs Nifty])</f>
        <v>-0.20979590416490956</v>
      </c>
      <c r="M421">
        <v>-3.60992489298008</v>
      </c>
      <c r="N421">
        <f>(Table2[[#This Row],[1W Return vs Nifty]]-AVERAGE(Table2[1W Return vs Nifty]))/_xlfn.STDEV.P(Table2[1W Return vs Nifty])</f>
        <v>-0.25412175178082447</v>
      </c>
      <c r="O421">
        <v>1359.11</v>
      </c>
      <c r="P421">
        <v>1281.8168097216701</v>
      </c>
      <c r="Q421">
        <v>1173.2102577867399</v>
      </c>
      <c r="R421">
        <v>48.376225725188903</v>
      </c>
      <c r="S421" s="2">
        <f>(Table2[[#This Row],[Close Price]]-Table2[[#This Row],[20D EMA]])/Table2[[#This Row],[20D EMA]]</f>
        <v>1.0183134551287347E-2</v>
      </c>
      <c r="T421" s="2">
        <f>(Table2[[#This Row],[Close Price]]-Table2[[#This Row],[50D EMA]])/Table2[[#This Row],[50D EMA]]</f>
        <v>7.1096891214992214E-2</v>
      </c>
      <c r="U421" s="2">
        <f>(Table2[[#This Row],[Close Price]]-Table2[[#This Row],[200D EMA]])/Table2[[#This Row],[200D EMA]]</f>
        <v>0.17025059309494017</v>
      </c>
      <c r="V421">
        <v>1.23889656675316</v>
      </c>
      <c r="W421">
        <v>1336.9</v>
      </c>
      <c r="X421">
        <v>1383.95</v>
      </c>
      <c r="Y421">
        <v>1336.9</v>
      </c>
      <c r="Z421">
        <v>1383.95</v>
      </c>
      <c r="AA421">
        <v>1312.35</v>
      </c>
      <c r="AB421">
        <v>1464.95</v>
      </c>
      <c r="AC421" s="2">
        <f>(Table2[[#This Row],[Close Price]]/Table2[[#This Row],[Day Low]])-1</f>
        <v>2.6965367641558879E-2</v>
      </c>
      <c r="AD421" s="2">
        <f>(Table2[[#This Row],[Day High]]/Table2[[#This Row],[Close Price]])-1</f>
        <v>8.0119450817581761E-3</v>
      </c>
      <c r="AE421" s="2">
        <f>(Table2[[#This Row],[Close Price]]/Table2[[#This Row],[Current Week Low]])-1</f>
        <v>2.6965367641558879E-2</v>
      </c>
      <c r="AF421" s="2">
        <f>(Table2[[#This Row],[Current Week High]]/Table2[[#This Row],[Close Price]])-1</f>
        <v>8.0119450817581761E-3</v>
      </c>
      <c r="AG421" s="2">
        <f>(Table2[[#This Row],[Close Price]]/Table2[[#This Row],[Current Month Low]])-1</f>
        <v>4.6176705909246829E-2</v>
      </c>
      <c r="AH421" s="2">
        <f>(Table2[[#This Row],[Current Month High]]/Table2[[#This Row],[Close Price]])-1</f>
        <v>6.7008995229250967E-2</v>
      </c>
      <c r="AI421">
        <v>6.7008995229250896</v>
      </c>
      <c r="AJ421">
        <v>38.941456256641203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0.02</v>
      </c>
      <c r="AM421" t="s">
        <v>10507</v>
      </c>
      <c r="AN421">
        <v>0.51</v>
      </c>
      <c r="AO421" t="s">
        <v>10507</v>
      </c>
      <c r="AP421">
        <v>3.3357968824591001E-2</v>
      </c>
      <c r="AQ421">
        <f>(Table2[[#This Row],[Sharpe Ratio]]-AVERAGE(Table2[Sharpe Ratio]))/_xlfn.STDEV.P(Table2[Sharpe Ratio])</f>
        <v>-0.16722879639741473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-0.28528564718966137</v>
      </c>
      <c r="AS421">
        <f>_xlfn.RANK.AVG(Table2[[#This Row],[1Y Return vs Nifty Z-Score]],Table2[1Y Return vs Nifty Z-Score])</f>
        <v>456</v>
      </c>
      <c r="AT421">
        <f>_xlfn.RANK.AVG(Table2[[#This Row],[6M Return vs Nifty Z-Score]],Table2[6M Return vs Nifty Z-Score])</f>
        <v>396</v>
      </c>
      <c r="AU421">
        <f>_xlfn.RANK.AVG(Table2[[#This Row],[Sharpe Ratio Z-Score]],Table2[Sharpe Ratio Z-Score])</f>
        <v>382</v>
      </c>
      <c r="AV421">
        <f>(Table2[[#This Row],[Rank 1Y]]+Table2[[#This Row],[Rank 6M]]+Table2[[#This Row],[Rank Sharpe]])/3</f>
        <v>411.33333333333331</v>
      </c>
    </row>
    <row r="422" spans="1:48" x14ac:dyDescent="0.3">
      <c r="A422" t="s">
        <v>496</v>
      </c>
      <c r="B422" t="s">
        <v>497</v>
      </c>
      <c r="C422" t="s">
        <v>10465</v>
      </c>
      <c r="D422" t="s">
        <v>204</v>
      </c>
      <c r="E422">
        <v>41522.251725599999</v>
      </c>
      <c r="F422">
        <v>708</v>
      </c>
      <c r="G422">
        <v>-2.2280669444508301</v>
      </c>
      <c r="H422">
        <f>(Table2[[#This Row],[1Y Return vs Nifty]]-AVERAGE(Table2[1Y Return vs Nifty]))/_xlfn.STDEV.P(Table2[1Y Return vs Nifty])</f>
        <v>-0.5641569828436811</v>
      </c>
      <c r="I422">
        <v>5.7284446319028204</v>
      </c>
      <c r="J422">
        <f>(Table2[[#This Row],[1M Return vs Nifty]]-AVERAGE(Table2[1M Return vs Nifty]))/_xlfn.STDEV.P(Table2[1M Return vs Nifty])</f>
        <v>0.91218583259361108</v>
      </c>
      <c r="K422">
        <v>8.4624061967155999</v>
      </c>
      <c r="L422">
        <f>(Table2[[#This Row],[6M Return vs Nifty]]-AVERAGE(Table2[6M Return vs Nifty]))/_xlfn.STDEV.P(Table2[6M Return vs Nifty])</f>
        <v>2.6378264555785148E-3</v>
      </c>
      <c r="M422">
        <v>-4.9316106830714403</v>
      </c>
      <c r="N422">
        <f>(Table2[[#This Row],[1W Return vs Nifty]]-AVERAGE(Table2[1W Return vs Nifty]))/_xlfn.STDEV.P(Table2[1W Return vs Nifty])</f>
        <v>-0.58710427580492164</v>
      </c>
      <c r="O422">
        <v>686.01</v>
      </c>
      <c r="P422">
        <v>664.83618090376001</v>
      </c>
      <c r="Q422">
        <v>623.96199783833799</v>
      </c>
      <c r="R422">
        <v>60.148302715925297</v>
      </c>
      <c r="S422" s="2">
        <f>(Table2[[#This Row],[Close Price]]-Table2[[#This Row],[20D EMA]])/Table2[[#This Row],[20D EMA]]</f>
        <v>3.2054926313027518E-2</v>
      </c>
      <c r="T422" s="2">
        <f>(Table2[[#This Row],[Close Price]]-Table2[[#This Row],[50D EMA]])/Table2[[#This Row],[50D EMA]]</f>
        <v>6.4923992309751072E-2</v>
      </c>
      <c r="U422" s="2">
        <f>(Table2[[#This Row],[Close Price]]-Table2[[#This Row],[200D EMA]])/Table2[[#This Row],[200D EMA]]</f>
        <v>0.13468448792202786</v>
      </c>
      <c r="V422">
        <v>1.5368295637345499</v>
      </c>
      <c r="W422">
        <v>678</v>
      </c>
      <c r="X422">
        <v>710</v>
      </c>
      <c r="Y422">
        <v>678</v>
      </c>
      <c r="Z422">
        <v>710</v>
      </c>
      <c r="AA422">
        <v>641.85</v>
      </c>
      <c r="AB422">
        <v>764.5</v>
      </c>
      <c r="AC422" s="2">
        <f>(Table2[[#This Row],[Close Price]]/Table2[[#This Row],[Day Low]])-1</f>
        <v>4.4247787610619538E-2</v>
      </c>
      <c r="AD422" s="2">
        <f>(Table2[[#This Row],[Day High]]/Table2[[#This Row],[Close Price]])-1</f>
        <v>2.8248587570620654E-3</v>
      </c>
      <c r="AE422" s="2">
        <f>(Table2[[#This Row],[Close Price]]/Table2[[#This Row],[Current Week Low]])-1</f>
        <v>4.4247787610619538E-2</v>
      </c>
      <c r="AF422" s="2">
        <f>(Table2[[#This Row],[Current Week High]]/Table2[[#This Row],[Close Price]])-1</f>
        <v>2.8248587570620654E-3</v>
      </c>
      <c r="AG422" s="2">
        <f>(Table2[[#This Row],[Close Price]]/Table2[[#This Row],[Current Month Low]])-1</f>
        <v>0.10306146295863505</v>
      </c>
      <c r="AH422" s="2">
        <f>(Table2[[#This Row],[Current Month High]]/Table2[[#This Row],[Close Price]])-1</f>
        <v>7.9802259887005622E-2</v>
      </c>
      <c r="AI422">
        <v>7.9802259887005604</v>
      </c>
      <c r="AJ422">
        <v>45.0522433927473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0.05</v>
      </c>
      <c r="AM422" t="s">
        <v>10507</v>
      </c>
      <c r="AN422">
        <v>5.55</v>
      </c>
      <c r="AO422" t="s">
        <v>10507</v>
      </c>
      <c r="AP422">
        <v>2.8303728239260001E-2</v>
      </c>
      <c r="AQ422">
        <f>(Table2[[#This Row],[Sharpe Ratio]]-AVERAGE(Table2[Sharpe Ratio]))/_xlfn.STDEV.P(Table2[Sharpe Ratio])</f>
        <v>-0.22476577038712958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-0.46120336998654277</v>
      </c>
      <c r="AS422">
        <f>_xlfn.RANK.AVG(Table2[[#This Row],[1Y Return vs Nifty Z-Score]],Table2[1Y Return vs Nifty Z-Score])</f>
        <v>518</v>
      </c>
      <c r="AT422">
        <f>_xlfn.RANK.AVG(Table2[[#This Row],[6M Return vs Nifty Z-Score]],Table2[6M Return vs Nifty Z-Score])</f>
        <v>322</v>
      </c>
      <c r="AU422">
        <f>_xlfn.RANK.AVG(Table2[[#This Row],[Sharpe Ratio Z-Score]],Table2[Sharpe Ratio Z-Score])</f>
        <v>397</v>
      </c>
      <c r="AV422">
        <f>(Table2[[#This Row],[Rank 1Y]]+Table2[[#This Row],[Rank 6M]]+Table2[[#This Row],[Rank Sharpe]])/3</f>
        <v>412.33333333333331</v>
      </c>
    </row>
    <row r="423" spans="1:48" x14ac:dyDescent="0.3">
      <c r="A423" t="s">
        <v>1611</v>
      </c>
      <c r="B423" t="s">
        <v>1612</v>
      </c>
      <c r="C423" t="s">
        <v>10466</v>
      </c>
      <c r="D423" t="s">
        <v>211</v>
      </c>
      <c r="E423">
        <v>5239.0895224799997</v>
      </c>
      <c r="F423">
        <v>578.1</v>
      </c>
      <c r="G423">
        <v>47.566978305139799</v>
      </c>
      <c r="H423">
        <f>(Table2[[#This Row],[1Y Return vs Nifty]]-AVERAGE(Table2[1Y Return vs Nifty]))/_xlfn.STDEV.P(Table2[1Y Return vs Nifty])</f>
        <v>0.11497358892253913</v>
      </c>
      <c r="I423">
        <v>-11.6868179538937</v>
      </c>
      <c r="J423">
        <f>(Table2[[#This Row],[1M Return vs Nifty]]-AVERAGE(Table2[1M Return vs Nifty]))/_xlfn.STDEV.P(Table2[1M Return vs Nifty])</f>
        <v>-0.96683438021746648</v>
      </c>
      <c r="K423">
        <v>-6.3230967774867004</v>
      </c>
      <c r="L423">
        <f>(Table2[[#This Row],[6M Return vs Nifty]]-AVERAGE(Table2[6M Return vs Nifty]))/_xlfn.STDEV.P(Table2[6M Return vs Nifty])</f>
        <v>-0.48558365813559079</v>
      </c>
      <c r="M423">
        <v>-5.2736841791729896</v>
      </c>
      <c r="N423">
        <f>(Table2[[#This Row],[1W Return vs Nifty]]-AVERAGE(Table2[1W Return vs Nifty]))/_xlfn.STDEV.P(Table2[1W Return vs Nifty])</f>
        <v>-0.67328549753521472</v>
      </c>
      <c r="O423">
        <v>608.9</v>
      </c>
      <c r="P423">
        <v>591.83306606992596</v>
      </c>
      <c r="Q423">
        <v>509.85275985833903</v>
      </c>
      <c r="R423">
        <v>30.791471096760301</v>
      </c>
      <c r="S423" s="2">
        <f>(Table2[[#This Row],[Close Price]]-Table2[[#This Row],[20D EMA]])/Table2[[#This Row],[20D EMA]]</f>
        <v>-5.0583018558055436E-2</v>
      </c>
      <c r="T423" s="2">
        <f>(Table2[[#This Row],[Close Price]]-Table2[[#This Row],[50D EMA]])/Table2[[#This Row],[50D EMA]]</f>
        <v>-2.320428995480181E-2</v>
      </c>
      <c r="U423" s="2">
        <f>(Table2[[#This Row],[Close Price]]-Table2[[#This Row],[200D EMA]])/Table2[[#This Row],[200D EMA]]</f>
        <v>0.1338567631969341</v>
      </c>
      <c r="V423">
        <v>0.517099611080584</v>
      </c>
      <c r="W423">
        <v>554.45000000000005</v>
      </c>
      <c r="X423">
        <v>589.5</v>
      </c>
      <c r="Y423">
        <v>554.45000000000005</v>
      </c>
      <c r="Z423">
        <v>589.5</v>
      </c>
      <c r="AA423">
        <v>554.45000000000005</v>
      </c>
      <c r="AB423">
        <v>662.8</v>
      </c>
      <c r="AC423" s="2">
        <f>(Table2[[#This Row],[Close Price]]/Table2[[#This Row],[Day Low]])-1</f>
        <v>4.2654883217603023E-2</v>
      </c>
      <c r="AD423" s="2">
        <f>(Table2[[#This Row],[Day High]]/Table2[[#This Row],[Close Price]])-1</f>
        <v>1.9719771665801744E-2</v>
      </c>
      <c r="AE423" s="2">
        <f>(Table2[[#This Row],[Close Price]]/Table2[[#This Row],[Current Week Low]])-1</f>
        <v>4.2654883217603023E-2</v>
      </c>
      <c r="AF423" s="2">
        <f>(Table2[[#This Row],[Current Week High]]/Table2[[#This Row],[Close Price]])-1</f>
        <v>1.9719771665801744E-2</v>
      </c>
      <c r="AG423" s="2">
        <f>(Table2[[#This Row],[Close Price]]/Table2[[#This Row],[Current Month Low]])-1</f>
        <v>4.2654883217603023E-2</v>
      </c>
      <c r="AH423" s="2">
        <f>(Table2[[#This Row],[Current Month High]]/Table2[[#This Row],[Close Price]])-1</f>
        <v>0.14651444386784274</v>
      </c>
      <c r="AI423">
        <v>14.651444386784201</v>
      </c>
      <c r="AJ423">
        <v>75.155279503105504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0.04</v>
      </c>
      <c r="AM423" t="s">
        <v>10507</v>
      </c>
      <c r="AN423">
        <v>-7.15</v>
      </c>
      <c r="AO423" t="s">
        <v>10506</v>
      </c>
      <c r="AQ423">
        <f>(Table2[[#This Row],[Sharpe Ratio]]-AVERAGE(Table2[Sharpe Ratio]))/_xlfn.STDEV.P(Table2[Sharpe Ratio])</f>
        <v>-0.54697260799606973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-2.5577025549618027</v>
      </c>
      <c r="AS423">
        <f>_xlfn.RANK.AVG(Table2[[#This Row],[1Y Return vs Nifty Z-Score]],Table2[1Y Return vs Nifty Z-Score])</f>
        <v>250</v>
      </c>
      <c r="AT423">
        <f>_xlfn.RANK.AVG(Table2[[#This Row],[6M Return vs Nifty Z-Score]],Table2[6M Return vs Nifty Z-Score])</f>
        <v>485</v>
      </c>
      <c r="AU423">
        <f>_xlfn.RANK.AVG(Table2[[#This Row],[Sharpe Ratio Z-Score]],Table2[Sharpe Ratio Z-Score])</f>
        <v>504.5</v>
      </c>
      <c r="AV423">
        <f>(Table2[[#This Row],[Rank 1Y]]+Table2[[#This Row],[Rank 6M]]+Table2[[#This Row],[Rank Sharpe]])/3</f>
        <v>413.16666666666669</v>
      </c>
    </row>
    <row r="424" spans="1:48" x14ac:dyDescent="0.3">
      <c r="A424" t="s">
        <v>335</v>
      </c>
      <c r="B424" t="s">
        <v>336</v>
      </c>
      <c r="C424" t="s">
        <v>10461</v>
      </c>
      <c r="D424" t="s">
        <v>51</v>
      </c>
      <c r="E424">
        <v>72747.264368655</v>
      </c>
      <c r="F424">
        <v>1812.05</v>
      </c>
      <c r="G424">
        <v>15.608912662863601</v>
      </c>
      <c r="H424">
        <f>(Table2[[#This Row],[1Y Return vs Nifty]]-AVERAGE(Table2[1Y Return vs Nifty]))/_xlfn.STDEV.P(Table2[1Y Return vs Nifty])</f>
        <v>-0.32088703302076277</v>
      </c>
      <c r="I424">
        <v>2.4678977898925201</v>
      </c>
      <c r="J424">
        <f>(Table2[[#This Row],[1M Return vs Nifty]]-AVERAGE(Table2[1M Return vs Nifty]))/_xlfn.STDEV.P(Table2[1M Return vs Nifty])</f>
        <v>0.56038904567915937</v>
      </c>
      <c r="K424">
        <v>19.236027036805101</v>
      </c>
      <c r="L424">
        <f>(Table2[[#This Row],[6M Return vs Nifty]]-AVERAGE(Table2[6M Return vs Nifty]))/_xlfn.STDEV.P(Table2[6M Return vs Nifty])</f>
        <v>0.35838582976316552</v>
      </c>
      <c r="M424">
        <v>-0.37001616053855102</v>
      </c>
      <c r="N424">
        <f>(Table2[[#This Row],[1W Return vs Nifty]]-AVERAGE(Table2[1W Return vs Nifty]))/_xlfn.STDEV.P(Table2[1W Return vs Nifty])</f>
        <v>0.56213351510944021</v>
      </c>
      <c r="O424">
        <v>1808.06</v>
      </c>
      <c r="P424">
        <v>1752.6303690008001</v>
      </c>
      <c r="Q424">
        <v>1541.04391254911</v>
      </c>
      <c r="R424">
        <v>46.735378231296799</v>
      </c>
      <c r="S424" s="2">
        <f>(Table2[[#This Row],[Close Price]]-Table2[[#This Row],[20D EMA]])/Table2[[#This Row],[20D EMA]]</f>
        <v>2.2067851730584215E-3</v>
      </c>
      <c r="T424" s="2">
        <f>(Table2[[#This Row],[Close Price]]-Table2[[#This Row],[50D EMA]])/Table2[[#This Row],[50D EMA]]</f>
        <v>3.3903116167658238E-2</v>
      </c>
      <c r="U424" s="2">
        <f>(Table2[[#This Row],[Close Price]]-Table2[[#This Row],[200D EMA]])/Table2[[#This Row],[200D EMA]]</f>
        <v>0.175858770307594</v>
      </c>
      <c r="V424">
        <v>0.92410351557196801</v>
      </c>
      <c r="W424">
        <v>1801.55</v>
      </c>
      <c r="X424">
        <v>1838.95</v>
      </c>
      <c r="Y424">
        <v>1801.55</v>
      </c>
      <c r="Z424">
        <v>1838.95</v>
      </c>
      <c r="AA424">
        <v>1756</v>
      </c>
      <c r="AB424">
        <v>1885.95</v>
      </c>
      <c r="AC424" s="2">
        <f>(Table2[[#This Row],[Close Price]]/Table2[[#This Row],[Day Low]])-1</f>
        <v>5.8283145069524256E-3</v>
      </c>
      <c r="AD424" s="2">
        <f>(Table2[[#This Row],[Day High]]/Table2[[#This Row],[Close Price]])-1</f>
        <v>1.4845064981650724E-2</v>
      </c>
      <c r="AE424" s="2">
        <f>(Table2[[#This Row],[Close Price]]/Table2[[#This Row],[Current Week Low]])-1</f>
        <v>5.8283145069524256E-3</v>
      </c>
      <c r="AF424" s="2">
        <f>(Table2[[#This Row],[Current Week High]]/Table2[[#This Row],[Close Price]])-1</f>
        <v>1.4845064981650724E-2</v>
      </c>
      <c r="AG424" s="2">
        <f>(Table2[[#This Row],[Close Price]]/Table2[[#This Row],[Current Month Low]])-1</f>
        <v>3.1919134396355409E-2</v>
      </c>
      <c r="AH424" s="2">
        <f>(Table2[[#This Row],[Current Month High]]/Table2[[#This Row],[Close Price]])-1</f>
        <v>4.07825391131591E-2</v>
      </c>
      <c r="AI424">
        <v>4.07825391131591</v>
      </c>
      <c r="AJ424">
        <v>53.258341438660302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-0.02</v>
      </c>
      <c r="AM424" t="s">
        <v>10506</v>
      </c>
      <c r="AN424">
        <v>1.1599999999999999</v>
      </c>
      <c r="AO424" t="s">
        <v>10507</v>
      </c>
      <c r="AP424">
        <v>-3.7585467597560998E-2</v>
      </c>
      <c r="AQ424">
        <f>(Table2[[#This Row],[Sharpe Ratio]]-AVERAGE(Table2[Sharpe Ratio]))/_xlfn.STDEV.P(Table2[Sharpe Ratio])</f>
        <v>-0.97484184671583907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0.18517951081516332</v>
      </c>
      <c r="AS424">
        <f>_xlfn.RANK.AVG(Table2[[#This Row],[1Y Return vs Nifty Z-Score]],Table2[1Y Return vs Nifty Z-Score])</f>
        <v>405</v>
      </c>
      <c r="AT424">
        <f>_xlfn.RANK.AVG(Table2[[#This Row],[6M Return vs Nifty Z-Score]],Table2[6M Return vs Nifty Z-Score])</f>
        <v>224</v>
      </c>
      <c r="AU424">
        <f>_xlfn.RANK.AVG(Table2[[#This Row],[Sharpe Ratio Z-Score]],Table2[Sharpe Ratio Z-Score])</f>
        <v>611</v>
      </c>
      <c r="AV424">
        <f>(Table2[[#This Row],[Rank 1Y]]+Table2[[#This Row],[Rank 6M]]+Table2[[#This Row],[Rank Sharpe]])/3</f>
        <v>413.33333333333331</v>
      </c>
    </row>
    <row r="425" spans="1:48" x14ac:dyDescent="0.3">
      <c r="A425" t="s">
        <v>955</v>
      </c>
      <c r="B425" t="s">
        <v>956</v>
      </c>
      <c r="C425" t="s">
        <v>10466</v>
      </c>
      <c r="D425" t="s">
        <v>62</v>
      </c>
      <c r="E425">
        <v>14673.615347970001</v>
      </c>
      <c r="F425">
        <v>6371.35</v>
      </c>
      <c r="G425">
        <v>23.260247214109899</v>
      </c>
      <c r="H425">
        <f>(Table2[[#This Row],[1Y Return vs Nifty]]-AVERAGE(Table2[1Y Return vs Nifty]))/_xlfn.STDEV.P(Table2[1Y Return vs Nifty])</f>
        <v>-0.21653417657657159</v>
      </c>
      <c r="I425">
        <v>-13.0570405801988</v>
      </c>
      <c r="J425">
        <f>(Table2[[#This Row],[1M Return vs Nifty]]-AVERAGE(Table2[1M Return vs Nifty]))/_xlfn.STDEV.P(Table2[1M Return vs Nifty])</f>
        <v>-1.1146745863696383</v>
      </c>
      <c r="K425">
        <v>8.7408565920684698</v>
      </c>
      <c r="L425">
        <f>(Table2[[#This Row],[6M Return vs Nifty]]-AVERAGE(Table2[6M Return vs Nifty]))/_xlfn.STDEV.P(Table2[6M Return vs Nifty])</f>
        <v>1.1832337162544209E-2</v>
      </c>
      <c r="M425">
        <v>-1.146817246026</v>
      </c>
      <c r="N425">
        <f>(Table2[[#This Row],[1W Return vs Nifty]]-AVERAGE(Table2[1W Return vs Nifty]))/_xlfn.STDEV.P(Table2[1W Return vs Nifty])</f>
        <v>0.36642800927027286</v>
      </c>
      <c r="O425">
        <v>6677.79</v>
      </c>
      <c r="P425">
        <v>6168.9368604019</v>
      </c>
      <c r="Q425">
        <v>5422.0470337987799</v>
      </c>
      <c r="R425">
        <v>39.784889645869903</v>
      </c>
      <c r="S425" s="2">
        <f>(Table2[[#This Row],[Close Price]]-Table2[[#This Row],[20D EMA]])/Table2[[#This Row],[20D EMA]]</f>
        <v>-4.5889433480238162E-2</v>
      </c>
      <c r="T425" s="2">
        <f>(Table2[[#This Row],[Close Price]]-Table2[[#This Row],[50D EMA]])/Table2[[#This Row],[50D EMA]]</f>
        <v>3.2811673093524465E-2</v>
      </c>
      <c r="U425" s="2">
        <f>(Table2[[#This Row],[Close Price]]-Table2[[#This Row],[200D EMA]])/Table2[[#This Row],[200D EMA]]</f>
        <v>0.17508202350213151</v>
      </c>
      <c r="V425">
        <v>0.30507057873536297</v>
      </c>
      <c r="W425">
        <v>6317.45</v>
      </c>
      <c r="X425">
        <v>6400</v>
      </c>
      <c r="Y425">
        <v>6317.45</v>
      </c>
      <c r="Z425">
        <v>6400</v>
      </c>
      <c r="AA425">
        <v>6300</v>
      </c>
      <c r="AB425">
        <v>6680</v>
      </c>
      <c r="AC425" s="2">
        <f>(Table2[[#This Row],[Close Price]]/Table2[[#This Row],[Day Low]])-1</f>
        <v>8.5319234817846645E-3</v>
      </c>
      <c r="AD425" s="2">
        <f>(Table2[[#This Row],[Day High]]/Table2[[#This Row],[Close Price]])-1</f>
        <v>4.4966922237830165E-3</v>
      </c>
      <c r="AE425" s="2">
        <f>(Table2[[#This Row],[Close Price]]/Table2[[#This Row],[Current Week Low]])-1</f>
        <v>8.5319234817846645E-3</v>
      </c>
      <c r="AF425" s="2">
        <f>(Table2[[#This Row],[Current Week High]]/Table2[[#This Row],[Close Price]])-1</f>
        <v>4.4966922237830165E-3</v>
      </c>
      <c r="AG425" s="2">
        <f>(Table2[[#This Row],[Close Price]]/Table2[[#This Row],[Current Month Low]])-1</f>
        <v>1.1325396825396794E-2</v>
      </c>
      <c r="AH425" s="2">
        <f>(Table2[[#This Row],[Current Month High]]/Table2[[#This Row],[Close Price]])-1</f>
        <v>4.8443422508573475E-2</v>
      </c>
      <c r="AI425">
        <v>18.335988448287999</v>
      </c>
      <c r="AJ425">
        <v>48.580111847686801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-0.32</v>
      </c>
      <c r="AM425" t="s">
        <v>10506</v>
      </c>
      <c r="AN425">
        <v>-3.24</v>
      </c>
      <c r="AO425" t="s">
        <v>10506</v>
      </c>
      <c r="AP425">
        <v>-1.3118798811278001E-2</v>
      </c>
      <c r="AQ425">
        <f>(Table2[[#This Row],[Sharpe Ratio]]-AVERAGE(Table2[Sharpe Ratio]))/_xlfn.STDEV.P(Table2[Sharpe Ratio])</f>
        <v>-0.69631571369854028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-1.6492641302119329</v>
      </c>
      <c r="AS425">
        <f>_xlfn.RANK.AVG(Table2[[#This Row],[1Y Return vs Nifty Z-Score]],Table2[1Y Return vs Nifty Z-Score])</f>
        <v>363</v>
      </c>
      <c r="AT425">
        <f>_xlfn.RANK.AVG(Table2[[#This Row],[6M Return vs Nifty Z-Score]],Table2[6M Return vs Nifty Z-Score])</f>
        <v>320</v>
      </c>
      <c r="AU425">
        <f>_xlfn.RANK.AVG(Table2[[#This Row],[Sharpe Ratio Z-Score]],Table2[Sharpe Ratio Z-Score])</f>
        <v>557</v>
      </c>
      <c r="AV425">
        <f>(Table2[[#This Row],[Rank 1Y]]+Table2[[#This Row],[Rank 6M]]+Table2[[#This Row],[Rank Sharpe]])/3</f>
        <v>413.33333333333331</v>
      </c>
    </row>
    <row r="426" spans="1:48" x14ac:dyDescent="0.3">
      <c r="A426" t="s">
        <v>826</v>
      </c>
      <c r="B426" t="s">
        <v>827</v>
      </c>
      <c r="C426" t="s">
        <v>10469</v>
      </c>
      <c r="D426" t="s">
        <v>132</v>
      </c>
      <c r="E426">
        <v>18699.483823585</v>
      </c>
      <c r="F426">
        <v>672.55</v>
      </c>
      <c r="G426">
        <v>46.115379486119103</v>
      </c>
      <c r="H426">
        <f>(Table2[[#This Row],[1Y Return vs Nifty]]-AVERAGE(Table2[1Y Return vs Nifty]))/_xlfn.STDEV.P(Table2[1Y Return vs Nifty])</f>
        <v>9.5175933734249096E-2</v>
      </c>
      <c r="I426">
        <v>-2.4681528594250501</v>
      </c>
      <c r="J426">
        <f>(Table2[[#This Row],[1M Return vs Nifty]]-AVERAGE(Table2[1M Return vs Nifty]))/_xlfn.STDEV.P(Table2[1M Return vs Nifty])</f>
        <v>2.7813731592802697E-2</v>
      </c>
      <c r="K426">
        <v>-13.505443045300201</v>
      </c>
      <c r="L426">
        <f>(Table2[[#This Row],[6M Return vs Nifty]]-AVERAGE(Table2[6M Return vs Nifty]))/_xlfn.STDEV.P(Table2[6M Return vs Nifty])</f>
        <v>-0.72274676065824517</v>
      </c>
      <c r="M426">
        <v>-0.87582069494780201</v>
      </c>
      <c r="N426">
        <f>(Table2[[#This Row],[1W Return vs Nifty]]-AVERAGE(Table2[1W Return vs Nifty]))/_xlfn.STDEV.P(Table2[1W Return vs Nifty])</f>
        <v>0.43470226647750665</v>
      </c>
      <c r="O426">
        <v>681.46</v>
      </c>
      <c r="P426">
        <v>660.91254683859404</v>
      </c>
      <c r="Q426">
        <v>588.22035622786905</v>
      </c>
      <c r="R426">
        <v>41.803048422119701</v>
      </c>
      <c r="S426" s="2">
        <f>(Table2[[#This Row],[Close Price]]-Table2[[#This Row],[20D EMA]])/Table2[[#This Row],[20D EMA]]</f>
        <v>-1.3074868664338452E-2</v>
      </c>
      <c r="T426" s="2">
        <f>(Table2[[#This Row],[Close Price]]-Table2[[#This Row],[50D EMA]])/Table2[[#This Row],[50D EMA]]</f>
        <v>1.7608158926733126E-2</v>
      </c>
      <c r="U426" s="2">
        <f>(Table2[[#This Row],[Close Price]]-Table2[[#This Row],[200D EMA]])/Table2[[#This Row],[200D EMA]]</f>
        <v>0.14336403505808404</v>
      </c>
      <c r="V426">
        <v>0.77306636386009597</v>
      </c>
      <c r="W426">
        <v>651</v>
      </c>
      <c r="X426">
        <v>683.2</v>
      </c>
      <c r="Y426">
        <v>651</v>
      </c>
      <c r="Z426">
        <v>683.2</v>
      </c>
      <c r="AA426">
        <v>651</v>
      </c>
      <c r="AB426">
        <v>745.3</v>
      </c>
      <c r="AC426" s="2">
        <f>(Table2[[#This Row],[Close Price]]/Table2[[#This Row],[Day Low]])-1</f>
        <v>3.3102918586789487E-2</v>
      </c>
      <c r="AD426" s="2">
        <f>(Table2[[#This Row],[Day High]]/Table2[[#This Row],[Close Price]])-1</f>
        <v>1.5835253884469713E-2</v>
      </c>
      <c r="AE426" s="2">
        <f>(Table2[[#This Row],[Close Price]]/Table2[[#This Row],[Current Week Low]])-1</f>
        <v>3.3102918586789487E-2</v>
      </c>
      <c r="AF426" s="2">
        <f>(Table2[[#This Row],[Current Week High]]/Table2[[#This Row],[Close Price]])-1</f>
        <v>1.5835253884469713E-2</v>
      </c>
      <c r="AG426" s="2">
        <f>(Table2[[#This Row],[Close Price]]/Table2[[#This Row],[Current Month Low]])-1</f>
        <v>3.3102918586789487E-2</v>
      </c>
      <c r="AH426" s="2">
        <f>(Table2[[#This Row],[Current Month High]]/Table2[[#This Row],[Close Price]])-1</f>
        <v>0.10817039625306668</v>
      </c>
      <c r="AI426">
        <v>10.817039625306601</v>
      </c>
      <c r="AJ426">
        <v>75.577600835400006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7.0000000000000007E-2</v>
      </c>
      <c r="AM426" t="s">
        <v>10507</v>
      </c>
      <c r="AN426">
        <v>-8.2200000000000006</v>
      </c>
      <c r="AO426" t="s">
        <v>10506</v>
      </c>
      <c r="AP426">
        <v>2.0306468934695999E-2</v>
      </c>
      <c r="AQ426">
        <f>(Table2[[#This Row],[Sharpe Ratio]]-AVERAGE(Table2[Sharpe Ratio]))/_xlfn.STDEV.P(Table2[Sharpe Ratio])</f>
        <v>-0.31580577784763114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-0.48086060670131792</v>
      </c>
      <c r="AS426">
        <f>_xlfn.RANK.AVG(Table2[[#This Row],[1Y Return vs Nifty Z-Score]],Table2[1Y Return vs Nifty Z-Score])</f>
        <v>258</v>
      </c>
      <c r="AT426">
        <f>_xlfn.RANK.AVG(Table2[[#This Row],[6M Return vs Nifty Z-Score]],Table2[6M Return vs Nifty Z-Score])</f>
        <v>563</v>
      </c>
      <c r="AU426">
        <f>_xlfn.RANK.AVG(Table2[[#This Row],[Sharpe Ratio Z-Score]],Table2[Sharpe Ratio Z-Score])</f>
        <v>420</v>
      </c>
      <c r="AV426">
        <f>(Table2[[#This Row],[Rank 1Y]]+Table2[[#This Row],[Rank 6M]]+Table2[[#This Row],[Rank Sharpe]])/3</f>
        <v>413.66666666666669</v>
      </c>
    </row>
    <row r="427" spans="1:48" x14ac:dyDescent="0.3">
      <c r="A427" t="s">
        <v>1730</v>
      </c>
      <c r="B427" t="s">
        <v>1731</v>
      </c>
      <c r="C427" t="s">
        <v>10478</v>
      </c>
      <c r="D427" t="s">
        <v>694</v>
      </c>
      <c r="E427">
        <v>4329.1756748600001</v>
      </c>
      <c r="F427">
        <v>655.45</v>
      </c>
      <c r="G427">
        <v>15.7004399426015</v>
      </c>
      <c r="H427">
        <f>(Table2[[#This Row],[1Y Return vs Nifty]]-AVERAGE(Table2[1Y Return vs Nifty]))/_xlfn.STDEV.P(Table2[1Y Return vs Nifty])</f>
        <v>-0.31963873665896531</v>
      </c>
      <c r="I427">
        <v>-8.1900924560204391</v>
      </c>
      <c r="J427">
        <f>(Table2[[#This Row],[1M Return vs Nifty]]-AVERAGE(Table2[1M Return vs Nifty]))/_xlfn.STDEV.P(Table2[1M Return vs Nifty])</f>
        <v>-0.58955509104301473</v>
      </c>
      <c r="K427">
        <v>-20.539832633429601</v>
      </c>
      <c r="L427">
        <f>(Table2[[#This Row],[6M Return vs Nifty]]-AVERAGE(Table2[6M Return vs Nifty]))/_xlfn.STDEV.P(Table2[6M Return vs Nifty])</f>
        <v>-0.955024291825188</v>
      </c>
      <c r="M427">
        <v>-4.2013093088979598</v>
      </c>
      <c r="N427">
        <f>(Table2[[#This Row],[1W Return vs Nifty]]-AVERAGE(Table2[1W Return vs Nifty]))/_xlfn.STDEV.P(Table2[1W Return vs Nifty])</f>
        <v>-0.40311380190133017</v>
      </c>
      <c r="O427">
        <v>677.3</v>
      </c>
      <c r="P427">
        <v>662.26541047529497</v>
      </c>
      <c r="Q427">
        <v>645.42124365034203</v>
      </c>
      <c r="R427">
        <v>33.818126611446701</v>
      </c>
      <c r="S427" s="2">
        <f>(Table2[[#This Row],[Close Price]]-Table2[[#This Row],[20D EMA]])/Table2[[#This Row],[20D EMA]]</f>
        <v>-3.226044588808491E-2</v>
      </c>
      <c r="T427" s="2">
        <f>(Table2[[#This Row],[Close Price]]-Table2[[#This Row],[50D EMA]])/Table2[[#This Row],[50D EMA]]</f>
        <v>-1.029105607433678E-2</v>
      </c>
      <c r="U427" s="2">
        <f>(Table2[[#This Row],[Close Price]]-Table2[[#This Row],[200D EMA]])/Table2[[#This Row],[200D EMA]]</f>
        <v>1.5538311526496802E-2</v>
      </c>
      <c r="V427">
        <v>0.86247510117697501</v>
      </c>
      <c r="W427">
        <v>644</v>
      </c>
      <c r="X427">
        <v>666</v>
      </c>
      <c r="Y427">
        <v>644</v>
      </c>
      <c r="Z427">
        <v>666</v>
      </c>
      <c r="AA427">
        <v>644</v>
      </c>
      <c r="AB427">
        <v>753.5</v>
      </c>
      <c r="AC427" s="2">
        <f>(Table2[[#This Row],[Close Price]]/Table2[[#This Row],[Day Low]])-1</f>
        <v>1.7779503105590067E-2</v>
      </c>
      <c r="AD427" s="2">
        <f>(Table2[[#This Row],[Day High]]/Table2[[#This Row],[Close Price]])-1</f>
        <v>1.609581203753141E-2</v>
      </c>
      <c r="AE427" s="2">
        <f>(Table2[[#This Row],[Close Price]]/Table2[[#This Row],[Current Week Low]])-1</f>
        <v>1.7779503105590067E-2</v>
      </c>
      <c r="AF427" s="2">
        <f>(Table2[[#This Row],[Current Week High]]/Table2[[#This Row],[Close Price]])-1</f>
        <v>1.609581203753141E-2</v>
      </c>
      <c r="AG427" s="2">
        <f>(Table2[[#This Row],[Close Price]]/Table2[[#This Row],[Current Month Low]])-1</f>
        <v>1.7779503105590067E-2</v>
      </c>
      <c r="AH427" s="2">
        <f>(Table2[[#This Row],[Current Month High]]/Table2[[#This Row],[Close Price]])-1</f>
        <v>0.14959188343885876</v>
      </c>
      <c r="AI427">
        <v>24.342055076664799</v>
      </c>
      <c r="AJ427">
        <v>40.866107887384402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-0.12</v>
      </c>
      <c r="AM427" t="s">
        <v>10506</v>
      </c>
      <c r="AN427">
        <v>-8.57</v>
      </c>
      <c r="AO427" t="s">
        <v>10506</v>
      </c>
      <c r="AP427">
        <v>8.9335620859292003E-2</v>
      </c>
      <c r="AQ427">
        <f>(Table2[[#This Row],[Sharpe Ratio]]-AVERAGE(Table2[Sharpe Ratio]))/_xlfn.STDEV.P(Table2[Sharpe Ratio])</f>
        <v>0.47001524744047307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-1.7973166739880253</v>
      </c>
      <c r="AS427">
        <f>_xlfn.RANK.AVG(Table2[[#This Row],[1Y Return vs Nifty Z-Score]],Table2[1Y Return vs Nifty Z-Score])</f>
        <v>404</v>
      </c>
      <c r="AT427">
        <f>_xlfn.RANK.AVG(Table2[[#This Row],[6M Return vs Nifty Z-Score]],Table2[6M Return vs Nifty Z-Score])</f>
        <v>621</v>
      </c>
      <c r="AU427">
        <f>_xlfn.RANK.AVG(Table2[[#This Row],[Sharpe Ratio Z-Score]],Table2[Sharpe Ratio Z-Score])</f>
        <v>217</v>
      </c>
      <c r="AV427">
        <f>(Table2[[#This Row],[Rank 1Y]]+Table2[[#This Row],[Rank 6M]]+Table2[[#This Row],[Rank Sharpe]])/3</f>
        <v>414</v>
      </c>
    </row>
    <row r="428" spans="1:48" x14ac:dyDescent="0.3">
      <c r="A428" t="s">
        <v>640</v>
      </c>
      <c r="B428" t="s">
        <v>641</v>
      </c>
      <c r="C428" t="s">
        <v>10469</v>
      </c>
      <c r="D428" t="s">
        <v>268</v>
      </c>
      <c r="E428">
        <v>28243.011200000001</v>
      </c>
      <c r="F428">
        <v>2550.85</v>
      </c>
      <c r="G428">
        <v>-5.4791887533068397</v>
      </c>
      <c r="H428">
        <f>(Table2[[#This Row],[1Y Return vs Nifty]]-AVERAGE(Table2[1Y Return vs Nifty]))/_xlfn.STDEV.P(Table2[1Y Return vs Nifty])</f>
        <v>-0.60849746294291673</v>
      </c>
      <c r="I428">
        <v>-7.81031235414852</v>
      </c>
      <c r="J428">
        <f>(Table2[[#This Row],[1M Return vs Nifty]]-AVERAGE(Table2[1M Return vs Nifty]))/_xlfn.STDEV.P(Table2[1M Return vs Nifty])</f>
        <v>-0.54857870700486688</v>
      </c>
      <c r="K428">
        <v>-0.37682770993854398</v>
      </c>
      <c r="L428">
        <f>(Table2[[#This Row],[6M Return vs Nifty]]-AVERAGE(Table2[6M Return vs Nifty]))/_xlfn.STDEV.P(Table2[6M Return vs Nifty])</f>
        <v>-0.28923617391390266</v>
      </c>
      <c r="M428">
        <v>-2.8950800771368201</v>
      </c>
      <c r="N428">
        <f>(Table2[[#This Row],[1W Return vs Nifty]]-AVERAGE(Table2[1W Return vs Nifty]))/_xlfn.STDEV.P(Table2[1W Return vs Nifty])</f>
        <v>-7.4025368170181335E-2</v>
      </c>
      <c r="O428">
        <v>2701.97</v>
      </c>
      <c r="P428">
        <v>2594.19859447729</v>
      </c>
      <c r="Q428">
        <v>2314.2624393948499</v>
      </c>
      <c r="R428">
        <v>23.8703181148433</v>
      </c>
      <c r="S428" s="2">
        <f>(Table2[[#This Row],[Close Price]]-Table2[[#This Row],[20D EMA]])/Table2[[#This Row],[20D EMA]]</f>
        <v>-5.5929562504394903E-2</v>
      </c>
      <c r="T428" s="2">
        <f>(Table2[[#This Row],[Close Price]]-Table2[[#This Row],[50D EMA]])/Table2[[#This Row],[50D EMA]]</f>
        <v>-1.6709821125326964E-2</v>
      </c>
      <c r="U428" s="2">
        <f>(Table2[[#This Row],[Close Price]]-Table2[[#This Row],[200D EMA]])/Table2[[#This Row],[200D EMA]]</f>
        <v>0.10223022098868553</v>
      </c>
      <c r="V428">
        <v>1.21795526216924</v>
      </c>
      <c r="W428">
        <v>2522.65</v>
      </c>
      <c r="X428">
        <v>2584.9499999999998</v>
      </c>
      <c r="Y428">
        <v>2522.65</v>
      </c>
      <c r="Z428">
        <v>2584.9499999999998</v>
      </c>
      <c r="AA428">
        <v>2522.65</v>
      </c>
      <c r="AB428">
        <v>2960</v>
      </c>
      <c r="AC428" s="2">
        <f>(Table2[[#This Row],[Close Price]]/Table2[[#This Row],[Day Low]])-1</f>
        <v>1.1178720789645658E-2</v>
      </c>
      <c r="AD428" s="2">
        <f>(Table2[[#This Row],[Day High]]/Table2[[#This Row],[Close Price]])-1</f>
        <v>1.3368092988611524E-2</v>
      </c>
      <c r="AE428" s="2">
        <f>(Table2[[#This Row],[Close Price]]/Table2[[#This Row],[Current Week Low]])-1</f>
        <v>1.1178720789645658E-2</v>
      </c>
      <c r="AF428" s="2">
        <f>(Table2[[#This Row],[Current Week High]]/Table2[[#This Row],[Close Price]])-1</f>
        <v>1.3368092988611524E-2</v>
      </c>
      <c r="AG428" s="2">
        <f>(Table2[[#This Row],[Close Price]]/Table2[[#This Row],[Current Month Low]])-1</f>
        <v>1.1178720789645658E-2</v>
      </c>
      <c r="AH428" s="2">
        <f>(Table2[[#This Row],[Current Month High]]/Table2[[#This Row],[Close Price]])-1</f>
        <v>0.16039751455397222</v>
      </c>
      <c r="AI428">
        <v>16.039751455397202</v>
      </c>
      <c r="AJ428">
        <v>36.0308233788395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0.13</v>
      </c>
      <c r="AM428" t="s">
        <v>10507</v>
      </c>
      <c r="AN428">
        <v>-12.65</v>
      </c>
      <c r="AO428" t="s">
        <v>10506</v>
      </c>
      <c r="AP428">
        <v>6.6801998823829006E-2</v>
      </c>
      <c r="AQ428">
        <f>(Table2[[#This Row],[Sharpe Ratio]]-AVERAGE(Table2[Sharpe Ratio]))/_xlfn.STDEV.P(Table2[Sharpe Ratio])</f>
        <v>0.21349472708546682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-1.3068429849464007</v>
      </c>
      <c r="AS428">
        <f>_xlfn.RANK.AVG(Table2[[#This Row],[1Y Return vs Nifty Z-Score]],Table2[1Y Return vs Nifty Z-Score])</f>
        <v>546</v>
      </c>
      <c r="AT428">
        <f>_xlfn.RANK.AVG(Table2[[#This Row],[6M Return vs Nifty Z-Score]],Table2[6M Return vs Nifty Z-Score])</f>
        <v>423</v>
      </c>
      <c r="AU428">
        <f>_xlfn.RANK.AVG(Table2[[#This Row],[Sharpe Ratio Z-Score]],Table2[Sharpe Ratio Z-Score])</f>
        <v>274</v>
      </c>
      <c r="AV428">
        <f>(Table2[[#This Row],[Rank 1Y]]+Table2[[#This Row],[Rank 6M]]+Table2[[#This Row],[Rank Sharpe]])/3</f>
        <v>414.33333333333331</v>
      </c>
    </row>
    <row r="429" spans="1:48" x14ac:dyDescent="0.3">
      <c r="A429" t="s">
        <v>1189</v>
      </c>
      <c r="B429" t="s">
        <v>1190</v>
      </c>
      <c r="C429" t="s">
        <v>10461</v>
      </c>
      <c r="D429" t="s">
        <v>481</v>
      </c>
      <c r="E429">
        <v>9775.7251978500008</v>
      </c>
      <c r="F429">
        <v>1099.5</v>
      </c>
      <c r="G429">
        <v>7.6740315673117898</v>
      </c>
      <c r="H429">
        <f>(Table2[[#This Row],[1Y Return vs Nifty]]-AVERAGE(Table2[1Y Return vs Nifty]))/_xlfn.STDEV.P(Table2[1Y Return vs Nifty])</f>
        <v>-0.42910704383325171</v>
      </c>
      <c r="I429">
        <v>2.6645658784765902</v>
      </c>
      <c r="J429">
        <f>(Table2[[#This Row],[1M Return vs Nifty]]-AVERAGE(Table2[1M Return vs Nifty]))/_xlfn.STDEV.P(Table2[1M Return vs Nifty])</f>
        <v>0.58160855424779734</v>
      </c>
      <c r="K429">
        <v>-2.5957273282256201</v>
      </c>
      <c r="L429">
        <f>(Table2[[#This Row],[6M Return vs Nifty]]-AVERAGE(Table2[6M Return vs Nifty]))/_xlfn.STDEV.P(Table2[6M Return vs Nifty])</f>
        <v>-0.36250486607060911</v>
      </c>
      <c r="M429">
        <v>2.0225548772303599</v>
      </c>
      <c r="N429">
        <f>(Table2[[#This Row],[1W Return vs Nifty]]-AVERAGE(Table2[1W Return vs Nifty]))/_xlfn.STDEV.P(Table2[1W Return vs Nifty])</f>
        <v>1.1649124426245612</v>
      </c>
      <c r="O429">
        <v>1056.21</v>
      </c>
      <c r="P429">
        <v>994.71505455210399</v>
      </c>
      <c r="Q429">
        <v>920.433176225279</v>
      </c>
      <c r="R429">
        <v>60.2662910583946</v>
      </c>
      <c r="S429" s="2">
        <f>(Table2[[#This Row],[Close Price]]-Table2[[#This Row],[20D EMA]])/Table2[[#This Row],[20D EMA]]</f>
        <v>4.0986167523503814E-2</v>
      </c>
      <c r="T429" s="2">
        <f>(Table2[[#This Row],[Close Price]]-Table2[[#This Row],[50D EMA]])/Table2[[#This Row],[50D EMA]]</f>
        <v>0.10534167042950619</v>
      </c>
      <c r="U429" s="2">
        <f>(Table2[[#This Row],[Close Price]]-Table2[[#This Row],[200D EMA]])/Table2[[#This Row],[200D EMA]]</f>
        <v>0.19454625104788031</v>
      </c>
      <c r="V429">
        <v>0.582650472749634</v>
      </c>
      <c r="W429">
        <v>1065.3499999999999</v>
      </c>
      <c r="X429">
        <v>1128</v>
      </c>
      <c r="Y429">
        <v>1065.3499999999999</v>
      </c>
      <c r="Z429">
        <v>1128</v>
      </c>
      <c r="AA429">
        <v>1029.55</v>
      </c>
      <c r="AB429">
        <v>1195</v>
      </c>
      <c r="AC429" s="2">
        <f>(Table2[[#This Row],[Close Price]]/Table2[[#This Row],[Day Low]])-1</f>
        <v>3.2055193129018722E-2</v>
      </c>
      <c r="AD429" s="2">
        <f>(Table2[[#This Row],[Day High]]/Table2[[#This Row],[Close Price]])-1</f>
        <v>2.592087312414737E-2</v>
      </c>
      <c r="AE429" s="2">
        <f>(Table2[[#This Row],[Close Price]]/Table2[[#This Row],[Current Week Low]])-1</f>
        <v>3.2055193129018722E-2</v>
      </c>
      <c r="AF429" s="2">
        <f>(Table2[[#This Row],[Current Week High]]/Table2[[#This Row],[Close Price]])-1</f>
        <v>2.592087312414737E-2</v>
      </c>
      <c r="AG429" s="2">
        <f>(Table2[[#This Row],[Close Price]]/Table2[[#This Row],[Current Month Low]])-1</f>
        <v>6.7942304890486138E-2</v>
      </c>
      <c r="AH429" s="2">
        <f>(Table2[[#This Row],[Current Month High]]/Table2[[#This Row],[Close Price]])-1</f>
        <v>8.6857662573897265E-2</v>
      </c>
      <c r="AI429">
        <v>8.6857662573897194</v>
      </c>
      <c r="AJ429">
        <v>41.5695615785746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0.14000000000000001</v>
      </c>
      <c r="AM429" t="s">
        <v>10507</v>
      </c>
      <c r="AN429">
        <v>-1.96</v>
      </c>
      <c r="AO429" t="s">
        <v>10506</v>
      </c>
      <c r="AP429">
        <v>4.1012511246427998E-2</v>
      </c>
      <c r="AQ429">
        <f>(Table2[[#This Row],[Sharpe Ratio]]-AVERAGE(Table2[Sharpe Ratio]))/_xlfn.STDEV.P(Table2[Sharpe Ratio])</f>
        <v>-8.0090243969451663E-2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0.874818842999046</v>
      </c>
      <c r="AS429">
        <f>_xlfn.RANK.AVG(Table2[[#This Row],[1Y Return vs Nifty Z-Score]],Table2[1Y Return vs Nifty Z-Score])</f>
        <v>450</v>
      </c>
      <c r="AT429">
        <f>_xlfn.RANK.AVG(Table2[[#This Row],[6M Return vs Nifty Z-Score]],Table2[6M Return vs Nifty Z-Score])</f>
        <v>439</v>
      </c>
      <c r="AU429">
        <f>_xlfn.RANK.AVG(Table2[[#This Row],[Sharpe Ratio Z-Score]],Table2[Sharpe Ratio Z-Score])</f>
        <v>356</v>
      </c>
      <c r="AV429">
        <f>(Table2[[#This Row],[Rank 1Y]]+Table2[[#This Row],[Rank 6M]]+Table2[[#This Row],[Rank Sharpe]])/3</f>
        <v>415</v>
      </c>
    </row>
    <row r="430" spans="1:48" x14ac:dyDescent="0.3">
      <c r="A430" t="s">
        <v>394</v>
      </c>
      <c r="B430" t="s">
        <v>395</v>
      </c>
      <c r="C430" t="s">
        <v>10469</v>
      </c>
      <c r="D430" t="s">
        <v>396</v>
      </c>
      <c r="E430">
        <v>60715.076574179999</v>
      </c>
      <c r="F430">
        <v>2260.1999999999998</v>
      </c>
      <c r="G430">
        <v>-4.5890282578480601</v>
      </c>
      <c r="H430">
        <f>(Table2[[#This Row],[1Y Return vs Nifty]]-AVERAGE(Table2[1Y Return vs Nifty]))/_xlfn.STDEV.P(Table2[1Y Return vs Nifty])</f>
        <v>-0.59635699388189922</v>
      </c>
      <c r="I430">
        <v>-4.1818530417890596</v>
      </c>
      <c r="J430">
        <f>(Table2[[#This Row],[1M Return vs Nifty]]-AVERAGE(Table2[1M Return vs Nifty]))/_xlfn.STDEV.P(Table2[1M Return vs Nifty])</f>
        <v>-0.15708599446623606</v>
      </c>
      <c r="K430">
        <v>13.761185296092201</v>
      </c>
      <c r="L430">
        <f>(Table2[[#This Row],[6M Return vs Nifty]]-AVERAGE(Table2[6M Return vs Nifty]))/_xlfn.STDEV.P(Table2[6M Return vs Nifty])</f>
        <v>0.17760500903516704</v>
      </c>
      <c r="M430">
        <v>-0.46665168122723699</v>
      </c>
      <c r="N430">
        <f>(Table2[[#This Row],[1W Return vs Nifty]]-AVERAGE(Table2[1W Return vs Nifty]))/_xlfn.STDEV.P(Table2[1W Return vs Nifty])</f>
        <v>0.53778738092948719</v>
      </c>
      <c r="O430">
        <v>2299.14</v>
      </c>
      <c r="P430">
        <v>2242.36729893758</v>
      </c>
      <c r="Q430">
        <v>2046.0935977198901</v>
      </c>
      <c r="R430">
        <v>36.814981759530198</v>
      </c>
      <c r="S430" s="2">
        <f>(Table2[[#This Row],[Close Price]]-Table2[[#This Row],[20D EMA]])/Table2[[#This Row],[20D EMA]]</f>
        <v>-1.6936767660951511E-2</v>
      </c>
      <c r="T430" s="2">
        <f>(Table2[[#This Row],[Close Price]]-Table2[[#This Row],[50D EMA]])/Table2[[#This Row],[50D EMA]]</f>
        <v>7.9526226907022882E-3</v>
      </c>
      <c r="U430" s="2">
        <f>(Table2[[#This Row],[Close Price]]-Table2[[#This Row],[200D EMA]])/Table2[[#This Row],[200D EMA]]</f>
        <v>0.1046415484211983</v>
      </c>
      <c r="V430">
        <v>0.70649317947486701</v>
      </c>
      <c r="W430">
        <v>2226.5500000000002</v>
      </c>
      <c r="X430">
        <v>2314.9</v>
      </c>
      <c r="Y430">
        <v>2226.5500000000002</v>
      </c>
      <c r="Z430">
        <v>2314.9</v>
      </c>
      <c r="AA430">
        <v>2219.5</v>
      </c>
      <c r="AB430">
        <v>2454</v>
      </c>
      <c r="AC430" s="2">
        <f>(Table2[[#This Row],[Close Price]]/Table2[[#This Row],[Day Low]])-1</f>
        <v>1.5113067301430361E-2</v>
      </c>
      <c r="AD430" s="2">
        <f>(Table2[[#This Row],[Day High]]/Table2[[#This Row],[Close Price]])-1</f>
        <v>2.4201398106362459E-2</v>
      </c>
      <c r="AE430" s="2">
        <f>(Table2[[#This Row],[Close Price]]/Table2[[#This Row],[Current Week Low]])-1</f>
        <v>1.5113067301430361E-2</v>
      </c>
      <c r="AF430" s="2">
        <f>(Table2[[#This Row],[Current Week High]]/Table2[[#This Row],[Close Price]])-1</f>
        <v>2.4201398106362459E-2</v>
      </c>
      <c r="AG430" s="2">
        <f>(Table2[[#This Row],[Close Price]]/Table2[[#This Row],[Current Month Low]])-1</f>
        <v>1.8337463392655851E-2</v>
      </c>
      <c r="AH430" s="2">
        <f>(Table2[[#This Row],[Current Month High]]/Table2[[#This Row],[Close Price]])-1</f>
        <v>8.5744624369525013E-2</v>
      </c>
      <c r="AI430">
        <v>8.5744624369524995</v>
      </c>
      <c r="AJ430">
        <v>29.8965517241379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</v>
      </c>
      <c r="AM430" t="s">
        <v>10505</v>
      </c>
      <c r="AN430">
        <v>-5.83</v>
      </c>
      <c r="AO430" t="s">
        <v>10506</v>
      </c>
      <c r="AP430">
        <v>1.2409144400016E-2</v>
      </c>
      <c r="AQ430">
        <f>(Table2[[#This Row],[Sharpe Ratio]]-AVERAGE(Table2[Sharpe Ratio]))/_xlfn.STDEV.P(Table2[Sharpe Ratio])</f>
        <v>-0.40570813779048742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-0.44375873617396844</v>
      </c>
      <c r="AS430">
        <f>_xlfn.RANK.AVG(Table2[[#This Row],[1Y Return vs Nifty Z-Score]],Table2[1Y Return vs Nifty Z-Score])</f>
        <v>540</v>
      </c>
      <c r="AT430">
        <f>_xlfn.RANK.AVG(Table2[[#This Row],[6M Return vs Nifty Z-Score]],Table2[6M Return vs Nifty Z-Score])</f>
        <v>267</v>
      </c>
      <c r="AU430">
        <f>_xlfn.RANK.AVG(Table2[[#This Row],[Sharpe Ratio Z-Score]],Table2[Sharpe Ratio Z-Score])</f>
        <v>442</v>
      </c>
      <c r="AV430">
        <f>(Table2[[#This Row],[Rank 1Y]]+Table2[[#This Row],[Rank 6M]]+Table2[[#This Row],[Rank Sharpe]])/3</f>
        <v>416.33333333333331</v>
      </c>
    </row>
    <row r="431" spans="1:48" x14ac:dyDescent="0.3">
      <c r="A431" t="s">
        <v>78</v>
      </c>
      <c r="B431" t="s">
        <v>79</v>
      </c>
      <c r="C431" t="s">
        <v>10470</v>
      </c>
      <c r="D431" t="s">
        <v>80</v>
      </c>
      <c r="E431">
        <v>331882.01106886001</v>
      </c>
      <c r="F431">
        <v>11515.7</v>
      </c>
      <c r="G431">
        <v>15.967337075760801</v>
      </c>
      <c r="H431">
        <f>(Table2[[#This Row],[1Y Return vs Nifty]]-AVERAGE(Table2[1Y Return vs Nifty]))/_xlfn.STDEV.P(Table2[1Y Return vs Nifty])</f>
        <v>-0.31599865556783036</v>
      </c>
      <c r="I431">
        <v>1.0027450361396899</v>
      </c>
      <c r="J431">
        <f>(Table2[[#This Row],[1M Return vs Nifty]]-AVERAGE(Table2[1M Return vs Nifty]))/_xlfn.STDEV.P(Table2[1M Return vs Nifty])</f>
        <v>0.40230635093973566</v>
      </c>
      <c r="K431">
        <v>3.51952527234927</v>
      </c>
      <c r="L431">
        <f>(Table2[[#This Row],[6M Return vs Nifty]]-AVERAGE(Table2[6M Return vs Nifty]))/_xlfn.STDEV.P(Table2[6M Return vs Nifty])</f>
        <v>-0.16057749785649128</v>
      </c>
      <c r="M431">
        <v>-3.8872021009989801</v>
      </c>
      <c r="N431">
        <f>(Table2[[#This Row],[1W Return vs Nifty]]-AVERAGE(Table2[1W Return vs Nifty]))/_xlfn.STDEV.P(Table2[1W Return vs Nifty])</f>
        <v>-0.32397834347052246</v>
      </c>
      <c r="O431">
        <v>11452.23</v>
      </c>
      <c r="P431">
        <v>10938.9659009304</v>
      </c>
      <c r="Q431">
        <v>9843.1931059326998</v>
      </c>
      <c r="R431">
        <v>49.081825471361597</v>
      </c>
      <c r="S431" s="2">
        <f>(Table2[[#This Row],[Close Price]]-Table2[[#This Row],[20D EMA]])/Table2[[#This Row],[20D EMA]]</f>
        <v>5.5421520524824566E-3</v>
      </c>
      <c r="T431" s="2">
        <f>(Table2[[#This Row],[Close Price]]-Table2[[#This Row],[50D EMA]])/Table2[[#This Row],[50D EMA]]</f>
        <v>5.2722908572239699E-2</v>
      </c>
      <c r="U431" s="2">
        <f>(Table2[[#This Row],[Close Price]]-Table2[[#This Row],[200D EMA]])/Table2[[#This Row],[200D EMA]]</f>
        <v>0.16991507492210486</v>
      </c>
      <c r="V431">
        <v>0.94707152561699404</v>
      </c>
      <c r="W431">
        <v>11231.3</v>
      </c>
      <c r="X431">
        <v>11570</v>
      </c>
      <c r="Y431">
        <v>11231.3</v>
      </c>
      <c r="Z431">
        <v>11570</v>
      </c>
      <c r="AA431">
        <v>11228.65</v>
      </c>
      <c r="AB431">
        <v>12078</v>
      </c>
      <c r="AC431" s="2">
        <f>(Table2[[#This Row],[Close Price]]/Table2[[#This Row],[Day Low]])-1</f>
        <v>2.5322090942277553E-2</v>
      </c>
      <c r="AD431" s="2">
        <f>(Table2[[#This Row],[Day High]]/Table2[[#This Row],[Close Price]])-1</f>
        <v>4.7153017185233015E-3</v>
      </c>
      <c r="AE431" s="2">
        <f>(Table2[[#This Row],[Close Price]]/Table2[[#This Row],[Current Week Low]])-1</f>
        <v>2.5322090942277553E-2</v>
      </c>
      <c r="AF431" s="2">
        <f>(Table2[[#This Row],[Current Week High]]/Table2[[#This Row],[Close Price]])-1</f>
        <v>4.7153017185233015E-3</v>
      </c>
      <c r="AG431" s="2">
        <f>(Table2[[#This Row],[Close Price]]/Table2[[#This Row],[Current Month Low]])-1</f>
        <v>2.5564070480422973E-2</v>
      </c>
      <c r="AH431" s="2">
        <f>(Table2[[#This Row],[Current Month High]]/Table2[[#This Row],[Close Price]])-1</f>
        <v>4.8828989987582005E-2</v>
      </c>
      <c r="AI431">
        <v>4.8828989987581997</v>
      </c>
      <c r="AJ431">
        <v>44.168810601365799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0.09</v>
      </c>
      <c r="AM431" t="s">
        <v>10507</v>
      </c>
      <c r="AN431">
        <v>-3</v>
      </c>
      <c r="AO431" t="s">
        <v>10506</v>
      </c>
      <c r="AP431">
        <v>5.0915473365129998E-3</v>
      </c>
      <c r="AQ431">
        <f>(Table2[[#This Row],[Sharpe Ratio]]-AVERAGE(Table2[Sharpe Ratio]))/_xlfn.STDEV.P(Table2[Sharpe Ratio])</f>
        <v>-0.48901093764769132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-0.8872590836027997</v>
      </c>
      <c r="AS431">
        <f>_xlfn.RANK.AVG(Table2[[#This Row],[1Y Return vs Nifty Z-Score]],Table2[1Y Return vs Nifty Z-Score])</f>
        <v>403</v>
      </c>
      <c r="AT431">
        <f>_xlfn.RANK.AVG(Table2[[#This Row],[6M Return vs Nifty Z-Score]],Table2[6M Return vs Nifty Z-Score])</f>
        <v>380</v>
      </c>
      <c r="AU431">
        <f>_xlfn.RANK.AVG(Table2[[#This Row],[Sharpe Ratio Z-Score]],Table2[Sharpe Ratio Z-Score])</f>
        <v>468</v>
      </c>
      <c r="AV431">
        <f>(Table2[[#This Row],[Rank 1Y]]+Table2[[#This Row],[Rank 6M]]+Table2[[#This Row],[Rank Sharpe]])/3</f>
        <v>417</v>
      </c>
    </row>
    <row r="432" spans="1:48" x14ac:dyDescent="0.3">
      <c r="A432" t="s">
        <v>491</v>
      </c>
      <c r="B432" t="s">
        <v>492</v>
      </c>
      <c r="C432" t="s">
        <v>10476</v>
      </c>
      <c r="D432" t="s">
        <v>493</v>
      </c>
      <c r="E432">
        <v>43255.3904846</v>
      </c>
      <c r="F432">
        <v>38397.800000000003</v>
      </c>
      <c r="G432">
        <v>11.644253455986</v>
      </c>
      <c r="H432">
        <f>(Table2[[#This Row],[1Y Return vs Nifty]]-AVERAGE(Table2[1Y Return vs Nifty]))/_xlfn.STDEV.P(Table2[1Y Return vs Nifty])</f>
        <v>-0.37495910506184865</v>
      </c>
      <c r="I432">
        <v>-5.3154097854535296</v>
      </c>
      <c r="J432">
        <f>(Table2[[#This Row],[1M Return vs Nifty]]-AVERAGE(Table2[1M Return vs Nifty]))/_xlfn.STDEV.P(Table2[1M Return vs Nifty])</f>
        <v>-0.27939112901247043</v>
      </c>
      <c r="K432">
        <v>0.90851780483257005</v>
      </c>
      <c r="L432">
        <f>(Table2[[#This Row],[6M Return vs Nifty]]-AVERAGE(Table2[6M Return vs Nifty]))/_xlfn.STDEV.P(Table2[6M Return vs Nifty])</f>
        <v>-0.24679370195139508</v>
      </c>
      <c r="M432">
        <v>-3.8113501010738799</v>
      </c>
      <c r="N432">
        <f>(Table2[[#This Row],[1W Return vs Nifty]]-AVERAGE(Table2[1W Return vs Nifty]))/_xlfn.STDEV.P(Table2[1W Return vs Nifty])</f>
        <v>-0.30486836243214749</v>
      </c>
      <c r="O432">
        <v>38099.440000000002</v>
      </c>
      <c r="P432">
        <v>36017.068442374497</v>
      </c>
      <c r="Q432">
        <v>32333.809432272199</v>
      </c>
      <c r="R432">
        <v>51.107041402331397</v>
      </c>
      <c r="S432" s="2">
        <f>(Table2[[#This Row],[Close Price]]-Table2[[#This Row],[20D EMA]])/Table2[[#This Row],[20D EMA]]</f>
        <v>7.831086231188715E-3</v>
      </c>
      <c r="T432" s="2">
        <f>(Table2[[#This Row],[Close Price]]-Table2[[#This Row],[50D EMA]])/Table2[[#This Row],[50D EMA]]</f>
        <v>6.6100092555688064E-2</v>
      </c>
      <c r="U432" s="2">
        <f>(Table2[[#This Row],[Close Price]]-Table2[[#This Row],[200D EMA]])/Table2[[#This Row],[200D EMA]]</f>
        <v>0.18754333851164992</v>
      </c>
      <c r="V432">
        <v>0.42384703625122999</v>
      </c>
      <c r="W432">
        <v>37018.9</v>
      </c>
      <c r="X432">
        <v>38500</v>
      </c>
      <c r="Y432">
        <v>37018.9</v>
      </c>
      <c r="Z432">
        <v>38500</v>
      </c>
      <c r="AA432">
        <v>37018.9</v>
      </c>
      <c r="AB432">
        <v>40856.5</v>
      </c>
      <c r="AC432" s="2">
        <f>(Table2[[#This Row],[Close Price]]/Table2[[#This Row],[Day Low]])-1</f>
        <v>3.7248540610336889E-2</v>
      </c>
      <c r="AD432" s="2">
        <f>(Table2[[#This Row],[Day High]]/Table2[[#This Row],[Close Price]])-1</f>
        <v>2.6616108214532197E-3</v>
      </c>
      <c r="AE432" s="2">
        <f>(Table2[[#This Row],[Close Price]]/Table2[[#This Row],[Current Week Low]])-1</f>
        <v>3.7248540610336889E-2</v>
      </c>
      <c r="AF432" s="2">
        <f>(Table2[[#This Row],[Current Week High]]/Table2[[#This Row],[Close Price]])-1</f>
        <v>2.6616108214532197E-3</v>
      </c>
      <c r="AG432" s="2">
        <f>(Table2[[#This Row],[Close Price]]/Table2[[#This Row],[Current Month Low]])-1</f>
        <v>3.7248540610336889E-2</v>
      </c>
      <c r="AH432" s="2">
        <f>(Table2[[#This Row],[Current Month High]]/Table2[[#This Row],[Close Price]])-1</f>
        <v>6.4032314351343045E-2</v>
      </c>
      <c r="AI432">
        <v>6.4032314351343</v>
      </c>
      <c r="AJ432">
        <v>44.200841219768598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</v>
      </c>
      <c r="AM432">
        <v>0</v>
      </c>
      <c r="AN432">
        <v>-2.57</v>
      </c>
      <c r="AO432" t="s">
        <v>10506</v>
      </c>
      <c r="AP432">
        <v>2.2712814382047999E-2</v>
      </c>
      <c r="AQ432">
        <f>(Table2[[#This Row],[Sharpe Ratio]]-AVERAGE(Table2[Sharpe Ratio]))/_xlfn.STDEV.P(Table2[Sharpe Ratio])</f>
        <v>-0.28841217972402827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-1.4944244781818901</v>
      </c>
      <c r="AS432">
        <f>_xlfn.RANK.AVG(Table2[[#This Row],[1Y Return vs Nifty Z-Score]],Table2[1Y Return vs Nifty Z-Score])</f>
        <v>428</v>
      </c>
      <c r="AT432">
        <f>_xlfn.RANK.AVG(Table2[[#This Row],[6M Return vs Nifty Z-Score]],Table2[6M Return vs Nifty Z-Score])</f>
        <v>416</v>
      </c>
      <c r="AU432">
        <f>_xlfn.RANK.AVG(Table2[[#This Row],[Sharpe Ratio Z-Score]],Table2[Sharpe Ratio Z-Score])</f>
        <v>414</v>
      </c>
      <c r="AV432">
        <f>(Table2[[#This Row],[Rank 1Y]]+Table2[[#This Row],[Rank 6M]]+Table2[[#This Row],[Rank Sharpe]])/3</f>
        <v>419.33333333333331</v>
      </c>
    </row>
    <row r="433" spans="1:48" x14ac:dyDescent="0.3">
      <c r="A433" t="s">
        <v>1136</v>
      </c>
      <c r="B433" t="s">
        <v>1137</v>
      </c>
      <c r="C433" t="s">
        <v>10471</v>
      </c>
      <c r="D433" t="s">
        <v>944</v>
      </c>
      <c r="E433">
        <v>10309.706851464</v>
      </c>
      <c r="F433">
        <v>74.66</v>
      </c>
      <c r="G433">
        <v>65.845661316647295</v>
      </c>
      <c r="H433">
        <f>(Table2[[#This Row],[1Y Return vs Nifty]]-AVERAGE(Table2[1Y Return vs Nifty]))/_xlfn.STDEV.P(Table2[1Y Return vs Nifty])</f>
        <v>0.36426771813794812</v>
      </c>
      <c r="I433">
        <v>-12.7867733888593</v>
      </c>
      <c r="J433">
        <f>(Table2[[#This Row],[1M Return vs Nifty]]-AVERAGE(Table2[1M Return vs Nifty]))/_xlfn.STDEV.P(Table2[1M Return vs Nifty])</f>
        <v>-1.0855141006815971</v>
      </c>
      <c r="K433">
        <v>-19.586856714205801</v>
      </c>
      <c r="L433">
        <f>(Table2[[#This Row],[6M Return vs Nifty]]-AVERAGE(Table2[6M Return vs Nifty]))/_xlfn.STDEV.P(Table2[6M Return vs Nifty])</f>
        <v>-0.92355675779033852</v>
      </c>
      <c r="M433">
        <v>-6.3373798445527196</v>
      </c>
      <c r="N433">
        <f>(Table2[[#This Row],[1W Return vs Nifty]]-AVERAGE(Table2[1W Return vs Nifty]))/_xlfn.STDEV.P(Table2[1W Return vs Nifty])</f>
        <v>-0.94127057394823321</v>
      </c>
      <c r="O433">
        <v>78.540000000000006</v>
      </c>
      <c r="P433">
        <v>77.935732645495193</v>
      </c>
      <c r="Q433">
        <v>72.222752644813397</v>
      </c>
      <c r="R433">
        <v>27.1947882300001</v>
      </c>
      <c r="S433" s="2">
        <f>(Table2[[#This Row],[Close Price]]-Table2[[#This Row],[20D EMA]])/Table2[[#This Row],[20D EMA]]</f>
        <v>-4.9401578813343637E-2</v>
      </c>
      <c r="T433" s="2">
        <f>(Table2[[#This Row],[Close Price]]-Table2[[#This Row],[50D EMA]])/Table2[[#This Row],[50D EMA]]</f>
        <v>-4.203120358662002E-2</v>
      </c>
      <c r="U433" s="2">
        <f>(Table2[[#This Row],[Close Price]]-Table2[[#This Row],[200D EMA]])/Table2[[#This Row],[200D EMA]]</f>
        <v>3.3746253998000006E-2</v>
      </c>
      <c r="V433">
        <v>0.54822727657764303</v>
      </c>
      <c r="W433">
        <v>72.09</v>
      </c>
      <c r="X433">
        <v>75.430000000000007</v>
      </c>
      <c r="Y433">
        <v>72.09</v>
      </c>
      <c r="Z433">
        <v>75.430000000000007</v>
      </c>
      <c r="AA433">
        <v>72.09</v>
      </c>
      <c r="AB433">
        <v>84.8</v>
      </c>
      <c r="AC433" s="2">
        <f>(Table2[[#This Row],[Close Price]]/Table2[[#This Row],[Day Low]])-1</f>
        <v>3.5649882091829621E-2</v>
      </c>
      <c r="AD433" s="2">
        <f>(Table2[[#This Row],[Day High]]/Table2[[#This Row],[Close Price]])-1</f>
        <v>1.0313420841146614E-2</v>
      </c>
      <c r="AE433" s="2">
        <f>(Table2[[#This Row],[Close Price]]/Table2[[#This Row],[Current Week Low]])-1</f>
        <v>3.5649882091829621E-2</v>
      </c>
      <c r="AF433" s="2">
        <f>(Table2[[#This Row],[Current Week High]]/Table2[[#This Row],[Close Price]])-1</f>
        <v>1.0313420841146614E-2</v>
      </c>
      <c r="AG433" s="2">
        <f>(Table2[[#This Row],[Close Price]]/Table2[[#This Row],[Current Month Low]])-1</f>
        <v>3.5649882091829621E-2</v>
      </c>
      <c r="AH433" s="2">
        <f>(Table2[[#This Row],[Current Month High]]/Table2[[#This Row],[Close Price]])-1</f>
        <v>0.13581569783016345</v>
      </c>
      <c r="AI433">
        <v>27.0425930886686</v>
      </c>
      <c r="AJ433">
        <v>90.702426564495497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</v>
      </c>
      <c r="AM433">
        <v>0</v>
      </c>
      <c r="AN433">
        <v>-9.2799999999999994</v>
      </c>
      <c r="AO433" t="s">
        <v>10506</v>
      </c>
      <c r="AP433">
        <v>6.9588338072190002E-3</v>
      </c>
      <c r="AQ433">
        <f>(Table2[[#This Row],[Sharpe Ratio]]-AVERAGE(Table2[Sharpe Ratio]))/_xlfn.STDEV.P(Table2[Sharpe Ratio])</f>
        <v>-0.46775393349791333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-3.053827647780134</v>
      </c>
      <c r="AS433">
        <f>_xlfn.RANK.AVG(Table2[[#This Row],[1Y Return vs Nifty Z-Score]],Table2[1Y Return vs Nifty Z-Score])</f>
        <v>188</v>
      </c>
      <c r="AT433">
        <f>_xlfn.RANK.AVG(Table2[[#This Row],[6M Return vs Nifty Z-Score]],Table2[6M Return vs Nifty Z-Score])</f>
        <v>613</v>
      </c>
      <c r="AU433">
        <f>_xlfn.RANK.AVG(Table2[[#This Row],[Sharpe Ratio Z-Score]],Table2[Sharpe Ratio Z-Score])</f>
        <v>459</v>
      </c>
      <c r="AV433">
        <f>(Table2[[#This Row],[Rank 1Y]]+Table2[[#This Row],[Rank 6M]]+Table2[[#This Row],[Rank Sharpe]])/3</f>
        <v>420</v>
      </c>
    </row>
    <row r="434" spans="1:48" x14ac:dyDescent="0.3">
      <c r="A434" t="s">
        <v>634</v>
      </c>
      <c r="B434" t="s">
        <v>635</v>
      </c>
      <c r="C434" t="s">
        <v>10466</v>
      </c>
      <c r="D434" t="s">
        <v>62</v>
      </c>
      <c r="E434">
        <v>28656.748622039999</v>
      </c>
      <c r="F434">
        <v>2294.6</v>
      </c>
      <c r="G434">
        <v>36.895668012776902</v>
      </c>
      <c r="H434">
        <f>(Table2[[#This Row],[1Y Return vs Nifty]]-AVERAGE(Table2[1Y Return vs Nifty]))/_xlfn.STDEV.P(Table2[1Y Return vs Nifty])</f>
        <v>-3.0567258043690811E-2</v>
      </c>
      <c r="I434">
        <v>-6.53120429907014</v>
      </c>
      <c r="J434">
        <f>(Table2[[#This Row],[1M Return vs Nifty]]-AVERAGE(Table2[1M Return vs Nifty]))/_xlfn.STDEV.P(Table2[1M Return vs Nifty])</f>
        <v>-0.41056930990154933</v>
      </c>
      <c r="K434">
        <v>-9.1699078488880996</v>
      </c>
      <c r="L434">
        <f>(Table2[[#This Row],[6M Return vs Nifty]]-AVERAGE(Table2[6M Return vs Nifty]))/_xlfn.STDEV.P(Table2[6M Return vs Nifty])</f>
        <v>-0.57958616383696715</v>
      </c>
      <c r="M434">
        <v>4.0492781982931003</v>
      </c>
      <c r="N434">
        <f>(Table2[[#This Row],[1W Return vs Nifty]]-AVERAGE(Table2[1W Return vs Nifty]))/_xlfn.STDEV.P(Table2[1W Return vs Nifty])</f>
        <v>1.6755205251245044</v>
      </c>
      <c r="O434">
        <v>2276.9299999999998</v>
      </c>
      <c r="P434">
        <v>2290.43156588384</v>
      </c>
      <c r="Q434">
        <v>2105.3819079598102</v>
      </c>
      <c r="R434">
        <v>57.684561662396597</v>
      </c>
      <c r="S434" s="2">
        <f>(Table2[[#This Row],[Close Price]]-Table2[[#This Row],[20D EMA]])/Table2[[#This Row],[20D EMA]]</f>
        <v>7.7604493770120622E-3</v>
      </c>
      <c r="T434" s="2">
        <f>(Table2[[#This Row],[Close Price]]-Table2[[#This Row],[50D EMA]])/Table2[[#This Row],[50D EMA]]</f>
        <v>1.8199339278453337E-3</v>
      </c>
      <c r="U434" s="2">
        <f>(Table2[[#This Row],[Close Price]]-Table2[[#This Row],[200D EMA]])/Table2[[#This Row],[200D EMA]]</f>
        <v>8.9873524287832782E-2</v>
      </c>
      <c r="V434">
        <v>1.2189035306726399</v>
      </c>
      <c r="W434">
        <v>2236.1</v>
      </c>
      <c r="X434">
        <v>2321</v>
      </c>
      <c r="Y434">
        <v>2236.1</v>
      </c>
      <c r="Z434">
        <v>2321</v>
      </c>
      <c r="AA434">
        <v>2160.15</v>
      </c>
      <c r="AB434">
        <v>2321</v>
      </c>
      <c r="AC434" s="2">
        <f>(Table2[[#This Row],[Close Price]]/Table2[[#This Row],[Day Low]])-1</f>
        <v>2.6161620678860409E-2</v>
      </c>
      <c r="AD434" s="2">
        <f>(Table2[[#This Row],[Day High]]/Table2[[#This Row],[Close Price]])-1</f>
        <v>1.1505273250239645E-2</v>
      </c>
      <c r="AE434" s="2">
        <f>(Table2[[#This Row],[Close Price]]/Table2[[#This Row],[Current Week Low]])-1</f>
        <v>2.6161620678860409E-2</v>
      </c>
      <c r="AF434" s="2">
        <f>(Table2[[#This Row],[Current Week High]]/Table2[[#This Row],[Close Price]])-1</f>
        <v>1.1505273250239645E-2</v>
      </c>
      <c r="AG434" s="2">
        <f>(Table2[[#This Row],[Close Price]]/Table2[[#This Row],[Current Month Low]])-1</f>
        <v>6.2241048075365013E-2</v>
      </c>
      <c r="AH434" s="2">
        <f>(Table2[[#This Row],[Current Month High]]/Table2[[#This Row],[Close Price]])-1</f>
        <v>1.1505273250239645E-2</v>
      </c>
      <c r="AI434">
        <v>10.694674453063699</v>
      </c>
      <c r="AJ434">
        <v>64.028879834155305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-0.05</v>
      </c>
      <c r="AM434" t="s">
        <v>10506</v>
      </c>
      <c r="AN434">
        <v>2.38</v>
      </c>
      <c r="AO434" t="s">
        <v>10507</v>
      </c>
      <c r="AP434">
        <v>8.497051093174E-3</v>
      </c>
      <c r="AQ434">
        <f>(Table2[[#This Row],[Sharpe Ratio]]-AVERAGE(Table2[Sharpe Ratio]))/_xlfn.STDEV.P(Table2[Sharpe Ratio])</f>
        <v>-0.45024302033928959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296</v>
      </c>
      <c r="AT434">
        <f>_xlfn.RANK.AVG(Table2[[#This Row],[6M Return vs Nifty Z-Score]],Table2[6M Return vs Nifty Z-Score])</f>
        <v>516</v>
      </c>
      <c r="AU434">
        <f>_xlfn.RANK.AVG(Table2[[#This Row],[Sharpe Ratio Z-Score]],Table2[Sharpe Ratio Z-Score])</f>
        <v>454</v>
      </c>
      <c r="AV434">
        <f>(Table2[[#This Row],[Rank 1Y]]+Table2[[#This Row],[Rank 6M]]+Table2[[#This Row],[Rank Sharpe]])/3</f>
        <v>422</v>
      </c>
    </row>
    <row r="435" spans="1:48" x14ac:dyDescent="0.3">
      <c r="A435" t="s">
        <v>574</v>
      </c>
      <c r="B435" t="s">
        <v>575</v>
      </c>
      <c r="C435" t="s">
        <v>10466</v>
      </c>
      <c r="D435" t="s">
        <v>291</v>
      </c>
      <c r="E435">
        <v>32110.210465740001</v>
      </c>
      <c r="F435">
        <v>1195.7</v>
      </c>
      <c r="G435">
        <v>44.982202005633297</v>
      </c>
      <c r="H435">
        <f>(Table2[[#This Row],[1Y Return vs Nifty]]-AVERAGE(Table2[1Y Return vs Nifty]))/_xlfn.STDEV.P(Table2[1Y Return vs Nifty])</f>
        <v>7.9721073388655639E-2</v>
      </c>
      <c r="I435">
        <v>-12.7045678232695</v>
      </c>
      <c r="J435">
        <f>(Table2[[#This Row],[1M Return vs Nifty]]-AVERAGE(Table2[1M Return vs Nifty]))/_xlfn.STDEV.P(Table2[1M Return vs Nifty])</f>
        <v>-1.0766445290292708</v>
      </c>
      <c r="K435">
        <v>-7.8497238390486501</v>
      </c>
      <c r="L435">
        <f>(Table2[[#This Row],[6M Return vs Nifty]]-AVERAGE(Table2[6M Return vs Nifty]))/_xlfn.STDEV.P(Table2[6M Return vs Nifty])</f>
        <v>-0.53599331492665725</v>
      </c>
      <c r="M435">
        <v>-1.0486844994690301</v>
      </c>
      <c r="N435">
        <f>(Table2[[#This Row],[1W Return vs Nifty]]-AVERAGE(Table2[1W Return vs Nifty]))/_xlfn.STDEV.P(Table2[1W Return vs Nifty])</f>
        <v>0.39115135114390998</v>
      </c>
      <c r="O435">
        <v>1241.6300000000001</v>
      </c>
      <c r="P435">
        <v>1266.57210347311</v>
      </c>
      <c r="Q435">
        <v>1136.16861717696</v>
      </c>
      <c r="R435">
        <v>21.463591428978201</v>
      </c>
      <c r="S435" s="2">
        <f>(Table2[[#This Row],[Close Price]]-Table2[[#This Row],[20D EMA]])/Table2[[#This Row],[20D EMA]]</f>
        <v>-3.6991696399088343E-2</v>
      </c>
      <c r="T435" s="2">
        <f>(Table2[[#This Row],[Close Price]]-Table2[[#This Row],[50D EMA]])/Table2[[#This Row],[50D EMA]]</f>
        <v>-5.5955838028304263E-2</v>
      </c>
      <c r="U435" s="2">
        <f>(Table2[[#This Row],[Close Price]]-Table2[[#This Row],[200D EMA]])/Table2[[#This Row],[200D EMA]]</f>
        <v>5.2396609027063078E-2</v>
      </c>
      <c r="V435">
        <v>0.60278708279589099</v>
      </c>
      <c r="W435">
        <v>1190</v>
      </c>
      <c r="X435">
        <v>1211.95</v>
      </c>
      <c r="Y435">
        <v>1190</v>
      </c>
      <c r="Z435">
        <v>1211.95</v>
      </c>
      <c r="AA435">
        <v>1185</v>
      </c>
      <c r="AB435">
        <v>1292.2</v>
      </c>
      <c r="AC435" s="2">
        <f>(Table2[[#This Row],[Close Price]]/Table2[[#This Row],[Day Low]])-1</f>
        <v>4.7899159663866708E-3</v>
      </c>
      <c r="AD435" s="2">
        <f>(Table2[[#This Row],[Day High]]/Table2[[#This Row],[Close Price]])-1</f>
        <v>1.3590365476290112E-2</v>
      </c>
      <c r="AE435" s="2">
        <f>(Table2[[#This Row],[Close Price]]/Table2[[#This Row],[Current Week Low]])-1</f>
        <v>4.7899159663866708E-3</v>
      </c>
      <c r="AF435" s="2">
        <f>(Table2[[#This Row],[Current Week High]]/Table2[[#This Row],[Close Price]])-1</f>
        <v>1.3590365476290112E-2</v>
      </c>
      <c r="AG435" s="2">
        <f>(Table2[[#This Row],[Close Price]]/Table2[[#This Row],[Current Month Low]])-1</f>
        <v>9.0295358649790103E-3</v>
      </c>
      <c r="AH435" s="2">
        <f>(Table2[[#This Row],[Current Month High]]/Table2[[#This Row],[Close Price]])-1</f>
        <v>8.0705862674584017E-2</v>
      </c>
      <c r="AI435">
        <v>26.612026428033701</v>
      </c>
      <c r="AJ435">
        <v>82.368641805841506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-0.22</v>
      </c>
      <c r="AM435" t="s">
        <v>10506</v>
      </c>
      <c r="AN435">
        <v>-5.99</v>
      </c>
      <c r="AO435" t="s">
        <v>10506</v>
      </c>
      <c r="AQ435">
        <f>(Table2[[#This Row],[Sharpe Ratio]]-AVERAGE(Table2[Sharpe Ratio]))/_xlfn.STDEV.P(Table2[Sharpe Ratio])</f>
        <v>-0.54697260799606973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262</v>
      </c>
      <c r="AT435">
        <f>_xlfn.RANK.AVG(Table2[[#This Row],[6M Return vs Nifty Z-Score]],Table2[6M Return vs Nifty Z-Score])</f>
        <v>500</v>
      </c>
      <c r="AU435">
        <f>_xlfn.RANK.AVG(Table2[[#This Row],[Sharpe Ratio Z-Score]],Table2[Sharpe Ratio Z-Score])</f>
        <v>504.5</v>
      </c>
      <c r="AV435">
        <f>(Table2[[#This Row],[Rank 1Y]]+Table2[[#This Row],[Rank 6M]]+Table2[[#This Row],[Rank Sharpe]])/3</f>
        <v>422.16666666666669</v>
      </c>
    </row>
    <row r="436" spans="1:48" x14ac:dyDescent="0.3">
      <c r="A436" t="s">
        <v>1272</v>
      </c>
      <c r="B436" t="s">
        <v>1273</v>
      </c>
      <c r="C436" t="s">
        <v>10469</v>
      </c>
      <c r="D436" t="s">
        <v>396</v>
      </c>
      <c r="E436">
        <v>8575.2821317399994</v>
      </c>
      <c r="F436">
        <v>639.95000000000005</v>
      </c>
      <c r="G436">
        <v>9.96225380675377</v>
      </c>
      <c r="H436">
        <f>(Table2[[#This Row],[1Y Return vs Nifty]]-AVERAGE(Table2[1Y Return vs Nifty]))/_xlfn.STDEV.P(Table2[1Y Return vs Nifty])</f>
        <v>-0.39789908589263334</v>
      </c>
      <c r="I436">
        <v>-10.895638616946799</v>
      </c>
      <c r="J436">
        <f>(Table2[[#This Row],[1M Return vs Nifty]]-AVERAGE(Table2[1M Return vs Nifty]))/_xlfn.STDEV.P(Table2[1M Return vs Nifty])</f>
        <v>-0.88147006493610158</v>
      </c>
      <c r="K436">
        <v>-47.290711439539301</v>
      </c>
      <c r="L436">
        <f>(Table2[[#This Row],[6M Return vs Nifty]]-AVERAGE(Table2[6M Return vs Nifty]))/_xlfn.STDEV.P(Table2[6M Return vs Nifty])</f>
        <v>-1.8383458661825156</v>
      </c>
      <c r="M436">
        <v>-0.65248455264286398</v>
      </c>
      <c r="N436">
        <f>(Table2[[#This Row],[1W Return vs Nifty]]-AVERAGE(Table2[1W Return vs Nifty]))/_xlfn.STDEV.P(Table2[1W Return vs Nifty])</f>
        <v>0.49096906826052544</v>
      </c>
      <c r="O436">
        <v>653.54999999999995</v>
      </c>
      <c r="P436">
        <v>698.97306404118399</v>
      </c>
      <c r="Q436">
        <v>754.38018078262496</v>
      </c>
      <c r="R436">
        <v>41.401005235299401</v>
      </c>
      <c r="S436" s="2">
        <f>(Table2[[#This Row],[Close Price]]-Table2[[#This Row],[20D EMA]])/Table2[[#This Row],[20D EMA]]</f>
        <v>-2.080942544564289E-2</v>
      </c>
      <c r="T436" s="2">
        <f>(Table2[[#This Row],[Close Price]]-Table2[[#This Row],[50D EMA]])/Table2[[#This Row],[50D EMA]]</f>
        <v>-8.4442544466500735E-2</v>
      </c>
      <c r="U436" s="2">
        <f>(Table2[[#This Row],[Close Price]]-Table2[[#This Row],[200D EMA]])/Table2[[#This Row],[200D EMA]]</f>
        <v>-0.15168768175207142</v>
      </c>
      <c r="V436">
        <v>0.93374446156214397</v>
      </c>
      <c r="W436">
        <v>627.5</v>
      </c>
      <c r="X436">
        <v>644.75</v>
      </c>
      <c r="Y436">
        <v>627.5</v>
      </c>
      <c r="Z436">
        <v>644.75</v>
      </c>
      <c r="AA436">
        <v>627.5</v>
      </c>
      <c r="AB436">
        <v>675.4</v>
      </c>
      <c r="AC436" s="2">
        <f>(Table2[[#This Row],[Close Price]]/Table2[[#This Row],[Day Low]])-1</f>
        <v>1.9840637450199372E-2</v>
      </c>
      <c r="AD436" s="2">
        <f>(Table2[[#This Row],[Day High]]/Table2[[#This Row],[Close Price]])-1</f>
        <v>7.5005859832799615E-3</v>
      </c>
      <c r="AE436" s="2">
        <f>(Table2[[#This Row],[Close Price]]/Table2[[#This Row],[Current Week Low]])-1</f>
        <v>1.9840637450199372E-2</v>
      </c>
      <c r="AF436" s="2">
        <f>(Table2[[#This Row],[Current Week High]]/Table2[[#This Row],[Close Price]])-1</f>
        <v>7.5005859832799615E-3</v>
      </c>
      <c r="AG436" s="2">
        <f>(Table2[[#This Row],[Close Price]]/Table2[[#This Row],[Current Month Low]])-1</f>
        <v>1.9840637450199372E-2</v>
      </c>
      <c r="AH436" s="2">
        <f>(Table2[[#This Row],[Current Month High]]/Table2[[#This Row],[Close Price]])-1</f>
        <v>5.5394952730682068E-2</v>
      </c>
      <c r="AI436">
        <v>71.419642159543699</v>
      </c>
      <c r="AJ436">
        <v>36.1450909477715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-0.28000000000000003</v>
      </c>
      <c r="AM436" t="s">
        <v>10506</v>
      </c>
      <c r="AN436">
        <v>-0.62</v>
      </c>
      <c r="AO436" t="s">
        <v>10506</v>
      </c>
      <c r="AP436">
        <v>0.144261062745178</v>
      </c>
      <c r="AQ436">
        <f>(Table2[[#This Row],[Sharpe Ratio]]-AVERAGE(Table2[Sharpe Ratio]))/_xlfn.STDEV.P(Table2[Sharpe Ratio])</f>
        <v>1.0952810352096267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440</v>
      </c>
      <c r="AT436">
        <f>_xlfn.RANK.AVG(Table2[[#This Row],[6M Return vs Nifty Z-Score]],Table2[6M Return vs Nifty Z-Score])</f>
        <v>725</v>
      </c>
      <c r="AU436">
        <f>_xlfn.RANK.AVG(Table2[[#This Row],[Sharpe Ratio Z-Score]],Table2[Sharpe Ratio Z-Score])</f>
        <v>102</v>
      </c>
      <c r="AV436">
        <f>(Table2[[#This Row],[Rank 1Y]]+Table2[[#This Row],[Rank 6M]]+Table2[[#This Row],[Rank Sharpe]])/3</f>
        <v>422.33333333333331</v>
      </c>
    </row>
    <row r="437" spans="1:48" x14ac:dyDescent="0.3">
      <c r="A437" t="s">
        <v>672</v>
      </c>
      <c r="B437" t="s">
        <v>673</v>
      </c>
      <c r="C437" t="s">
        <v>10466</v>
      </c>
      <c r="D437" t="s">
        <v>291</v>
      </c>
      <c r="E437">
        <v>25470.750307350001</v>
      </c>
      <c r="F437">
        <v>1254.0999999999999</v>
      </c>
      <c r="G437">
        <v>-3.1118133945917199</v>
      </c>
      <c r="H437">
        <f>(Table2[[#This Row],[1Y Return vs Nifty]]-AVERAGE(Table2[1Y Return vs Nifty]))/_xlfn.STDEV.P(Table2[1Y Return vs Nifty])</f>
        <v>-0.5762099738385128</v>
      </c>
      <c r="I437">
        <v>-0.64865805974732604</v>
      </c>
      <c r="J437">
        <f>(Table2[[#This Row],[1M Return vs Nifty]]-AVERAGE(Table2[1M Return vs Nifty]))/_xlfn.STDEV.P(Table2[1M Return vs Nifty])</f>
        <v>0.22412817065773155</v>
      </c>
      <c r="K437">
        <v>-11.7488355060831</v>
      </c>
      <c r="L437">
        <f>(Table2[[#This Row],[6M Return vs Nifty]]-AVERAGE(Table2[6M Return vs Nifty]))/_xlfn.STDEV.P(Table2[6M Return vs Nifty])</f>
        <v>-0.66474308353363365</v>
      </c>
      <c r="M437">
        <v>2.7935626397846001</v>
      </c>
      <c r="N437">
        <f>(Table2[[#This Row],[1W Return vs Nifty]]-AVERAGE(Table2[1W Return vs Nifty]))/_xlfn.STDEV.P(Table2[1W Return vs Nifty])</f>
        <v>1.3591583918071852</v>
      </c>
      <c r="O437">
        <v>1233.77</v>
      </c>
      <c r="P437">
        <v>1235.9947101858099</v>
      </c>
      <c r="Q437">
        <v>1193.2574702124</v>
      </c>
      <c r="R437">
        <v>64.176112408175001</v>
      </c>
      <c r="S437" s="2">
        <f>(Table2[[#This Row],[Close Price]]-Table2[[#This Row],[20D EMA]])/Table2[[#This Row],[20D EMA]]</f>
        <v>1.6477949698890333E-2</v>
      </c>
      <c r="T437" s="2">
        <f>(Table2[[#This Row],[Close Price]]-Table2[[#This Row],[50D EMA]])/Table2[[#This Row],[50D EMA]]</f>
        <v>1.4648355421738143E-2</v>
      </c>
      <c r="U437" s="2">
        <f>(Table2[[#This Row],[Close Price]]-Table2[[#This Row],[200D EMA]])/Table2[[#This Row],[200D EMA]]</f>
        <v>5.098860162741737E-2</v>
      </c>
      <c r="V437">
        <v>1.22792090754185</v>
      </c>
      <c r="W437">
        <v>1223</v>
      </c>
      <c r="X437">
        <v>1264</v>
      </c>
      <c r="Y437">
        <v>1223</v>
      </c>
      <c r="Z437">
        <v>1264</v>
      </c>
      <c r="AA437">
        <v>1202.4000000000001</v>
      </c>
      <c r="AB437">
        <v>1269.5</v>
      </c>
      <c r="AC437" s="2">
        <f>(Table2[[#This Row],[Close Price]]/Table2[[#This Row],[Day Low]])-1</f>
        <v>2.542927228127545E-2</v>
      </c>
      <c r="AD437" s="2">
        <f>(Table2[[#This Row],[Day High]]/Table2[[#This Row],[Close Price]])-1</f>
        <v>7.8941073279643614E-3</v>
      </c>
      <c r="AE437" s="2">
        <f>(Table2[[#This Row],[Close Price]]/Table2[[#This Row],[Current Week Low]])-1</f>
        <v>2.542927228127545E-2</v>
      </c>
      <c r="AF437" s="2">
        <f>(Table2[[#This Row],[Current Week High]]/Table2[[#This Row],[Close Price]])-1</f>
        <v>7.8941073279643614E-3</v>
      </c>
      <c r="AG437" s="2">
        <f>(Table2[[#This Row],[Close Price]]/Table2[[#This Row],[Current Month Low]])-1</f>
        <v>4.2997338656021178E-2</v>
      </c>
      <c r="AH437" s="2">
        <f>(Table2[[#This Row],[Current Month High]]/Table2[[#This Row],[Close Price]])-1</f>
        <v>1.2279722510166735E-2</v>
      </c>
      <c r="AI437">
        <v>15.214097759349301</v>
      </c>
      <c r="AJ437">
        <v>28.837065954386599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-0.08</v>
      </c>
      <c r="AM437" t="s">
        <v>10506</v>
      </c>
      <c r="AN437">
        <v>2.46</v>
      </c>
      <c r="AO437" t="s">
        <v>10507</v>
      </c>
      <c r="AP437">
        <v>9.9225076065208001E-2</v>
      </c>
      <c r="AQ437">
        <f>(Table2[[#This Row],[Sharpe Ratio]]-AVERAGE(Table2[Sharpe Ratio]))/_xlfn.STDEV.P(Table2[Sharpe Ratio])</f>
        <v>0.58259582554090683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524</v>
      </c>
      <c r="AT437">
        <f>_xlfn.RANK.AVG(Table2[[#This Row],[6M Return vs Nifty Z-Score]],Table2[6M Return vs Nifty Z-Score])</f>
        <v>543</v>
      </c>
      <c r="AU437">
        <f>_xlfn.RANK.AVG(Table2[[#This Row],[Sharpe Ratio Z-Score]],Table2[Sharpe Ratio Z-Score])</f>
        <v>201</v>
      </c>
      <c r="AV437">
        <f>(Table2[[#This Row],[Rank 1Y]]+Table2[[#This Row],[Rank 6M]]+Table2[[#This Row],[Rank Sharpe]])/3</f>
        <v>422.66666666666669</v>
      </c>
    </row>
    <row r="438" spans="1:48" x14ac:dyDescent="0.3">
      <c r="A438" t="s">
        <v>287</v>
      </c>
      <c r="B438" t="s">
        <v>288</v>
      </c>
      <c r="C438" t="s">
        <v>10461</v>
      </c>
      <c r="D438" t="s">
        <v>37</v>
      </c>
      <c r="E438">
        <v>93544.910028989994</v>
      </c>
      <c r="F438">
        <v>1896.3</v>
      </c>
      <c r="G438">
        <v>12.541376879538401</v>
      </c>
      <c r="H438">
        <f>(Table2[[#This Row],[1Y Return vs Nifty]]-AVERAGE(Table2[1Y Return vs Nifty]))/_xlfn.STDEV.P(Table2[1Y Return vs Nifty])</f>
        <v>-0.36272367198757061</v>
      </c>
      <c r="I438">
        <v>3.5917340999515699</v>
      </c>
      <c r="J438">
        <f>(Table2[[#This Row],[1M Return vs Nifty]]-AVERAGE(Table2[1M Return vs Nifty]))/_xlfn.STDEV.P(Table2[1M Return vs Nifty])</f>
        <v>0.68164539378695266</v>
      </c>
      <c r="K438">
        <v>14.5805910041468</v>
      </c>
      <c r="L438">
        <f>(Table2[[#This Row],[6M Return vs Nifty]]-AVERAGE(Table2[6M Return vs Nifty]))/_xlfn.STDEV.P(Table2[6M Return vs Nifty])</f>
        <v>0.20466201696833669</v>
      </c>
      <c r="M438">
        <v>0.85473944471398999</v>
      </c>
      <c r="N438">
        <f>(Table2[[#This Row],[1W Return vs Nifty]]-AVERAGE(Table2[1W Return vs Nifty]))/_xlfn.STDEV.P(Table2[1W Return vs Nifty])</f>
        <v>0.87069566793508391</v>
      </c>
      <c r="O438">
        <v>1838.28</v>
      </c>
      <c r="P438">
        <v>1767.4078382325699</v>
      </c>
      <c r="Q438">
        <v>1597.9265992897499</v>
      </c>
      <c r="R438">
        <v>65.185168371652793</v>
      </c>
      <c r="S438" s="2">
        <f>(Table2[[#This Row],[Close Price]]-Table2[[#This Row],[20D EMA]])/Table2[[#This Row],[20D EMA]]</f>
        <v>3.1562112409426191E-2</v>
      </c>
      <c r="T438" s="2">
        <f>(Table2[[#This Row],[Close Price]]-Table2[[#This Row],[50D EMA]])/Table2[[#This Row],[50D EMA]]</f>
        <v>7.2927232175412221E-2</v>
      </c>
      <c r="U438" s="2">
        <f>(Table2[[#This Row],[Close Price]]-Table2[[#This Row],[200D EMA]])/Table2[[#This Row],[200D EMA]]</f>
        <v>0.18672534823744205</v>
      </c>
      <c r="V438">
        <v>0.846569400595091</v>
      </c>
      <c r="W438">
        <v>1861.5</v>
      </c>
      <c r="X438">
        <v>1914</v>
      </c>
      <c r="Y438">
        <v>1861.5</v>
      </c>
      <c r="Z438">
        <v>1914</v>
      </c>
      <c r="AA438">
        <v>1782.15</v>
      </c>
      <c r="AB438">
        <v>1916</v>
      </c>
      <c r="AC438" s="2">
        <f>(Table2[[#This Row],[Close Price]]/Table2[[#This Row],[Day Low]])-1</f>
        <v>1.8694601128122379E-2</v>
      </c>
      <c r="AD438" s="2">
        <f>(Table2[[#This Row],[Day High]]/Table2[[#This Row],[Close Price]])-1</f>
        <v>9.333966144597472E-3</v>
      </c>
      <c r="AE438" s="2">
        <f>(Table2[[#This Row],[Close Price]]/Table2[[#This Row],[Current Week Low]])-1</f>
        <v>1.8694601128122379E-2</v>
      </c>
      <c r="AF438" s="2">
        <f>(Table2[[#This Row],[Current Week High]]/Table2[[#This Row],[Close Price]])-1</f>
        <v>9.333966144597472E-3</v>
      </c>
      <c r="AG438" s="2">
        <f>(Table2[[#This Row],[Close Price]]/Table2[[#This Row],[Current Month Low]])-1</f>
        <v>6.4051847487585079E-2</v>
      </c>
      <c r="AH438" s="2">
        <f>(Table2[[#This Row],[Current Month High]]/Table2[[#This Row],[Close Price]])-1</f>
        <v>1.0388651584664954E-2</v>
      </c>
      <c r="AI438">
        <v>1.0388651584664901</v>
      </c>
      <c r="AJ438">
        <v>49.7867298578199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0.03</v>
      </c>
      <c r="AM438" t="s">
        <v>10507</v>
      </c>
      <c r="AN438">
        <v>2.3199999999999998</v>
      </c>
      <c r="AO438" t="s">
        <v>10507</v>
      </c>
      <c r="AP438">
        <v>-3.1614783592979999E-2</v>
      </c>
      <c r="AQ438">
        <f>(Table2[[#This Row],[Sharpe Ratio]]-AVERAGE(Table2[Sharpe Ratio]))/_xlfn.STDEV.P(Table2[Sharpe Ratio])</f>
        <v>-0.90687217165339151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0.48740723504941103</v>
      </c>
      <c r="AS438">
        <f>_xlfn.RANK.AVG(Table2[[#This Row],[1Y Return vs Nifty Z-Score]],Table2[1Y Return vs Nifty Z-Score])</f>
        <v>424</v>
      </c>
      <c r="AT438">
        <f>_xlfn.RANK.AVG(Table2[[#This Row],[6M Return vs Nifty Z-Score]],Table2[6M Return vs Nifty Z-Score])</f>
        <v>261</v>
      </c>
      <c r="AU438">
        <f>_xlfn.RANK.AVG(Table2[[#This Row],[Sharpe Ratio Z-Score]],Table2[Sharpe Ratio Z-Score])</f>
        <v>596</v>
      </c>
      <c r="AV438">
        <f>(Table2[[#This Row],[Rank 1Y]]+Table2[[#This Row],[Rank 6M]]+Table2[[#This Row],[Rank Sharpe]])/3</f>
        <v>427</v>
      </c>
    </row>
    <row r="439" spans="1:48" x14ac:dyDescent="0.3">
      <c r="A439" t="s">
        <v>1286</v>
      </c>
      <c r="B439" t="s">
        <v>1287</v>
      </c>
      <c r="C439" t="s">
        <v>10463</v>
      </c>
      <c r="D439" t="s">
        <v>405</v>
      </c>
      <c r="E439">
        <v>8397.4994050500009</v>
      </c>
      <c r="F439">
        <v>616.35</v>
      </c>
      <c r="G439">
        <v>32.265422772678399</v>
      </c>
      <c r="H439">
        <f>(Table2[[#This Row],[1Y Return vs Nifty]]-AVERAGE(Table2[1Y Return vs Nifty]))/_xlfn.STDEV.P(Table2[1Y Return vs Nifty])</f>
        <v>-9.3716936522028338E-2</v>
      </c>
      <c r="I439">
        <v>-6.1373183618404701</v>
      </c>
      <c r="J439">
        <f>(Table2[[#This Row],[1M Return vs Nifty]]-AVERAGE(Table2[1M Return vs Nifty]))/_xlfn.STDEV.P(Table2[1M Return vs Nifty])</f>
        <v>-0.36807097638803632</v>
      </c>
      <c r="K439">
        <v>6.7520211651731401</v>
      </c>
      <c r="L439">
        <f>(Table2[[#This Row],[6M Return vs Nifty]]-AVERAGE(Table2[6M Return vs Nifty]))/_xlfn.STDEV.P(Table2[6M Return vs Nifty])</f>
        <v>-5.3839570409388512E-2</v>
      </c>
      <c r="M439">
        <v>0.88539706015112496</v>
      </c>
      <c r="N439">
        <f>(Table2[[#This Row],[1W Return vs Nifty]]-AVERAGE(Table2[1W Return vs Nifty]))/_xlfn.STDEV.P(Table2[1W Return vs Nifty])</f>
        <v>0.87841947812155163</v>
      </c>
      <c r="O439">
        <v>604.91999999999996</v>
      </c>
      <c r="P439">
        <v>583.26293584638199</v>
      </c>
      <c r="Q439">
        <v>513.52513953477796</v>
      </c>
      <c r="R439">
        <v>57.057597711556902</v>
      </c>
      <c r="S439" s="2">
        <f>(Table2[[#This Row],[Close Price]]-Table2[[#This Row],[20D EMA]])/Table2[[#This Row],[20D EMA]]</f>
        <v>1.8895060503868386E-2</v>
      </c>
      <c r="T439" s="2">
        <f>(Table2[[#This Row],[Close Price]]-Table2[[#This Row],[50D EMA]])/Table2[[#This Row],[50D EMA]]</f>
        <v>5.6727527363975003E-2</v>
      </c>
      <c r="U439" s="2">
        <f>(Table2[[#This Row],[Close Price]]-Table2[[#This Row],[200D EMA]])/Table2[[#This Row],[200D EMA]]</f>
        <v>0.20023335285663915</v>
      </c>
      <c r="V439">
        <v>0.87825139526305496</v>
      </c>
      <c r="W439">
        <v>605</v>
      </c>
      <c r="X439">
        <v>627.95000000000005</v>
      </c>
      <c r="Y439">
        <v>605</v>
      </c>
      <c r="Z439">
        <v>627.95000000000005</v>
      </c>
      <c r="AA439">
        <v>589.95000000000005</v>
      </c>
      <c r="AB439">
        <v>638.35</v>
      </c>
      <c r="AC439" s="2">
        <f>(Table2[[#This Row],[Close Price]]/Table2[[#This Row],[Day Low]])-1</f>
        <v>1.8760330578512452E-2</v>
      </c>
      <c r="AD439" s="2">
        <f>(Table2[[#This Row],[Day High]]/Table2[[#This Row],[Close Price]])-1</f>
        <v>1.8820475379248913E-2</v>
      </c>
      <c r="AE439" s="2">
        <f>(Table2[[#This Row],[Close Price]]/Table2[[#This Row],[Current Week Low]])-1</f>
        <v>1.8760330578512452E-2</v>
      </c>
      <c r="AF439" s="2">
        <f>(Table2[[#This Row],[Current Week High]]/Table2[[#This Row],[Close Price]])-1</f>
        <v>1.8820475379248913E-2</v>
      </c>
      <c r="AG439" s="2">
        <f>(Table2[[#This Row],[Close Price]]/Table2[[#This Row],[Current Month Low]])-1</f>
        <v>4.4749555047037815E-2</v>
      </c>
      <c r="AH439" s="2">
        <f>(Table2[[#This Row],[Current Month High]]/Table2[[#This Row],[Close Price]])-1</f>
        <v>3.5694005029609732E-2</v>
      </c>
      <c r="AI439">
        <v>9.0289608177172003</v>
      </c>
      <c r="AJ439">
        <v>59.7175434050272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-0.01</v>
      </c>
      <c r="AM439" t="s">
        <v>10506</v>
      </c>
      <c r="AN439">
        <v>-0.19</v>
      </c>
      <c r="AO439" t="s">
        <v>10506</v>
      </c>
      <c r="AP439">
        <v>-4.8406228405846997E-2</v>
      </c>
      <c r="AQ439">
        <f>(Table2[[#This Row],[Sharpe Ratio]]-AVERAGE(Table2[Sharpe Ratio]))/_xlfn.STDEV.P(Table2[Sharpe Ratio])</f>
        <v>-1.0980243155089238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-0.73523232070682532</v>
      </c>
      <c r="AS439">
        <f>_xlfn.RANK.AVG(Table2[[#This Row],[1Y Return vs Nifty Z-Score]],Table2[1Y Return vs Nifty Z-Score])</f>
        <v>317</v>
      </c>
      <c r="AT439">
        <f>_xlfn.RANK.AVG(Table2[[#This Row],[6M Return vs Nifty Z-Score]],Table2[6M Return vs Nifty Z-Score])</f>
        <v>339</v>
      </c>
      <c r="AU439">
        <f>_xlfn.RANK.AVG(Table2[[#This Row],[Sharpe Ratio Z-Score]],Table2[Sharpe Ratio Z-Score])</f>
        <v>630</v>
      </c>
      <c r="AV439">
        <f>(Table2[[#This Row],[Rank 1Y]]+Table2[[#This Row],[Rank 6M]]+Table2[[#This Row],[Rank Sharpe]])/3</f>
        <v>428.66666666666669</v>
      </c>
    </row>
    <row r="440" spans="1:48" x14ac:dyDescent="0.3">
      <c r="A440" t="s">
        <v>1718</v>
      </c>
      <c r="B440" t="s">
        <v>1719</v>
      </c>
      <c r="C440" t="s">
        <v>10468</v>
      </c>
      <c r="D440" t="s">
        <v>132</v>
      </c>
      <c r="E440">
        <v>4433.0379819039999</v>
      </c>
      <c r="F440">
        <v>245.98</v>
      </c>
      <c r="G440">
        <v>-14.267348057994001</v>
      </c>
      <c r="H440">
        <f>(Table2[[#This Row],[1Y Return vs Nifty]]-AVERAGE(Table2[1Y Return vs Nifty]))/_xlfn.STDEV.P(Table2[1Y Return vs Nifty])</f>
        <v>-0.7283549231269475</v>
      </c>
      <c r="I440">
        <v>11.620887500417499</v>
      </c>
      <c r="J440">
        <f>(Table2[[#This Row],[1M Return vs Nifty]]-AVERAGE(Table2[1M Return vs Nifty]))/_xlfn.STDEV.P(Table2[1M Return vs Nifty])</f>
        <v>1.5479511102187471</v>
      </c>
      <c r="K440">
        <v>-4.5833954711953497</v>
      </c>
      <c r="L440">
        <f>(Table2[[#This Row],[6M Return vs Nifty]]-AVERAGE(Table2[6M Return vs Nifty]))/_xlfn.STDEV.P(Table2[6M Return vs Nifty])</f>
        <v>-0.42813822959760195</v>
      </c>
      <c r="M440">
        <v>-6.5772652762244803</v>
      </c>
      <c r="N440">
        <f>(Table2[[#This Row],[1W Return vs Nifty]]-AVERAGE(Table2[1W Return vs Nifty]))/_xlfn.STDEV.P(Table2[1W Return vs Nifty])</f>
        <v>-1.0017067662062671</v>
      </c>
      <c r="O440">
        <v>243</v>
      </c>
      <c r="P440">
        <v>229.02734587624701</v>
      </c>
      <c r="Q440">
        <v>208.239852887822</v>
      </c>
      <c r="R440">
        <v>48.298770202839201</v>
      </c>
      <c r="S440" s="2">
        <f>(Table2[[#This Row],[Close Price]]-Table2[[#This Row],[20D EMA]])/Table2[[#This Row],[20D EMA]]</f>
        <v>1.2263374485596666E-2</v>
      </c>
      <c r="T440" s="2">
        <f>(Table2[[#This Row],[Close Price]]-Table2[[#This Row],[50D EMA]])/Table2[[#This Row],[50D EMA]]</f>
        <v>7.4020218235918436E-2</v>
      </c>
      <c r="U440" s="2">
        <f>(Table2[[#This Row],[Close Price]]-Table2[[#This Row],[200D EMA]])/Table2[[#This Row],[200D EMA]]</f>
        <v>0.1812340269588476</v>
      </c>
      <c r="V440">
        <v>1.0498695309970401</v>
      </c>
      <c r="W440">
        <v>241.23</v>
      </c>
      <c r="X440">
        <v>250.5</v>
      </c>
      <c r="Y440">
        <v>241.23</v>
      </c>
      <c r="Z440">
        <v>250.5</v>
      </c>
      <c r="AA440">
        <v>213.01</v>
      </c>
      <c r="AB440">
        <v>274.79000000000002</v>
      </c>
      <c r="AC440" s="2">
        <f>(Table2[[#This Row],[Close Price]]/Table2[[#This Row],[Day Low]])-1</f>
        <v>1.9690751564896525E-2</v>
      </c>
      <c r="AD440" s="2">
        <f>(Table2[[#This Row],[Day High]]/Table2[[#This Row],[Close Price]])-1</f>
        <v>1.8375477681112251E-2</v>
      </c>
      <c r="AE440" s="2">
        <f>(Table2[[#This Row],[Close Price]]/Table2[[#This Row],[Current Week Low]])-1</f>
        <v>1.9690751564896525E-2</v>
      </c>
      <c r="AF440" s="2">
        <f>(Table2[[#This Row],[Current Week High]]/Table2[[#This Row],[Close Price]])-1</f>
        <v>1.8375477681112251E-2</v>
      </c>
      <c r="AG440" s="2">
        <f>(Table2[[#This Row],[Close Price]]/Table2[[#This Row],[Current Month Low]])-1</f>
        <v>0.15478146565888928</v>
      </c>
      <c r="AH440" s="2">
        <f>(Table2[[#This Row],[Current Month High]]/Table2[[#This Row],[Close Price]])-1</f>
        <v>0.11712334336124908</v>
      </c>
      <c r="AI440">
        <v>11.712334336124901</v>
      </c>
      <c r="AJ440">
        <v>54.655768626218098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0.12</v>
      </c>
      <c r="AM440" t="s">
        <v>10507</v>
      </c>
      <c r="AN440">
        <v>5.44</v>
      </c>
      <c r="AO440" t="s">
        <v>10507</v>
      </c>
      <c r="AP440">
        <v>8.1993904689726005E-2</v>
      </c>
      <c r="AQ440">
        <f>(Table2[[#This Row],[Sharpe Ratio]]-AVERAGE(Table2[Sharpe Ratio]))/_xlfn.STDEV.P(Table2[Sharpe Ratio])</f>
        <v>0.38643787806985308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-0.22381093064221624</v>
      </c>
      <c r="AS440">
        <f>_xlfn.RANK.AVG(Table2[[#This Row],[1Y Return vs Nifty Z-Score]],Table2[1Y Return vs Nifty Z-Score])</f>
        <v>587</v>
      </c>
      <c r="AT440">
        <f>_xlfn.RANK.AVG(Table2[[#This Row],[6M Return vs Nifty Z-Score]],Table2[6M Return vs Nifty Z-Score])</f>
        <v>463</v>
      </c>
      <c r="AU440">
        <f>_xlfn.RANK.AVG(Table2[[#This Row],[Sharpe Ratio Z-Score]],Table2[Sharpe Ratio Z-Score])</f>
        <v>236</v>
      </c>
      <c r="AV440">
        <f>(Table2[[#This Row],[Rank 1Y]]+Table2[[#This Row],[Rank 6M]]+Table2[[#This Row],[Rank Sharpe]])/3</f>
        <v>428.66666666666669</v>
      </c>
    </row>
    <row r="441" spans="1:48" x14ac:dyDescent="0.3">
      <c r="A441" t="s">
        <v>1620</v>
      </c>
      <c r="B441" t="s">
        <v>1621</v>
      </c>
      <c r="C441" t="s">
        <v>10469</v>
      </c>
      <c r="D441" t="s">
        <v>1429</v>
      </c>
      <c r="E441">
        <v>5163.8214645150001</v>
      </c>
      <c r="F441">
        <v>798.15</v>
      </c>
      <c r="G441">
        <v>-4.7079313199605304</v>
      </c>
      <c r="H441">
        <f>(Table2[[#This Row],[1Y Return vs Nifty]]-AVERAGE(Table2[1Y Return vs Nifty]))/_xlfn.STDEV.P(Table2[1Y Return vs Nifty])</f>
        <v>-0.59797865531733807</v>
      </c>
      <c r="I441">
        <v>6.18084749464641</v>
      </c>
      <c r="J441">
        <f>(Table2[[#This Row],[1M Return vs Nifty]]-AVERAGE(Table2[1M Return vs Nifty]))/_xlfn.STDEV.P(Table2[1M Return vs Nifty])</f>
        <v>0.96099785131804305</v>
      </c>
      <c r="K441">
        <v>-10.901685434919701</v>
      </c>
      <c r="L441">
        <f>(Table2[[#This Row],[6M Return vs Nifty]]-AVERAGE(Table2[6M Return vs Nifty]))/_xlfn.STDEV.P(Table2[6M Return vs Nifty])</f>
        <v>-0.63676994889380756</v>
      </c>
      <c r="M441">
        <v>-9.9904677969037099</v>
      </c>
      <c r="N441">
        <f>(Table2[[#This Row],[1W Return vs Nifty]]-AVERAGE(Table2[1W Return vs Nifty]))/_xlfn.STDEV.P(Table2[1W Return vs Nifty])</f>
        <v>-1.8616212775536416</v>
      </c>
      <c r="O441">
        <v>804.05</v>
      </c>
      <c r="P441">
        <v>771.34647793902695</v>
      </c>
      <c r="Q441">
        <v>758.02759067046202</v>
      </c>
      <c r="R441">
        <v>44.217930840147297</v>
      </c>
      <c r="S441" s="2">
        <f>(Table2[[#This Row],[Close Price]]-Table2[[#This Row],[20D EMA]])/Table2[[#This Row],[20D EMA]]</f>
        <v>-7.3378521236241246E-3</v>
      </c>
      <c r="T441" s="2">
        <f>(Table2[[#This Row],[Close Price]]-Table2[[#This Row],[50D EMA]])/Table2[[#This Row],[50D EMA]]</f>
        <v>3.4749004277027082E-2</v>
      </c>
      <c r="U441" s="2">
        <f>(Table2[[#This Row],[Close Price]]-Table2[[#This Row],[200D EMA]])/Table2[[#This Row],[200D EMA]]</f>
        <v>5.2930011814016423E-2</v>
      </c>
      <c r="V441">
        <v>0.91266374501016601</v>
      </c>
      <c r="W441">
        <v>771.6</v>
      </c>
      <c r="X441">
        <v>807.1</v>
      </c>
      <c r="Y441">
        <v>771.6</v>
      </c>
      <c r="Z441">
        <v>807.1</v>
      </c>
      <c r="AA441">
        <v>703.1</v>
      </c>
      <c r="AB441">
        <v>935.6</v>
      </c>
      <c r="AC441" s="2">
        <f>(Table2[[#This Row],[Close Price]]/Table2[[#This Row],[Day Low]])-1</f>
        <v>3.4409020217729402E-2</v>
      </c>
      <c r="AD441" s="2">
        <f>(Table2[[#This Row],[Day High]]/Table2[[#This Row],[Close Price]])-1</f>
        <v>1.1213431059324819E-2</v>
      </c>
      <c r="AE441" s="2">
        <f>(Table2[[#This Row],[Close Price]]/Table2[[#This Row],[Current Week Low]])-1</f>
        <v>3.4409020217729402E-2</v>
      </c>
      <c r="AF441" s="2">
        <f>(Table2[[#This Row],[Current Week High]]/Table2[[#This Row],[Close Price]])-1</f>
        <v>1.1213431059324819E-2</v>
      </c>
      <c r="AG441" s="2">
        <f>(Table2[[#This Row],[Close Price]]/Table2[[#This Row],[Current Month Low]])-1</f>
        <v>0.13518702887213752</v>
      </c>
      <c r="AH441" s="2">
        <f>(Table2[[#This Row],[Current Month High]]/Table2[[#This Row],[Close Price]])-1</f>
        <v>0.17221073733007586</v>
      </c>
      <c r="AI441">
        <v>36.4405186994925</v>
      </c>
      <c r="AJ441">
        <v>38.808695652173903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-0.12</v>
      </c>
      <c r="AM441" t="s">
        <v>10506</v>
      </c>
      <c r="AN441">
        <v>3.51</v>
      </c>
      <c r="AO441" t="s">
        <v>10507</v>
      </c>
      <c r="AP441">
        <v>9.5062595495021995E-2</v>
      </c>
      <c r="AQ441">
        <f>(Table2[[#This Row],[Sharpe Ratio]]-AVERAGE(Table2[Sharpe Ratio]))/_xlfn.STDEV.P(Table2[Sharpe Ratio])</f>
        <v>0.53521055919751592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-1.6001614712492283</v>
      </c>
      <c r="AS441">
        <f>_xlfn.RANK.AVG(Table2[[#This Row],[1Y Return vs Nifty Z-Score]],Table2[1Y Return vs Nifty Z-Score])</f>
        <v>543</v>
      </c>
      <c r="AT441">
        <f>_xlfn.RANK.AVG(Table2[[#This Row],[6M Return vs Nifty Z-Score]],Table2[6M Return vs Nifty Z-Score])</f>
        <v>536</v>
      </c>
      <c r="AU441">
        <f>_xlfn.RANK.AVG(Table2[[#This Row],[Sharpe Ratio Z-Score]],Table2[Sharpe Ratio Z-Score])</f>
        <v>208</v>
      </c>
      <c r="AV441">
        <f>(Table2[[#This Row],[Rank 1Y]]+Table2[[#This Row],[Rank 6M]]+Table2[[#This Row],[Rank Sharpe]])/3</f>
        <v>429</v>
      </c>
    </row>
    <row r="442" spans="1:48" x14ac:dyDescent="0.3">
      <c r="A442" t="s">
        <v>1909</v>
      </c>
      <c r="B442" t="s">
        <v>1910</v>
      </c>
      <c r="C442" t="s">
        <v>10466</v>
      </c>
      <c r="D442" t="s">
        <v>62</v>
      </c>
      <c r="E442">
        <v>3425.9809924900001</v>
      </c>
      <c r="F442">
        <v>341.65</v>
      </c>
      <c r="G442">
        <v>16.496749745715899</v>
      </c>
      <c r="H442">
        <f>(Table2[[#This Row],[1Y Return vs Nifty]]-AVERAGE(Table2[1Y Return vs Nifty]))/_xlfn.STDEV.P(Table2[1Y Return vs Nifty])</f>
        <v>-0.30877825186210539</v>
      </c>
      <c r="I442">
        <v>-9.3598272120929593</v>
      </c>
      <c r="J442">
        <f>(Table2[[#This Row],[1M Return vs Nifty]]-AVERAGE(Table2[1M Return vs Nifty]))/_xlfn.STDEV.P(Table2[1M Return vs Nifty])</f>
        <v>-0.71576365318554036</v>
      </c>
      <c r="K442">
        <v>-12.6865073435567</v>
      </c>
      <c r="L442">
        <f>(Table2[[#This Row],[6M Return vs Nifty]]-AVERAGE(Table2[6M Return vs Nifty]))/_xlfn.STDEV.P(Table2[6M Return vs Nifty])</f>
        <v>-0.69570527246622815</v>
      </c>
      <c r="M442">
        <v>-4.4883630790978</v>
      </c>
      <c r="N442">
        <f>(Table2[[#This Row],[1W Return vs Nifty]]-AVERAGE(Table2[1W Return vs Nifty]))/_xlfn.STDEV.P(Table2[1W Return vs Nifty])</f>
        <v>-0.47543347852066398</v>
      </c>
      <c r="O442">
        <v>352.56</v>
      </c>
      <c r="P442">
        <v>344.55102998194701</v>
      </c>
      <c r="Q442">
        <v>315.38503668059002</v>
      </c>
      <c r="R442">
        <v>31.9060707346367</v>
      </c>
      <c r="S442" s="2">
        <f>(Table2[[#This Row],[Close Price]]-Table2[[#This Row],[20D EMA]])/Table2[[#This Row],[20D EMA]]</f>
        <v>-3.0945087361016636E-2</v>
      </c>
      <c r="T442" s="2">
        <f>(Table2[[#This Row],[Close Price]]-Table2[[#This Row],[50D EMA]])/Table2[[#This Row],[50D EMA]]</f>
        <v>-8.4197396887742137E-3</v>
      </c>
      <c r="U442" s="2">
        <f>(Table2[[#This Row],[Close Price]]-Table2[[#This Row],[200D EMA]])/Table2[[#This Row],[200D EMA]]</f>
        <v>8.32790407428559E-2</v>
      </c>
      <c r="V442">
        <v>0.56351844365488801</v>
      </c>
      <c r="W442">
        <v>333</v>
      </c>
      <c r="X442">
        <v>345</v>
      </c>
      <c r="Y442">
        <v>333</v>
      </c>
      <c r="Z442">
        <v>345</v>
      </c>
      <c r="AA442">
        <v>333</v>
      </c>
      <c r="AB442">
        <v>379.05</v>
      </c>
      <c r="AC442" s="2">
        <f>(Table2[[#This Row],[Close Price]]/Table2[[#This Row],[Day Low]])-1</f>
        <v>2.5975975975975896E-2</v>
      </c>
      <c r="AD442" s="2">
        <f>(Table2[[#This Row],[Day High]]/Table2[[#This Row],[Close Price]])-1</f>
        <v>9.8053563588469395E-3</v>
      </c>
      <c r="AE442" s="2">
        <f>(Table2[[#This Row],[Close Price]]/Table2[[#This Row],[Current Week Low]])-1</f>
        <v>2.5975975975975896E-2</v>
      </c>
      <c r="AF442" s="2">
        <f>(Table2[[#This Row],[Current Week High]]/Table2[[#This Row],[Close Price]])-1</f>
        <v>9.8053563588469395E-3</v>
      </c>
      <c r="AG442" s="2">
        <f>(Table2[[#This Row],[Close Price]]/Table2[[#This Row],[Current Month Low]])-1</f>
        <v>2.5975975975975896E-2</v>
      </c>
      <c r="AH442" s="2">
        <f>(Table2[[#This Row],[Current Month High]]/Table2[[#This Row],[Close Price]])-1</f>
        <v>0.10946875457339389</v>
      </c>
      <c r="AI442">
        <v>13.259183374798701</v>
      </c>
      <c r="AJ442">
        <v>45.197620059498497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-0.04</v>
      </c>
      <c r="AM442" t="s">
        <v>10506</v>
      </c>
      <c r="AN442">
        <v>-5.88</v>
      </c>
      <c r="AO442" t="s">
        <v>10506</v>
      </c>
      <c r="AP442">
        <v>4.7846165778471998E-2</v>
      </c>
      <c r="AQ442">
        <f>(Table2[[#This Row],[Sharpe Ratio]]-AVERAGE(Table2[Sharpe Ratio]))/_xlfn.STDEV.P(Table2[Sharpe Ratio])</f>
        <v>-2.2965979356503424E-3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-2.1979772539701878</v>
      </c>
      <c r="AS442">
        <f>_xlfn.RANK.AVG(Table2[[#This Row],[1Y Return vs Nifty Z-Score]],Table2[1Y Return vs Nifty Z-Score])</f>
        <v>400</v>
      </c>
      <c r="AT442">
        <f>_xlfn.RANK.AVG(Table2[[#This Row],[6M Return vs Nifty Z-Score]],Table2[6M Return vs Nifty Z-Score])</f>
        <v>553</v>
      </c>
      <c r="AU442">
        <f>_xlfn.RANK.AVG(Table2[[#This Row],[Sharpe Ratio Z-Score]],Table2[Sharpe Ratio Z-Score])</f>
        <v>338</v>
      </c>
      <c r="AV442">
        <f>(Table2[[#This Row],[Rank 1Y]]+Table2[[#This Row],[Rank 6M]]+Table2[[#This Row],[Rank Sharpe]])/3</f>
        <v>430.33333333333331</v>
      </c>
    </row>
    <row r="443" spans="1:48" x14ac:dyDescent="0.3">
      <c r="A443" t="s">
        <v>70</v>
      </c>
      <c r="B443" t="s">
        <v>71</v>
      </c>
      <c r="C443" t="s">
        <v>10468</v>
      </c>
      <c r="D443" t="s">
        <v>72</v>
      </c>
      <c r="E443">
        <v>342097.236395285</v>
      </c>
      <c r="F443">
        <v>3000.85</v>
      </c>
      <c r="G443">
        <v>-3.4525679210862102E-2</v>
      </c>
      <c r="H443">
        <f>(Table2[[#This Row],[1Y Return vs Nifty]]-AVERAGE(Table2[1Y Return vs Nifty]))/_xlfn.STDEV.P(Table2[1Y Return vs Nifty])</f>
        <v>-0.5342403329804607</v>
      </c>
      <c r="I443">
        <v>-9.1004148583498399</v>
      </c>
      <c r="J443">
        <f>(Table2[[#This Row],[1M Return vs Nifty]]-AVERAGE(Table2[1M Return vs Nifty]))/_xlfn.STDEV.P(Table2[1M Return vs Nifty])</f>
        <v>-0.6877743504842555</v>
      </c>
      <c r="K443">
        <v>-10.016247937769901</v>
      </c>
      <c r="L443">
        <f>(Table2[[#This Row],[6M Return vs Nifty]]-AVERAGE(Table2[6M Return vs Nifty]))/_xlfn.STDEV.P(Table2[6M Return vs Nifty])</f>
        <v>-0.60753255263306338</v>
      </c>
      <c r="M443">
        <v>-2.09099268221664</v>
      </c>
      <c r="N443">
        <f>(Table2[[#This Row],[1W Return vs Nifty]]-AVERAGE(Table2[1W Return vs Nifty]))/_xlfn.STDEV.P(Table2[1W Return vs Nifty])</f>
        <v>0.12855458865751129</v>
      </c>
      <c r="O443">
        <v>3111.38</v>
      </c>
      <c r="P443">
        <v>3137.05739738899</v>
      </c>
      <c r="Q443">
        <v>2973.7164202343802</v>
      </c>
      <c r="R443">
        <v>23.8251742328431</v>
      </c>
      <c r="S443" s="2">
        <f>(Table2[[#This Row],[Close Price]]-Table2[[#This Row],[20D EMA]])/Table2[[#This Row],[20D EMA]]</f>
        <v>-3.55244296742925E-2</v>
      </c>
      <c r="T443" s="2">
        <f>(Table2[[#This Row],[Close Price]]-Table2[[#This Row],[50D EMA]])/Table2[[#This Row],[50D EMA]]</f>
        <v>-4.341884133275889E-2</v>
      </c>
      <c r="U443" s="2">
        <f>(Table2[[#This Row],[Close Price]]-Table2[[#This Row],[200D EMA]])/Table2[[#This Row],[200D EMA]]</f>
        <v>9.1244678144128989E-3</v>
      </c>
      <c r="V443">
        <v>0.32700906262193602</v>
      </c>
      <c r="W443">
        <v>2972.15</v>
      </c>
      <c r="X443">
        <v>3026.9</v>
      </c>
      <c r="Y443">
        <v>2972.15</v>
      </c>
      <c r="Z443">
        <v>3026.9</v>
      </c>
      <c r="AA443">
        <v>2972.15</v>
      </c>
      <c r="AB443">
        <v>3207.8</v>
      </c>
      <c r="AC443" s="2">
        <f>(Table2[[#This Row],[Close Price]]/Table2[[#This Row],[Day Low]])-1</f>
        <v>9.6563094056489884E-3</v>
      </c>
      <c r="AD443" s="2">
        <f>(Table2[[#This Row],[Day High]]/Table2[[#This Row],[Close Price]])-1</f>
        <v>8.6808737524368684E-3</v>
      </c>
      <c r="AE443" s="2">
        <f>(Table2[[#This Row],[Close Price]]/Table2[[#This Row],[Current Week Low]])-1</f>
        <v>9.6563094056489884E-3</v>
      </c>
      <c r="AF443" s="2">
        <f>(Table2[[#This Row],[Current Week High]]/Table2[[#This Row],[Close Price]])-1</f>
        <v>8.6808737524368684E-3</v>
      </c>
      <c r="AG443" s="2">
        <f>(Table2[[#This Row],[Close Price]]/Table2[[#This Row],[Current Month Low]])-1</f>
        <v>9.6563094056489884E-3</v>
      </c>
      <c r="AH443" s="2">
        <f>(Table2[[#This Row],[Current Month High]]/Table2[[#This Row],[Close Price]])-1</f>
        <v>6.8963793591815703E-2</v>
      </c>
      <c r="AI443">
        <v>24.761317626672401</v>
      </c>
      <c r="AJ443">
        <v>40.095704948646102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</v>
      </c>
      <c r="AM443" t="s">
        <v>10506</v>
      </c>
      <c r="AN443">
        <v>-5.96</v>
      </c>
      <c r="AO443" t="s">
        <v>10506</v>
      </c>
      <c r="AP443">
        <v>6.8721316352091999E-2</v>
      </c>
      <c r="AQ443">
        <f>(Table2[[#This Row],[Sharpe Ratio]]-AVERAGE(Table2[Sharpe Ratio]))/_xlfn.STDEV.P(Table2[Sharpe Ratio])</f>
        <v>0.23534404763862354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501</v>
      </c>
      <c r="AT443">
        <f>_xlfn.RANK.AVG(Table2[[#This Row],[6M Return vs Nifty Z-Score]],Table2[6M Return vs Nifty Z-Score])</f>
        <v>523</v>
      </c>
      <c r="AU443">
        <f>_xlfn.RANK.AVG(Table2[[#This Row],[Sharpe Ratio Z-Score]],Table2[Sharpe Ratio Z-Score])</f>
        <v>268</v>
      </c>
      <c r="AV443">
        <f>(Table2[[#This Row],[Rank 1Y]]+Table2[[#This Row],[Rank 6M]]+Table2[[#This Row],[Rank Sharpe]])/3</f>
        <v>430.66666666666669</v>
      </c>
    </row>
    <row r="444" spans="1:48" x14ac:dyDescent="0.3">
      <c r="A444" t="s">
        <v>1808</v>
      </c>
      <c r="B444" t="s">
        <v>1809</v>
      </c>
      <c r="C444" t="s">
        <v>10471</v>
      </c>
      <c r="D444" t="s">
        <v>143</v>
      </c>
      <c r="E444">
        <v>3920.4418695750001</v>
      </c>
      <c r="F444">
        <v>829.95</v>
      </c>
      <c r="G444">
        <v>41.331632925057598</v>
      </c>
      <c r="H444">
        <f>(Table2[[#This Row],[1Y Return vs Nifty]]-AVERAGE(Table2[1Y Return vs Nifty]))/_xlfn.STDEV.P(Table2[1Y Return vs Nifty])</f>
        <v>2.9932724878542739E-2</v>
      </c>
      <c r="I444">
        <v>-4.4941629683946402</v>
      </c>
      <c r="J444">
        <f>(Table2[[#This Row],[1M Return vs Nifty]]-AVERAGE(Table2[1M Return vs Nifty]))/_xlfn.STDEV.P(Table2[1M Return vs Nifty])</f>
        <v>-0.19078268217693647</v>
      </c>
      <c r="K444">
        <v>4.5504968517912499</v>
      </c>
      <c r="L444">
        <f>(Table2[[#This Row],[6M Return vs Nifty]]-AVERAGE(Table2[6M Return vs Nifty]))/_xlfn.STDEV.P(Table2[6M Return vs Nifty])</f>
        <v>-0.12653452509021498</v>
      </c>
      <c r="M444">
        <v>-2.0260310550066798</v>
      </c>
      <c r="N444">
        <f>(Table2[[#This Row],[1W Return vs Nifty]]-AVERAGE(Table2[1W Return vs Nifty]))/_xlfn.STDEV.P(Table2[1W Return vs Nifty])</f>
        <v>0.14492087386330882</v>
      </c>
      <c r="O444">
        <v>825.05</v>
      </c>
      <c r="P444">
        <v>816.90574387763797</v>
      </c>
      <c r="Q444">
        <v>740.52078171361597</v>
      </c>
      <c r="R444">
        <v>54.571137163012303</v>
      </c>
      <c r="S444" s="2">
        <f>(Table2[[#This Row],[Close Price]]-Table2[[#This Row],[20D EMA]])/Table2[[#This Row],[20D EMA]]</f>
        <v>5.9390339979396292E-3</v>
      </c>
      <c r="T444" s="2">
        <f>(Table2[[#This Row],[Close Price]]-Table2[[#This Row],[50D EMA]])/Table2[[#This Row],[50D EMA]]</f>
        <v>1.5967883957388275E-2</v>
      </c>
      <c r="U444" s="2">
        <f>(Table2[[#This Row],[Close Price]]-Table2[[#This Row],[200D EMA]])/Table2[[#This Row],[200D EMA]]</f>
        <v>0.12076530530235588</v>
      </c>
      <c r="V444">
        <v>0.21223504025743101</v>
      </c>
      <c r="W444">
        <v>815.2</v>
      </c>
      <c r="X444">
        <v>842.3</v>
      </c>
      <c r="Y444">
        <v>815.2</v>
      </c>
      <c r="Z444">
        <v>842.3</v>
      </c>
      <c r="AA444">
        <v>771</v>
      </c>
      <c r="AB444">
        <v>859</v>
      </c>
      <c r="AC444" s="2">
        <f>(Table2[[#This Row],[Close Price]]/Table2[[#This Row],[Day Low]])-1</f>
        <v>1.8093719332679115E-2</v>
      </c>
      <c r="AD444" s="2">
        <f>(Table2[[#This Row],[Day High]]/Table2[[#This Row],[Close Price]])-1</f>
        <v>1.4880414482800086E-2</v>
      </c>
      <c r="AE444" s="2">
        <f>(Table2[[#This Row],[Close Price]]/Table2[[#This Row],[Current Week Low]])-1</f>
        <v>1.8093719332679115E-2</v>
      </c>
      <c r="AF444" s="2">
        <f>(Table2[[#This Row],[Current Week High]]/Table2[[#This Row],[Close Price]])-1</f>
        <v>1.4880414482800086E-2</v>
      </c>
      <c r="AG444" s="2">
        <f>(Table2[[#This Row],[Close Price]]/Table2[[#This Row],[Current Month Low]])-1</f>
        <v>7.6459143968871546E-2</v>
      </c>
      <c r="AH444" s="2">
        <f>(Table2[[#This Row],[Current Month High]]/Table2[[#This Row],[Close Price]])-1</f>
        <v>3.5002108560756584E-2</v>
      </c>
      <c r="AI444">
        <v>17.308271582625402</v>
      </c>
      <c r="AJ444">
        <v>71.441850857260803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-0.04</v>
      </c>
      <c r="AM444" t="s">
        <v>10506</v>
      </c>
      <c r="AN444">
        <v>2.92</v>
      </c>
      <c r="AO444" t="s">
        <v>10507</v>
      </c>
      <c r="AP444">
        <v>-6.5619675580469994E-2</v>
      </c>
      <c r="AQ444">
        <f>(Table2[[#This Row],[Sharpe Ratio]]-AVERAGE(Table2[Sharpe Ratio]))/_xlfn.STDEV.P(Table2[Sharpe Ratio])</f>
        <v>-1.2939804924337213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-1.4364441009590212</v>
      </c>
      <c r="AS444">
        <f>_xlfn.RANK.AVG(Table2[[#This Row],[1Y Return vs Nifty Z-Score]],Table2[1Y Return vs Nifty Z-Score])</f>
        <v>278</v>
      </c>
      <c r="AT444">
        <f>_xlfn.RANK.AVG(Table2[[#This Row],[6M Return vs Nifty Z-Score]],Table2[6M Return vs Nifty Z-Score])</f>
        <v>360</v>
      </c>
      <c r="AU444">
        <f>_xlfn.RANK.AVG(Table2[[#This Row],[Sharpe Ratio Z-Score]],Table2[Sharpe Ratio Z-Score])</f>
        <v>655</v>
      </c>
      <c r="AV444">
        <f>(Table2[[#This Row],[Rank 1Y]]+Table2[[#This Row],[Rank 6M]]+Table2[[#This Row],[Rank Sharpe]])/3</f>
        <v>431</v>
      </c>
    </row>
    <row r="445" spans="1:48" x14ac:dyDescent="0.3">
      <c r="A445" t="s">
        <v>1458</v>
      </c>
      <c r="B445" t="s">
        <v>1459</v>
      </c>
      <c r="C445" t="s">
        <v>628</v>
      </c>
      <c r="D445" t="s">
        <v>628</v>
      </c>
      <c r="E445">
        <v>6801.2298370349999</v>
      </c>
      <c r="F445">
        <v>515.95000000000005</v>
      </c>
      <c r="G445">
        <v>21.229607806619899</v>
      </c>
      <c r="H445">
        <f>(Table2[[#This Row],[1Y Return vs Nifty]]-AVERAGE(Table2[1Y Return vs Nifty]))/_xlfn.STDEV.P(Table2[1Y Return vs Nifty])</f>
        <v>-0.24422908668152907</v>
      </c>
      <c r="I445">
        <v>-9.7527621638514308</v>
      </c>
      <c r="J445">
        <f>(Table2[[#This Row],[1M Return vs Nifty]]-AVERAGE(Table2[1M Return vs Nifty]))/_xlfn.STDEV.P(Table2[1M Return vs Nifty])</f>
        <v>-0.75815938009673145</v>
      </c>
      <c r="K445">
        <v>-20.953649506411701</v>
      </c>
      <c r="L445">
        <f>(Table2[[#This Row],[6M Return vs Nifty]]-AVERAGE(Table2[6M Return vs Nifty]))/_xlfn.STDEV.P(Table2[6M Return vs Nifty])</f>
        <v>-0.96868864185972547</v>
      </c>
      <c r="M445">
        <v>0.30521434731720098</v>
      </c>
      <c r="N445">
        <f>(Table2[[#This Row],[1W Return vs Nifty]]-AVERAGE(Table2[1W Return vs Nifty]))/_xlfn.STDEV.P(Table2[1W Return vs Nifty])</f>
        <v>0.73224955970150585</v>
      </c>
      <c r="O445">
        <v>520.76</v>
      </c>
      <c r="P445">
        <v>504.37532756852403</v>
      </c>
      <c r="Q445">
        <v>487.72584686782199</v>
      </c>
      <c r="R445">
        <v>42.295938469666801</v>
      </c>
      <c r="S445" s="2">
        <f>(Table2[[#This Row],[Close Price]]-Table2[[#This Row],[20D EMA]])/Table2[[#This Row],[20D EMA]]</f>
        <v>-9.2365004992701928E-3</v>
      </c>
      <c r="T445" s="2">
        <f>(Table2[[#This Row],[Close Price]]-Table2[[#This Row],[50D EMA]])/Table2[[#This Row],[50D EMA]]</f>
        <v>2.2948530189362784E-2</v>
      </c>
      <c r="U445" s="2">
        <f>(Table2[[#This Row],[Close Price]]-Table2[[#This Row],[200D EMA]])/Table2[[#This Row],[200D EMA]]</f>
        <v>5.7868889486652642E-2</v>
      </c>
      <c r="V445">
        <v>0.84869270795336704</v>
      </c>
      <c r="W445">
        <v>499.85</v>
      </c>
      <c r="X445">
        <v>520</v>
      </c>
      <c r="Y445">
        <v>499.85</v>
      </c>
      <c r="Z445">
        <v>520</v>
      </c>
      <c r="AA445">
        <v>499.85</v>
      </c>
      <c r="AB445">
        <v>569.85</v>
      </c>
      <c r="AC445" s="2">
        <f>(Table2[[#This Row],[Close Price]]/Table2[[#This Row],[Day Low]])-1</f>
        <v>3.2209662898869729E-2</v>
      </c>
      <c r="AD445" s="2">
        <f>(Table2[[#This Row],[Day High]]/Table2[[#This Row],[Close Price]])-1</f>
        <v>7.8495978292469903E-3</v>
      </c>
      <c r="AE445" s="2">
        <f>(Table2[[#This Row],[Close Price]]/Table2[[#This Row],[Current Week Low]])-1</f>
        <v>3.2209662898869729E-2</v>
      </c>
      <c r="AF445" s="2">
        <f>(Table2[[#This Row],[Current Week High]]/Table2[[#This Row],[Close Price]])-1</f>
        <v>7.8495978292469903E-3</v>
      </c>
      <c r="AG445" s="2">
        <f>(Table2[[#This Row],[Close Price]]/Table2[[#This Row],[Current Month Low]])-1</f>
        <v>3.2209662898869729E-2</v>
      </c>
      <c r="AH445" s="2">
        <f>(Table2[[#This Row],[Current Month High]]/Table2[[#This Row],[Close Price]])-1</f>
        <v>0.10446748715960852</v>
      </c>
      <c r="AI445">
        <v>29.0822754142843</v>
      </c>
      <c r="AJ445">
        <v>63.301155246083198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0.01</v>
      </c>
      <c r="AM445" t="s">
        <v>10507</v>
      </c>
      <c r="AN445">
        <v>-5.97</v>
      </c>
      <c r="AO445" t="s">
        <v>10506</v>
      </c>
      <c r="AP445">
        <v>5.8856345558851997E-2</v>
      </c>
      <c r="AQ445">
        <f>(Table2[[#This Row],[Sharpe Ratio]]-AVERAGE(Table2[Sharpe Ratio]))/_xlfn.STDEV.P(Table2[Sharpe Ratio])</f>
        <v>0.12304219766588929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-1.1157853512705906</v>
      </c>
      <c r="AS445">
        <f>_xlfn.RANK.AVG(Table2[[#This Row],[1Y Return vs Nifty Z-Score]],Table2[1Y Return vs Nifty Z-Score])</f>
        <v>373</v>
      </c>
      <c r="AT445">
        <f>_xlfn.RANK.AVG(Table2[[#This Row],[6M Return vs Nifty Z-Score]],Table2[6M Return vs Nifty Z-Score])</f>
        <v>625</v>
      </c>
      <c r="AU445">
        <f>_xlfn.RANK.AVG(Table2[[#This Row],[Sharpe Ratio Z-Score]],Table2[Sharpe Ratio Z-Score])</f>
        <v>298</v>
      </c>
      <c r="AV445">
        <f>(Table2[[#This Row],[Rank 1Y]]+Table2[[#This Row],[Rank 6M]]+Table2[[#This Row],[Rank Sharpe]])/3</f>
        <v>432</v>
      </c>
    </row>
    <row r="446" spans="1:48" x14ac:dyDescent="0.3">
      <c r="A446" t="s">
        <v>1575</v>
      </c>
      <c r="B446" t="s">
        <v>1576</v>
      </c>
      <c r="C446" t="s">
        <v>628</v>
      </c>
      <c r="D446" t="s">
        <v>472</v>
      </c>
      <c r="E446">
        <v>5690.9152708450001</v>
      </c>
      <c r="F446">
        <v>1892.45</v>
      </c>
      <c r="G446">
        <v>3.6357568928220401</v>
      </c>
      <c r="H446">
        <f>(Table2[[#This Row],[1Y Return vs Nifty]]-AVERAGE(Table2[1Y Return vs Nifty]))/_xlfn.STDEV.P(Table2[1Y Return vs Nifty])</f>
        <v>-0.48418312168173644</v>
      </c>
      <c r="I446">
        <v>16.158026452744199</v>
      </c>
      <c r="J446">
        <f>(Table2[[#This Row],[1M Return vs Nifty]]-AVERAGE(Table2[1M Return vs Nifty]))/_xlfn.STDEV.P(Table2[1M Return vs Nifty])</f>
        <v>2.0374858363105286</v>
      </c>
      <c r="K446">
        <v>36.535651936833503</v>
      </c>
      <c r="L446">
        <f>(Table2[[#This Row],[6M Return vs Nifty]]-AVERAGE(Table2[6M Return vs Nifty]))/_xlfn.STDEV.P(Table2[6M Return vs Nifty])</f>
        <v>0.92962433049586735</v>
      </c>
      <c r="M446">
        <v>-2.17019939317266</v>
      </c>
      <c r="N446">
        <f>(Table2[[#This Row],[1W Return vs Nifty]]-AVERAGE(Table2[1W Return vs Nifty]))/_xlfn.STDEV.P(Table2[1W Return vs Nifty])</f>
        <v>0.10859942932122189</v>
      </c>
      <c r="O446">
        <v>1708.62</v>
      </c>
      <c r="P446">
        <v>1565.93735394275</v>
      </c>
      <c r="Q446">
        <v>1422.26391942552</v>
      </c>
      <c r="R446">
        <v>66.882338854355496</v>
      </c>
      <c r="S446" s="2">
        <f>(Table2[[#This Row],[Close Price]]-Table2[[#This Row],[20D EMA]])/Table2[[#This Row],[20D EMA]]</f>
        <v>0.10758975079303776</v>
      </c>
      <c r="T446" s="2">
        <f>(Table2[[#This Row],[Close Price]]-Table2[[#This Row],[50D EMA]])/Table2[[#This Row],[50D EMA]]</f>
        <v>0.20850939230432794</v>
      </c>
      <c r="U446" s="2">
        <f>(Table2[[#This Row],[Close Price]]-Table2[[#This Row],[200D EMA]])/Table2[[#This Row],[200D EMA]]</f>
        <v>0.33058989555496654</v>
      </c>
      <c r="V446">
        <v>2.5720496623387401</v>
      </c>
      <c r="W446">
        <v>1786.05</v>
      </c>
      <c r="X446">
        <v>1925</v>
      </c>
      <c r="Y446">
        <v>1786.05</v>
      </c>
      <c r="Z446">
        <v>1925</v>
      </c>
      <c r="AA446">
        <v>1405.05</v>
      </c>
      <c r="AB446">
        <v>2024.8</v>
      </c>
      <c r="AC446" s="2">
        <f>(Table2[[#This Row],[Close Price]]/Table2[[#This Row],[Day Low]])-1</f>
        <v>5.9572800313541174E-2</v>
      </c>
      <c r="AD446" s="2">
        <f>(Table2[[#This Row],[Day High]]/Table2[[#This Row],[Close Price]])-1</f>
        <v>1.7199926021823631E-2</v>
      </c>
      <c r="AE446" s="2">
        <f>(Table2[[#This Row],[Close Price]]/Table2[[#This Row],[Current Week Low]])-1</f>
        <v>5.9572800313541174E-2</v>
      </c>
      <c r="AF446" s="2">
        <f>(Table2[[#This Row],[Current Week High]]/Table2[[#This Row],[Close Price]])-1</f>
        <v>1.7199926021823631E-2</v>
      </c>
      <c r="AG446" s="2">
        <f>(Table2[[#This Row],[Close Price]]/Table2[[#This Row],[Current Month Low]])-1</f>
        <v>0.34689156969502877</v>
      </c>
      <c r="AH446" s="2">
        <f>(Table2[[#This Row],[Current Month High]]/Table2[[#This Row],[Close Price]])-1</f>
        <v>6.9935797511162745E-2</v>
      </c>
      <c r="AI446">
        <v>6.9935797511162701</v>
      </c>
      <c r="AJ446">
        <v>76.575693958479107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0.14000000000000001</v>
      </c>
      <c r="AM446" t="s">
        <v>10507</v>
      </c>
      <c r="AN446">
        <v>25.09</v>
      </c>
      <c r="AO446" t="s">
        <v>10507</v>
      </c>
      <c r="AP446">
        <v>-0.13301750074301799</v>
      </c>
      <c r="AQ446">
        <f>(Table2[[#This Row],[Sharpe Ratio]]-AVERAGE(Table2[Sharpe Ratio]))/_xlfn.STDEV.P(Table2[Sharpe Ratio])</f>
        <v>-2.061230655513743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0.5302958189321384</v>
      </c>
      <c r="AS446">
        <f>_xlfn.RANK.AVG(Table2[[#This Row],[1Y Return vs Nifty Z-Score]],Table2[1Y Return vs Nifty Z-Score])</f>
        <v>470</v>
      </c>
      <c r="AT446">
        <f>_xlfn.RANK.AVG(Table2[[#This Row],[6M Return vs Nifty Z-Score]],Table2[6M Return vs Nifty Z-Score])</f>
        <v>105</v>
      </c>
      <c r="AU446">
        <f>_xlfn.RANK.AVG(Table2[[#This Row],[Sharpe Ratio Z-Score]],Table2[Sharpe Ratio Z-Score])</f>
        <v>723</v>
      </c>
      <c r="AV446">
        <f>(Table2[[#This Row],[Rank 1Y]]+Table2[[#This Row],[Rank 6M]]+Table2[[#This Row],[Rank Sharpe]])/3</f>
        <v>432.66666666666669</v>
      </c>
    </row>
    <row r="447" spans="1:48" x14ac:dyDescent="0.3">
      <c r="A447" t="s">
        <v>1305</v>
      </c>
      <c r="B447" t="s">
        <v>1306</v>
      </c>
      <c r="C447" t="s">
        <v>10471</v>
      </c>
      <c r="D447" t="s">
        <v>83</v>
      </c>
      <c r="E447">
        <v>8306.1030263249995</v>
      </c>
      <c r="F447">
        <v>755.25</v>
      </c>
      <c r="G447">
        <v>-25.202965039169801</v>
      </c>
      <c r="H447">
        <f>(Table2[[#This Row],[1Y Return vs Nifty]]-AVERAGE(Table2[1Y Return vs Nifty]))/_xlfn.STDEV.P(Table2[1Y Return vs Nifty])</f>
        <v>-0.87750052136502454</v>
      </c>
      <c r="I447">
        <v>-0.77718299902923904</v>
      </c>
      <c r="J447">
        <f>(Table2[[#This Row],[1M Return vs Nifty]]-AVERAGE(Table2[1M Return vs Nifty]))/_xlfn.STDEV.P(Table2[1M Return vs Nifty])</f>
        <v>0.21026096896776142</v>
      </c>
      <c r="K447">
        <v>-6.9508875243370003</v>
      </c>
      <c r="L447">
        <f>(Table2[[#This Row],[6M Return vs Nifty]]-AVERAGE(Table2[6M Return vs Nifty]))/_xlfn.STDEV.P(Table2[6M Return vs Nifty])</f>
        <v>-0.50631348592532743</v>
      </c>
      <c r="M447">
        <v>-8.6277493019267304</v>
      </c>
      <c r="N447">
        <f>(Table2[[#This Row],[1W Return vs Nifty]]-AVERAGE(Table2[1W Return vs Nifty]))/_xlfn.STDEV.P(Table2[1W Return vs Nifty])</f>
        <v>-1.5183010668094619</v>
      </c>
      <c r="O447">
        <v>789.66</v>
      </c>
      <c r="P447">
        <v>768.05973192873705</v>
      </c>
      <c r="Q447">
        <v>735.10785522074104</v>
      </c>
      <c r="R447">
        <v>36.831241038028999</v>
      </c>
      <c r="S447" s="2">
        <f>(Table2[[#This Row],[Close Price]]-Table2[[#This Row],[20D EMA]])/Table2[[#This Row],[20D EMA]]</f>
        <v>-4.357571613099305E-2</v>
      </c>
      <c r="T447" s="2">
        <f>(Table2[[#This Row],[Close Price]]-Table2[[#This Row],[50D EMA]])/Table2[[#This Row],[50D EMA]]</f>
        <v>-1.6678041298388988E-2</v>
      </c>
      <c r="U447" s="2">
        <f>(Table2[[#This Row],[Close Price]]-Table2[[#This Row],[200D EMA]])/Table2[[#This Row],[200D EMA]]</f>
        <v>2.7400257848163783E-2</v>
      </c>
      <c r="V447">
        <v>3.1366273654400798</v>
      </c>
      <c r="W447">
        <v>751.5</v>
      </c>
      <c r="X447">
        <v>776.6</v>
      </c>
      <c r="Y447">
        <v>751.5</v>
      </c>
      <c r="Z447">
        <v>776.6</v>
      </c>
      <c r="AA447">
        <v>746.2</v>
      </c>
      <c r="AB447">
        <v>920</v>
      </c>
      <c r="AC447" s="2">
        <f>(Table2[[#This Row],[Close Price]]/Table2[[#This Row],[Day Low]])-1</f>
        <v>4.9900199600798611E-3</v>
      </c>
      <c r="AD447" s="2">
        <f>(Table2[[#This Row],[Day High]]/Table2[[#This Row],[Close Price]])-1</f>
        <v>2.8268785170473487E-2</v>
      </c>
      <c r="AE447" s="2">
        <f>(Table2[[#This Row],[Close Price]]/Table2[[#This Row],[Current Week Low]])-1</f>
        <v>4.9900199600798611E-3</v>
      </c>
      <c r="AF447" s="2">
        <f>(Table2[[#This Row],[Current Week High]]/Table2[[#This Row],[Close Price]])-1</f>
        <v>2.8268785170473487E-2</v>
      </c>
      <c r="AG447" s="2">
        <f>(Table2[[#This Row],[Close Price]]/Table2[[#This Row],[Current Month Low]])-1</f>
        <v>1.2128115786652405E-2</v>
      </c>
      <c r="AH447" s="2">
        <f>(Table2[[#This Row],[Current Month High]]/Table2[[#This Row],[Close Price]])-1</f>
        <v>0.21813968884475332</v>
      </c>
      <c r="AI447">
        <v>21.813968884475301</v>
      </c>
      <c r="AJ447">
        <v>22.605519480519401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-7.0000000000000007E-2</v>
      </c>
      <c r="AM447" t="s">
        <v>10506</v>
      </c>
      <c r="AN447">
        <v>-2.06</v>
      </c>
      <c r="AO447" t="s">
        <v>10506</v>
      </c>
      <c r="AP447">
        <v>0.112956156029351</v>
      </c>
      <c r="AQ447">
        <f>(Table2[[#This Row],[Sharpe Ratio]]-AVERAGE(Table2[Sharpe Ratio]))/_xlfn.STDEV.P(Table2[Sharpe Ratio])</f>
        <v>0.73890907921556348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-1.9529450259164889</v>
      </c>
      <c r="AS447">
        <f>_xlfn.RANK.AVG(Table2[[#This Row],[1Y Return vs Nifty Z-Score]],Table2[1Y Return vs Nifty Z-Score])</f>
        <v>635</v>
      </c>
      <c r="AT447">
        <f>_xlfn.RANK.AVG(Table2[[#This Row],[6M Return vs Nifty Z-Score]],Table2[6M Return vs Nifty Z-Score])</f>
        <v>492</v>
      </c>
      <c r="AU447">
        <f>_xlfn.RANK.AVG(Table2[[#This Row],[Sharpe Ratio Z-Score]],Table2[Sharpe Ratio Z-Score])</f>
        <v>174</v>
      </c>
      <c r="AV447">
        <f>(Table2[[#This Row],[Rank 1Y]]+Table2[[#This Row],[Rank 6M]]+Table2[[#This Row],[Rank Sharpe]])/3</f>
        <v>433.66666666666669</v>
      </c>
    </row>
    <row r="448" spans="1:48" x14ac:dyDescent="0.3">
      <c r="A448" t="s">
        <v>1726</v>
      </c>
      <c r="B448" t="s">
        <v>1727</v>
      </c>
      <c r="C448" t="s">
        <v>10469</v>
      </c>
      <c r="D448" t="s">
        <v>536</v>
      </c>
      <c r="E448">
        <v>4333.4889424349903</v>
      </c>
      <c r="F448">
        <v>389.05</v>
      </c>
      <c r="G448">
        <v>23.714541912327199</v>
      </c>
      <c r="H448">
        <f>(Table2[[#This Row],[1Y Return vs Nifty]]-AVERAGE(Table2[1Y Return vs Nifty]))/_xlfn.STDEV.P(Table2[1Y Return vs Nifty])</f>
        <v>-0.21033827060632421</v>
      </c>
      <c r="I448">
        <v>3.06046030254819</v>
      </c>
      <c r="J448">
        <f>(Table2[[#This Row],[1M Return vs Nifty]]-AVERAGE(Table2[1M Return vs Nifty]))/_xlfn.STDEV.P(Table2[1M Return vs Nifty])</f>
        <v>0.62432359350172384</v>
      </c>
      <c r="K448">
        <v>-3.0286809130365002</v>
      </c>
      <c r="L448">
        <f>(Table2[[#This Row],[6M Return vs Nifty]]-AVERAGE(Table2[6M Return vs Nifty]))/_xlfn.STDEV.P(Table2[6M Return vs Nifty])</f>
        <v>-0.37680111573517894</v>
      </c>
      <c r="M448">
        <v>-8.1309786545859701</v>
      </c>
      <c r="N448">
        <f>(Table2[[#This Row],[1W Return vs Nifty]]-AVERAGE(Table2[1W Return vs Nifty]))/_xlfn.STDEV.P(Table2[1W Return vs Nifty])</f>
        <v>-1.3931457952216688</v>
      </c>
      <c r="O448">
        <v>395.88</v>
      </c>
      <c r="P448">
        <v>367.31756561785801</v>
      </c>
      <c r="Q448">
        <v>325.36068725053002</v>
      </c>
      <c r="R448">
        <v>41.2864015271184</v>
      </c>
      <c r="S448" s="2">
        <f>(Table2[[#This Row],[Close Price]]-Table2[[#This Row],[20D EMA]])/Table2[[#This Row],[20D EMA]]</f>
        <v>-1.7252702839244176E-2</v>
      </c>
      <c r="T448" s="2">
        <f>(Table2[[#This Row],[Close Price]]-Table2[[#This Row],[50D EMA]])/Table2[[#This Row],[50D EMA]]</f>
        <v>5.9165246686709035E-2</v>
      </c>
      <c r="U448" s="2">
        <f>(Table2[[#This Row],[Close Price]]-Table2[[#This Row],[200D EMA]])/Table2[[#This Row],[200D EMA]]</f>
        <v>0.195749871589215</v>
      </c>
      <c r="V448">
        <v>0.55850361835024998</v>
      </c>
      <c r="W448">
        <v>369</v>
      </c>
      <c r="X448">
        <v>397</v>
      </c>
      <c r="Y448">
        <v>369</v>
      </c>
      <c r="Z448">
        <v>397</v>
      </c>
      <c r="AA448">
        <v>351.7</v>
      </c>
      <c r="AB448">
        <v>451.9</v>
      </c>
      <c r="AC448" s="2">
        <f>(Table2[[#This Row],[Close Price]]/Table2[[#This Row],[Day Low]])-1</f>
        <v>5.4336043360433628E-2</v>
      </c>
      <c r="AD448" s="2">
        <f>(Table2[[#This Row],[Day High]]/Table2[[#This Row],[Close Price]])-1</f>
        <v>2.0434391466392476E-2</v>
      </c>
      <c r="AE448" s="2">
        <f>(Table2[[#This Row],[Close Price]]/Table2[[#This Row],[Current Week Low]])-1</f>
        <v>5.4336043360433628E-2</v>
      </c>
      <c r="AF448" s="2">
        <f>(Table2[[#This Row],[Current Week High]]/Table2[[#This Row],[Close Price]])-1</f>
        <v>2.0434391466392476E-2</v>
      </c>
      <c r="AG448" s="2">
        <f>(Table2[[#This Row],[Close Price]]/Table2[[#This Row],[Current Month Low]])-1</f>
        <v>0.10619846460051185</v>
      </c>
      <c r="AH448" s="2">
        <f>(Table2[[#This Row],[Current Month High]]/Table2[[#This Row],[Close Price]])-1</f>
        <v>0.16154735895129146</v>
      </c>
      <c r="AI448">
        <v>16.1547358951291</v>
      </c>
      <c r="AJ448">
        <v>65.342116447088799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</v>
      </c>
      <c r="AM448" t="s">
        <v>10507</v>
      </c>
      <c r="AN448">
        <v>-12.12</v>
      </c>
      <c r="AO448" t="s">
        <v>10506</v>
      </c>
      <c r="AQ448">
        <f>(Table2[[#This Row],[Sharpe Ratio]]-AVERAGE(Table2[Sharpe Ratio]))/_xlfn.STDEV.P(Table2[Sharpe Ratio])</f>
        <v>-0.54697260799606973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-1.9029341960575179</v>
      </c>
      <c r="AS448">
        <f>_xlfn.RANK.AVG(Table2[[#This Row],[1Y Return vs Nifty Z-Score]],Table2[1Y Return vs Nifty Z-Score])</f>
        <v>357</v>
      </c>
      <c r="AT448">
        <f>_xlfn.RANK.AVG(Table2[[#This Row],[6M Return vs Nifty Z-Score]],Table2[6M Return vs Nifty Z-Score])</f>
        <v>444</v>
      </c>
      <c r="AU448">
        <f>_xlfn.RANK.AVG(Table2[[#This Row],[Sharpe Ratio Z-Score]],Table2[Sharpe Ratio Z-Score])</f>
        <v>504.5</v>
      </c>
      <c r="AV448">
        <f>(Table2[[#This Row],[Rank 1Y]]+Table2[[#This Row],[Rank 6M]]+Table2[[#This Row],[Rank Sharpe]])/3</f>
        <v>435.16666666666669</v>
      </c>
    </row>
    <row r="449" spans="1:48" x14ac:dyDescent="0.3">
      <c r="A449" t="s">
        <v>185</v>
      </c>
      <c r="B449" t="s">
        <v>186</v>
      </c>
      <c r="C449" t="s">
        <v>10463</v>
      </c>
      <c r="D449" t="s">
        <v>122</v>
      </c>
      <c r="E449">
        <v>141819.63966036</v>
      </c>
      <c r="F449">
        <v>5887.85</v>
      </c>
      <c r="G449">
        <v>-5.6348605061899599</v>
      </c>
      <c r="H449">
        <f>(Table2[[#This Row],[1Y Return vs Nifty]]-AVERAGE(Table2[1Y Return vs Nifty]))/_xlfn.STDEV.P(Table2[1Y Return vs Nifty])</f>
        <v>-0.61062059479295216</v>
      </c>
      <c r="I449">
        <v>6.7741793343696299</v>
      </c>
      <c r="J449">
        <f>(Table2[[#This Row],[1M Return vs Nifty]]-AVERAGE(Table2[1M Return vs Nifty]))/_xlfn.STDEV.P(Table2[1M Return vs Nifty])</f>
        <v>1.0250154057047098</v>
      </c>
      <c r="K449">
        <v>3.0178881590055102</v>
      </c>
      <c r="L449">
        <f>(Table2[[#This Row],[6M Return vs Nifty]]-AVERAGE(Table2[6M Return vs Nifty]))/_xlfn.STDEV.P(Table2[6M Return vs Nifty])</f>
        <v>-0.17714169703389074</v>
      </c>
      <c r="M449">
        <v>1.3454305331323499</v>
      </c>
      <c r="N449">
        <f>(Table2[[#This Row],[1W Return vs Nifty]]-AVERAGE(Table2[1W Return vs Nifty]))/_xlfn.STDEV.P(Table2[1W Return vs Nifty])</f>
        <v>0.99431926921960911</v>
      </c>
      <c r="O449">
        <v>5659.45</v>
      </c>
      <c r="P449">
        <v>5441.8908755647199</v>
      </c>
      <c r="Q449">
        <v>5059.0960549676201</v>
      </c>
      <c r="R449">
        <v>88.424596053627994</v>
      </c>
      <c r="S449" s="2">
        <f>(Table2[[#This Row],[Close Price]]-Table2[[#This Row],[20D EMA]])/Table2[[#This Row],[20D EMA]]</f>
        <v>4.0357278534133276E-2</v>
      </c>
      <c r="T449" s="2">
        <f>(Table2[[#This Row],[Close Price]]-Table2[[#This Row],[50D EMA]])/Table2[[#This Row],[50D EMA]]</f>
        <v>8.1949295682817627E-2</v>
      </c>
      <c r="U449" s="2">
        <f>(Table2[[#This Row],[Close Price]]-Table2[[#This Row],[200D EMA]])/Table2[[#This Row],[200D EMA]]</f>
        <v>0.16381462933849839</v>
      </c>
      <c r="V449">
        <v>0.86381373745599599</v>
      </c>
      <c r="W449">
        <v>5842</v>
      </c>
      <c r="X449">
        <v>5933.7</v>
      </c>
      <c r="Y449">
        <v>5842</v>
      </c>
      <c r="Z449">
        <v>5933.7</v>
      </c>
      <c r="AA449">
        <v>5384.3</v>
      </c>
      <c r="AB449">
        <v>5978</v>
      </c>
      <c r="AC449" s="2">
        <f>(Table2[[#This Row],[Close Price]]/Table2[[#This Row],[Day Low]])-1</f>
        <v>7.8483396097228653E-3</v>
      </c>
      <c r="AD449" s="2">
        <f>(Table2[[#This Row],[Day High]]/Table2[[#This Row],[Close Price]])-1</f>
        <v>7.7872228402557919E-3</v>
      </c>
      <c r="AE449" s="2">
        <f>(Table2[[#This Row],[Close Price]]/Table2[[#This Row],[Current Week Low]])-1</f>
        <v>7.8483396097228653E-3</v>
      </c>
      <c r="AF449" s="2">
        <f>(Table2[[#This Row],[Current Week High]]/Table2[[#This Row],[Close Price]])-1</f>
        <v>7.7872228402557919E-3</v>
      </c>
      <c r="AG449" s="2">
        <f>(Table2[[#This Row],[Close Price]]/Table2[[#This Row],[Current Month Low]])-1</f>
        <v>9.3521906283082323E-2</v>
      </c>
      <c r="AH449" s="2">
        <f>(Table2[[#This Row],[Current Month High]]/Table2[[#This Row],[Close Price]])-1</f>
        <v>1.5311191691364412E-2</v>
      </c>
      <c r="AI449">
        <v>1.5311191691364401</v>
      </c>
      <c r="AJ449">
        <v>35.424477309841997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0.11</v>
      </c>
      <c r="AM449" t="s">
        <v>10507</v>
      </c>
      <c r="AN449">
        <v>8.0500000000000007</v>
      </c>
      <c r="AO449" t="s">
        <v>10507</v>
      </c>
      <c r="AP449">
        <v>3.5358395411890002E-2</v>
      </c>
      <c r="AQ449">
        <f>(Table2[[#This Row],[Sharpe Ratio]]-AVERAGE(Table2[Sharpe Ratio]))/_xlfn.STDEV.P(Table2[Sharpe Ratio])</f>
        <v>-0.14445613835343304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1.087116244744043</v>
      </c>
      <c r="AS449">
        <f>_xlfn.RANK.AVG(Table2[[#This Row],[1Y Return vs Nifty Z-Score]],Table2[1Y Return vs Nifty Z-Score])</f>
        <v>547</v>
      </c>
      <c r="AT449">
        <f>_xlfn.RANK.AVG(Table2[[#This Row],[6M Return vs Nifty Z-Score]],Table2[6M Return vs Nifty Z-Score])</f>
        <v>389</v>
      </c>
      <c r="AU449">
        <f>_xlfn.RANK.AVG(Table2[[#This Row],[Sharpe Ratio Z-Score]],Table2[Sharpe Ratio Z-Score])</f>
        <v>375</v>
      </c>
      <c r="AV449">
        <f>(Table2[[#This Row],[Rank 1Y]]+Table2[[#This Row],[Rank 6M]]+Table2[[#This Row],[Rank Sharpe]])/3</f>
        <v>437</v>
      </c>
    </row>
    <row r="450" spans="1:48" x14ac:dyDescent="0.3">
      <c r="A450" t="s">
        <v>1058</v>
      </c>
      <c r="B450" t="s">
        <v>1059</v>
      </c>
      <c r="C450" t="s">
        <v>10473</v>
      </c>
      <c r="D450" t="s">
        <v>724</v>
      </c>
      <c r="E450">
        <v>11686.29802396</v>
      </c>
      <c r="F450">
        <v>8985.4</v>
      </c>
      <c r="G450">
        <v>-6.8420984996920904</v>
      </c>
      <c r="H450">
        <f>(Table2[[#This Row],[1Y Return vs Nifty]]-AVERAGE(Table2[1Y Return vs Nifty]))/_xlfn.STDEV.P(Table2[1Y Return vs Nifty])</f>
        <v>-0.62708553070526063</v>
      </c>
      <c r="I450">
        <v>-8.0057095464775099</v>
      </c>
      <c r="J450">
        <f>(Table2[[#This Row],[1M Return vs Nifty]]-AVERAGE(Table2[1M Return vs Nifty]))/_xlfn.STDEV.P(Table2[1M Return vs Nifty])</f>
        <v>-0.56966109218877725</v>
      </c>
      <c r="K450">
        <v>-3.46949098531194</v>
      </c>
      <c r="L450">
        <f>(Table2[[#This Row],[6M Return vs Nifty]]-AVERAGE(Table2[6M Return vs Nifty]))/_xlfn.STDEV.P(Table2[6M Return vs Nifty])</f>
        <v>-0.39135678883500913</v>
      </c>
      <c r="M450">
        <v>-3.6796858510893999</v>
      </c>
      <c r="N450">
        <f>(Table2[[#This Row],[1W Return vs Nifty]]-AVERAGE(Table2[1W Return vs Nifty]))/_xlfn.STDEV.P(Table2[1W Return vs Nifty])</f>
        <v>-0.27169716954178486</v>
      </c>
      <c r="O450">
        <v>8792.56</v>
      </c>
      <c r="P450">
        <v>8260.2626507693294</v>
      </c>
      <c r="Q450">
        <v>7778.3927343075302</v>
      </c>
      <c r="R450">
        <v>54.144043433516103</v>
      </c>
      <c r="S450" s="2">
        <f>(Table2[[#This Row],[Close Price]]-Table2[[#This Row],[20D EMA]])/Table2[[#This Row],[20D EMA]]</f>
        <v>2.1932179024084016E-2</v>
      </c>
      <c r="T450" s="2">
        <f>(Table2[[#This Row],[Close Price]]-Table2[[#This Row],[50D EMA]])/Table2[[#This Row],[50D EMA]]</f>
        <v>8.7786233911476622E-2</v>
      </c>
      <c r="U450" s="2">
        <f>(Table2[[#This Row],[Close Price]]-Table2[[#This Row],[200D EMA]])/Table2[[#This Row],[200D EMA]]</f>
        <v>0.15517437945358811</v>
      </c>
      <c r="V450">
        <v>0.96576351701282404</v>
      </c>
      <c r="W450">
        <v>8720.4500000000007</v>
      </c>
      <c r="X450">
        <v>9019.9500000000007</v>
      </c>
      <c r="Y450">
        <v>8720.4500000000007</v>
      </c>
      <c r="Z450">
        <v>9019.9500000000007</v>
      </c>
      <c r="AA450">
        <v>8630.4500000000007</v>
      </c>
      <c r="AB450">
        <v>9650</v>
      </c>
      <c r="AC450" s="2">
        <f>(Table2[[#This Row],[Close Price]]/Table2[[#This Row],[Day Low]])-1</f>
        <v>3.0382606402192369E-2</v>
      </c>
      <c r="AD450" s="2">
        <f>(Table2[[#This Row],[Day High]]/Table2[[#This Row],[Close Price]])-1</f>
        <v>3.8451265386072464E-3</v>
      </c>
      <c r="AE450" s="2">
        <f>(Table2[[#This Row],[Close Price]]/Table2[[#This Row],[Current Week Low]])-1</f>
        <v>3.0382606402192369E-2</v>
      </c>
      <c r="AF450" s="2">
        <f>(Table2[[#This Row],[Current Week High]]/Table2[[#This Row],[Close Price]])-1</f>
        <v>3.8451265386072464E-3</v>
      </c>
      <c r="AG450" s="2">
        <f>(Table2[[#This Row],[Close Price]]/Table2[[#This Row],[Current Month Low]])-1</f>
        <v>4.1127635291323017E-2</v>
      </c>
      <c r="AH450" s="2">
        <f>(Table2[[#This Row],[Current Month High]]/Table2[[#This Row],[Close Price]])-1</f>
        <v>7.3964431188372259E-2</v>
      </c>
      <c r="AI450">
        <v>8.3980679769403803</v>
      </c>
      <c r="AJ450">
        <v>36.3241898288627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0.2</v>
      </c>
      <c r="AM450" t="s">
        <v>10507</v>
      </c>
      <c r="AN450">
        <v>-0.02</v>
      </c>
      <c r="AO450" t="s">
        <v>10506</v>
      </c>
      <c r="AP450">
        <v>5.6241077173556003E-2</v>
      </c>
      <c r="AQ450">
        <f>(Table2[[#This Row],[Sharpe Ratio]]-AVERAGE(Table2[Sharpe Ratio]))/_xlfn.STDEV.P(Table2[Sharpe Ratio])</f>
        <v>9.327024151927768E-2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-1.7665303397515544</v>
      </c>
      <c r="AS450">
        <f>_xlfn.RANK.AVG(Table2[[#This Row],[1Y Return vs Nifty Z-Score]],Table2[1Y Return vs Nifty Z-Score])</f>
        <v>550</v>
      </c>
      <c r="AT450">
        <f>_xlfn.RANK.AVG(Table2[[#This Row],[6M Return vs Nifty Z-Score]],Table2[6M Return vs Nifty Z-Score])</f>
        <v>453</v>
      </c>
      <c r="AU450">
        <f>_xlfn.RANK.AVG(Table2[[#This Row],[Sharpe Ratio Z-Score]],Table2[Sharpe Ratio Z-Score])</f>
        <v>309</v>
      </c>
      <c r="AV450">
        <f>(Table2[[#This Row],[Rank 1Y]]+Table2[[#This Row],[Rank 6M]]+Table2[[#This Row],[Rank Sharpe]])/3</f>
        <v>437.33333333333331</v>
      </c>
    </row>
    <row r="451" spans="1:48" x14ac:dyDescent="0.3">
      <c r="A451" t="s">
        <v>1128</v>
      </c>
      <c r="B451" t="s">
        <v>1129</v>
      </c>
      <c r="C451" t="s">
        <v>10466</v>
      </c>
      <c r="D451" t="s">
        <v>291</v>
      </c>
      <c r="E451">
        <v>10425.365628194901</v>
      </c>
      <c r="F451">
        <v>2034.55</v>
      </c>
      <c r="G451">
        <v>20.3857921226396</v>
      </c>
      <c r="H451">
        <f>(Table2[[#This Row],[1Y Return vs Nifty]]-AVERAGE(Table2[1Y Return vs Nifty]))/_xlfn.STDEV.P(Table2[1Y Return vs Nifty])</f>
        <v>-0.25573748124276419</v>
      </c>
      <c r="I451">
        <v>-1.00259293456993</v>
      </c>
      <c r="J451">
        <f>(Table2[[#This Row],[1M Return vs Nifty]]-AVERAGE(Table2[1M Return vs Nifty]))/_xlfn.STDEV.P(Table2[1M Return vs Nifty])</f>
        <v>0.18594035806897211</v>
      </c>
      <c r="K451">
        <v>14.9809824473714</v>
      </c>
      <c r="L451">
        <f>(Table2[[#This Row],[6M Return vs Nifty]]-AVERAGE(Table2[6M Return vs Nifty]))/_xlfn.STDEV.P(Table2[6M Return vs Nifty])</f>
        <v>0.21788305552007126</v>
      </c>
      <c r="M451">
        <v>-3.7611319628040198</v>
      </c>
      <c r="N451">
        <f>(Table2[[#This Row],[1W Return vs Nifty]]-AVERAGE(Table2[1W Return vs Nifty]))/_xlfn.STDEV.P(Table2[1W Return vs Nifty])</f>
        <v>-0.29221651843242252</v>
      </c>
      <c r="O451">
        <v>2018.1</v>
      </c>
      <c r="P451">
        <v>1958.8127455526101</v>
      </c>
      <c r="Q451">
        <v>1756.12094948771</v>
      </c>
      <c r="R451">
        <v>52.073403495966303</v>
      </c>
      <c r="S451" s="2">
        <f>(Table2[[#This Row],[Close Price]]-Table2[[#This Row],[20D EMA]])/Table2[[#This Row],[20D EMA]]</f>
        <v>8.1512313562261754E-3</v>
      </c>
      <c r="T451" s="2">
        <f>(Table2[[#This Row],[Close Price]]-Table2[[#This Row],[50D EMA]])/Table2[[#This Row],[50D EMA]]</f>
        <v>3.866487729332356E-2</v>
      </c>
      <c r="U451" s="2">
        <f>(Table2[[#This Row],[Close Price]]-Table2[[#This Row],[200D EMA]])/Table2[[#This Row],[200D EMA]]</f>
        <v>0.15854776437437998</v>
      </c>
      <c r="V451">
        <v>0.64691412615390997</v>
      </c>
      <c r="W451">
        <v>1955.3</v>
      </c>
      <c r="X451">
        <v>2042</v>
      </c>
      <c r="Y451">
        <v>1955.3</v>
      </c>
      <c r="Z451">
        <v>2042</v>
      </c>
      <c r="AA451">
        <v>1955.3</v>
      </c>
      <c r="AB451">
        <v>2117.5</v>
      </c>
      <c r="AC451" s="2">
        <f>(Table2[[#This Row],[Close Price]]/Table2[[#This Row],[Day Low]])-1</f>
        <v>4.0530864828926427E-2</v>
      </c>
      <c r="AD451" s="2">
        <f>(Table2[[#This Row],[Day High]]/Table2[[#This Row],[Close Price]])-1</f>
        <v>3.6617433830576918E-3</v>
      </c>
      <c r="AE451" s="2">
        <f>(Table2[[#This Row],[Close Price]]/Table2[[#This Row],[Current Week Low]])-1</f>
        <v>4.0530864828926427E-2</v>
      </c>
      <c r="AF451" s="2">
        <f>(Table2[[#This Row],[Current Week High]]/Table2[[#This Row],[Close Price]])-1</f>
        <v>3.6617433830576918E-3</v>
      </c>
      <c r="AG451" s="2">
        <f>(Table2[[#This Row],[Close Price]]/Table2[[#This Row],[Current Month Low]])-1</f>
        <v>4.0530864828926427E-2</v>
      </c>
      <c r="AH451" s="2">
        <f>(Table2[[#This Row],[Current Month High]]/Table2[[#This Row],[Close Price]])-1</f>
        <v>4.0770686392568312E-2</v>
      </c>
      <c r="AI451">
        <v>4.0770686392568303</v>
      </c>
      <c r="AJ451">
        <v>56.986882716049301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0.04</v>
      </c>
      <c r="AM451" t="s">
        <v>10507</v>
      </c>
      <c r="AN451">
        <v>0.51</v>
      </c>
      <c r="AO451" t="s">
        <v>10507</v>
      </c>
      <c r="AP451">
        <v>-8.1088307754808006E-2</v>
      </c>
      <c r="AQ451">
        <f>(Table2[[#This Row],[Sharpe Ratio]]-AVERAGE(Table2[Sharpe Ratio]))/_xlfn.STDEV.P(Table2[Sharpe Ratio])</f>
        <v>-1.4700738682920977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-1.6142044543782412</v>
      </c>
      <c r="AS451">
        <f>_xlfn.RANK.AVG(Table2[[#This Row],[1Y Return vs Nifty Z-Score]],Table2[1Y Return vs Nifty Z-Score])</f>
        <v>375</v>
      </c>
      <c r="AT451">
        <f>_xlfn.RANK.AVG(Table2[[#This Row],[6M Return vs Nifty Z-Score]],Table2[6M Return vs Nifty Z-Score])</f>
        <v>253</v>
      </c>
      <c r="AU451">
        <f>_xlfn.RANK.AVG(Table2[[#This Row],[Sharpe Ratio Z-Score]],Table2[Sharpe Ratio Z-Score])</f>
        <v>684</v>
      </c>
      <c r="AV451">
        <f>(Table2[[#This Row],[Rank 1Y]]+Table2[[#This Row],[Rank 6M]]+Table2[[#This Row],[Rank Sharpe]])/3</f>
        <v>437.33333333333331</v>
      </c>
    </row>
    <row r="452" spans="1:48" x14ac:dyDescent="0.3">
      <c r="A452" t="s">
        <v>1347</v>
      </c>
      <c r="B452" t="s">
        <v>1348</v>
      </c>
      <c r="C452" t="s">
        <v>10461</v>
      </c>
      <c r="D452" t="s">
        <v>543</v>
      </c>
      <c r="E452">
        <v>7796.9476177779998</v>
      </c>
      <c r="F452">
        <v>236.06</v>
      </c>
      <c r="G452">
        <v>15.3864730395282</v>
      </c>
      <c r="H452">
        <f>(Table2[[#This Row],[1Y Return vs Nifty]]-AVERAGE(Table2[1Y Return vs Nifty]))/_xlfn.STDEV.P(Table2[1Y Return vs Nifty])</f>
        <v>-0.32392077960783866</v>
      </c>
      <c r="I452">
        <v>-3.3971676219411</v>
      </c>
      <c r="J452">
        <f>(Table2[[#This Row],[1M Return vs Nifty]]-AVERAGE(Table2[1M Return vs Nifty]))/_xlfn.STDEV.P(Table2[1M Return vs Nifty])</f>
        <v>-7.2422340540341121E-2</v>
      </c>
      <c r="K452">
        <v>-4.8587328039993496</v>
      </c>
      <c r="L452">
        <f>(Table2[[#This Row],[6M Return vs Nifty]]-AVERAGE(Table2[6M Return vs Nifty]))/_xlfn.STDEV.P(Table2[6M Return vs Nifty])</f>
        <v>-0.43722994609987359</v>
      </c>
      <c r="M452">
        <v>-4.5599426697147196</v>
      </c>
      <c r="N452">
        <f>(Table2[[#This Row],[1W Return vs Nifty]]-AVERAGE(Table2[1W Return vs Nifty]))/_xlfn.STDEV.P(Table2[1W Return vs Nifty])</f>
        <v>-0.49346707843595544</v>
      </c>
      <c r="O452">
        <v>239.86</v>
      </c>
      <c r="P452">
        <v>232.75904857945801</v>
      </c>
      <c r="Q452">
        <v>221.04679978760399</v>
      </c>
      <c r="R452">
        <v>38.5053600102177</v>
      </c>
      <c r="S452" s="2">
        <f>(Table2[[#This Row],[Close Price]]-Table2[[#This Row],[20D EMA]])/Table2[[#This Row],[20D EMA]]</f>
        <v>-1.5842574835320651E-2</v>
      </c>
      <c r="T452" s="2">
        <f>(Table2[[#This Row],[Close Price]]-Table2[[#This Row],[50D EMA]])/Table2[[#This Row],[50D EMA]]</f>
        <v>1.4181839291266613E-2</v>
      </c>
      <c r="U452" s="2">
        <f>(Table2[[#This Row],[Close Price]]-Table2[[#This Row],[200D EMA]])/Table2[[#This Row],[200D EMA]]</f>
        <v>6.7918649927624669E-2</v>
      </c>
      <c r="V452">
        <v>1.06293068370768</v>
      </c>
      <c r="W452">
        <v>235.2</v>
      </c>
      <c r="X452">
        <v>239.24</v>
      </c>
      <c r="Y452">
        <v>235.2</v>
      </c>
      <c r="Z452">
        <v>239.24</v>
      </c>
      <c r="AA452">
        <v>235</v>
      </c>
      <c r="AB452">
        <v>264.85000000000002</v>
      </c>
      <c r="AC452" s="2">
        <f>(Table2[[#This Row],[Close Price]]/Table2[[#This Row],[Day Low]])-1</f>
        <v>3.6564625850341592E-3</v>
      </c>
      <c r="AD452" s="2">
        <f>(Table2[[#This Row],[Day High]]/Table2[[#This Row],[Close Price]])-1</f>
        <v>1.347115140218591E-2</v>
      </c>
      <c r="AE452" s="2">
        <f>(Table2[[#This Row],[Close Price]]/Table2[[#This Row],[Current Week Low]])-1</f>
        <v>3.6564625850341592E-3</v>
      </c>
      <c r="AF452" s="2">
        <f>(Table2[[#This Row],[Current Week High]]/Table2[[#This Row],[Close Price]])-1</f>
        <v>1.347115140218591E-2</v>
      </c>
      <c r="AG452" s="2">
        <f>(Table2[[#This Row],[Close Price]]/Table2[[#This Row],[Current Month Low]])-1</f>
        <v>4.5106382978723492E-3</v>
      </c>
      <c r="AH452" s="2">
        <f>(Table2[[#This Row],[Current Month High]]/Table2[[#This Row],[Close Price]])-1</f>
        <v>0.12196051851224277</v>
      </c>
      <c r="AI452">
        <v>18.868084385325702</v>
      </c>
      <c r="AJ452">
        <v>44.600306278713603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0.01</v>
      </c>
      <c r="AM452" t="s">
        <v>10507</v>
      </c>
      <c r="AN452">
        <v>-4.22</v>
      </c>
      <c r="AO452" t="s">
        <v>10506</v>
      </c>
      <c r="AP452">
        <v>1.6977803053412999E-2</v>
      </c>
      <c r="AQ452">
        <f>(Table2[[#This Row],[Sharpe Ratio]]-AVERAGE(Table2[Sharpe Ratio]))/_xlfn.STDEV.P(Table2[Sharpe Ratio])</f>
        <v>-0.35369898039673148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-1.6807391250807402</v>
      </c>
      <c r="AS452">
        <f>_xlfn.RANK.AVG(Table2[[#This Row],[1Y Return vs Nifty Z-Score]],Table2[1Y Return vs Nifty Z-Score])</f>
        <v>408</v>
      </c>
      <c r="AT452">
        <f>_xlfn.RANK.AVG(Table2[[#This Row],[6M Return vs Nifty Z-Score]],Table2[6M Return vs Nifty Z-Score])</f>
        <v>468</v>
      </c>
      <c r="AU452">
        <f>_xlfn.RANK.AVG(Table2[[#This Row],[Sharpe Ratio Z-Score]],Table2[Sharpe Ratio Z-Score])</f>
        <v>436</v>
      </c>
      <c r="AV452">
        <f>(Table2[[#This Row],[Rank 1Y]]+Table2[[#This Row],[Rank 6M]]+Table2[[#This Row],[Rank Sharpe]])/3</f>
        <v>437.33333333333331</v>
      </c>
    </row>
    <row r="453" spans="1:48" x14ac:dyDescent="0.3">
      <c r="A453" t="s">
        <v>911</v>
      </c>
      <c r="B453" t="s">
        <v>912</v>
      </c>
      <c r="C453" t="s">
        <v>10475</v>
      </c>
      <c r="D453" t="s">
        <v>549</v>
      </c>
      <c r="E453">
        <v>16127.147376000001</v>
      </c>
      <c r="F453">
        <v>5260</v>
      </c>
      <c r="G453">
        <v>-11.9717881528244</v>
      </c>
      <c r="H453">
        <f>(Table2[[#This Row],[1Y Return vs Nifty]]-AVERAGE(Table2[1Y Return vs Nifty]))/_xlfn.STDEV.P(Table2[1Y Return vs Nifty])</f>
        <v>-0.69704689030747224</v>
      </c>
      <c r="I453">
        <v>4.3481411042280902</v>
      </c>
      <c r="J453">
        <f>(Table2[[#This Row],[1M Return vs Nifty]]-AVERAGE(Table2[1M Return vs Nifty]))/_xlfn.STDEV.P(Table2[1M Return vs Nifty])</f>
        <v>0.76325794732413799</v>
      </c>
      <c r="K453">
        <v>4.3915765366336901</v>
      </c>
      <c r="L453">
        <f>(Table2[[#This Row],[6M Return vs Nifty]]-AVERAGE(Table2[6M Return vs Nifty]))/_xlfn.STDEV.P(Table2[6M Return vs Nifty])</f>
        <v>-0.13178211878610049</v>
      </c>
      <c r="M453">
        <v>-3.3390362383499799</v>
      </c>
      <c r="N453">
        <f>(Table2[[#This Row],[1W Return vs Nifty]]-AVERAGE(Table2[1W Return vs Nifty]))/_xlfn.STDEV.P(Table2[1W Return vs Nifty])</f>
        <v>-0.18587467776031344</v>
      </c>
      <c r="O453">
        <v>5140.08</v>
      </c>
      <c r="P453">
        <v>4871.2495592115001</v>
      </c>
      <c r="Q453">
        <v>4623.3061666521999</v>
      </c>
      <c r="R453">
        <v>57.880292953170901</v>
      </c>
      <c r="S453" s="2">
        <f>(Table2[[#This Row],[Close Price]]-Table2[[#This Row],[20D EMA]])/Table2[[#This Row],[20D EMA]]</f>
        <v>2.3330376180915487E-2</v>
      </c>
      <c r="T453" s="2">
        <f>(Table2[[#This Row],[Close Price]]-Table2[[#This Row],[50D EMA]])/Table2[[#This Row],[50D EMA]]</f>
        <v>7.9805075897492334E-2</v>
      </c>
      <c r="U453" s="2">
        <f>(Table2[[#This Row],[Close Price]]-Table2[[#This Row],[200D EMA]])/Table2[[#This Row],[200D EMA]]</f>
        <v>0.13771396710437608</v>
      </c>
      <c r="V453">
        <v>1.0677633718695401</v>
      </c>
      <c r="W453">
        <v>5050</v>
      </c>
      <c r="X453">
        <v>5330</v>
      </c>
      <c r="Y453">
        <v>5050</v>
      </c>
      <c r="Z453">
        <v>5330</v>
      </c>
      <c r="AA453">
        <v>4914.05</v>
      </c>
      <c r="AB453">
        <v>5500</v>
      </c>
      <c r="AC453" s="2">
        <f>(Table2[[#This Row],[Close Price]]/Table2[[#This Row],[Day Low]])-1</f>
        <v>4.1584158415841621E-2</v>
      </c>
      <c r="AD453" s="2">
        <f>(Table2[[#This Row],[Day High]]/Table2[[#This Row],[Close Price]])-1</f>
        <v>1.3307984790874583E-2</v>
      </c>
      <c r="AE453" s="2">
        <f>(Table2[[#This Row],[Close Price]]/Table2[[#This Row],[Current Week Low]])-1</f>
        <v>4.1584158415841621E-2</v>
      </c>
      <c r="AF453" s="2">
        <f>(Table2[[#This Row],[Current Week High]]/Table2[[#This Row],[Close Price]])-1</f>
        <v>1.3307984790874583E-2</v>
      </c>
      <c r="AG453" s="2">
        <f>(Table2[[#This Row],[Close Price]]/Table2[[#This Row],[Current Month Low]])-1</f>
        <v>7.0400179078356828E-2</v>
      </c>
      <c r="AH453" s="2">
        <f>(Table2[[#This Row],[Current Month High]]/Table2[[#This Row],[Close Price]])-1</f>
        <v>4.5627376425855459E-2</v>
      </c>
      <c r="AI453">
        <v>4.5627376425855397</v>
      </c>
      <c r="AJ453">
        <v>30.813230539666701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0.16</v>
      </c>
      <c r="AM453" t="s">
        <v>10507</v>
      </c>
      <c r="AN453">
        <v>0.87</v>
      </c>
      <c r="AO453" t="s">
        <v>10507</v>
      </c>
      <c r="AP453">
        <v>3.3487502799225001E-2</v>
      </c>
      <c r="AQ453">
        <f>(Table2[[#This Row],[Sharpe Ratio]]-AVERAGE(Table2[Sharpe Ratio]))/_xlfn.STDEV.P(Table2[Sharpe Ratio])</f>
        <v>-0.16575419446593331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-0.4171999339956815</v>
      </c>
      <c r="AS453">
        <f>_xlfn.RANK.AVG(Table2[[#This Row],[1Y Return vs Nifty Z-Score]],Table2[1Y Return vs Nifty Z-Score])</f>
        <v>571</v>
      </c>
      <c r="AT453">
        <f>_xlfn.RANK.AVG(Table2[[#This Row],[6M Return vs Nifty Z-Score]],Table2[6M Return vs Nifty Z-Score])</f>
        <v>365</v>
      </c>
      <c r="AU453">
        <f>_xlfn.RANK.AVG(Table2[[#This Row],[Sharpe Ratio Z-Score]],Table2[Sharpe Ratio Z-Score])</f>
        <v>381</v>
      </c>
      <c r="AV453">
        <f>(Table2[[#This Row],[Rank 1Y]]+Table2[[#This Row],[Rank 6M]]+Table2[[#This Row],[Rank Sharpe]])/3</f>
        <v>439</v>
      </c>
    </row>
    <row r="454" spans="1:48" x14ac:dyDescent="0.3">
      <c r="A454" t="s">
        <v>212</v>
      </c>
      <c r="B454" t="s">
        <v>213</v>
      </c>
      <c r="C454" t="s">
        <v>10466</v>
      </c>
      <c r="D454" t="s">
        <v>62</v>
      </c>
      <c r="E454">
        <v>120325.412645</v>
      </c>
      <c r="F454">
        <v>1490</v>
      </c>
      <c r="G454">
        <v>17.9179153227435</v>
      </c>
      <c r="H454">
        <f>(Table2[[#This Row],[1Y Return vs Nifty]]-AVERAGE(Table2[1Y Return vs Nifty]))/_xlfn.STDEV.P(Table2[1Y Return vs Nifty])</f>
        <v>-0.28939566096247848</v>
      </c>
      <c r="I454">
        <v>-6.0164464620686697</v>
      </c>
      <c r="J454">
        <f>(Table2[[#This Row],[1M Return vs Nifty]]-AVERAGE(Table2[1M Return vs Nifty]))/_xlfn.STDEV.P(Table2[1M Return vs Nifty])</f>
        <v>-0.3550294995964477</v>
      </c>
      <c r="K454">
        <v>-7.8683254300716703</v>
      </c>
      <c r="L454">
        <f>(Table2[[#This Row],[6M Return vs Nifty]]-AVERAGE(Table2[6M Return vs Nifty]))/_xlfn.STDEV.P(Table2[6M Return vs Nifty])</f>
        <v>-0.5366075447165306</v>
      </c>
      <c r="M454">
        <v>-1.94508374897466</v>
      </c>
      <c r="N454">
        <f>(Table2[[#This Row],[1W Return vs Nifty]]-AVERAGE(Table2[1W Return vs Nifty]))/_xlfn.STDEV.P(Table2[1W Return vs Nifty])</f>
        <v>0.16531455478018528</v>
      </c>
      <c r="O454">
        <v>1500.84</v>
      </c>
      <c r="P454">
        <v>1485.52460939905</v>
      </c>
      <c r="Q454">
        <v>1374.84718290551</v>
      </c>
      <c r="R454">
        <v>41.328683764790398</v>
      </c>
      <c r="S454" s="2">
        <f>(Table2[[#This Row],[Close Price]]-Table2[[#This Row],[20D EMA]])/Table2[[#This Row],[20D EMA]]</f>
        <v>-7.2226219983475377E-3</v>
      </c>
      <c r="T454" s="2">
        <f>(Table2[[#This Row],[Close Price]]-Table2[[#This Row],[50D EMA]])/Table2[[#This Row],[50D EMA]]</f>
        <v>3.0126667526299091E-3</v>
      </c>
      <c r="U454" s="2">
        <f>(Table2[[#This Row],[Close Price]]-Table2[[#This Row],[200D EMA]])/Table2[[#This Row],[200D EMA]]</f>
        <v>8.3756812048837156E-2</v>
      </c>
      <c r="V454">
        <v>0.67566560651456398</v>
      </c>
      <c r="W454">
        <v>1470.65</v>
      </c>
      <c r="X454">
        <v>1507.05</v>
      </c>
      <c r="Y454">
        <v>1470.65</v>
      </c>
      <c r="Z454">
        <v>1507.05</v>
      </c>
      <c r="AA454">
        <v>1467</v>
      </c>
      <c r="AB454">
        <v>1531.95</v>
      </c>
      <c r="AC454" s="2">
        <f>(Table2[[#This Row],[Close Price]]/Table2[[#This Row],[Day Low]])-1</f>
        <v>1.3157447387209587E-2</v>
      </c>
      <c r="AD454" s="2">
        <f>(Table2[[#This Row],[Day High]]/Table2[[#This Row],[Close Price]])-1</f>
        <v>1.1442953020134095E-2</v>
      </c>
      <c r="AE454" s="2">
        <f>(Table2[[#This Row],[Close Price]]/Table2[[#This Row],[Current Week Low]])-1</f>
        <v>1.3157447387209587E-2</v>
      </c>
      <c r="AF454" s="2">
        <f>(Table2[[#This Row],[Current Week High]]/Table2[[#This Row],[Close Price]])-1</f>
        <v>1.1442953020134095E-2</v>
      </c>
      <c r="AG454" s="2">
        <f>(Table2[[#This Row],[Close Price]]/Table2[[#This Row],[Current Month Low]])-1</f>
        <v>1.5678254942058656E-2</v>
      </c>
      <c r="AH454" s="2">
        <f>(Table2[[#This Row],[Current Month High]]/Table2[[#This Row],[Close Price]])-1</f>
        <v>2.8154362416107359E-2</v>
      </c>
      <c r="AI454">
        <v>6.1744966442953002</v>
      </c>
      <c r="AJ454">
        <v>43.545279383429602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-0.03</v>
      </c>
      <c r="AM454" t="s">
        <v>10506</v>
      </c>
      <c r="AN454">
        <v>0.42</v>
      </c>
      <c r="AO454" t="s">
        <v>10507</v>
      </c>
      <c r="AP454">
        <v>1.930104944348E-2</v>
      </c>
      <c r="AQ454">
        <f>(Table2[[#This Row],[Sharpe Ratio]]-AVERAGE(Table2[Sharpe Ratio]))/_xlfn.STDEV.P(Table2[Sharpe Ratio])</f>
        <v>-0.32725137370682761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-1.3429695242020991</v>
      </c>
      <c r="AS454">
        <f>_xlfn.RANK.AVG(Table2[[#This Row],[1Y Return vs Nifty Z-Score]],Table2[1Y Return vs Nifty Z-Score])</f>
        <v>393</v>
      </c>
      <c r="AT454">
        <f>_xlfn.RANK.AVG(Table2[[#This Row],[6M Return vs Nifty Z-Score]],Table2[6M Return vs Nifty Z-Score])</f>
        <v>501</v>
      </c>
      <c r="AU454">
        <f>_xlfn.RANK.AVG(Table2[[#This Row],[Sharpe Ratio Z-Score]],Table2[Sharpe Ratio Z-Score])</f>
        <v>425</v>
      </c>
      <c r="AV454">
        <f>(Table2[[#This Row],[Rank 1Y]]+Table2[[#This Row],[Rank 6M]]+Table2[[#This Row],[Rank Sharpe]])/3</f>
        <v>439.66666666666669</v>
      </c>
    </row>
    <row r="455" spans="1:48" x14ac:dyDescent="0.3">
      <c r="A455" t="s">
        <v>16</v>
      </c>
      <c r="B455" t="s">
        <v>17</v>
      </c>
      <c r="C455" t="s">
        <v>10459</v>
      </c>
      <c r="D455" t="s">
        <v>18</v>
      </c>
      <c r="E455">
        <v>2030656.86336546</v>
      </c>
      <c r="F455">
        <v>3001.35</v>
      </c>
      <c r="G455">
        <v>-3.4667562193882602</v>
      </c>
      <c r="H455">
        <f>(Table2[[#This Row],[1Y Return vs Nifty]]-AVERAGE(Table2[1Y Return vs Nifty]))/_xlfn.STDEV.P(Table2[1Y Return vs Nifty])</f>
        <v>-0.58105086759290436</v>
      </c>
      <c r="I455">
        <v>3.4728686206793098</v>
      </c>
      <c r="J455">
        <f>(Table2[[#This Row],[1M Return vs Nifty]]-AVERAGE(Table2[1M Return vs Nifty]))/_xlfn.STDEV.P(Table2[1M Return vs Nifty])</f>
        <v>0.66882039978771135</v>
      </c>
      <c r="K455">
        <v>-0.66335479544868403</v>
      </c>
      <c r="L455">
        <f>(Table2[[#This Row],[6M Return vs Nifty]]-AVERAGE(Table2[6M Return vs Nifty]))/_xlfn.STDEV.P(Table2[6M Return vs Nifty])</f>
        <v>-0.29869737921124151</v>
      </c>
      <c r="M455">
        <v>-2.66699422651525</v>
      </c>
      <c r="N455">
        <f>(Table2[[#This Row],[1W Return vs Nifty]]-AVERAGE(Table2[1W Return vs Nifty]))/_xlfn.STDEV.P(Table2[1W Return vs Nifty])</f>
        <v>-1.6561935633085091E-2</v>
      </c>
      <c r="O455">
        <v>3098.08</v>
      </c>
      <c r="P455">
        <v>3020.9609991274001</v>
      </c>
      <c r="Q455">
        <v>2797.7686200254402</v>
      </c>
      <c r="R455">
        <v>28.623921588179801</v>
      </c>
      <c r="S455" s="2">
        <f>(Table2[[#This Row],[Close Price]]-Table2[[#This Row],[20D EMA]])/Table2[[#This Row],[20D EMA]]</f>
        <v>-3.1222563652326608E-2</v>
      </c>
      <c r="T455" s="2">
        <f>(Table2[[#This Row],[Close Price]]-Table2[[#This Row],[50D EMA]])/Table2[[#This Row],[50D EMA]]</f>
        <v>-6.4916426041464279E-3</v>
      </c>
      <c r="U455" s="2">
        <f>(Table2[[#This Row],[Close Price]]-Table2[[#This Row],[200D EMA]])/Table2[[#This Row],[200D EMA]]</f>
        <v>7.2765624189718922E-2</v>
      </c>
      <c r="V455">
        <v>0.86277540330750502</v>
      </c>
      <c r="W455">
        <v>2998.55</v>
      </c>
      <c r="X455">
        <v>3075</v>
      </c>
      <c r="Y455">
        <v>2998.55</v>
      </c>
      <c r="Z455">
        <v>3075</v>
      </c>
      <c r="AA455">
        <v>2998.55</v>
      </c>
      <c r="AB455">
        <v>3217.6</v>
      </c>
      <c r="AC455" s="2">
        <f>(Table2[[#This Row],[Close Price]]/Table2[[#This Row],[Day Low]])-1</f>
        <v>9.337846625867563E-4</v>
      </c>
      <c r="AD455" s="2">
        <f>(Table2[[#This Row],[Day High]]/Table2[[#This Row],[Close Price]])-1</f>
        <v>2.4538957469138811E-2</v>
      </c>
      <c r="AE455" s="2">
        <f>(Table2[[#This Row],[Close Price]]/Table2[[#This Row],[Current Week Low]])-1</f>
        <v>9.337846625867563E-4</v>
      </c>
      <c r="AF455" s="2">
        <f>(Table2[[#This Row],[Current Week High]]/Table2[[#This Row],[Close Price]])-1</f>
        <v>2.4538957469138811E-2</v>
      </c>
      <c r="AG455" s="2">
        <f>(Table2[[#This Row],[Close Price]]/Table2[[#This Row],[Current Month Low]])-1</f>
        <v>9.337846625867563E-4</v>
      </c>
      <c r="AH455" s="2">
        <f>(Table2[[#This Row],[Current Month High]]/Table2[[#This Row],[Close Price]])-1</f>
        <v>7.2050910423642645E-2</v>
      </c>
      <c r="AI455">
        <v>7.20509104236426</v>
      </c>
      <c r="AJ455">
        <v>35.177678692068604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 t="s">
        <v>10505</v>
      </c>
      <c r="AN455">
        <v>-3.33</v>
      </c>
      <c r="AO455" t="s">
        <v>10506</v>
      </c>
      <c r="AP455">
        <v>3.8384735712320997E-2</v>
      </c>
      <c r="AQ455">
        <f>(Table2[[#This Row],[Sharpe Ratio]]-AVERAGE(Table2[Sharpe Ratio]))/_xlfn.STDEV.P(Table2[Sharpe Ratio])</f>
        <v>-0.11000458025877213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-0.33749436290829177</v>
      </c>
      <c r="AS455">
        <f>_xlfn.RANK.AVG(Table2[[#This Row],[1Y Return vs Nifty Z-Score]],Table2[1Y Return vs Nifty Z-Score])</f>
        <v>530</v>
      </c>
      <c r="AT455">
        <f>_xlfn.RANK.AVG(Table2[[#This Row],[6M Return vs Nifty Z-Score]],Table2[6M Return vs Nifty Z-Score])</f>
        <v>425</v>
      </c>
      <c r="AU455">
        <f>_xlfn.RANK.AVG(Table2[[#This Row],[Sharpe Ratio Z-Score]],Table2[Sharpe Ratio Z-Score])</f>
        <v>365</v>
      </c>
      <c r="AV455">
        <f>(Table2[[#This Row],[Rank 1Y]]+Table2[[#This Row],[Rank 6M]]+Table2[[#This Row],[Rank Sharpe]])/3</f>
        <v>440</v>
      </c>
    </row>
    <row r="456" spans="1:48" x14ac:dyDescent="0.3">
      <c r="A456" t="s">
        <v>1589</v>
      </c>
      <c r="B456" t="s">
        <v>1590</v>
      </c>
      <c r="C456" t="s">
        <v>10472</v>
      </c>
      <c r="D456" t="s">
        <v>382</v>
      </c>
      <c r="E456">
        <v>5441.1213740399999</v>
      </c>
      <c r="F456">
        <v>108.9</v>
      </c>
      <c r="G456">
        <v>18.038208436944402</v>
      </c>
      <c r="H456">
        <f>(Table2[[#This Row],[1Y Return vs Nifty]]-AVERAGE(Table2[1Y Return vs Nifty]))/_xlfn.STDEV.P(Table2[1Y Return vs Nifty])</f>
        <v>-0.28775504127798351</v>
      </c>
      <c r="I456">
        <v>3.3125399803980802</v>
      </c>
      <c r="J456">
        <f>(Table2[[#This Row],[1M Return vs Nifty]]-AVERAGE(Table2[1M Return vs Nifty]))/_xlfn.STDEV.P(Table2[1M Return vs Nifty])</f>
        <v>0.65152173694546134</v>
      </c>
      <c r="K456">
        <v>-15.0650472153627</v>
      </c>
      <c r="L456">
        <f>(Table2[[#This Row],[6M Return vs Nifty]]-AVERAGE(Table2[6M Return vs Nifty]))/_xlfn.STDEV.P(Table2[6M Return vs Nifty])</f>
        <v>-0.77424533088686953</v>
      </c>
      <c r="M456">
        <v>-1.75187777115807</v>
      </c>
      <c r="N456">
        <f>(Table2[[#This Row],[1W Return vs Nifty]]-AVERAGE(Table2[1W Return vs Nifty]))/_xlfn.STDEV.P(Table2[1W Return vs Nifty])</f>
        <v>0.21399043117397237</v>
      </c>
      <c r="O456">
        <v>107.61</v>
      </c>
      <c r="P456">
        <v>105.577166695171</v>
      </c>
      <c r="Q456">
        <v>100.39507518040099</v>
      </c>
      <c r="R456">
        <v>51.603903281089799</v>
      </c>
      <c r="S456" s="2">
        <f>(Table2[[#This Row],[Close Price]]-Table2[[#This Row],[20D EMA]])/Table2[[#This Row],[20D EMA]]</f>
        <v>1.1987733482018459E-2</v>
      </c>
      <c r="T456" s="2">
        <f>(Table2[[#This Row],[Close Price]]-Table2[[#This Row],[50D EMA]])/Table2[[#This Row],[50D EMA]]</f>
        <v>3.1473029716954766E-2</v>
      </c>
      <c r="U456" s="2">
        <f>(Table2[[#This Row],[Close Price]]-Table2[[#This Row],[200D EMA]])/Table2[[#This Row],[200D EMA]]</f>
        <v>8.4714561987392509E-2</v>
      </c>
      <c r="V456">
        <v>2.27988866793824</v>
      </c>
      <c r="W456">
        <v>107.7</v>
      </c>
      <c r="X456">
        <v>111.44</v>
      </c>
      <c r="Y456">
        <v>107.7</v>
      </c>
      <c r="Z456">
        <v>111.44</v>
      </c>
      <c r="AA456">
        <v>103.2</v>
      </c>
      <c r="AB456">
        <v>116.8</v>
      </c>
      <c r="AC456" s="2">
        <f>(Table2[[#This Row],[Close Price]]/Table2[[#This Row],[Day Low]])-1</f>
        <v>1.1142061281337101E-2</v>
      </c>
      <c r="AD456" s="2">
        <f>(Table2[[#This Row],[Day High]]/Table2[[#This Row],[Close Price]])-1</f>
        <v>2.3324150596877757E-2</v>
      </c>
      <c r="AE456" s="2">
        <f>(Table2[[#This Row],[Close Price]]/Table2[[#This Row],[Current Week Low]])-1</f>
        <v>1.1142061281337101E-2</v>
      </c>
      <c r="AF456" s="2">
        <f>(Table2[[#This Row],[Current Week High]]/Table2[[#This Row],[Close Price]])-1</f>
        <v>2.3324150596877757E-2</v>
      </c>
      <c r="AG456" s="2">
        <f>(Table2[[#This Row],[Close Price]]/Table2[[#This Row],[Current Month Low]])-1</f>
        <v>5.5232558139534982E-2</v>
      </c>
      <c r="AH456" s="2">
        <f>(Table2[[#This Row],[Current Month High]]/Table2[[#This Row],[Close Price]])-1</f>
        <v>7.2543617998163334E-2</v>
      </c>
      <c r="AI456">
        <v>11.6161616161616</v>
      </c>
      <c r="AJ456">
        <v>46.6666666666666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-0.02</v>
      </c>
      <c r="AM456" t="s">
        <v>10506</v>
      </c>
      <c r="AN456">
        <v>3.68</v>
      </c>
      <c r="AO456" t="s">
        <v>10507</v>
      </c>
      <c r="AP456">
        <v>4.0733377209358997E-2</v>
      </c>
      <c r="AQ456">
        <f>(Table2[[#This Row],[Sharpe Ratio]]-AVERAGE(Table2[Sharpe Ratio]))/_xlfn.STDEV.P(Table2[Sharpe Ratio])</f>
        <v>-8.3267878187556738E-2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-0.27975608223297604</v>
      </c>
      <c r="AS456">
        <f>_xlfn.RANK.AVG(Table2[[#This Row],[1Y Return vs Nifty Z-Score]],Table2[1Y Return vs Nifty Z-Score])</f>
        <v>390</v>
      </c>
      <c r="AT456">
        <f>_xlfn.RANK.AVG(Table2[[#This Row],[6M Return vs Nifty Z-Score]],Table2[6M Return vs Nifty Z-Score])</f>
        <v>574</v>
      </c>
      <c r="AU456">
        <f>_xlfn.RANK.AVG(Table2[[#This Row],[Sharpe Ratio Z-Score]],Table2[Sharpe Ratio Z-Score])</f>
        <v>358</v>
      </c>
      <c r="AV456">
        <f>(Table2[[#This Row],[Rank 1Y]]+Table2[[#This Row],[Rank 6M]]+Table2[[#This Row],[Rank Sharpe]])/3</f>
        <v>440.66666666666669</v>
      </c>
    </row>
    <row r="457" spans="1:48" x14ac:dyDescent="0.3">
      <c r="A457" t="s">
        <v>1512</v>
      </c>
      <c r="B457" t="s">
        <v>1513</v>
      </c>
      <c r="C457" t="s">
        <v>10472</v>
      </c>
      <c r="D457" t="s">
        <v>135</v>
      </c>
      <c r="E457">
        <v>6311.4509170000001</v>
      </c>
      <c r="F457">
        <v>895.75</v>
      </c>
      <c r="G457">
        <v>18.3249870163928</v>
      </c>
      <c r="H457">
        <f>(Table2[[#This Row],[1Y Return vs Nifty]]-AVERAGE(Table2[1Y Return vs Nifty]))/_xlfn.STDEV.P(Table2[1Y Return vs Nifty])</f>
        <v>-0.28384380674340509</v>
      </c>
      <c r="I457">
        <v>-10.1550540539975</v>
      </c>
      <c r="J457">
        <f>(Table2[[#This Row],[1M Return vs Nifty]]-AVERAGE(Table2[1M Return vs Nifty]))/_xlfn.STDEV.P(Table2[1M Return vs Nifty])</f>
        <v>-0.8015646741203164</v>
      </c>
      <c r="K457">
        <v>-6.1034304107969497</v>
      </c>
      <c r="L457">
        <f>(Table2[[#This Row],[6M Return vs Nifty]]-AVERAGE(Table2[6M Return vs Nifty]))/_xlfn.STDEV.P(Table2[6M Return vs Nifty])</f>
        <v>-0.47833021265949571</v>
      </c>
      <c r="M457">
        <v>-3.3808291659879099</v>
      </c>
      <c r="N457">
        <f>(Table2[[#This Row],[1W Return vs Nifty]]-AVERAGE(Table2[1W Return vs Nifty]))/_xlfn.STDEV.P(Table2[1W Return vs Nifty])</f>
        <v>-0.19640389327852859</v>
      </c>
      <c r="O457">
        <v>924.5</v>
      </c>
      <c r="P457">
        <v>908.12911675002101</v>
      </c>
      <c r="Q457">
        <v>833.56626010000502</v>
      </c>
      <c r="R457">
        <v>33.748611325328497</v>
      </c>
      <c r="S457" s="2">
        <f>(Table2[[#This Row],[Close Price]]-Table2[[#This Row],[20D EMA]])/Table2[[#This Row],[20D EMA]]</f>
        <v>-3.1097890751757708E-2</v>
      </c>
      <c r="T457" s="2">
        <f>(Table2[[#This Row],[Close Price]]-Table2[[#This Row],[50D EMA]])/Table2[[#This Row],[50D EMA]]</f>
        <v>-1.3631450111767078E-2</v>
      </c>
      <c r="U457" s="2">
        <f>(Table2[[#This Row],[Close Price]]-Table2[[#This Row],[200D EMA]])/Table2[[#This Row],[200D EMA]]</f>
        <v>7.459963637747842E-2</v>
      </c>
      <c r="V457">
        <v>0.851134395170835</v>
      </c>
      <c r="W457">
        <v>883.35</v>
      </c>
      <c r="X457">
        <v>910.25</v>
      </c>
      <c r="Y457">
        <v>883.35</v>
      </c>
      <c r="Z457">
        <v>910.25</v>
      </c>
      <c r="AA457">
        <v>883.35</v>
      </c>
      <c r="AB457">
        <v>979.8</v>
      </c>
      <c r="AC457" s="2">
        <f>(Table2[[#This Row],[Close Price]]/Table2[[#This Row],[Day Low]])-1</f>
        <v>1.4037470991113299E-2</v>
      </c>
      <c r="AD457" s="2">
        <f>(Table2[[#This Row],[Day High]]/Table2[[#This Row],[Close Price]])-1</f>
        <v>1.6187552330449329E-2</v>
      </c>
      <c r="AE457" s="2">
        <f>(Table2[[#This Row],[Close Price]]/Table2[[#This Row],[Current Week Low]])-1</f>
        <v>1.4037470991113299E-2</v>
      </c>
      <c r="AF457" s="2">
        <f>(Table2[[#This Row],[Current Week High]]/Table2[[#This Row],[Close Price]])-1</f>
        <v>1.6187552330449329E-2</v>
      </c>
      <c r="AG457" s="2">
        <f>(Table2[[#This Row],[Close Price]]/Table2[[#This Row],[Current Month Low]])-1</f>
        <v>1.4037470991113299E-2</v>
      </c>
      <c r="AH457" s="2">
        <f>(Table2[[#This Row],[Current Month High]]/Table2[[#This Row],[Close Price]])-1</f>
        <v>9.3831984370638999E-2</v>
      </c>
      <c r="AI457">
        <v>11.9732068099358</v>
      </c>
      <c r="AJ457">
        <v>45.402158915672402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-0.01</v>
      </c>
      <c r="AM457" t="s">
        <v>10506</v>
      </c>
      <c r="AN457">
        <v>-5.0199999999999996</v>
      </c>
      <c r="AO457" t="s">
        <v>10506</v>
      </c>
      <c r="AP457">
        <v>9.1380050245399996E-3</v>
      </c>
      <c r="AQ457">
        <f>(Table2[[#This Row],[Sharpe Ratio]]-AVERAGE(Table2[Sharpe Ratio]))/_xlfn.STDEV.P(Table2[Sharpe Ratio])</f>
        <v>-0.4429464642978847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-2.2030890510996306</v>
      </c>
      <c r="AS457">
        <f>_xlfn.RANK.AVG(Table2[[#This Row],[1Y Return vs Nifty Z-Score]],Table2[1Y Return vs Nifty Z-Score])</f>
        <v>388</v>
      </c>
      <c r="AT457">
        <f>_xlfn.RANK.AVG(Table2[[#This Row],[6M Return vs Nifty Z-Score]],Table2[6M Return vs Nifty Z-Score])</f>
        <v>483</v>
      </c>
      <c r="AU457">
        <f>_xlfn.RANK.AVG(Table2[[#This Row],[Sharpe Ratio Z-Score]],Table2[Sharpe Ratio Z-Score])</f>
        <v>452</v>
      </c>
      <c r="AV457">
        <f>(Table2[[#This Row],[Rank 1Y]]+Table2[[#This Row],[Rank 6M]]+Table2[[#This Row],[Rank Sharpe]])/3</f>
        <v>441</v>
      </c>
    </row>
    <row r="458" spans="1:48" x14ac:dyDescent="0.3">
      <c r="A458" t="s">
        <v>1248</v>
      </c>
      <c r="B458" t="s">
        <v>1249</v>
      </c>
      <c r="C458" t="s">
        <v>10475</v>
      </c>
      <c r="D458" t="s">
        <v>271</v>
      </c>
      <c r="E458">
        <v>8760.5678141549997</v>
      </c>
      <c r="F458">
        <v>709.95</v>
      </c>
      <c r="G458">
        <v>10.2168346819335</v>
      </c>
      <c r="H458">
        <f>(Table2[[#This Row],[1Y Return vs Nifty]]-AVERAGE(Table2[1Y Return vs Nifty]))/_xlfn.STDEV.P(Table2[1Y Return vs Nifty])</f>
        <v>-0.39442698029548107</v>
      </c>
      <c r="I458">
        <v>-5.0655550190571104</v>
      </c>
      <c r="J458">
        <f>(Table2[[#This Row],[1M Return vs Nifty]]-AVERAGE(Table2[1M Return vs Nifty]))/_xlfn.STDEV.P(Table2[1M Return vs Nifty])</f>
        <v>-0.25243304244827697</v>
      </c>
      <c r="K458">
        <v>3.2182658820122501</v>
      </c>
      <c r="L458">
        <f>(Table2[[#This Row],[6M Return vs Nifty]]-AVERAGE(Table2[6M Return vs Nifty]))/_xlfn.STDEV.P(Table2[6M Return vs Nifty])</f>
        <v>-0.17052516802057005</v>
      </c>
      <c r="M458">
        <v>-2.9573083573205099</v>
      </c>
      <c r="N458">
        <f>(Table2[[#This Row],[1W Return vs Nifty]]-AVERAGE(Table2[1W Return vs Nifty]))/_xlfn.STDEV.P(Table2[1W Return vs Nifty])</f>
        <v>-8.9703020117859009E-2</v>
      </c>
      <c r="O458">
        <v>698.87</v>
      </c>
      <c r="P458">
        <v>677.40232046437598</v>
      </c>
      <c r="Q458">
        <v>642.22177681849303</v>
      </c>
      <c r="R458">
        <v>54.310483027492999</v>
      </c>
      <c r="S458" s="2">
        <f>(Table2[[#This Row],[Close Price]]-Table2[[#This Row],[20D EMA]])/Table2[[#This Row],[20D EMA]]</f>
        <v>1.5854164579964858E-2</v>
      </c>
      <c r="T458" s="2">
        <f>(Table2[[#This Row],[Close Price]]-Table2[[#This Row],[50D EMA]])/Table2[[#This Row],[50D EMA]]</f>
        <v>4.8047782761227974E-2</v>
      </c>
      <c r="U458" s="2">
        <f>(Table2[[#This Row],[Close Price]]-Table2[[#This Row],[200D EMA]])/Table2[[#This Row],[200D EMA]]</f>
        <v>0.10545924418356901</v>
      </c>
      <c r="V458">
        <v>0.65085904135310602</v>
      </c>
      <c r="W458">
        <v>674</v>
      </c>
      <c r="X458">
        <v>712.9</v>
      </c>
      <c r="Y458">
        <v>674</v>
      </c>
      <c r="Z458">
        <v>712.9</v>
      </c>
      <c r="AA458">
        <v>673.3</v>
      </c>
      <c r="AB458">
        <v>759.9</v>
      </c>
      <c r="AC458" s="2">
        <f>(Table2[[#This Row],[Close Price]]/Table2[[#This Row],[Day Low]])-1</f>
        <v>5.3338278931750915E-2</v>
      </c>
      <c r="AD458" s="2">
        <f>(Table2[[#This Row],[Day High]]/Table2[[#This Row],[Close Price]])-1</f>
        <v>4.1552221987462001E-3</v>
      </c>
      <c r="AE458" s="2">
        <f>(Table2[[#This Row],[Close Price]]/Table2[[#This Row],[Current Week Low]])-1</f>
        <v>5.3338278931750915E-2</v>
      </c>
      <c r="AF458" s="2">
        <f>(Table2[[#This Row],[Current Week High]]/Table2[[#This Row],[Close Price]])-1</f>
        <v>4.1552221987462001E-3</v>
      </c>
      <c r="AG458" s="2">
        <f>(Table2[[#This Row],[Close Price]]/Table2[[#This Row],[Current Month Low]])-1</f>
        <v>5.4433387791474885E-2</v>
      </c>
      <c r="AH458" s="2">
        <f>(Table2[[#This Row],[Current Month High]]/Table2[[#This Row],[Close Price]])-1</f>
        <v>7.0357067399112516E-2</v>
      </c>
      <c r="AI458">
        <v>17.994224945418601</v>
      </c>
      <c r="AJ458">
        <v>43.670950116361396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7.0000000000000007E-2</v>
      </c>
      <c r="AM458" t="s">
        <v>10507</v>
      </c>
      <c r="AN458">
        <v>-2.37</v>
      </c>
      <c r="AO458" t="s">
        <v>10506</v>
      </c>
      <c r="AQ458">
        <f>(Table2[[#This Row],[Sharpe Ratio]]-AVERAGE(Table2[Sharpe Ratio]))/_xlfn.STDEV.P(Table2[Sharpe Ratio])</f>
        <v>-0.54697260799606973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-1.4540608188782569</v>
      </c>
      <c r="AS458">
        <f>_xlfn.RANK.AVG(Table2[[#This Row],[1Y Return vs Nifty Z-Score]],Table2[1Y Return vs Nifty Z-Score])</f>
        <v>435</v>
      </c>
      <c r="AT458">
        <f>_xlfn.RANK.AVG(Table2[[#This Row],[6M Return vs Nifty Z-Score]],Table2[6M Return vs Nifty Z-Score])</f>
        <v>384</v>
      </c>
      <c r="AU458">
        <f>_xlfn.RANK.AVG(Table2[[#This Row],[Sharpe Ratio Z-Score]],Table2[Sharpe Ratio Z-Score])</f>
        <v>504.5</v>
      </c>
      <c r="AV458">
        <f>(Table2[[#This Row],[Rank 1Y]]+Table2[[#This Row],[Rank 6M]]+Table2[[#This Row],[Rank Sharpe]])/3</f>
        <v>441.16666666666669</v>
      </c>
    </row>
    <row r="459" spans="1:48" x14ac:dyDescent="0.3">
      <c r="A459" t="s">
        <v>389</v>
      </c>
      <c r="B459" t="s">
        <v>390</v>
      </c>
      <c r="C459" t="s">
        <v>10465</v>
      </c>
      <c r="D459" t="s">
        <v>391</v>
      </c>
      <c r="E459">
        <v>61158.792814350003</v>
      </c>
      <c r="F459">
        <v>3163.65</v>
      </c>
      <c r="G459">
        <v>9.14195354567949</v>
      </c>
      <c r="H459">
        <f>(Table2[[#This Row],[1Y Return vs Nifty]]-AVERAGE(Table2[1Y Return vs Nifty]))/_xlfn.STDEV.P(Table2[1Y Return vs Nifty])</f>
        <v>-0.40908676495851259</v>
      </c>
      <c r="I459">
        <v>-5.9668003282841804</v>
      </c>
      <c r="J459">
        <f>(Table2[[#This Row],[1M Return vs Nifty]]-AVERAGE(Table2[1M Return vs Nifty]))/_xlfn.STDEV.P(Table2[1M Return vs Nifty])</f>
        <v>-0.34967292869150707</v>
      </c>
      <c r="K459">
        <v>7.0431122414471998</v>
      </c>
      <c r="L459">
        <f>(Table2[[#This Row],[6M Return vs Nifty]]-AVERAGE(Table2[6M Return vs Nifty]))/_xlfn.STDEV.P(Table2[6M Return vs Nifty])</f>
        <v>-4.4227660847858688E-2</v>
      </c>
      <c r="M459">
        <v>0.68745016266202397</v>
      </c>
      <c r="N459">
        <f>(Table2[[#This Row],[1W Return vs Nifty]]-AVERAGE(Table2[1W Return vs Nifty]))/_xlfn.STDEV.P(Table2[1W Return vs Nifty])</f>
        <v>0.82854918516477871</v>
      </c>
      <c r="O459">
        <v>3153.87</v>
      </c>
      <c r="P459">
        <v>3032.7174489843101</v>
      </c>
      <c r="Q459">
        <v>2670.9418232958301</v>
      </c>
      <c r="R459">
        <v>51.427607009353899</v>
      </c>
      <c r="S459" s="2">
        <f>(Table2[[#This Row],[Close Price]]-Table2[[#This Row],[20D EMA]])/Table2[[#This Row],[20D EMA]]</f>
        <v>3.1009521635324854E-3</v>
      </c>
      <c r="T459" s="2">
        <f>(Table2[[#This Row],[Close Price]]-Table2[[#This Row],[50D EMA]])/Table2[[#This Row],[50D EMA]]</f>
        <v>4.3173343121542945E-2</v>
      </c>
      <c r="U459" s="2">
        <f>(Table2[[#This Row],[Close Price]]-Table2[[#This Row],[200D EMA]])/Table2[[#This Row],[200D EMA]]</f>
        <v>0.18446982723726599</v>
      </c>
      <c r="V459">
        <v>0.92721523383939397</v>
      </c>
      <c r="W459">
        <v>3103.85</v>
      </c>
      <c r="X459">
        <v>3195</v>
      </c>
      <c r="Y459">
        <v>3103.85</v>
      </c>
      <c r="Z459">
        <v>3195</v>
      </c>
      <c r="AA459">
        <v>3087.7</v>
      </c>
      <c r="AB459">
        <v>3248.85</v>
      </c>
      <c r="AC459" s="2">
        <f>(Table2[[#This Row],[Close Price]]/Table2[[#This Row],[Day Low]])-1</f>
        <v>1.9266394961096722E-2</v>
      </c>
      <c r="AD459" s="2">
        <f>(Table2[[#This Row],[Day High]]/Table2[[#This Row],[Close Price]])-1</f>
        <v>9.9094400455170817E-3</v>
      </c>
      <c r="AE459" s="2">
        <f>(Table2[[#This Row],[Close Price]]/Table2[[#This Row],[Current Week Low]])-1</f>
        <v>1.9266394961096722E-2</v>
      </c>
      <c r="AF459" s="2">
        <f>(Table2[[#This Row],[Current Week High]]/Table2[[#This Row],[Close Price]])-1</f>
        <v>9.9094400455170817E-3</v>
      </c>
      <c r="AG459" s="2">
        <f>(Table2[[#This Row],[Close Price]]/Table2[[#This Row],[Current Month Low]])-1</f>
        <v>2.459759691679908E-2</v>
      </c>
      <c r="AH459" s="2">
        <f>(Table2[[#This Row],[Current Month High]]/Table2[[#This Row],[Close Price]])-1</f>
        <v>2.6930918401213644E-2</v>
      </c>
      <c r="AI459">
        <v>6.3312945490177297</v>
      </c>
      <c r="AJ459">
        <v>44.208679004467101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0.16</v>
      </c>
      <c r="AM459" t="s">
        <v>10507</v>
      </c>
      <c r="AN459">
        <v>1.65</v>
      </c>
      <c r="AO459" t="s">
        <v>10507</v>
      </c>
      <c r="AP459">
        <v>-8.117437474437E-3</v>
      </c>
      <c r="AQ459">
        <f>(Table2[[#This Row],[Sharpe Ratio]]-AVERAGE(Table2[Sharpe Ratio]))/_xlfn.STDEV.P(Table2[Sharpe Ratio])</f>
        <v>-0.63938071183373679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-0.61381888116683625</v>
      </c>
      <c r="AS459">
        <f>_xlfn.RANK.AVG(Table2[[#This Row],[1Y Return vs Nifty Z-Score]],Table2[1Y Return vs Nifty Z-Score])</f>
        <v>443</v>
      </c>
      <c r="AT459">
        <f>_xlfn.RANK.AVG(Table2[[#This Row],[6M Return vs Nifty Z-Score]],Table2[6M Return vs Nifty Z-Score])</f>
        <v>335</v>
      </c>
      <c r="AU459">
        <f>_xlfn.RANK.AVG(Table2[[#This Row],[Sharpe Ratio Z-Score]],Table2[Sharpe Ratio Z-Score])</f>
        <v>548</v>
      </c>
      <c r="AV459">
        <f>(Table2[[#This Row],[Rank 1Y]]+Table2[[#This Row],[Rank 6M]]+Table2[[#This Row],[Rank Sharpe]])/3</f>
        <v>442</v>
      </c>
    </row>
    <row r="460" spans="1:48" x14ac:dyDescent="0.3">
      <c r="A460" t="s">
        <v>1331</v>
      </c>
      <c r="B460" t="s">
        <v>1332</v>
      </c>
      <c r="C460" t="s">
        <v>10466</v>
      </c>
      <c r="D460" t="s">
        <v>62</v>
      </c>
      <c r="E460">
        <v>7947.5742504600003</v>
      </c>
      <c r="F460">
        <v>488.15</v>
      </c>
      <c r="G460">
        <v>18.793079966024099</v>
      </c>
      <c r="H460">
        <f>(Table2[[#This Row],[1Y Return vs Nifty]]-AVERAGE(Table2[1Y Return vs Nifty]))/_xlfn.STDEV.P(Table2[1Y Return vs Nifty])</f>
        <v>-0.27745971308650746</v>
      </c>
      <c r="I460">
        <v>1.2862877556332499</v>
      </c>
      <c r="J460">
        <f>(Table2[[#This Row],[1M Return vs Nifty]]-AVERAGE(Table2[1M Return vs Nifty]))/_xlfn.STDEV.P(Table2[1M Return vs Nifty])</f>
        <v>0.43289920008565352</v>
      </c>
      <c r="K460">
        <v>3.1372815699957002</v>
      </c>
      <c r="L460">
        <f>(Table2[[#This Row],[6M Return vs Nifty]]-AVERAGE(Table2[6M Return vs Nifty]))/_xlfn.STDEV.P(Table2[6M Return vs Nifty])</f>
        <v>-0.17319929287856783</v>
      </c>
      <c r="M460">
        <v>-1.02577441548597</v>
      </c>
      <c r="N460">
        <f>(Table2[[#This Row],[1W Return vs Nifty]]-AVERAGE(Table2[1W Return vs Nifty]))/_xlfn.STDEV.P(Table2[1W Return vs Nifty])</f>
        <v>0.39692326580583276</v>
      </c>
      <c r="O460">
        <v>485.99</v>
      </c>
      <c r="P460">
        <v>472.13629355408602</v>
      </c>
      <c r="Q460">
        <v>430.07122436879598</v>
      </c>
      <c r="R460">
        <v>47.860691983698899</v>
      </c>
      <c r="S460" s="2">
        <f>(Table2[[#This Row],[Close Price]]-Table2[[#This Row],[20D EMA]])/Table2[[#This Row],[20D EMA]]</f>
        <v>4.4445358958002598E-3</v>
      </c>
      <c r="T460" s="2">
        <f>(Table2[[#This Row],[Close Price]]-Table2[[#This Row],[50D EMA]])/Table2[[#This Row],[50D EMA]]</f>
        <v>3.3917550217052922E-2</v>
      </c>
      <c r="U460" s="2">
        <f>(Table2[[#This Row],[Close Price]]-Table2[[#This Row],[200D EMA]])/Table2[[#This Row],[200D EMA]]</f>
        <v>0.13504455155409353</v>
      </c>
      <c r="V460">
        <v>0.71538163278182398</v>
      </c>
      <c r="W460">
        <v>471.55</v>
      </c>
      <c r="X460">
        <v>493.6</v>
      </c>
      <c r="Y460">
        <v>471.55</v>
      </c>
      <c r="Z460">
        <v>493.6</v>
      </c>
      <c r="AA460">
        <v>464.35</v>
      </c>
      <c r="AB460">
        <v>521.65</v>
      </c>
      <c r="AC460" s="2">
        <f>(Table2[[#This Row],[Close Price]]/Table2[[#This Row],[Day Low]])-1</f>
        <v>3.520305375888011E-2</v>
      </c>
      <c r="AD460" s="2">
        <f>(Table2[[#This Row],[Day High]]/Table2[[#This Row],[Close Price]])-1</f>
        <v>1.1164601044761024E-2</v>
      </c>
      <c r="AE460" s="2">
        <f>(Table2[[#This Row],[Close Price]]/Table2[[#This Row],[Current Week Low]])-1</f>
        <v>3.520305375888011E-2</v>
      </c>
      <c r="AF460" s="2">
        <f>(Table2[[#This Row],[Current Week High]]/Table2[[#This Row],[Close Price]])-1</f>
        <v>1.1164601044761024E-2</v>
      </c>
      <c r="AG460" s="2">
        <f>(Table2[[#This Row],[Close Price]]/Table2[[#This Row],[Current Month Low]])-1</f>
        <v>5.1254441692688557E-2</v>
      </c>
      <c r="AH460" s="2">
        <f>(Table2[[#This Row],[Current Month High]]/Table2[[#This Row],[Close Price]])-1</f>
        <v>6.8626446788896844E-2</v>
      </c>
      <c r="AI460">
        <v>6.86264467888968</v>
      </c>
      <c r="AJ460">
        <v>46.3718140929535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0.01</v>
      </c>
      <c r="AM460" t="s">
        <v>10507</v>
      </c>
      <c r="AN460">
        <v>-1.79</v>
      </c>
      <c r="AO460" t="s">
        <v>10506</v>
      </c>
      <c r="AP460">
        <v>-1.1977732840759999E-2</v>
      </c>
      <c r="AQ460">
        <f>(Table2[[#This Row],[Sharpe Ratio]]-AVERAGE(Table2[Sharpe Ratio]))/_xlfn.STDEV.P(Table2[Sharpe Ratio])</f>
        <v>-0.68332593176042089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-0.30416247183400985</v>
      </c>
      <c r="AS460">
        <f>_xlfn.RANK.AVG(Table2[[#This Row],[1Y Return vs Nifty Z-Score]],Table2[1Y Return vs Nifty Z-Score])</f>
        <v>385</v>
      </c>
      <c r="AT460">
        <f>_xlfn.RANK.AVG(Table2[[#This Row],[6M Return vs Nifty Z-Score]],Table2[6M Return vs Nifty Z-Score])</f>
        <v>386</v>
      </c>
      <c r="AU460">
        <f>_xlfn.RANK.AVG(Table2[[#This Row],[Sharpe Ratio Z-Score]],Table2[Sharpe Ratio Z-Score])</f>
        <v>556</v>
      </c>
      <c r="AV460">
        <f>(Table2[[#This Row],[Rank 1Y]]+Table2[[#This Row],[Rank 6M]]+Table2[[#This Row],[Rank Sharpe]])/3</f>
        <v>442.33333333333331</v>
      </c>
    </row>
    <row r="461" spans="1:48" x14ac:dyDescent="0.3">
      <c r="A461" t="s">
        <v>139</v>
      </c>
      <c r="B461" t="s">
        <v>140</v>
      </c>
      <c r="C461" t="s">
        <v>10468</v>
      </c>
      <c r="D461" t="s">
        <v>132</v>
      </c>
      <c r="E461">
        <v>200135.97766531201</v>
      </c>
      <c r="F461">
        <v>160.32</v>
      </c>
      <c r="G461">
        <v>14.6763014144629</v>
      </c>
      <c r="H461">
        <f>(Table2[[#This Row],[1Y Return vs Nifty]]-AVERAGE(Table2[1Y Return vs Nifty]))/_xlfn.STDEV.P(Table2[1Y Return vs Nifty])</f>
        <v>-0.3336064673979649</v>
      </c>
      <c r="I461">
        <v>-15.2296806572813</v>
      </c>
      <c r="J461">
        <f>(Table2[[#This Row],[1M Return vs Nifty]]-AVERAGE(Table2[1M Return vs Nifty]))/_xlfn.STDEV.P(Table2[1M Return vs Nifty])</f>
        <v>-1.34909164438925</v>
      </c>
      <c r="K461">
        <v>9.6112025194392299</v>
      </c>
      <c r="L461">
        <f>(Table2[[#This Row],[6M Return vs Nifty]]-AVERAGE(Table2[6M Return vs Nifty]))/_xlfn.STDEV.P(Table2[6M Return vs Nifty])</f>
        <v>4.0571405526348428E-2</v>
      </c>
      <c r="M461">
        <v>-6.1029292995208504</v>
      </c>
      <c r="N461">
        <f>(Table2[[#This Row],[1W Return vs Nifty]]-AVERAGE(Table2[1W Return vs Nifty]))/_xlfn.STDEV.P(Table2[1W Return vs Nifty])</f>
        <v>-0.88220363471894736</v>
      </c>
      <c r="O461">
        <v>169.34</v>
      </c>
      <c r="P461">
        <v>169.79203350196701</v>
      </c>
      <c r="Q461">
        <v>151.91743160969099</v>
      </c>
      <c r="R461">
        <v>25.116075458269499</v>
      </c>
      <c r="S461" s="2">
        <f>(Table2[[#This Row],[Close Price]]-Table2[[#This Row],[20D EMA]])/Table2[[#This Row],[20D EMA]]</f>
        <v>-5.3265619463800699E-2</v>
      </c>
      <c r="T461" s="2">
        <f>(Table2[[#This Row],[Close Price]]-Table2[[#This Row],[50D EMA]])/Table2[[#This Row],[50D EMA]]</f>
        <v>-5.5786089056158734E-2</v>
      </c>
      <c r="U461" s="2">
        <f>(Table2[[#This Row],[Close Price]]-Table2[[#This Row],[200D EMA]])/Table2[[#This Row],[200D EMA]]</f>
        <v>5.5310100370160487E-2</v>
      </c>
      <c r="V461">
        <v>0.82007910830904895</v>
      </c>
      <c r="W461">
        <v>156.41</v>
      </c>
      <c r="X461">
        <v>160.69999999999999</v>
      </c>
      <c r="Y461">
        <v>156.41</v>
      </c>
      <c r="Z461">
        <v>160.69999999999999</v>
      </c>
      <c r="AA461">
        <v>156.41</v>
      </c>
      <c r="AB461">
        <v>178.19</v>
      </c>
      <c r="AC461" s="2">
        <f>(Table2[[#This Row],[Close Price]]/Table2[[#This Row],[Day Low]])-1</f>
        <v>2.4998401636723955E-2</v>
      </c>
      <c r="AD461" s="2">
        <f>(Table2[[#This Row],[Day High]]/Table2[[#This Row],[Close Price]])-1</f>
        <v>2.3702594810379729E-3</v>
      </c>
      <c r="AE461" s="2">
        <f>(Table2[[#This Row],[Close Price]]/Table2[[#This Row],[Current Week Low]])-1</f>
        <v>2.4998401636723955E-2</v>
      </c>
      <c r="AF461" s="2">
        <f>(Table2[[#This Row],[Current Week High]]/Table2[[#This Row],[Close Price]])-1</f>
        <v>2.3702594810379729E-3</v>
      </c>
      <c r="AG461" s="2">
        <f>(Table2[[#This Row],[Close Price]]/Table2[[#This Row],[Current Month Low]])-1</f>
        <v>2.4998401636723955E-2</v>
      </c>
      <c r="AH461" s="2">
        <f>(Table2[[#This Row],[Current Month High]]/Table2[[#This Row],[Close Price]])-1</f>
        <v>0.11146457085828354</v>
      </c>
      <c r="AI461">
        <v>15.1447105788423</v>
      </c>
      <c r="AJ461">
        <v>40.201136860515902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-0.05</v>
      </c>
      <c r="AM461" t="s">
        <v>10506</v>
      </c>
      <c r="AN461">
        <v>-9.1</v>
      </c>
      <c r="AO461" t="s">
        <v>10506</v>
      </c>
      <c r="AP461">
        <v>-3.5967082225069003E-2</v>
      </c>
      <c r="AQ461">
        <f>(Table2[[#This Row],[Sharpe Ratio]]-AVERAGE(Table2[Sharpe Ratio]))/_xlfn.STDEV.P(Table2[Sharpe Ratio])</f>
        <v>-0.95641830800407679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412</v>
      </c>
      <c r="AT461">
        <f>_xlfn.RANK.AVG(Table2[[#This Row],[6M Return vs Nifty Z-Score]],Table2[6M Return vs Nifty Z-Score])</f>
        <v>309</v>
      </c>
      <c r="AU461">
        <f>_xlfn.RANK.AVG(Table2[[#This Row],[Sharpe Ratio Z-Score]],Table2[Sharpe Ratio Z-Score])</f>
        <v>607</v>
      </c>
      <c r="AV461">
        <f>(Table2[[#This Row],[Rank 1Y]]+Table2[[#This Row],[Rank 6M]]+Table2[[#This Row],[Rank Sharpe]])/3</f>
        <v>442.66666666666669</v>
      </c>
    </row>
    <row r="462" spans="1:48" x14ac:dyDescent="0.3">
      <c r="A462" t="s">
        <v>666</v>
      </c>
      <c r="B462" t="s">
        <v>667</v>
      </c>
      <c r="C462" t="s">
        <v>10475</v>
      </c>
      <c r="D462" t="s">
        <v>271</v>
      </c>
      <c r="E462">
        <v>25835.783295360001</v>
      </c>
      <c r="F462">
        <v>517.6</v>
      </c>
      <c r="G462">
        <v>1.76190072333846</v>
      </c>
      <c r="H462">
        <f>(Table2[[#This Row],[1Y Return vs Nifty]]-AVERAGE(Table2[1Y Return vs Nifty]))/_xlfn.STDEV.P(Table2[1Y Return vs Nifty])</f>
        <v>-0.50973974092789531</v>
      </c>
      <c r="I462">
        <v>-2.5468576047209002</v>
      </c>
      <c r="J462">
        <f>(Table2[[#This Row],[1M Return vs Nifty]]-AVERAGE(Table2[1M Return vs Nifty]))/_xlfn.STDEV.P(Table2[1M Return vs Nifty])</f>
        <v>1.9321881037780712E-2</v>
      </c>
      <c r="K462">
        <v>17.007522263775599</v>
      </c>
      <c r="L462">
        <f>(Table2[[#This Row],[6M Return vs Nifty]]-AVERAGE(Table2[6M Return vs Nifty]))/_xlfn.STDEV.P(Table2[6M Return vs Nifty])</f>
        <v>0.28479997268374679</v>
      </c>
      <c r="M462">
        <v>-0.410999254291532</v>
      </c>
      <c r="N462">
        <f>(Table2[[#This Row],[1W Return vs Nifty]]-AVERAGE(Table2[1W Return vs Nifty]))/_xlfn.STDEV.P(Table2[1W Return vs Nifty])</f>
        <v>0.55180832730573337</v>
      </c>
      <c r="O462">
        <v>495.13</v>
      </c>
      <c r="P462">
        <v>471.173002791432</v>
      </c>
      <c r="Q462">
        <v>427.627687078397</v>
      </c>
      <c r="R462">
        <v>68.1519222242068</v>
      </c>
      <c r="S462" s="2">
        <f>(Table2[[#This Row],[Close Price]]-Table2[[#This Row],[20D EMA]])/Table2[[#This Row],[20D EMA]]</f>
        <v>4.5382020883404414E-2</v>
      </c>
      <c r="T462" s="2">
        <f>(Table2[[#This Row],[Close Price]]-Table2[[#This Row],[50D EMA]])/Table2[[#This Row],[50D EMA]]</f>
        <v>9.8534926520650545E-2</v>
      </c>
      <c r="U462" s="2">
        <f>(Table2[[#This Row],[Close Price]]-Table2[[#This Row],[200D EMA]])/Table2[[#This Row],[200D EMA]]</f>
        <v>0.21039870812927133</v>
      </c>
      <c r="V462">
        <v>0.905547319636546</v>
      </c>
      <c r="W462">
        <v>487.35</v>
      </c>
      <c r="X462">
        <v>522.5</v>
      </c>
      <c r="Y462">
        <v>487.35</v>
      </c>
      <c r="Z462">
        <v>522.5</v>
      </c>
      <c r="AA462">
        <v>477</v>
      </c>
      <c r="AB462">
        <v>522.5</v>
      </c>
      <c r="AC462" s="2">
        <f>(Table2[[#This Row],[Close Price]]/Table2[[#This Row],[Day Low]])-1</f>
        <v>6.2070380629937416E-2</v>
      </c>
      <c r="AD462" s="2">
        <f>(Table2[[#This Row],[Day High]]/Table2[[#This Row],[Close Price]])-1</f>
        <v>9.4667697063368639E-3</v>
      </c>
      <c r="AE462" s="2">
        <f>(Table2[[#This Row],[Close Price]]/Table2[[#This Row],[Current Week Low]])-1</f>
        <v>6.2070380629937416E-2</v>
      </c>
      <c r="AF462" s="2">
        <f>(Table2[[#This Row],[Current Week High]]/Table2[[#This Row],[Close Price]])-1</f>
        <v>9.4667697063368639E-3</v>
      </c>
      <c r="AG462" s="2">
        <f>(Table2[[#This Row],[Close Price]]/Table2[[#This Row],[Current Month Low]])-1</f>
        <v>8.5115303983228641E-2</v>
      </c>
      <c r="AH462" s="2">
        <f>(Table2[[#This Row],[Current Month High]]/Table2[[#This Row],[Close Price]])-1</f>
        <v>9.4667697063368639E-3</v>
      </c>
      <c r="AI462">
        <v>0.94667697063368605</v>
      </c>
      <c r="AJ462">
        <v>54.001785182981202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0.24</v>
      </c>
      <c r="AM462" t="s">
        <v>10507</v>
      </c>
      <c r="AN462">
        <v>4.87</v>
      </c>
      <c r="AO462" t="s">
        <v>10507</v>
      </c>
      <c r="AP462">
        <v>-3.2141938225886998E-2</v>
      </c>
      <c r="AQ462">
        <f>(Table2[[#This Row],[Sharpe Ratio]]-AVERAGE(Table2[Sharpe Ratio]))/_xlfn.STDEV.P(Table2[Sharpe Ratio])</f>
        <v>-0.91287324775771417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-0.56668280765834844</v>
      </c>
      <c r="AS462">
        <f>_xlfn.RANK.AVG(Table2[[#This Row],[1Y Return vs Nifty Z-Score]],Table2[1Y Return vs Nifty Z-Score])</f>
        <v>488</v>
      </c>
      <c r="AT462">
        <f>_xlfn.RANK.AVG(Table2[[#This Row],[6M Return vs Nifty Z-Score]],Table2[6M Return vs Nifty Z-Score])</f>
        <v>241</v>
      </c>
      <c r="AU462">
        <f>_xlfn.RANK.AVG(Table2[[#This Row],[Sharpe Ratio Z-Score]],Table2[Sharpe Ratio Z-Score])</f>
        <v>599</v>
      </c>
      <c r="AV462">
        <f>(Table2[[#This Row],[Rank 1Y]]+Table2[[#This Row],[Rank 6M]]+Table2[[#This Row],[Rank Sharpe]])/3</f>
        <v>442.66666666666669</v>
      </c>
    </row>
    <row r="463" spans="1:48" x14ac:dyDescent="0.3">
      <c r="A463" t="s">
        <v>449</v>
      </c>
      <c r="B463" t="s">
        <v>450</v>
      </c>
      <c r="C463" t="s">
        <v>10470</v>
      </c>
      <c r="D463" t="s">
        <v>80</v>
      </c>
      <c r="E463">
        <v>49482.882736815001</v>
      </c>
      <c r="F463">
        <v>2635.05</v>
      </c>
      <c r="G463">
        <v>21.8896148659455</v>
      </c>
      <c r="H463">
        <f>(Table2[[#This Row],[1Y Return vs Nifty]]-AVERAGE(Table2[1Y Return vs Nifty]))/_xlfn.STDEV.P(Table2[1Y Return vs Nifty])</f>
        <v>-0.23522756917465981</v>
      </c>
      <c r="I463">
        <v>-1.86984533248079</v>
      </c>
      <c r="J463">
        <f>(Table2[[#This Row],[1M Return vs Nifty]]-AVERAGE(Table2[1M Return vs Nifty]))/_xlfn.STDEV.P(Table2[1M Return vs Nifty])</f>
        <v>9.236813788250002E-2</v>
      </c>
      <c r="K463">
        <v>5.7266517244720196</v>
      </c>
      <c r="L463">
        <f>(Table2[[#This Row],[6M Return vs Nifty]]-AVERAGE(Table2[6M Return vs Nifty]))/_xlfn.STDEV.P(Table2[6M Return vs Nifty])</f>
        <v>-8.7697558972035058E-2</v>
      </c>
      <c r="M463">
        <v>-2.66973529361782</v>
      </c>
      <c r="N463">
        <f>(Table2[[#This Row],[1W Return vs Nifty]]-AVERAGE(Table2[1W Return vs Nifty]))/_xlfn.STDEV.P(Table2[1W Return vs Nifty])</f>
        <v>-1.7252513869740041E-2</v>
      </c>
      <c r="O463">
        <v>2658.68</v>
      </c>
      <c r="P463">
        <v>2610.3890877847198</v>
      </c>
      <c r="Q463">
        <v>2410.8167493897399</v>
      </c>
      <c r="R463">
        <v>41.709113722962698</v>
      </c>
      <c r="S463" s="2">
        <f>(Table2[[#This Row],[Close Price]]-Table2[[#This Row],[20D EMA]])/Table2[[#This Row],[20D EMA]]</f>
        <v>-8.8878691681585058E-3</v>
      </c>
      <c r="T463" s="2">
        <f>(Table2[[#This Row],[Close Price]]-Table2[[#This Row],[50D EMA]])/Table2[[#This Row],[50D EMA]]</f>
        <v>9.4472170185972686E-3</v>
      </c>
      <c r="U463" s="2">
        <f>(Table2[[#This Row],[Close Price]]-Table2[[#This Row],[200D EMA]])/Table2[[#This Row],[200D EMA]]</f>
        <v>9.3011321025134472E-2</v>
      </c>
      <c r="V463">
        <v>0.68614191044199602</v>
      </c>
      <c r="W463">
        <v>2620</v>
      </c>
      <c r="X463">
        <v>2670.9</v>
      </c>
      <c r="Y463">
        <v>2620</v>
      </c>
      <c r="Z463">
        <v>2670.9</v>
      </c>
      <c r="AA463">
        <v>2586.5</v>
      </c>
      <c r="AB463">
        <v>2844</v>
      </c>
      <c r="AC463" s="2">
        <f>(Table2[[#This Row],[Close Price]]/Table2[[#This Row],[Day Low]])-1</f>
        <v>5.744274809160288E-3</v>
      </c>
      <c r="AD463" s="2">
        <f>(Table2[[#This Row],[Day High]]/Table2[[#This Row],[Close Price]])-1</f>
        <v>1.3605054932543936E-2</v>
      </c>
      <c r="AE463" s="2">
        <f>(Table2[[#This Row],[Close Price]]/Table2[[#This Row],[Current Week Low]])-1</f>
        <v>5.744274809160288E-3</v>
      </c>
      <c r="AF463" s="2">
        <f>(Table2[[#This Row],[Current Week High]]/Table2[[#This Row],[Close Price]])-1</f>
        <v>1.3605054932543936E-2</v>
      </c>
      <c r="AG463" s="2">
        <f>(Table2[[#This Row],[Close Price]]/Table2[[#This Row],[Current Month Low]])-1</f>
        <v>1.877053933887507E-2</v>
      </c>
      <c r="AH463" s="2">
        <f>(Table2[[#This Row],[Current Month High]]/Table2[[#This Row],[Close Price]])-1</f>
        <v>7.9296408037798027E-2</v>
      </c>
      <c r="AI463">
        <v>7.9296408037798001</v>
      </c>
      <c r="AJ463">
        <v>48.570703653585902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-0.02</v>
      </c>
      <c r="AM463" t="s">
        <v>10506</v>
      </c>
      <c r="AN463">
        <v>-4.79</v>
      </c>
      <c r="AO463" t="s">
        <v>10506</v>
      </c>
      <c r="AP463">
        <v>-4.1048915227266003E-2</v>
      </c>
      <c r="AQ463">
        <f>(Table2[[#This Row],[Sharpe Ratio]]-AVERAGE(Table2[Sharpe Ratio]))/_xlfn.STDEV.P(Table2[Sharpe Ratio])</f>
        <v>-1.0142693913332124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-1.2620788954671471</v>
      </c>
      <c r="AS463">
        <f>_xlfn.RANK.AVG(Table2[[#This Row],[1Y Return vs Nifty Z-Score]],Table2[1Y Return vs Nifty Z-Score])</f>
        <v>369</v>
      </c>
      <c r="AT463">
        <f>_xlfn.RANK.AVG(Table2[[#This Row],[6M Return vs Nifty Z-Score]],Table2[6M Return vs Nifty Z-Score])</f>
        <v>347</v>
      </c>
      <c r="AU463">
        <f>_xlfn.RANK.AVG(Table2[[#This Row],[Sharpe Ratio Z-Score]],Table2[Sharpe Ratio Z-Score])</f>
        <v>617</v>
      </c>
      <c r="AV463">
        <f>(Table2[[#This Row],[Rank 1Y]]+Table2[[#This Row],[Rank 6M]]+Table2[[#This Row],[Rank Sharpe]])/3</f>
        <v>444.33333333333331</v>
      </c>
    </row>
    <row r="464" spans="1:48" x14ac:dyDescent="0.3">
      <c r="A464" t="s">
        <v>706</v>
      </c>
      <c r="B464" t="s">
        <v>707</v>
      </c>
      <c r="C464" t="s">
        <v>10463</v>
      </c>
      <c r="D464" t="s">
        <v>281</v>
      </c>
      <c r="E464">
        <v>22991.681557125001</v>
      </c>
      <c r="F464">
        <v>1719.45</v>
      </c>
      <c r="G464">
        <v>-1.6391338181583599</v>
      </c>
      <c r="H464">
        <f>(Table2[[#This Row],[1Y Return vs Nifty]]-AVERAGE(Table2[1Y Return vs Nifty]))/_xlfn.STDEV.P(Table2[1Y Return vs Nifty])</f>
        <v>-0.55612480838161737</v>
      </c>
      <c r="I464">
        <v>-9.5420297154499405</v>
      </c>
      <c r="J464">
        <f>(Table2[[#This Row],[1M Return vs Nifty]]-AVERAGE(Table2[1M Return vs Nifty]))/_xlfn.STDEV.P(Table2[1M Return vs Nifty])</f>
        <v>-0.73542239705723877</v>
      </c>
      <c r="K464">
        <v>-6.9977493783692202</v>
      </c>
      <c r="L464">
        <f>(Table2[[#This Row],[6M Return vs Nifty]]-AVERAGE(Table2[6M Return vs Nifty]))/_xlfn.STDEV.P(Table2[6M Return vs Nifty])</f>
        <v>-0.50786087758229204</v>
      </c>
      <c r="M464">
        <v>1.40765850819738</v>
      </c>
      <c r="N464">
        <f>(Table2[[#This Row],[1W Return vs Nifty]]-AVERAGE(Table2[1W Return vs Nifty]))/_xlfn.STDEV.P(Table2[1W Return vs Nifty])</f>
        <v>1.0099968442963827</v>
      </c>
      <c r="O464">
        <v>1706.66</v>
      </c>
      <c r="P464">
        <v>1705.26413737046</v>
      </c>
      <c r="Q464">
        <v>1592.7901793885001</v>
      </c>
      <c r="R464">
        <v>57.622983377664802</v>
      </c>
      <c r="S464" s="2">
        <f>(Table2[[#This Row],[Close Price]]-Table2[[#This Row],[20D EMA]])/Table2[[#This Row],[20D EMA]]</f>
        <v>7.494169899101147E-3</v>
      </c>
      <c r="T464" s="2">
        <f>(Table2[[#This Row],[Close Price]]-Table2[[#This Row],[50D EMA]])/Table2[[#This Row],[50D EMA]]</f>
        <v>8.318865282310333E-3</v>
      </c>
      <c r="U464" s="2">
        <f>(Table2[[#This Row],[Close Price]]-Table2[[#This Row],[200D EMA]])/Table2[[#This Row],[200D EMA]]</f>
        <v>7.9520719207426871E-2</v>
      </c>
      <c r="V464">
        <v>0.74670256652228695</v>
      </c>
      <c r="W464">
        <v>1664.85</v>
      </c>
      <c r="X464">
        <v>1725</v>
      </c>
      <c r="Y464">
        <v>1664.85</v>
      </c>
      <c r="Z464">
        <v>1725</v>
      </c>
      <c r="AA464">
        <v>1636</v>
      </c>
      <c r="AB464">
        <v>1807.9</v>
      </c>
      <c r="AC464" s="2">
        <f>(Table2[[#This Row],[Close Price]]/Table2[[#This Row],[Day Low]])-1</f>
        <v>3.2795747364627426E-2</v>
      </c>
      <c r="AD464" s="2">
        <f>(Table2[[#This Row],[Day High]]/Table2[[#This Row],[Close Price]])-1</f>
        <v>3.2277763238244273E-3</v>
      </c>
      <c r="AE464" s="2">
        <f>(Table2[[#This Row],[Close Price]]/Table2[[#This Row],[Current Week Low]])-1</f>
        <v>3.2795747364627426E-2</v>
      </c>
      <c r="AF464" s="2">
        <f>(Table2[[#This Row],[Current Week High]]/Table2[[#This Row],[Close Price]])-1</f>
        <v>3.2277763238244273E-3</v>
      </c>
      <c r="AG464" s="2">
        <f>(Table2[[#This Row],[Close Price]]/Table2[[#This Row],[Current Month Low]])-1</f>
        <v>5.1008557457212778E-2</v>
      </c>
      <c r="AH464" s="2">
        <f>(Table2[[#This Row],[Current Month High]]/Table2[[#This Row],[Close Price]])-1</f>
        <v>5.1440867719328986E-2</v>
      </c>
      <c r="AI464">
        <v>9.6338945593067393</v>
      </c>
      <c r="AJ464">
        <v>50.663745892661503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-0.11</v>
      </c>
      <c r="AM464" t="s">
        <v>10506</v>
      </c>
      <c r="AN464">
        <v>-0.27</v>
      </c>
      <c r="AO464" t="s">
        <v>10506</v>
      </c>
      <c r="AP464">
        <v>5.0331265090583999E-2</v>
      </c>
      <c r="AQ464">
        <f>(Table2[[#This Row],[Sharpe Ratio]]-AVERAGE(Table2[Sharpe Ratio]))/_xlfn.STDEV.P(Table2[Sharpe Ratio])</f>
        <v>2.5993526380519775E-2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-0.76341771234424582</v>
      </c>
      <c r="AS464">
        <f>_xlfn.RANK.AVG(Table2[[#This Row],[1Y Return vs Nifty Z-Score]],Table2[1Y Return vs Nifty Z-Score])</f>
        <v>511</v>
      </c>
      <c r="AT464">
        <f>_xlfn.RANK.AVG(Table2[[#This Row],[6M Return vs Nifty Z-Score]],Table2[6M Return vs Nifty Z-Score])</f>
        <v>494</v>
      </c>
      <c r="AU464">
        <f>_xlfn.RANK.AVG(Table2[[#This Row],[Sharpe Ratio Z-Score]],Table2[Sharpe Ratio Z-Score])</f>
        <v>328</v>
      </c>
      <c r="AV464">
        <f>(Table2[[#This Row],[Rank 1Y]]+Table2[[#This Row],[Rank 6M]]+Table2[[#This Row],[Rank Sharpe]])/3</f>
        <v>444.33333333333331</v>
      </c>
    </row>
    <row r="465" spans="1:48" x14ac:dyDescent="0.3">
      <c r="A465" t="s">
        <v>1499</v>
      </c>
      <c r="B465" t="s">
        <v>1500</v>
      </c>
      <c r="C465" t="s">
        <v>10469</v>
      </c>
      <c r="D465" t="s">
        <v>132</v>
      </c>
      <c r="E465">
        <v>6389.4693626400003</v>
      </c>
      <c r="F465">
        <v>588.9</v>
      </c>
      <c r="G465">
        <v>26.938893436690702</v>
      </c>
      <c r="H465">
        <f>(Table2[[#This Row],[1Y Return vs Nifty]]-AVERAGE(Table2[1Y Return vs Nifty]))/_xlfn.STDEV.P(Table2[1Y Return vs Nifty])</f>
        <v>-0.16636289748756455</v>
      </c>
      <c r="I465">
        <v>-9.7777992008884596</v>
      </c>
      <c r="J465">
        <f>(Table2[[#This Row],[1M Return vs Nifty]]-AVERAGE(Table2[1M Return vs Nifty]))/_xlfn.STDEV.P(Table2[1M Return vs Nifty])</f>
        <v>-0.76086075186357727</v>
      </c>
      <c r="K465">
        <v>-36.063912939709603</v>
      </c>
      <c r="L465">
        <f>(Table2[[#This Row],[6M Return vs Nifty]]-AVERAGE(Table2[6M Return vs Nifty]))/_xlfn.STDEV.P(Table2[6M Return vs Nifty])</f>
        <v>-1.4676338085436049</v>
      </c>
      <c r="M465">
        <v>-5.3239699283636801</v>
      </c>
      <c r="N465">
        <f>(Table2[[#This Row],[1W Return vs Nifty]]-AVERAGE(Table2[1W Return vs Nifty]))/_xlfn.STDEV.P(Table2[1W Return vs Nifty])</f>
        <v>-0.68595437527717884</v>
      </c>
      <c r="O465">
        <v>620.05999999999995</v>
      </c>
      <c r="P465">
        <v>612.86801676948005</v>
      </c>
      <c r="Q465">
        <v>575.56033684633701</v>
      </c>
      <c r="R465">
        <v>24.6810433258998</v>
      </c>
      <c r="S465" s="2">
        <f>(Table2[[#This Row],[Close Price]]-Table2[[#This Row],[20D EMA]])/Table2[[#This Row],[20D EMA]]</f>
        <v>-5.0253201303099654E-2</v>
      </c>
      <c r="T465" s="2">
        <f>(Table2[[#This Row],[Close Price]]-Table2[[#This Row],[50D EMA]])/Table2[[#This Row],[50D EMA]]</f>
        <v>-3.9107958179673191E-2</v>
      </c>
      <c r="U465" s="2">
        <f>(Table2[[#This Row],[Close Price]]-Table2[[#This Row],[200D EMA]])/Table2[[#This Row],[200D EMA]]</f>
        <v>2.3176828387367471E-2</v>
      </c>
      <c r="V465">
        <v>0.496525426473656</v>
      </c>
      <c r="W465">
        <v>577.65</v>
      </c>
      <c r="X465">
        <v>598.70000000000005</v>
      </c>
      <c r="Y465">
        <v>577.65</v>
      </c>
      <c r="Z465">
        <v>598.70000000000005</v>
      </c>
      <c r="AA465">
        <v>577.65</v>
      </c>
      <c r="AB465">
        <v>689.95</v>
      </c>
      <c r="AC465" s="2">
        <f>(Table2[[#This Row],[Close Price]]/Table2[[#This Row],[Day Low]])-1</f>
        <v>1.9475460919241794E-2</v>
      </c>
      <c r="AD465" s="2">
        <f>(Table2[[#This Row],[Day High]]/Table2[[#This Row],[Close Price]])-1</f>
        <v>1.6641195449142554E-2</v>
      </c>
      <c r="AE465" s="2">
        <f>(Table2[[#This Row],[Close Price]]/Table2[[#This Row],[Current Week Low]])-1</f>
        <v>1.9475460919241794E-2</v>
      </c>
      <c r="AF465" s="2">
        <f>(Table2[[#This Row],[Current Week High]]/Table2[[#This Row],[Close Price]])-1</f>
        <v>1.6641195449142554E-2</v>
      </c>
      <c r="AG465" s="2">
        <f>(Table2[[#This Row],[Close Price]]/Table2[[#This Row],[Current Month Low]])-1</f>
        <v>1.9475460919241794E-2</v>
      </c>
      <c r="AH465" s="2">
        <f>(Table2[[#This Row],[Current Month High]]/Table2[[#This Row],[Close Price]])-1</f>
        <v>0.17159110205467831</v>
      </c>
      <c r="AI465">
        <v>42.919001528273</v>
      </c>
      <c r="AJ465">
        <v>61.552705575749201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</v>
      </c>
      <c r="AM465">
        <v>0</v>
      </c>
      <c r="AN465">
        <v>-12.77</v>
      </c>
      <c r="AO465" t="s">
        <v>10506</v>
      </c>
      <c r="AP465">
        <v>6.7314179949869005E-2</v>
      </c>
      <c r="AQ465">
        <f>(Table2[[#This Row],[Sharpe Ratio]]-AVERAGE(Table2[Sharpe Ratio]))/_xlfn.STDEV.P(Table2[Sharpe Ratio])</f>
        <v>0.21932534627136699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-2.8614864869005587</v>
      </c>
      <c r="AS465">
        <f>_xlfn.RANK.AVG(Table2[[#This Row],[1Y Return vs Nifty Z-Score]],Table2[1Y Return vs Nifty Z-Score])</f>
        <v>347</v>
      </c>
      <c r="AT465">
        <f>_xlfn.RANK.AVG(Table2[[#This Row],[6M Return vs Nifty Z-Score]],Table2[6M Return vs Nifty Z-Score])</f>
        <v>714</v>
      </c>
      <c r="AU465">
        <f>_xlfn.RANK.AVG(Table2[[#This Row],[Sharpe Ratio Z-Score]],Table2[Sharpe Ratio Z-Score])</f>
        <v>273</v>
      </c>
      <c r="AV465">
        <f>(Table2[[#This Row],[Rank 1Y]]+Table2[[#This Row],[Rank 6M]]+Table2[[#This Row],[Rank Sharpe]])/3</f>
        <v>444.66666666666669</v>
      </c>
    </row>
    <row r="466" spans="1:48" x14ac:dyDescent="0.3">
      <c r="A466" t="s">
        <v>1980</v>
      </c>
      <c r="B466" t="s">
        <v>1981</v>
      </c>
      <c r="C466" t="s">
        <v>10465</v>
      </c>
      <c r="D466" t="s">
        <v>268</v>
      </c>
      <c r="E466">
        <v>3148.5306609999998</v>
      </c>
      <c r="F466">
        <v>324.85000000000002</v>
      </c>
      <c r="G466">
        <v>6.0454203740447596</v>
      </c>
      <c r="H466">
        <f>(Table2[[#This Row],[1Y Return vs Nifty]]-AVERAGE(Table2[1Y Return vs Nifty]))/_xlfn.STDEV.P(Table2[1Y Return vs Nifty])</f>
        <v>-0.45131888529909309</v>
      </c>
      <c r="I466">
        <v>-11.319546129999001</v>
      </c>
      <c r="J466">
        <f>(Table2[[#This Row],[1M Return vs Nifty]]-AVERAGE(Table2[1M Return vs Nifty]))/_xlfn.STDEV.P(Table2[1M Return vs Nifty])</f>
        <v>-0.92720757715927038</v>
      </c>
      <c r="K466">
        <v>-20.7364543937286</v>
      </c>
      <c r="L466">
        <f>(Table2[[#This Row],[6M Return vs Nifty]]-AVERAGE(Table2[6M Return vs Nifty]))/_xlfn.STDEV.P(Table2[6M Return vs Nifty])</f>
        <v>-0.96151679788897204</v>
      </c>
      <c r="M466">
        <v>-6.7697430690932903</v>
      </c>
      <c r="N466">
        <f>(Table2[[#This Row],[1W Return vs Nifty]]-AVERAGE(Table2[1W Return vs Nifty]))/_xlfn.STDEV.P(Table2[1W Return vs Nifty])</f>
        <v>-1.0501991853338219</v>
      </c>
      <c r="O466">
        <v>332.88</v>
      </c>
      <c r="P466">
        <v>329.19079066994999</v>
      </c>
      <c r="Q466">
        <v>302.03037273928499</v>
      </c>
      <c r="R466">
        <v>40.331557937420101</v>
      </c>
      <c r="S466" s="2">
        <f>(Table2[[#This Row],[Close Price]]-Table2[[#This Row],[20D EMA]])/Table2[[#This Row],[20D EMA]]</f>
        <v>-2.4122807017543779E-2</v>
      </c>
      <c r="T466" s="2">
        <f>(Table2[[#This Row],[Close Price]]-Table2[[#This Row],[50D EMA]])/Table2[[#This Row],[50D EMA]]</f>
        <v>-1.3186245766826716E-2</v>
      </c>
      <c r="U466" s="2">
        <f>(Table2[[#This Row],[Close Price]]-Table2[[#This Row],[200D EMA]])/Table2[[#This Row],[200D EMA]]</f>
        <v>7.5554081047382343E-2</v>
      </c>
      <c r="V466">
        <v>0.45491618569015702</v>
      </c>
      <c r="W466">
        <v>310.14999999999998</v>
      </c>
      <c r="X466">
        <v>331</v>
      </c>
      <c r="Y466">
        <v>310.14999999999998</v>
      </c>
      <c r="Z466">
        <v>331</v>
      </c>
      <c r="AA466">
        <v>310.14999999999998</v>
      </c>
      <c r="AB466">
        <v>356.7</v>
      </c>
      <c r="AC466" s="2">
        <f>(Table2[[#This Row],[Close Price]]/Table2[[#This Row],[Day Low]])-1</f>
        <v>4.7396421086571161E-2</v>
      </c>
      <c r="AD466" s="2">
        <f>(Table2[[#This Row],[Day High]]/Table2[[#This Row],[Close Price]])-1</f>
        <v>1.8931814683700088E-2</v>
      </c>
      <c r="AE466" s="2">
        <f>(Table2[[#This Row],[Close Price]]/Table2[[#This Row],[Current Week Low]])-1</f>
        <v>4.7396421086571161E-2</v>
      </c>
      <c r="AF466" s="2">
        <f>(Table2[[#This Row],[Current Week High]]/Table2[[#This Row],[Close Price]])-1</f>
        <v>1.8931814683700088E-2</v>
      </c>
      <c r="AG466" s="2">
        <f>(Table2[[#This Row],[Close Price]]/Table2[[#This Row],[Current Month Low]])-1</f>
        <v>4.7396421086571161E-2</v>
      </c>
      <c r="AH466" s="2">
        <f>(Table2[[#This Row],[Current Month High]]/Table2[[#This Row],[Close Price]])-1</f>
        <v>9.8045251654609755E-2</v>
      </c>
      <c r="AI466">
        <v>23.610897337232501</v>
      </c>
      <c r="AJ466">
        <v>52.511737089201802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-0.09</v>
      </c>
      <c r="AM466" t="s">
        <v>10506</v>
      </c>
      <c r="AN466">
        <v>-5.8</v>
      </c>
      <c r="AO466" t="s">
        <v>10506</v>
      </c>
      <c r="AP466">
        <v>7.1352369982978003E-2</v>
      </c>
      <c r="AQ466">
        <f>(Table2[[#This Row],[Sharpe Ratio]]-AVERAGE(Table2[Sharpe Ratio]))/_xlfn.STDEV.P(Table2[Sharpe Ratio])</f>
        <v>0.26529570145684378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-3.1249467442243137</v>
      </c>
      <c r="AS466">
        <f>_xlfn.RANK.AVG(Table2[[#This Row],[1Y Return vs Nifty Z-Score]],Table2[1Y Return vs Nifty Z-Score])</f>
        <v>460</v>
      </c>
      <c r="AT466">
        <f>_xlfn.RANK.AVG(Table2[[#This Row],[6M Return vs Nifty Z-Score]],Table2[6M Return vs Nifty Z-Score])</f>
        <v>623</v>
      </c>
      <c r="AU466">
        <f>_xlfn.RANK.AVG(Table2[[#This Row],[Sharpe Ratio Z-Score]],Table2[Sharpe Ratio Z-Score])</f>
        <v>257</v>
      </c>
      <c r="AV466">
        <f>(Table2[[#This Row],[Rank 1Y]]+Table2[[#This Row],[Rank 6M]]+Table2[[#This Row],[Rank Sharpe]])/3</f>
        <v>446.66666666666669</v>
      </c>
    </row>
    <row r="467" spans="1:48" x14ac:dyDescent="0.3">
      <c r="A467" t="s">
        <v>220</v>
      </c>
      <c r="B467" t="s">
        <v>221</v>
      </c>
      <c r="C467" t="s">
        <v>10463</v>
      </c>
      <c r="D467" t="s">
        <v>222</v>
      </c>
      <c r="E467">
        <v>114797.53863168</v>
      </c>
      <c r="F467">
        <v>1204.8</v>
      </c>
      <c r="G467">
        <v>15.4609571480238</v>
      </c>
      <c r="H467">
        <f>(Table2[[#This Row],[1Y Return vs Nifty]]-AVERAGE(Table2[1Y Return vs Nifty]))/_xlfn.STDEV.P(Table2[1Y Return vs Nifty])</f>
        <v>-0.32290492682697325</v>
      </c>
      <c r="I467">
        <v>5.6796537288532596</v>
      </c>
      <c r="J467">
        <f>(Table2[[#This Row],[1M Return vs Nifty]]-AVERAGE(Table2[1M Return vs Nifty]))/_xlfn.STDEV.P(Table2[1M Return vs Nifty])</f>
        <v>0.90692153683121457</v>
      </c>
      <c r="K467">
        <v>-8.4540755150120503</v>
      </c>
      <c r="L467">
        <f>(Table2[[#This Row],[6M Return vs Nifty]]-AVERAGE(Table2[6M Return vs Nifty]))/_xlfn.STDEV.P(Table2[6M Return vs Nifty])</f>
        <v>-0.55594917797499777</v>
      </c>
      <c r="M467">
        <v>3.1766034474943701</v>
      </c>
      <c r="N467">
        <f>(Table2[[#This Row],[1W Return vs Nifty]]-AVERAGE(Table2[1W Return vs Nifty]))/_xlfn.STDEV.P(Table2[1W Return vs Nifty])</f>
        <v>1.4556608252233842</v>
      </c>
      <c r="O467">
        <v>1148.43</v>
      </c>
      <c r="P467">
        <v>1129.1481726847201</v>
      </c>
      <c r="Q467">
        <v>1063.7644439330199</v>
      </c>
      <c r="R467">
        <v>75.864122093876802</v>
      </c>
      <c r="S467" s="2">
        <f>(Table2[[#This Row],[Close Price]]-Table2[[#This Row],[20D EMA]])/Table2[[#This Row],[20D EMA]]</f>
        <v>4.9084402183850899E-2</v>
      </c>
      <c r="T467" s="2">
        <f>(Table2[[#This Row],[Close Price]]-Table2[[#This Row],[50D EMA]])/Table2[[#This Row],[50D EMA]]</f>
        <v>6.6999025588826186E-2</v>
      </c>
      <c r="U467" s="2">
        <f>(Table2[[#This Row],[Close Price]]-Table2[[#This Row],[200D EMA]])/Table2[[#This Row],[200D EMA]]</f>
        <v>0.13258156622112136</v>
      </c>
      <c r="V467">
        <v>0.83353382344481397</v>
      </c>
      <c r="W467">
        <v>1182.25</v>
      </c>
      <c r="X467">
        <v>1210.9000000000001</v>
      </c>
      <c r="Y467">
        <v>1182.25</v>
      </c>
      <c r="Z467">
        <v>1210.9000000000001</v>
      </c>
      <c r="AA467">
        <v>1080</v>
      </c>
      <c r="AB467">
        <v>1210.9000000000001</v>
      </c>
      <c r="AC467" s="2">
        <f>(Table2[[#This Row],[Close Price]]/Table2[[#This Row],[Day Low]])-1</f>
        <v>1.9073799957707749E-2</v>
      </c>
      <c r="AD467" s="2">
        <f>(Table2[[#This Row],[Day High]]/Table2[[#This Row],[Close Price]])-1</f>
        <v>5.0630810092961998E-3</v>
      </c>
      <c r="AE467" s="2">
        <f>(Table2[[#This Row],[Close Price]]/Table2[[#This Row],[Current Week Low]])-1</f>
        <v>1.9073799957707749E-2</v>
      </c>
      <c r="AF467" s="2">
        <f>(Table2[[#This Row],[Current Week High]]/Table2[[#This Row],[Close Price]])-1</f>
        <v>5.0630810092961998E-3</v>
      </c>
      <c r="AG467" s="2">
        <f>(Table2[[#This Row],[Close Price]]/Table2[[#This Row],[Current Month Low]])-1</f>
        <v>0.11555555555555541</v>
      </c>
      <c r="AH467" s="2">
        <f>(Table2[[#This Row],[Current Month High]]/Table2[[#This Row],[Close Price]])-1</f>
        <v>5.0630810092961998E-3</v>
      </c>
      <c r="AI467">
        <v>5.3286852589641498</v>
      </c>
      <c r="AJ467">
        <v>45.463326290371199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-0.01</v>
      </c>
      <c r="AM467" t="s">
        <v>10506</v>
      </c>
      <c r="AN467">
        <v>5.0999999999999996</v>
      </c>
      <c r="AO467" t="s">
        <v>10507</v>
      </c>
      <c r="AP467">
        <v>1.8140770072986E-2</v>
      </c>
      <c r="AQ467">
        <f>(Table2[[#This Row],[Sharpe Ratio]]-AVERAGE(Table2[Sharpe Ratio]))/_xlfn.STDEV.P(Table2[Sharpe Ratio])</f>
        <v>-0.34045987908638387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1.143268378166244</v>
      </c>
      <c r="AS467">
        <f>_xlfn.RANK.AVG(Table2[[#This Row],[1Y Return vs Nifty Z-Score]],Table2[1Y Return vs Nifty Z-Score])</f>
        <v>407</v>
      </c>
      <c r="AT467">
        <f>_xlfn.RANK.AVG(Table2[[#This Row],[6M Return vs Nifty Z-Score]],Table2[6M Return vs Nifty Z-Score])</f>
        <v>505</v>
      </c>
      <c r="AU467">
        <f>_xlfn.RANK.AVG(Table2[[#This Row],[Sharpe Ratio Z-Score]],Table2[Sharpe Ratio Z-Score])</f>
        <v>429</v>
      </c>
      <c r="AV467">
        <f>(Table2[[#This Row],[Rank 1Y]]+Table2[[#This Row],[Rank 6M]]+Table2[[#This Row],[Rank Sharpe]])/3</f>
        <v>447</v>
      </c>
    </row>
    <row r="468" spans="1:48" x14ac:dyDescent="0.3">
      <c r="A468" t="s">
        <v>1169</v>
      </c>
      <c r="B468" t="s">
        <v>1170</v>
      </c>
      <c r="C468" t="s">
        <v>10475</v>
      </c>
      <c r="D468" t="s">
        <v>352</v>
      </c>
      <c r="E468">
        <v>9862.3188675000001</v>
      </c>
      <c r="F468">
        <v>247.5</v>
      </c>
      <c r="G468">
        <v>23.632300639118899</v>
      </c>
      <c r="H468">
        <f>(Table2[[#This Row],[1Y Return vs Nifty]]-AVERAGE(Table2[1Y Return vs Nifty]))/_xlfn.STDEV.P(Table2[1Y Return vs Nifty])</f>
        <v>-0.2114599196100912</v>
      </c>
      <c r="I468">
        <v>-5.0274568288452803</v>
      </c>
      <c r="J468">
        <f>(Table2[[#This Row],[1M Return vs Nifty]]-AVERAGE(Table2[1M Return vs Nifty]))/_xlfn.STDEV.P(Table2[1M Return vs Nifty])</f>
        <v>-0.24832243721755629</v>
      </c>
      <c r="K468">
        <v>-28.550920843569202</v>
      </c>
      <c r="L468">
        <f>(Table2[[#This Row],[6M Return vs Nifty]]-AVERAGE(Table2[6M Return vs Nifty]))/_xlfn.STDEV.P(Table2[6M Return vs Nifty])</f>
        <v>-1.2195526873738138</v>
      </c>
      <c r="M468">
        <v>-5.22616876316917</v>
      </c>
      <c r="N468">
        <f>(Table2[[#This Row],[1W Return vs Nifty]]-AVERAGE(Table2[1W Return vs Nifty]))/_xlfn.STDEV.P(Table2[1W Return vs Nifty])</f>
        <v>-0.66131457126088955</v>
      </c>
      <c r="O468">
        <v>245.85</v>
      </c>
      <c r="P468">
        <v>238.72775389521499</v>
      </c>
      <c r="Q468">
        <v>222.34997846547799</v>
      </c>
      <c r="R468">
        <v>49.6354087369334</v>
      </c>
      <c r="S468" s="2">
        <f>(Table2[[#This Row],[Close Price]]-Table2[[#This Row],[20D EMA]])/Table2[[#This Row],[20D EMA]]</f>
        <v>6.7114093959731776E-3</v>
      </c>
      <c r="T468" s="2">
        <f>(Table2[[#This Row],[Close Price]]-Table2[[#This Row],[50D EMA]])/Table2[[#This Row],[50D EMA]]</f>
        <v>3.6745815941599411E-2</v>
      </c>
      <c r="U468" s="2">
        <f>(Table2[[#This Row],[Close Price]]-Table2[[#This Row],[200D EMA]])/Table2[[#This Row],[200D EMA]]</f>
        <v>0.11311006957631345</v>
      </c>
      <c r="V468">
        <v>1.1009505595320499</v>
      </c>
      <c r="W468">
        <v>236.59</v>
      </c>
      <c r="X468">
        <v>256.99</v>
      </c>
      <c r="Y468">
        <v>236.59</v>
      </c>
      <c r="Z468">
        <v>256.99</v>
      </c>
      <c r="AA468">
        <v>236.59</v>
      </c>
      <c r="AB468">
        <v>267</v>
      </c>
      <c r="AC468" s="2">
        <f>(Table2[[#This Row],[Close Price]]/Table2[[#This Row],[Day Low]])-1</f>
        <v>4.6113529734984615E-2</v>
      </c>
      <c r="AD468" s="2">
        <f>(Table2[[#This Row],[Day High]]/Table2[[#This Row],[Close Price]])-1</f>
        <v>3.8343434343434346E-2</v>
      </c>
      <c r="AE468" s="2">
        <f>(Table2[[#This Row],[Close Price]]/Table2[[#This Row],[Current Week Low]])-1</f>
        <v>4.6113529734984615E-2</v>
      </c>
      <c r="AF468" s="2">
        <f>(Table2[[#This Row],[Current Week High]]/Table2[[#This Row],[Close Price]])-1</f>
        <v>3.8343434343434346E-2</v>
      </c>
      <c r="AG468" s="2">
        <f>(Table2[[#This Row],[Close Price]]/Table2[[#This Row],[Current Month Low]])-1</f>
        <v>4.6113529734984615E-2</v>
      </c>
      <c r="AH468" s="2">
        <f>(Table2[[#This Row],[Current Month High]]/Table2[[#This Row],[Close Price]])-1</f>
        <v>7.8787878787878851E-2</v>
      </c>
      <c r="AI468">
        <v>30.202020202020201</v>
      </c>
      <c r="AJ468">
        <v>69.346561751625003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-0.04</v>
      </c>
      <c r="AM468" t="s">
        <v>10506</v>
      </c>
      <c r="AN468">
        <v>1.08</v>
      </c>
      <c r="AO468" t="s">
        <v>10507</v>
      </c>
      <c r="AP468">
        <v>5.8284978704734001E-2</v>
      </c>
      <c r="AQ468">
        <f>(Table2[[#This Row],[Sharpe Ratio]]-AVERAGE(Table2[Sharpe Ratio]))/_xlfn.STDEV.P(Table2[Sharpe Ratio])</f>
        <v>0.11653781401636831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-2.2241118014459826</v>
      </c>
      <c r="AS468">
        <f>_xlfn.RANK.AVG(Table2[[#This Row],[1Y Return vs Nifty Z-Score]],Table2[1Y Return vs Nifty Z-Score])</f>
        <v>359</v>
      </c>
      <c r="AT468">
        <f>_xlfn.RANK.AVG(Table2[[#This Row],[6M Return vs Nifty Z-Score]],Table2[6M Return vs Nifty Z-Score])</f>
        <v>681</v>
      </c>
      <c r="AU468">
        <f>_xlfn.RANK.AVG(Table2[[#This Row],[Sharpe Ratio Z-Score]],Table2[Sharpe Ratio Z-Score])</f>
        <v>301</v>
      </c>
      <c r="AV468">
        <f>(Table2[[#This Row],[Rank 1Y]]+Table2[[#This Row],[Rank 6M]]+Table2[[#This Row],[Rank Sharpe]])/3</f>
        <v>447</v>
      </c>
    </row>
    <row r="469" spans="1:48" x14ac:dyDescent="0.3">
      <c r="A469" t="s">
        <v>166</v>
      </c>
      <c r="B469" t="s">
        <v>167</v>
      </c>
      <c r="C469" t="s">
        <v>10461</v>
      </c>
      <c r="D469" t="s">
        <v>37</v>
      </c>
      <c r="E469">
        <v>162370.63184832499</v>
      </c>
      <c r="F469">
        <v>1621.15</v>
      </c>
      <c r="G469">
        <v>-1.04875825046686</v>
      </c>
      <c r="H469">
        <f>(Table2[[#This Row],[1Y Return vs Nifty]]-AVERAGE(Table2[1Y Return vs Nifty]))/_xlfn.STDEV.P(Table2[1Y Return vs Nifty])</f>
        <v>-0.54807296115799353</v>
      </c>
      <c r="I469">
        <v>8.2503278396142292</v>
      </c>
      <c r="J469">
        <f>(Table2[[#This Row],[1M Return vs Nifty]]-AVERAGE(Table2[1M Return vs Nifty]))/_xlfn.STDEV.P(Table2[1M Return vs Nifty])</f>
        <v>1.1842844873393237</v>
      </c>
      <c r="K469">
        <v>4.2418769635865798</v>
      </c>
      <c r="L469">
        <f>(Table2[[#This Row],[6M Return vs Nifty]]-AVERAGE(Table2[6M Return vs Nifty]))/_xlfn.STDEV.P(Table2[6M Return vs Nifty])</f>
        <v>-0.13672524097296457</v>
      </c>
      <c r="M469">
        <v>5.6801439140951002</v>
      </c>
      <c r="N469">
        <f>(Table2[[#This Row],[1W Return vs Nifty]]-AVERAGE(Table2[1W Return vs Nifty]))/_xlfn.STDEV.P(Table2[1W Return vs Nifty])</f>
        <v>2.0863971392663405</v>
      </c>
      <c r="O469">
        <v>1553.56</v>
      </c>
      <c r="P469">
        <v>1502.0580299353201</v>
      </c>
      <c r="Q469">
        <v>1433.8036284315699</v>
      </c>
      <c r="R469">
        <v>67.942941944551805</v>
      </c>
      <c r="S469" s="2">
        <f>(Table2[[#This Row],[Close Price]]-Table2[[#This Row],[20D EMA]])/Table2[[#This Row],[20D EMA]]</f>
        <v>4.3506526944566123E-2</v>
      </c>
      <c r="T469" s="2">
        <f>(Table2[[#This Row],[Close Price]]-Table2[[#This Row],[50D EMA]])/Table2[[#This Row],[50D EMA]]</f>
        <v>7.9285864920816823E-2</v>
      </c>
      <c r="U469" s="2">
        <f>(Table2[[#This Row],[Close Price]]-Table2[[#This Row],[200D EMA]])/Table2[[#This Row],[200D EMA]]</f>
        <v>0.13066389835640699</v>
      </c>
      <c r="V469">
        <v>0.89166568344128205</v>
      </c>
      <c r="W469">
        <v>1618.65</v>
      </c>
      <c r="X469">
        <v>1647.7</v>
      </c>
      <c r="Y469">
        <v>1618.65</v>
      </c>
      <c r="Z469">
        <v>1647.7</v>
      </c>
      <c r="AA469">
        <v>1468.1</v>
      </c>
      <c r="AB469">
        <v>1664.95</v>
      </c>
      <c r="AC469" s="2">
        <f>(Table2[[#This Row],[Close Price]]/Table2[[#This Row],[Day Low]])-1</f>
        <v>1.5444969573410461E-3</v>
      </c>
      <c r="AD469" s="2">
        <f>(Table2[[#This Row],[Day High]]/Table2[[#This Row],[Close Price]])-1</f>
        <v>1.6377263054004887E-2</v>
      </c>
      <c r="AE469" s="2">
        <f>(Table2[[#This Row],[Close Price]]/Table2[[#This Row],[Current Week Low]])-1</f>
        <v>1.5444969573410461E-3</v>
      </c>
      <c r="AF469" s="2">
        <f>(Table2[[#This Row],[Current Week High]]/Table2[[#This Row],[Close Price]])-1</f>
        <v>1.6377263054004887E-2</v>
      </c>
      <c r="AG469" s="2">
        <f>(Table2[[#This Row],[Close Price]]/Table2[[#This Row],[Current Month Low]])-1</f>
        <v>0.10425039166269334</v>
      </c>
      <c r="AH469" s="2">
        <f>(Table2[[#This Row],[Current Month High]]/Table2[[#This Row],[Close Price]])-1</f>
        <v>2.7017857693612424E-2</v>
      </c>
      <c r="AI469">
        <v>2.7017857693612402</v>
      </c>
      <c r="AJ469">
        <v>29.521032237446502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0.03</v>
      </c>
      <c r="AM469" t="s">
        <v>10507</v>
      </c>
      <c r="AN469">
        <v>8.34</v>
      </c>
      <c r="AO469" t="s">
        <v>10507</v>
      </c>
      <c r="AP469">
        <v>4.7268935651670002E-3</v>
      </c>
      <c r="AQ469">
        <f>(Table2[[#This Row],[Sharpe Ratio]]-AVERAGE(Table2[Sharpe Ratio]))/_xlfn.STDEV.P(Table2[Sharpe Ratio])</f>
        <v>-0.49316212004650312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2.0927213044282031</v>
      </c>
      <c r="AS469">
        <f>_xlfn.RANK.AVG(Table2[[#This Row],[1Y Return vs Nifty Z-Score]],Table2[1Y Return vs Nifty Z-Score])</f>
        <v>506</v>
      </c>
      <c r="AT469">
        <f>_xlfn.RANK.AVG(Table2[[#This Row],[6M Return vs Nifty Z-Score]],Table2[6M Return vs Nifty Z-Score])</f>
        <v>367</v>
      </c>
      <c r="AU469">
        <f>_xlfn.RANK.AVG(Table2[[#This Row],[Sharpe Ratio Z-Score]],Table2[Sharpe Ratio Z-Score])</f>
        <v>472</v>
      </c>
      <c r="AV469">
        <f>(Table2[[#This Row],[Rank 1Y]]+Table2[[#This Row],[Rank 6M]]+Table2[[#This Row],[Rank Sharpe]])/3</f>
        <v>448.33333333333331</v>
      </c>
    </row>
    <row r="470" spans="1:48" x14ac:dyDescent="0.3">
      <c r="A470" t="s">
        <v>670</v>
      </c>
      <c r="B470" t="s">
        <v>671</v>
      </c>
      <c r="C470" t="s">
        <v>10466</v>
      </c>
      <c r="D470" t="s">
        <v>291</v>
      </c>
      <c r="E470">
        <v>25520.847756250001</v>
      </c>
      <c r="F470">
        <v>3066.35</v>
      </c>
      <c r="G470">
        <v>6.5570656520367203</v>
      </c>
      <c r="H470">
        <f>(Table2[[#This Row],[1Y Return vs Nifty]]-AVERAGE(Table2[1Y Return vs Nifty]))/_xlfn.STDEV.P(Table2[1Y Return vs Nifty])</f>
        <v>-0.44434080247092206</v>
      </c>
      <c r="I470">
        <v>8.6856724972247292</v>
      </c>
      <c r="J470">
        <f>(Table2[[#This Row],[1M Return vs Nifty]]-AVERAGE(Table2[1M Return vs Nifty]))/_xlfn.STDEV.P(Table2[1M Return vs Nifty])</f>
        <v>1.2312560105741561</v>
      </c>
      <c r="K470">
        <v>15.7102046496501</v>
      </c>
      <c r="L470">
        <f>(Table2[[#This Row],[6M Return vs Nifty]]-AVERAGE(Table2[6M Return vs Nifty]))/_xlfn.STDEV.P(Table2[6M Return vs Nifty])</f>
        <v>0.24196217861886168</v>
      </c>
      <c r="M470">
        <v>1.1418019013367999</v>
      </c>
      <c r="N470">
        <f>(Table2[[#This Row],[1W Return vs Nifty]]-AVERAGE(Table2[1W Return vs Nifty]))/_xlfn.STDEV.P(Table2[1W Return vs Nifty])</f>
        <v>0.94301753299214397</v>
      </c>
      <c r="O470">
        <v>2901.87</v>
      </c>
      <c r="P470">
        <v>2750.2327173915</v>
      </c>
      <c r="Q470">
        <v>2514.2158163784902</v>
      </c>
      <c r="R470">
        <v>86.273623310192093</v>
      </c>
      <c r="S470" s="2">
        <f>(Table2[[#This Row],[Close Price]]-Table2[[#This Row],[20D EMA]])/Table2[[#This Row],[20D EMA]]</f>
        <v>5.6680692105435471E-2</v>
      </c>
      <c r="T470" s="2">
        <f>(Table2[[#This Row],[Close Price]]-Table2[[#This Row],[50D EMA]])/Table2[[#This Row],[50D EMA]]</f>
        <v>0.11494201221936087</v>
      </c>
      <c r="U470" s="2">
        <f>(Table2[[#This Row],[Close Price]]-Table2[[#This Row],[200D EMA]])/Table2[[#This Row],[200D EMA]]</f>
        <v>0.21960492811504587</v>
      </c>
      <c r="V470">
        <v>1.35204582600131</v>
      </c>
      <c r="W470">
        <v>2989.05</v>
      </c>
      <c r="X470">
        <v>3090</v>
      </c>
      <c r="Y470">
        <v>2989.05</v>
      </c>
      <c r="Z470">
        <v>3090</v>
      </c>
      <c r="AA470">
        <v>2775</v>
      </c>
      <c r="AB470">
        <v>3090</v>
      </c>
      <c r="AC470" s="2">
        <f>(Table2[[#This Row],[Close Price]]/Table2[[#This Row],[Day Low]])-1</f>
        <v>2.5861059533965447E-2</v>
      </c>
      <c r="AD470" s="2">
        <f>(Table2[[#This Row],[Day High]]/Table2[[#This Row],[Close Price]])-1</f>
        <v>7.7127529473153267E-3</v>
      </c>
      <c r="AE470" s="2">
        <f>(Table2[[#This Row],[Close Price]]/Table2[[#This Row],[Current Week Low]])-1</f>
        <v>2.5861059533965447E-2</v>
      </c>
      <c r="AF470" s="2">
        <f>(Table2[[#This Row],[Current Week High]]/Table2[[#This Row],[Close Price]])-1</f>
        <v>7.7127529473153267E-3</v>
      </c>
      <c r="AG470" s="2">
        <f>(Table2[[#This Row],[Close Price]]/Table2[[#This Row],[Current Month Low]])-1</f>
        <v>0.10499099099099096</v>
      </c>
      <c r="AH470" s="2">
        <f>(Table2[[#This Row],[Current Month High]]/Table2[[#This Row],[Close Price]])-1</f>
        <v>7.7127529473153267E-3</v>
      </c>
      <c r="AI470">
        <v>0.771275294731532</v>
      </c>
      <c r="AJ470">
        <v>57.758398929875902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0.21</v>
      </c>
      <c r="AM470" t="s">
        <v>10507</v>
      </c>
      <c r="AN470">
        <v>8.6999999999999993</v>
      </c>
      <c r="AO470" t="s">
        <v>10507</v>
      </c>
      <c r="AP470">
        <v>-5.9021790071333E-2</v>
      </c>
      <c r="AQ470">
        <f>(Table2[[#This Row],[Sharpe Ratio]]-AVERAGE(Table2[Sharpe Ratio]))/_xlfn.STDEV.P(Table2[Sharpe Ratio])</f>
        <v>-1.2188708175939211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0.75302410212031856</v>
      </c>
      <c r="AS470">
        <f>_xlfn.RANK.AVG(Table2[[#This Row],[1Y Return vs Nifty Z-Score]],Table2[1Y Return vs Nifty Z-Score])</f>
        <v>455</v>
      </c>
      <c r="AT470">
        <f>_xlfn.RANK.AVG(Table2[[#This Row],[6M Return vs Nifty Z-Score]],Table2[6M Return vs Nifty Z-Score])</f>
        <v>249</v>
      </c>
      <c r="AU470">
        <f>_xlfn.RANK.AVG(Table2[[#This Row],[Sharpe Ratio Z-Score]],Table2[Sharpe Ratio Z-Score])</f>
        <v>644</v>
      </c>
      <c r="AV470">
        <f>(Table2[[#This Row],[Rank 1Y]]+Table2[[#This Row],[Rank 6M]]+Table2[[#This Row],[Rank Sharpe]])/3</f>
        <v>449.33333333333331</v>
      </c>
    </row>
    <row r="471" spans="1:48" x14ac:dyDescent="0.3">
      <c r="A471" t="s">
        <v>383</v>
      </c>
      <c r="B471" t="s">
        <v>384</v>
      </c>
      <c r="C471" t="s">
        <v>10466</v>
      </c>
      <c r="D471" t="s">
        <v>62</v>
      </c>
      <c r="E471">
        <v>62373.473550000002</v>
      </c>
      <c r="F471">
        <v>5216.7</v>
      </c>
      <c r="G471">
        <v>13.813356331622501</v>
      </c>
      <c r="H471">
        <f>(Table2[[#This Row],[1Y Return vs Nifty]]-AVERAGE(Table2[1Y Return vs Nifty]))/_xlfn.STDEV.P(Table2[1Y Return vs Nifty])</f>
        <v>-0.34537575859098907</v>
      </c>
      <c r="I471">
        <v>-3.40646947030895</v>
      </c>
      <c r="J471">
        <f>(Table2[[#This Row],[1M Return vs Nifty]]-AVERAGE(Table2[1M Return vs Nifty]))/_xlfn.STDEV.P(Table2[1M Return vs Nifty])</f>
        <v>-7.3425963713611486E-2</v>
      </c>
      <c r="K471">
        <v>-5.2901527501721999</v>
      </c>
      <c r="L471">
        <f>(Table2[[#This Row],[6M Return vs Nifty]]-AVERAGE(Table2[6M Return vs Nifty]))/_xlfn.STDEV.P(Table2[6M Return vs Nifty])</f>
        <v>-0.45147555458341698</v>
      </c>
      <c r="M471">
        <v>-2.7239663319232901</v>
      </c>
      <c r="N471">
        <f>(Table2[[#This Row],[1W Return vs Nifty]]-AVERAGE(Table2[1W Return vs Nifty]))/_xlfn.STDEV.P(Table2[1W Return vs Nifty])</f>
        <v>-3.091535881426704E-2</v>
      </c>
      <c r="O471">
        <v>5163.45</v>
      </c>
      <c r="P471">
        <v>5106.7376179378198</v>
      </c>
      <c r="Q471">
        <v>4769.9425745648896</v>
      </c>
      <c r="R471">
        <v>52.8161160523494</v>
      </c>
      <c r="S471" s="2">
        <f>(Table2[[#This Row],[Close Price]]-Table2[[#This Row],[20D EMA]])/Table2[[#This Row],[20D EMA]]</f>
        <v>1.031287220753566E-2</v>
      </c>
      <c r="T471" s="2">
        <f>(Table2[[#This Row],[Close Price]]-Table2[[#This Row],[50D EMA]])/Table2[[#This Row],[50D EMA]]</f>
        <v>2.1532804363382306E-2</v>
      </c>
      <c r="U471" s="2">
        <f>(Table2[[#This Row],[Close Price]]-Table2[[#This Row],[200D EMA]])/Table2[[#This Row],[200D EMA]]</f>
        <v>9.3660965190102544E-2</v>
      </c>
      <c r="V471">
        <v>0.98768860978261797</v>
      </c>
      <c r="W471">
        <v>5087</v>
      </c>
      <c r="X471">
        <v>5243.95</v>
      </c>
      <c r="Y471">
        <v>5087</v>
      </c>
      <c r="Z471">
        <v>5243.95</v>
      </c>
      <c r="AA471">
        <v>4872</v>
      </c>
      <c r="AB471">
        <v>5450</v>
      </c>
      <c r="AC471" s="2">
        <f>(Table2[[#This Row],[Close Price]]/Table2[[#This Row],[Day Low]])-1</f>
        <v>2.5496363278946221E-2</v>
      </c>
      <c r="AD471" s="2">
        <f>(Table2[[#This Row],[Day High]]/Table2[[#This Row],[Close Price]])-1</f>
        <v>5.2236087948320797E-3</v>
      </c>
      <c r="AE471" s="2">
        <f>(Table2[[#This Row],[Close Price]]/Table2[[#This Row],[Current Week Low]])-1</f>
        <v>2.5496363278946221E-2</v>
      </c>
      <c r="AF471" s="2">
        <f>(Table2[[#This Row],[Current Week High]]/Table2[[#This Row],[Close Price]])-1</f>
        <v>5.2236087948320797E-3</v>
      </c>
      <c r="AG471" s="2">
        <f>(Table2[[#This Row],[Close Price]]/Table2[[#This Row],[Current Month Low]])-1</f>
        <v>7.0751231527093505E-2</v>
      </c>
      <c r="AH471" s="2">
        <f>(Table2[[#This Row],[Current Month High]]/Table2[[#This Row],[Close Price]])-1</f>
        <v>4.4721758966396408E-2</v>
      </c>
      <c r="AI471">
        <v>6.9411697049859198</v>
      </c>
      <c r="AJ471">
        <v>51.3402959094865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0.01</v>
      </c>
      <c r="AM471" t="s">
        <v>10507</v>
      </c>
      <c r="AN471">
        <v>4.95</v>
      </c>
      <c r="AO471" t="s">
        <v>10507</v>
      </c>
      <c r="AP471">
        <v>6.9012647640699998E-3</v>
      </c>
      <c r="AQ471">
        <f>(Table2[[#This Row],[Sharpe Ratio]]-AVERAGE(Table2[Sharpe Ratio]))/_xlfn.STDEV.P(Table2[Sharpe Ratio])</f>
        <v>-0.46840929378050261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-1.3696019294827873</v>
      </c>
      <c r="AS471">
        <f>_xlfn.RANK.AVG(Table2[[#This Row],[1Y Return vs Nifty Z-Score]],Table2[1Y Return vs Nifty Z-Score])</f>
        <v>415</v>
      </c>
      <c r="AT471">
        <f>_xlfn.RANK.AVG(Table2[[#This Row],[6M Return vs Nifty Z-Score]],Table2[6M Return vs Nifty Z-Score])</f>
        <v>473</v>
      </c>
      <c r="AU471">
        <f>_xlfn.RANK.AVG(Table2[[#This Row],[Sharpe Ratio Z-Score]],Table2[Sharpe Ratio Z-Score])</f>
        <v>461</v>
      </c>
      <c r="AV471">
        <f>(Table2[[#This Row],[Rank 1Y]]+Table2[[#This Row],[Rank 6M]]+Table2[[#This Row],[Rank Sharpe]])/3</f>
        <v>449.66666666666669</v>
      </c>
    </row>
    <row r="472" spans="1:48" x14ac:dyDescent="0.3">
      <c r="A472" t="s">
        <v>619</v>
      </c>
      <c r="B472" t="s">
        <v>620</v>
      </c>
      <c r="C472" t="s">
        <v>10465</v>
      </c>
      <c r="D472" t="s">
        <v>204</v>
      </c>
      <c r="E472">
        <v>29306.603763899999</v>
      </c>
      <c r="F472">
        <v>1394.7</v>
      </c>
      <c r="G472">
        <v>-7.7390077193640501</v>
      </c>
      <c r="H472">
        <f>(Table2[[#This Row],[1Y Return vs Nifty]]-AVERAGE(Table2[1Y Return vs Nifty]))/_xlfn.STDEV.P(Table2[1Y Return vs Nifty])</f>
        <v>-0.63931804235627099</v>
      </c>
      <c r="I472">
        <v>1.0669339947986001</v>
      </c>
      <c r="J472">
        <f>(Table2[[#This Row],[1M Return vs Nifty]]-AVERAGE(Table2[1M Return vs Nifty]))/_xlfn.STDEV.P(Table2[1M Return vs Nifty])</f>
        <v>0.40923202031538752</v>
      </c>
      <c r="K472">
        <v>-3.3248846085584201</v>
      </c>
      <c r="L472">
        <f>(Table2[[#This Row],[6M Return vs Nifty]]-AVERAGE(Table2[6M Return vs Nifty]))/_xlfn.STDEV.P(Table2[6M Return vs Nifty])</f>
        <v>-0.38658184542840773</v>
      </c>
      <c r="M472">
        <v>-1.7917139069052299</v>
      </c>
      <c r="N472">
        <f>(Table2[[#This Row],[1W Return vs Nifty]]-AVERAGE(Table2[1W Return vs Nifty]))/_xlfn.STDEV.P(Table2[1W Return vs Nifty])</f>
        <v>0.2039542053721205</v>
      </c>
      <c r="O472">
        <v>1368</v>
      </c>
      <c r="P472">
        <v>1298.0561800830801</v>
      </c>
      <c r="Q472">
        <v>1203.9611996865499</v>
      </c>
      <c r="R472">
        <v>57.629187725789102</v>
      </c>
      <c r="S472" s="2">
        <f>(Table2[[#This Row],[Close Price]]-Table2[[#This Row],[20D EMA]])/Table2[[#This Row],[20D EMA]]</f>
        <v>1.9517543859649156E-2</v>
      </c>
      <c r="T472" s="2">
        <f>(Table2[[#This Row],[Close Price]]-Table2[[#This Row],[50D EMA]])/Table2[[#This Row],[50D EMA]]</f>
        <v>7.4452725082156612E-2</v>
      </c>
      <c r="U472" s="2">
        <f>(Table2[[#This Row],[Close Price]]-Table2[[#This Row],[200D EMA]])/Table2[[#This Row],[200D EMA]]</f>
        <v>0.15842603595789367</v>
      </c>
      <c r="V472">
        <v>0.92467546873627304</v>
      </c>
      <c r="W472">
        <v>1367.45</v>
      </c>
      <c r="X472">
        <v>1403.7</v>
      </c>
      <c r="Y472">
        <v>1367.45</v>
      </c>
      <c r="Z472">
        <v>1403.7</v>
      </c>
      <c r="AA472">
        <v>1322.35</v>
      </c>
      <c r="AB472">
        <v>1505.95</v>
      </c>
      <c r="AC472" s="2">
        <f>(Table2[[#This Row],[Close Price]]/Table2[[#This Row],[Day Low]])-1</f>
        <v>1.9927602471754069E-2</v>
      </c>
      <c r="AD472" s="2">
        <f>(Table2[[#This Row],[Day High]]/Table2[[#This Row],[Close Price]])-1</f>
        <v>6.4530006453000777E-3</v>
      </c>
      <c r="AE472" s="2">
        <f>(Table2[[#This Row],[Close Price]]/Table2[[#This Row],[Current Week Low]])-1</f>
        <v>1.9927602471754069E-2</v>
      </c>
      <c r="AF472" s="2">
        <f>(Table2[[#This Row],[Current Week High]]/Table2[[#This Row],[Close Price]])-1</f>
        <v>6.4530006453000777E-3</v>
      </c>
      <c r="AG472" s="2">
        <f>(Table2[[#This Row],[Close Price]]/Table2[[#This Row],[Current Month Low]])-1</f>
        <v>5.471319998487556E-2</v>
      </c>
      <c r="AH472" s="2">
        <f>(Table2[[#This Row],[Current Month High]]/Table2[[#This Row],[Close Price]])-1</f>
        <v>7.9766257976625843E-2</v>
      </c>
      <c r="AI472">
        <v>7.9766257976625798</v>
      </c>
      <c r="AJ472">
        <v>39.045909974577498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0.11</v>
      </c>
      <c r="AM472" t="s">
        <v>10507</v>
      </c>
      <c r="AN472">
        <v>-2.0099999999999998</v>
      </c>
      <c r="AO472" t="s">
        <v>10506</v>
      </c>
      <c r="AP472">
        <v>4.6367615929802E-2</v>
      </c>
      <c r="AQ472">
        <f>(Table2[[#This Row],[Sharpe Ratio]]-AVERAGE(Table2[Sharpe Ratio]))/_xlfn.STDEV.P(Table2[Sharpe Ratio])</f>
        <v>-1.9128262900774119E-2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-0.43184192499794471</v>
      </c>
      <c r="AS472">
        <f>_xlfn.RANK.AVG(Table2[[#This Row],[1Y Return vs Nifty Z-Score]],Table2[1Y Return vs Nifty Z-Score])</f>
        <v>554</v>
      </c>
      <c r="AT472">
        <f>_xlfn.RANK.AVG(Table2[[#This Row],[6M Return vs Nifty Z-Score]],Table2[6M Return vs Nifty Z-Score])</f>
        <v>451</v>
      </c>
      <c r="AU472">
        <f>_xlfn.RANK.AVG(Table2[[#This Row],[Sharpe Ratio Z-Score]],Table2[Sharpe Ratio Z-Score])</f>
        <v>344</v>
      </c>
      <c r="AV472">
        <f>(Table2[[#This Row],[Rank 1Y]]+Table2[[#This Row],[Rank 6M]]+Table2[[#This Row],[Rank Sharpe]])/3</f>
        <v>449.66666666666669</v>
      </c>
    </row>
    <row r="473" spans="1:48" x14ac:dyDescent="0.3">
      <c r="A473" t="s">
        <v>556</v>
      </c>
      <c r="B473" t="s">
        <v>557</v>
      </c>
      <c r="C473" t="s">
        <v>10470</v>
      </c>
      <c r="D473" t="s">
        <v>80</v>
      </c>
      <c r="E473">
        <v>34553.975505945004</v>
      </c>
      <c r="F473">
        <v>4471.95</v>
      </c>
      <c r="G473">
        <v>17.9324808587678</v>
      </c>
      <c r="H473">
        <f>(Table2[[#This Row],[1Y Return vs Nifty]]-AVERAGE(Table2[1Y Return vs Nifty]))/_xlfn.STDEV.P(Table2[1Y Return vs Nifty])</f>
        <v>-0.2891970086516174</v>
      </c>
      <c r="I473">
        <v>-3.59532211510703</v>
      </c>
      <c r="J473">
        <f>(Table2[[#This Row],[1M Return vs Nifty]]-AVERAGE(Table2[1M Return vs Nifty]))/_xlfn.STDEV.P(Table2[1M Return vs Nifty])</f>
        <v>-9.3802224770268602E-2</v>
      </c>
      <c r="K473">
        <v>-0.350110275139359</v>
      </c>
      <c r="L473">
        <f>(Table2[[#This Row],[6M Return vs Nifty]]-AVERAGE(Table2[6M Return vs Nifty]))/_xlfn.STDEV.P(Table2[6M Return vs Nifty])</f>
        <v>-0.28835395667010078</v>
      </c>
      <c r="M473">
        <v>-1.7714440676646399</v>
      </c>
      <c r="N473">
        <f>(Table2[[#This Row],[1W Return vs Nifty]]-AVERAGE(Table2[1W Return vs Nifty]))/_xlfn.STDEV.P(Table2[1W Return vs Nifty])</f>
        <v>0.20906094275440543</v>
      </c>
      <c r="O473">
        <v>4325.37</v>
      </c>
      <c r="P473">
        <v>4236.8596996177803</v>
      </c>
      <c r="Q473">
        <v>3954.4962506249499</v>
      </c>
      <c r="R473">
        <v>63.184421641954998</v>
      </c>
      <c r="S473" s="2">
        <f>(Table2[[#This Row],[Close Price]]-Table2[[#This Row],[20D EMA]])/Table2[[#This Row],[20D EMA]]</f>
        <v>3.3888430353935024E-2</v>
      </c>
      <c r="T473" s="2">
        <f>(Table2[[#This Row],[Close Price]]-Table2[[#This Row],[50D EMA]])/Table2[[#This Row],[50D EMA]]</f>
        <v>5.5486921222203257E-2</v>
      </c>
      <c r="U473" s="2">
        <f>(Table2[[#This Row],[Close Price]]-Table2[[#This Row],[200D EMA]])/Table2[[#This Row],[200D EMA]]</f>
        <v>0.13085200151429502</v>
      </c>
      <c r="V473">
        <v>0.78113967572950105</v>
      </c>
      <c r="W473">
        <v>4257.8</v>
      </c>
      <c r="X473">
        <v>4484.7</v>
      </c>
      <c r="Y473">
        <v>4257.8</v>
      </c>
      <c r="Z473">
        <v>4484.7</v>
      </c>
      <c r="AA473">
        <v>4175.1000000000004</v>
      </c>
      <c r="AB473">
        <v>4511.6499999999996</v>
      </c>
      <c r="AC473" s="2">
        <f>(Table2[[#This Row],[Close Price]]/Table2[[#This Row],[Day Low]])-1</f>
        <v>5.0295927474282465E-2</v>
      </c>
      <c r="AD473" s="2">
        <f>(Table2[[#This Row],[Day High]]/Table2[[#This Row],[Close Price]])-1</f>
        <v>2.8511052225539402E-3</v>
      </c>
      <c r="AE473" s="2">
        <f>(Table2[[#This Row],[Close Price]]/Table2[[#This Row],[Current Week Low]])-1</f>
        <v>5.0295927474282465E-2</v>
      </c>
      <c r="AF473" s="2">
        <f>(Table2[[#This Row],[Current Week High]]/Table2[[#This Row],[Close Price]])-1</f>
        <v>2.8511052225539402E-3</v>
      </c>
      <c r="AG473" s="2">
        <f>(Table2[[#This Row],[Close Price]]/Table2[[#This Row],[Current Month Low]])-1</f>
        <v>7.1100093410936038E-2</v>
      </c>
      <c r="AH473" s="2">
        <f>(Table2[[#This Row],[Current Month High]]/Table2[[#This Row],[Close Price]])-1</f>
        <v>8.8775590066971777E-3</v>
      </c>
      <c r="AI473">
        <v>2.86228602734823</v>
      </c>
      <c r="AJ473">
        <v>47.576932596320397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7.0000000000000007E-2</v>
      </c>
      <c r="AM473" t="s">
        <v>10507</v>
      </c>
      <c r="AN473">
        <v>3.85</v>
      </c>
      <c r="AO473" t="s">
        <v>10507</v>
      </c>
      <c r="AP473">
        <v>-4.5956057369419996E-3</v>
      </c>
      <c r="AQ473">
        <f>(Table2[[#This Row],[Sharpe Ratio]]-AVERAGE(Table2[Sharpe Ratio]))/_xlfn.STDEV.P(Table2[Sharpe Ratio])</f>
        <v>-0.59928852831866741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-1.0615807756562488</v>
      </c>
      <c r="AS473">
        <f>_xlfn.RANK.AVG(Table2[[#This Row],[1Y Return vs Nifty Z-Score]],Table2[1Y Return vs Nifty Z-Score])</f>
        <v>392</v>
      </c>
      <c r="AT473">
        <f>_xlfn.RANK.AVG(Table2[[#This Row],[6M Return vs Nifty Z-Score]],Table2[6M Return vs Nifty Z-Score])</f>
        <v>422</v>
      </c>
      <c r="AU473">
        <f>_xlfn.RANK.AVG(Table2[[#This Row],[Sharpe Ratio Z-Score]],Table2[Sharpe Ratio Z-Score])</f>
        <v>536</v>
      </c>
      <c r="AV473">
        <f>(Table2[[#This Row],[Rank 1Y]]+Table2[[#This Row],[Rank 6M]]+Table2[[#This Row],[Rank Sharpe]])/3</f>
        <v>450</v>
      </c>
    </row>
    <row r="474" spans="1:48" x14ac:dyDescent="0.3">
      <c r="A474" t="s">
        <v>47</v>
      </c>
      <c r="B474" t="s">
        <v>48</v>
      </c>
      <c r="C474" t="s">
        <v>10460</v>
      </c>
      <c r="D474" t="s">
        <v>21</v>
      </c>
      <c r="E474">
        <v>426784.27469979</v>
      </c>
      <c r="F474">
        <v>1577.1</v>
      </c>
      <c r="G474">
        <v>17.581952147950801</v>
      </c>
      <c r="H474">
        <f>(Table2[[#This Row],[1Y Return vs Nifty]]-AVERAGE(Table2[1Y Return vs Nifty]))/_xlfn.STDEV.P(Table2[1Y Return vs Nifty])</f>
        <v>-0.29397770043740468</v>
      </c>
      <c r="I474">
        <v>6.6084168856295902</v>
      </c>
      <c r="J474">
        <f>(Table2[[#This Row],[1M Return vs Nifty]]-AVERAGE(Table2[1M Return vs Nifty]))/_xlfn.STDEV.P(Table2[1M Return vs Nifty])</f>
        <v>1.0071304619564816</v>
      </c>
      <c r="K474">
        <v>-10.109059918248001</v>
      </c>
      <c r="L474">
        <f>(Table2[[#This Row],[6M Return vs Nifty]]-AVERAGE(Table2[6M Return vs Nifty]))/_xlfn.STDEV.P(Table2[6M Return vs Nifty])</f>
        <v>-0.61059723044456071</v>
      </c>
      <c r="M474">
        <v>0.62009671792417498</v>
      </c>
      <c r="N474">
        <f>(Table2[[#This Row],[1W Return vs Nifty]]-AVERAGE(Table2[1W Return vs Nifty]))/_xlfn.STDEV.P(Table2[1W Return vs Nifty])</f>
        <v>0.81158031086903837</v>
      </c>
      <c r="O474">
        <v>1522.07</v>
      </c>
      <c r="P474">
        <v>1476.4930087831599</v>
      </c>
      <c r="Q474">
        <v>1422.6415978937</v>
      </c>
      <c r="R474">
        <v>70.708519684840397</v>
      </c>
      <c r="S474" s="2">
        <f>(Table2[[#This Row],[Close Price]]-Table2[[#This Row],[20D EMA]])/Table2[[#This Row],[20D EMA]]</f>
        <v>3.6154710361547091E-2</v>
      </c>
      <c r="T474" s="2">
        <f>(Table2[[#This Row],[Close Price]]-Table2[[#This Row],[50D EMA]])/Table2[[#This Row],[50D EMA]]</f>
        <v>6.8139158545528419E-2</v>
      </c>
      <c r="U474" s="2">
        <f>(Table2[[#This Row],[Close Price]]-Table2[[#This Row],[200D EMA]])/Table2[[#This Row],[200D EMA]]</f>
        <v>0.10857154910624303</v>
      </c>
      <c r="V474">
        <v>1.08898913121908</v>
      </c>
      <c r="W474">
        <v>1570.9</v>
      </c>
      <c r="X474">
        <v>1594.5</v>
      </c>
      <c r="Y474">
        <v>1570.9</v>
      </c>
      <c r="Z474">
        <v>1594.5</v>
      </c>
      <c r="AA474">
        <v>1455</v>
      </c>
      <c r="AB474">
        <v>1636.4</v>
      </c>
      <c r="AC474" s="2">
        <f>(Table2[[#This Row],[Close Price]]/Table2[[#This Row],[Day Low]])-1</f>
        <v>3.9467820994332214E-3</v>
      </c>
      <c r="AD474" s="2">
        <f>(Table2[[#This Row],[Day High]]/Table2[[#This Row],[Close Price]])-1</f>
        <v>1.103290850294858E-2</v>
      </c>
      <c r="AE474" s="2">
        <f>(Table2[[#This Row],[Close Price]]/Table2[[#This Row],[Current Week Low]])-1</f>
        <v>3.9467820994332214E-3</v>
      </c>
      <c r="AF474" s="2">
        <f>(Table2[[#This Row],[Current Week High]]/Table2[[#This Row],[Close Price]])-1</f>
        <v>1.103290850294858E-2</v>
      </c>
      <c r="AG474" s="2">
        <f>(Table2[[#This Row],[Close Price]]/Table2[[#This Row],[Current Month Low]])-1</f>
        <v>8.3917525773195889E-2</v>
      </c>
      <c r="AH474" s="2">
        <f>(Table2[[#This Row],[Current Month High]]/Table2[[#This Row],[Close Price]])-1</f>
        <v>3.7600659438209449E-2</v>
      </c>
      <c r="AI474">
        <v>7.62475429585949</v>
      </c>
      <c r="AJ474">
        <v>43.895985401459797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-0.03</v>
      </c>
      <c r="AM474" t="s">
        <v>10506</v>
      </c>
      <c r="AN474">
        <v>6.49</v>
      </c>
      <c r="AO474" t="s">
        <v>10507</v>
      </c>
      <c r="AP474">
        <v>1.8238485599913E-2</v>
      </c>
      <c r="AQ474">
        <f>(Table2[[#This Row],[Sharpe Ratio]]-AVERAGE(Table2[Sharpe Ratio]))/_xlfn.STDEV.P(Table2[Sharpe Ratio])</f>
        <v>-0.33934749521065233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0.57478834673290224</v>
      </c>
      <c r="AS474">
        <f>_xlfn.RANK.AVG(Table2[[#This Row],[1Y Return vs Nifty Z-Score]],Table2[1Y Return vs Nifty Z-Score])</f>
        <v>397</v>
      </c>
      <c r="AT474">
        <f>_xlfn.RANK.AVG(Table2[[#This Row],[6M Return vs Nifty Z-Score]],Table2[6M Return vs Nifty Z-Score])</f>
        <v>526</v>
      </c>
      <c r="AU474">
        <f>_xlfn.RANK.AVG(Table2[[#This Row],[Sharpe Ratio Z-Score]],Table2[Sharpe Ratio Z-Score])</f>
        <v>428</v>
      </c>
      <c r="AV474">
        <f>(Table2[[#This Row],[Rank 1Y]]+Table2[[#This Row],[Rank 6M]]+Table2[[#This Row],[Rank Sharpe]])/3</f>
        <v>450.33333333333331</v>
      </c>
    </row>
    <row r="475" spans="1:48" x14ac:dyDescent="0.3">
      <c r="A475" t="s">
        <v>514</v>
      </c>
      <c r="B475" t="s">
        <v>515</v>
      </c>
      <c r="C475" t="s">
        <v>10466</v>
      </c>
      <c r="D475" t="s">
        <v>516</v>
      </c>
      <c r="E475">
        <v>40149.900482049998</v>
      </c>
      <c r="F475">
        <v>335.35</v>
      </c>
      <c r="G475">
        <v>10.2799242445387</v>
      </c>
      <c r="H475">
        <f>(Table2[[#This Row],[1Y Return vs Nifty]]-AVERAGE(Table2[1Y Return vs Nifty]))/_xlfn.STDEV.P(Table2[1Y Return vs Nifty])</f>
        <v>-0.39356653222258969</v>
      </c>
      <c r="I475">
        <v>-7.0458189281875701</v>
      </c>
      <c r="J475">
        <f>(Table2[[#This Row],[1M Return vs Nifty]]-AVERAGE(Table2[1M Return vs Nifty]))/_xlfn.STDEV.P(Table2[1M Return vs Nifty])</f>
        <v>-0.46609366878825176</v>
      </c>
      <c r="K475">
        <v>14.135297537923099</v>
      </c>
      <c r="L475">
        <f>(Table2[[#This Row],[6M Return vs Nifty]]-AVERAGE(Table2[6M Return vs Nifty]))/_xlfn.STDEV.P(Table2[6M Return vs Nifty])</f>
        <v>0.18995830093393426</v>
      </c>
      <c r="M475">
        <v>-4.5793035424036104</v>
      </c>
      <c r="N475">
        <f>(Table2[[#This Row],[1W Return vs Nifty]]-AVERAGE(Table2[1W Return vs Nifty]))/_xlfn.STDEV.P(Table2[1W Return vs Nifty])</f>
        <v>-0.49834481284422993</v>
      </c>
      <c r="O475">
        <v>347.88</v>
      </c>
      <c r="P475">
        <v>333.59910881588399</v>
      </c>
      <c r="Q475">
        <v>293.07573837815801</v>
      </c>
      <c r="R475">
        <v>30.6091646718398</v>
      </c>
      <c r="S475" s="2">
        <f>(Table2[[#This Row],[Close Price]]-Table2[[#This Row],[20D EMA]])/Table2[[#This Row],[20D EMA]]</f>
        <v>-3.6018167184086389E-2</v>
      </c>
      <c r="T475" s="2">
        <f>(Table2[[#This Row],[Close Price]]-Table2[[#This Row],[50D EMA]])/Table2[[#This Row],[50D EMA]]</f>
        <v>5.2484887934228838E-3</v>
      </c>
      <c r="U475" s="2">
        <f>(Table2[[#This Row],[Close Price]]-Table2[[#This Row],[200D EMA]])/Table2[[#This Row],[200D EMA]]</f>
        <v>0.14424347049599578</v>
      </c>
      <c r="V475">
        <v>0.40077223891246</v>
      </c>
      <c r="W475">
        <v>330</v>
      </c>
      <c r="X475">
        <v>339.4</v>
      </c>
      <c r="Y475">
        <v>330</v>
      </c>
      <c r="Z475">
        <v>339.4</v>
      </c>
      <c r="AA475">
        <v>330</v>
      </c>
      <c r="AB475">
        <v>373.85</v>
      </c>
      <c r="AC475" s="2">
        <f>(Table2[[#This Row],[Close Price]]/Table2[[#This Row],[Day Low]])-1</f>
        <v>1.6212121212121344E-2</v>
      </c>
      <c r="AD475" s="2">
        <f>(Table2[[#This Row],[Day High]]/Table2[[#This Row],[Close Price]])-1</f>
        <v>1.2076934545996565E-2</v>
      </c>
      <c r="AE475" s="2">
        <f>(Table2[[#This Row],[Close Price]]/Table2[[#This Row],[Current Week Low]])-1</f>
        <v>1.6212121212121344E-2</v>
      </c>
      <c r="AF475" s="2">
        <f>(Table2[[#This Row],[Current Week High]]/Table2[[#This Row],[Close Price]])-1</f>
        <v>1.2076934545996565E-2</v>
      </c>
      <c r="AG475" s="2">
        <f>(Table2[[#This Row],[Close Price]]/Table2[[#This Row],[Current Month Low]])-1</f>
        <v>1.6212121212121344E-2</v>
      </c>
      <c r="AH475" s="2">
        <f>(Table2[[#This Row],[Current Month High]]/Table2[[#This Row],[Close Price]])-1</f>
        <v>0.11480542716564779</v>
      </c>
      <c r="AI475">
        <v>11.480542716564701</v>
      </c>
      <c r="AJ475">
        <v>54.183908045976999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</v>
      </c>
      <c r="AM475" t="s">
        <v>10505</v>
      </c>
      <c r="AN475">
        <v>-7.22</v>
      </c>
      <c r="AO475" t="s">
        <v>10506</v>
      </c>
      <c r="AP475">
        <v>-6.7164203410618004E-2</v>
      </c>
      <c r="AQ475">
        <f>(Table2[[#This Row],[Sharpe Ratio]]-AVERAGE(Table2[Sharpe Ratio]))/_xlfn.STDEV.P(Table2[Sharpe Ratio])</f>
        <v>-1.311563244202115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-2.4796099571232522</v>
      </c>
      <c r="AS475">
        <f>_xlfn.RANK.AVG(Table2[[#This Row],[1Y Return vs Nifty Z-Score]],Table2[1Y Return vs Nifty Z-Score])</f>
        <v>434</v>
      </c>
      <c r="AT475">
        <f>_xlfn.RANK.AVG(Table2[[#This Row],[6M Return vs Nifty Z-Score]],Table2[6M Return vs Nifty Z-Score])</f>
        <v>264</v>
      </c>
      <c r="AU475">
        <f>_xlfn.RANK.AVG(Table2[[#This Row],[Sharpe Ratio Z-Score]],Table2[Sharpe Ratio Z-Score])</f>
        <v>658</v>
      </c>
      <c r="AV475">
        <f>(Table2[[#This Row],[Rank 1Y]]+Table2[[#This Row],[Rank 6M]]+Table2[[#This Row],[Rank Sharpe]])/3</f>
        <v>452</v>
      </c>
    </row>
    <row r="476" spans="1:48" x14ac:dyDescent="0.3">
      <c r="A476" t="s">
        <v>834</v>
      </c>
      <c r="B476" t="s">
        <v>835</v>
      </c>
      <c r="C476" t="s">
        <v>10460</v>
      </c>
      <c r="D476" t="s">
        <v>21</v>
      </c>
      <c r="E476">
        <v>18415.423595460001</v>
      </c>
      <c r="F476">
        <v>663.35</v>
      </c>
      <c r="G476">
        <v>3.17523749253832</v>
      </c>
      <c r="H476">
        <f>(Table2[[#This Row],[1Y Return vs Nifty]]-AVERAGE(Table2[1Y Return vs Nifty]))/_xlfn.STDEV.P(Table2[1Y Return vs Nifty])</f>
        <v>-0.49046392335701328</v>
      </c>
      <c r="I476">
        <v>5.1769225849734504</v>
      </c>
      <c r="J476">
        <f>(Table2[[#This Row],[1M Return vs Nifty]]-AVERAGE(Table2[1M Return vs Nifty]))/_xlfn.STDEV.P(Table2[1M Return vs Nifty])</f>
        <v>0.85267934689546121</v>
      </c>
      <c r="K476">
        <v>-23.920646391944</v>
      </c>
      <c r="L476">
        <f>(Table2[[#This Row],[6M Return vs Nifty]]-AVERAGE(Table2[6M Return vs Nifty]))/_xlfn.STDEV.P(Table2[6M Return vs Nifty])</f>
        <v>-1.0666597170919569</v>
      </c>
      <c r="M476">
        <v>-4.5768822430155298</v>
      </c>
      <c r="N476">
        <f>(Table2[[#This Row],[1W Return vs Nifty]]-AVERAGE(Table2[1W Return vs Nifty]))/_xlfn.STDEV.P(Table2[1W Return vs Nifty])</f>
        <v>-0.4977347961612138</v>
      </c>
      <c r="O476">
        <v>639.57000000000005</v>
      </c>
      <c r="P476">
        <v>621.553537288695</v>
      </c>
      <c r="Q476">
        <v>630.03243093303297</v>
      </c>
      <c r="R476">
        <v>55.041401044502997</v>
      </c>
      <c r="S476" s="2">
        <f>(Table2[[#This Row],[Close Price]]-Table2[[#This Row],[20D EMA]])/Table2[[#This Row],[20D EMA]]</f>
        <v>3.7181231139671922E-2</v>
      </c>
      <c r="T476" s="2">
        <f>(Table2[[#This Row],[Close Price]]-Table2[[#This Row],[50D EMA]])/Table2[[#This Row],[50D EMA]]</f>
        <v>6.724515299780473E-2</v>
      </c>
      <c r="U476" s="2">
        <f>(Table2[[#This Row],[Close Price]]-Table2[[#This Row],[200D EMA]])/Table2[[#This Row],[200D EMA]]</f>
        <v>5.2882308006948334E-2</v>
      </c>
      <c r="V476">
        <v>1.6364670554838101</v>
      </c>
      <c r="W476">
        <v>650</v>
      </c>
      <c r="X476">
        <v>674.4</v>
      </c>
      <c r="Y476">
        <v>650</v>
      </c>
      <c r="Z476">
        <v>674.4</v>
      </c>
      <c r="AA476">
        <v>592.35</v>
      </c>
      <c r="AB476">
        <v>744.7</v>
      </c>
      <c r="AC476" s="2">
        <f>(Table2[[#This Row],[Close Price]]/Table2[[#This Row],[Day Low]])-1</f>
        <v>2.0538461538461616E-2</v>
      </c>
      <c r="AD476" s="2">
        <f>(Table2[[#This Row],[Day High]]/Table2[[#This Row],[Close Price]])-1</f>
        <v>1.665787291776577E-2</v>
      </c>
      <c r="AE476" s="2">
        <f>(Table2[[#This Row],[Close Price]]/Table2[[#This Row],[Current Week Low]])-1</f>
        <v>2.0538461538461616E-2</v>
      </c>
      <c r="AF476" s="2">
        <f>(Table2[[#This Row],[Current Week High]]/Table2[[#This Row],[Close Price]])-1</f>
        <v>1.665787291776577E-2</v>
      </c>
      <c r="AG476" s="2">
        <f>(Table2[[#This Row],[Close Price]]/Table2[[#This Row],[Current Month Low]])-1</f>
        <v>0.11986156832953498</v>
      </c>
      <c r="AH476" s="2">
        <f>(Table2[[#This Row],[Current Month High]]/Table2[[#This Row],[Close Price]])-1</f>
        <v>0.12263510967061131</v>
      </c>
      <c r="AI476">
        <v>31.152483605939501</v>
      </c>
      <c r="AJ476">
        <v>41.258517887563798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-0.19</v>
      </c>
      <c r="AM476" t="s">
        <v>10506</v>
      </c>
      <c r="AN476">
        <v>6.06</v>
      </c>
      <c r="AO476" t="s">
        <v>10507</v>
      </c>
      <c r="AP476">
        <v>8.2737725564250006E-2</v>
      </c>
      <c r="AQ476">
        <f>(Table2[[#This Row],[Sharpe Ratio]]-AVERAGE(Table2[Sharpe Ratio]))/_xlfn.STDEV.P(Table2[Sharpe Ratio])</f>
        <v>0.39490546119890024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475</v>
      </c>
      <c r="AT476">
        <f>_xlfn.RANK.AVG(Table2[[#This Row],[6M Return vs Nifty Z-Score]],Table2[6M Return vs Nifty Z-Score])</f>
        <v>647</v>
      </c>
      <c r="AU476">
        <f>_xlfn.RANK.AVG(Table2[[#This Row],[Sharpe Ratio Z-Score]],Table2[Sharpe Ratio Z-Score])</f>
        <v>235</v>
      </c>
      <c r="AV476">
        <f>(Table2[[#This Row],[Rank 1Y]]+Table2[[#This Row],[Rank 6M]]+Table2[[#This Row],[Rank Sharpe]])/3</f>
        <v>452.33333333333331</v>
      </c>
    </row>
    <row r="477" spans="1:48" x14ac:dyDescent="0.3">
      <c r="A477" t="s">
        <v>1636</v>
      </c>
      <c r="B477" t="s">
        <v>1637</v>
      </c>
      <c r="C477" t="s">
        <v>10475</v>
      </c>
      <c r="D477" t="s">
        <v>271</v>
      </c>
      <c r="E477">
        <v>4991.9373647499997</v>
      </c>
      <c r="F477">
        <v>299.5</v>
      </c>
      <c r="G477">
        <v>18.4562053952714</v>
      </c>
      <c r="H477">
        <f>(Table2[[#This Row],[1Y Return vs Nifty]]-AVERAGE(Table2[1Y Return vs Nifty]))/_xlfn.STDEV.P(Table2[1Y Return vs Nifty])</f>
        <v>-0.28205418265073906</v>
      </c>
      <c r="I477">
        <v>-2.83500183337895</v>
      </c>
      <c r="J477">
        <f>(Table2[[#This Row],[1M Return vs Nifty]]-AVERAGE(Table2[1M Return vs Nifty]))/_xlfn.STDEV.P(Table2[1M Return vs Nifty])</f>
        <v>-1.1767448059956187E-2</v>
      </c>
      <c r="K477">
        <v>3.1015448006630302</v>
      </c>
      <c r="L477">
        <f>(Table2[[#This Row],[6M Return vs Nifty]]-AVERAGE(Table2[6M Return vs Nifty]))/_xlfn.STDEV.P(Table2[6M Return vs Nifty])</f>
        <v>-0.17437933109630929</v>
      </c>
      <c r="M477">
        <v>-2.6982373256935301</v>
      </c>
      <c r="N477">
        <f>(Table2[[#This Row],[1W Return vs Nifty]]-AVERAGE(Table2[1W Return vs Nifty]))/_xlfn.STDEV.P(Table2[1W Return vs Nifty])</f>
        <v>-2.4433251267037544E-2</v>
      </c>
      <c r="O477">
        <v>293.07</v>
      </c>
      <c r="P477">
        <v>281.19713844964201</v>
      </c>
      <c r="Q477">
        <v>261.69507665270402</v>
      </c>
      <c r="R477">
        <v>52.723538519977303</v>
      </c>
      <c r="S477" s="2">
        <f>(Table2[[#This Row],[Close Price]]-Table2[[#This Row],[20D EMA]])/Table2[[#This Row],[20D EMA]]</f>
        <v>2.1940150817210929E-2</v>
      </c>
      <c r="T477" s="2">
        <f>(Table2[[#This Row],[Close Price]]-Table2[[#This Row],[50D EMA]])/Table2[[#This Row],[50D EMA]]</f>
        <v>6.5089074701362021E-2</v>
      </c>
      <c r="U477" s="2">
        <f>(Table2[[#This Row],[Close Price]]-Table2[[#This Row],[200D EMA]])/Table2[[#This Row],[200D EMA]]</f>
        <v>0.14446172939457688</v>
      </c>
      <c r="V477">
        <v>1.5857902171182601</v>
      </c>
      <c r="W477">
        <v>285.10000000000002</v>
      </c>
      <c r="X477">
        <v>305.14999999999998</v>
      </c>
      <c r="Y477">
        <v>285.10000000000002</v>
      </c>
      <c r="Z477">
        <v>305.14999999999998</v>
      </c>
      <c r="AA477">
        <v>276.8</v>
      </c>
      <c r="AB477">
        <v>319.75</v>
      </c>
      <c r="AC477" s="2">
        <f>(Table2[[#This Row],[Close Price]]/Table2[[#This Row],[Day Low]])-1</f>
        <v>5.0508593475973251E-2</v>
      </c>
      <c r="AD477" s="2">
        <f>(Table2[[#This Row],[Day High]]/Table2[[#This Row],[Close Price]])-1</f>
        <v>1.886477462437397E-2</v>
      </c>
      <c r="AE477" s="2">
        <f>(Table2[[#This Row],[Close Price]]/Table2[[#This Row],[Current Week Low]])-1</f>
        <v>5.0508593475973251E-2</v>
      </c>
      <c r="AF477" s="2">
        <f>(Table2[[#This Row],[Current Week High]]/Table2[[#This Row],[Close Price]])-1</f>
        <v>1.886477462437397E-2</v>
      </c>
      <c r="AG477" s="2">
        <f>(Table2[[#This Row],[Close Price]]/Table2[[#This Row],[Current Month Low]])-1</f>
        <v>8.2008670520231197E-2</v>
      </c>
      <c r="AH477" s="2">
        <f>(Table2[[#This Row],[Current Month High]]/Table2[[#This Row],[Close Price]])-1</f>
        <v>6.7612687813021655E-2</v>
      </c>
      <c r="AI477">
        <v>6.7612687813021601</v>
      </c>
      <c r="AJ477">
        <v>44.025006011060299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0.09</v>
      </c>
      <c r="AM477" t="s">
        <v>10507</v>
      </c>
      <c r="AN477">
        <v>2.5299999999999998</v>
      </c>
      <c r="AO477" t="s">
        <v>10507</v>
      </c>
      <c r="AP477">
        <v>-2.6290593273194E-2</v>
      </c>
      <c r="AQ477">
        <f>(Table2[[#This Row],[Sharpe Ratio]]-AVERAGE(Table2[Sharpe Ratio]))/_xlfn.STDEV.P(Table2[Sharpe Ratio])</f>
        <v>-0.84626211663644058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-1.3388963297104826</v>
      </c>
      <c r="AS477">
        <f>_xlfn.RANK.AVG(Table2[[#This Row],[1Y Return vs Nifty Z-Score]],Table2[1Y Return vs Nifty Z-Score])</f>
        <v>387</v>
      </c>
      <c r="AT477">
        <f>_xlfn.RANK.AVG(Table2[[#This Row],[6M Return vs Nifty Z-Score]],Table2[6M Return vs Nifty Z-Score])</f>
        <v>387</v>
      </c>
      <c r="AU477">
        <f>_xlfn.RANK.AVG(Table2[[#This Row],[Sharpe Ratio Z-Score]],Table2[Sharpe Ratio Z-Score])</f>
        <v>583</v>
      </c>
      <c r="AV477">
        <f>(Table2[[#This Row],[Rank 1Y]]+Table2[[#This Row],[Rank 6M]]+Table2[[#This Row],[Rank Sharpe]])/3</f>
        <v>452.33333333333331</v>
      </c>
    </row>
    <row r="478" spans="1:48" x14ac:dyDescent="0.3">
      <c r="A478" t="s">
        <v>1790</v>
      </c>
      <c r="B478" t="s">
        <v>1791</v>
      </c>
      <c r="C478" t="s">
        <v>10460</v>
      </c>
      <c r="D478" t="s">
        <v>286</v>
      </c>
      <c r="E478">
        <v>3985.3431440199902</v>
      </c>
      <c r="F478">
        <v>1488.55</v>
      </c>
      <c r="G478">
        <v>10.216774479304201</v>
      </c>
      <c r="H478">
        <f>(Table2[[#This Row],[1Y Return vs Nifty]]-AVERAGE(Table2[1Y Return vs Nifty]))/_xlfn.STDEV.P(Table2[1Y Return vs Nifty])</f>
        <v>-0.39442780137006495</v>
      </c>
      <c r="I478">
        <v>6.2910752576654501</v>
      </c>
      <c r="J478">
        <f>(Table2[[#This Row],[1M Return vs Nifty]]-AVERAGE(Table2[1M Return vs Nifty]))/_xlfn.STDEV.P(Table2[1M Return vs Nifty])</f>
        <v>0.97289087869591606</v>
      </c>
      <c r="K478">
        <v>-23.853470075496102</v>
      </c>
      <c r="L478">
        <f>(Table2[[#This Row],[6M Return vs Nifty]]-AVERAGE(Table2[6M Return vs Nifty]))/_xlfn.STDEV.P(Table2[6M Return vs Nifty])</f>
        <v>-1.0644415361479078</v>
      </c>
      <c r="M478">
        <v>1.9137015405426301</v>
      </c>
      <c r="N478">
        <f>(Table2[[#This Row],[1W Return vs Nifty]]-AVERAGE(Table2[1W Return vs Nifty]))/_xlfn.STDEV.P(Table2[1W Return vs Nifty])</f>
        <v>1.1374881795580576</v>
      </c>
      <c r="O478">
        <v>1422.49</v>
      </c>
      <c r="P478">
        <v>1373.9252443129201</v>
      </c>
      <c r="Q478">
        <v>1300.35932198466</v>
      </c>
      <c r="R478">
        <v>66.702681768963203</v>
      </c>
      <c r="S478" s="2">
        <f>(Table2[[#This Row],[Close Price]]-Table2[[#This Row],[20D EMA]])/Table2[[#This Row],[20D EMA]]</f>
        <v>4.6439693776406124E-2</v>
      </c>
      <c r="T478" s="2">
        <f>(Table2[[#This Row],[Close Price]]-Table2[[#This Row],[50D EMA]])/Table2[[#This Row],[50D EMA]]</f>
        <v>8.3428669908748948E-2</v>
      </c>
      <c r="U478" s="2">
        <f>(Table2[[#This Row],[Close Price]]-Table2[[#This Row],[200D EMA]])/Table2[[#This Row],[200D EMA]]</f>
        <v>0.14472205861385748</v>
      </c>
      <c r="V478">
        <v>1.54806583147885</v>
      </c>
      <c r="W478">
        <v>1473.55</v>
      </c>
      <c r="X478">
        <v>1535.55</v>
      </c>
      <c r="Y478">
        <v>1473.55</v>
      </c>
      <c r="Z478">
        <v>1535.55</v>
      </c>
      <c r="AA478">
        <v>1370</v>
      </c>
      <c r="AB478">
        <v>1645</v>
      </c>
      <c r="AC478" s="2">
        <f>(Table2[[#This Row],[Close Price]]/Table2[[#This Row],[Day Low]])-1</f>
        <v>1.0179498490040961E-2</v>
      </c>
      <c r="AD478" s="2">
        <f>(Table2[[#This Row],[Day High]]/Table2[[#This Row],[Close Price]])-1</f>
        <v>3.157435087837146E-2</v>
      </c>
      <c r="AE478" s="2">
        <f>(Table2[[#This Row],[Close Price]]/Table2[[#This Row],[Current Week Low]])-1</f>
        <v>1.0179498490040961E-2</v>
      </c>
      <c r="AF478" s="2">
        <f>(Table2[[#This Row],[Current Week High]]/Table2[[#This Row],[Close Price]])-1</f>
        <v>3.157435087837146E-2</v>
      </c>
      <c r="AG478" s="2">
        <f>(Table2[[#This Row],[Close Price]]/Table2[[#This Row],[Current Month Low]])-1</f>
        <v>8.6532846715328349E-2</v>
      </c>
      <c r="AH478" s="2">
        <f>(Table2[[#This Row],[Current Month High]]/Table2[[#This Row],[Close Price]])-1</f>
        <v>0.10510228074300487</v>
      </c>
      <c r="AI478">
        <v>22.464814752611598</v>
      </c>
      <c r="AJ478">
        <v>57.518518518518498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-0.11</v>
      </c>
      <c r="AM478" t="s">
        <v>10506</v>
      </c>
      <c r="AN478">
        <v>4.22</v>
      </c>
      <c r="AO478" t="s">
        <v>10507</v>
      </c>
      <c r="AP478">
        <v>6.5179451127981999E-2</v>
      </c>
      <c r="AQ478">
        <f>(Table2[[#This Row],[Sharpe Ratio]]-AVERAGE(Table2[Sharpe Ratio]))/_xlfn.STDEV.P(Table2[Sharpe Ratio])</f>
        <v>0.19502380489708288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0.84653352563308371</v>
      </c>
      <c r="AS478">
        <f>_xlfn.RANK.AVG(Table2[[#This Row],[1Y Return vs Nifty Z-Score]],Table2[1Y Return vs Nifty Z-Score])</f>
        <v>436</v>
      </c>
      <c r="AT478">
        <f>_xlfn.RANK.AVG(Table2[[#This Row],[6M Return vs Nifty Z-Score]],Table2[6M Return vs Nifty Z-Score])</f>
        <v>646</v>
      </c>
      <c r="AU478">
        <f>_xlfn.RANK.AVG(Table2[[#This Row],[Sharpe Ratio Z-Score]],Table2[Sharpe Ratio Z-Score])</f>
        <v>279</v>
      </c>
      <c r="AV478">
        <f>(Table2[[#This Row],[Rank 1Y]]+Table2[[#This Row],[Rank 6M]]+Table2[[#This Row],[Rank Sharpe]])/3</f>
        <v>453.66666666666669</v>
      </c>
    </row>
    <row r="479" spans="1:48" x14ac:dyDescent="0.3">
      <c r="A479" t="s">
        <v>923</v>
      </c>
      <c r="B479" t="s">
        <v>924</v>
      </c>
      <c r="C479" t="s">
        <v>10465</v>
      </c>
      <c r="D479" t="s">
        <v>204</v>
      </c>
      <c r="E479">
        <v>15642.837059850001</v>
      </c>
      <c r="F479">
        <v>643.5</v>
      </c>
      <c r="G479">
        <v>-10.214926316913401</v>
      </c>
      <c r="H479">
        <f>(Table2[[#This Row],[1Y Return vs Nifty]]-AVERAGE(Table2[1Y Return vs Nifty]))/_xlfn.STDEV.P(Table2[1Y Return vs Nifty])</f>
        <v>-0.67308590027008897</v>
      </c>
      <c r="I479">
        <v>-14.6671576914545</v>
      </c>
      <c r="J479">
        <f>(Table2[[#This Row],[1M Return vs Nifty]]-AVERAGE(Table2[1M Return vs Nifty]))/_xlfn.STDEV.P(Table2[1M Return vs Nifty])</f>
        <v>-1.2883982142585411</v>
      </c>
      <c r="K479">
        <v>1.7468463094576201</v>
      </c>
      <c r="L479">
        <f>(Table2[[#This Row],[6M Return vs Nifty]]-AVERAGE(Table2[6M Return vs Nifty]))/_xlfn.STDEV.P(Table2[6M Return vs Nifty])</f>
        <v>-0.21911185793044666</v>
      </c>
      <c r="M479">
        <v>-5.3957878338849499</v>
      </c>
      <c r="N479">
        <f>(Table2[[#This Row],[1W Return vs Nifty]]-AVERAGE(Table2[1W Return vs Nifty]))/_xlfn.STDEV.P(Table2[1W Return vs Nifty])</f>
        <v>-0.7040480157096326</v>
      </c>
      <c r="O479">
        <v>654.61</v>
      </c>
      <c r="P479">
        <v>638.13068783587198</v>
      </c>
      <c r="Q479">
        <v>587.67350831775104</v>
      </c>
      <c r="R479">
        <v>43.4363996152724</v>
      </c>
      <c r="S479" s="2">
        <f>(Table2[[#This Row],[Close Price]]-Table2[[#This Row],[20D EMA]])/Table2[[#This Row],[20D EMA]]</f>
        <v>-1.6971937489497584E-2</v>
      </c>
      <c r="T479" s="2">
        <f>(Table2[[#This Row],[Close Price]]-Table2[[#This Row],[50D EMA]])/Table2[[#This Row],[50D EMA]]</f>
        <v>8.4141262385253168E-3</v>
      </c>
      <c r="U479" s="2">
        <f>(Table2[[#This Row],[Close Price]]-Table2[[#This Row],[200D EMA]])/Table2[[#This Row],[200D EMA]]</f>
        <v>9.4995760217361974E-2</v>
      </c>
      <c r="V479">
        <v>0.59746075059874904</v>
      </c>
      <c r="W479">
        <v>608</v>
      </c>
      <c r="X479">
        <v>661.4</v>
      </c>
      <c r="Y479">
        <v>608</v>
      </c>
      <c r="Z479">
        <v>661.4</v>
      </c>
      <c r="AA479">
        <v>608</v>
      </c>
      <c r="AB479">
        <v>706.45</v>
      </c>
      <c r="AC479" s="2">
        <f>(Table2[[#This Row],[Close Price]]/Table2[[#This Row],[Day Low]])-1</f>
        <v>5.8388157894736947E-2</v>
      </c>
      <c r="AD479" s="2">
        <f>(Table2[[#This Row],[Day High]]/Table2[[#This Row],[Close Price]])-1</f>
        <v>2.7816627816627859E-2</v>
      </c>
      <c r="AE479" s="2">
        <f>(Table2[[#This Row],[Close Price]]/Table2[[#This Row],[Current Week Low]])-1</f>
        <v>5.8388157894736947E-2</v>
      </c>
      <c r="AF479" s="2">
        <f>(Table2[[#This Row],[Current Week High]]/Table2[[#This Row],[Close Price]])-1</f>
        <v>2.7816627816627859E-2</v>
      </c>
      <c r="AG479" s="2">
        <f>(Table2[[#This Row],[Close Price]]/Table2[[#This Row],[Current Month Low]])-1</f>
        <v>5.8388157894736947E-2</v>
      </c>
      <c r="AH479" s="2">
        <f>(Table2[[#This Row],[Current Month High]]/Table2[[#This Row],[Close Price]])-1</f>
        <v>9.7824397824398002E-2</v>
      </c>
      <c r="AI479">
        <v>12.1989121989122</v>
      </c>
      <c r="AJ479">
        <v>30.899104963384801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</v>
      </c>
      <c r="AM479" t="s">
        <v>10505</v>
      </c>
      <c r="AN479">
        <v>-8.0399999999999991</v>
      </c>
      <c r="AO479" t="s">
        <v>10506</v>
      </c>
      <c r="AP479">
        <v>2.8259279016046999E-2</v>
      </c>
      <c r="AQ479">
        <f>(Table2[[#This Row],[Sharpe Ratio]]-AVERAGE(Table2[Sharpe Ratio]))/_xlfn.STDEV.P(Table2[Sharpe Ratio])</f>
        <v>-0.22527177593963377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-3.1099157641083428</v>
      </c>
      <c r="AS479">
        <f>_xlfn.RANK.AVG(Table2[[#This Row],[1Y Return vs Nifty Z-Score]],Table2[1Y Return vs Nifty Z-Score])</f>
        <v>565</v>
      </c>
      <c r="AT479">
        <f>_xlfn.RANK.AVG(Table2[[#This Row],[6M Return vs Nifty Z-Score]],Table2[6M Return vs Nifty Z-Score])</f>
        <v>401</v>
      </c>
      <c r="AU479">
        <f>_xlfn.RANK.AVG(Table2[[#This Row],[Sharpe Ratio Z-Score]],Table2[Sharpe Ratio Z-Score])</f>
        <v>398</v>
      </c>
      <c r="AV479">
        <f>(Table2[[#This Row],[Rank 1Y]]+Table2[[#This Row],[Rank 6M]]+Table2[[#This Row],[Rank Sharpe]])/3</f>
        <v>454.66666666666669</v>
      </c>
    </row>
    <row r="480" spans="1:48" x14ac:dyDescent="0.3">
      <c r="A480" t="s">
        <v>41</v>
      </c>
      <c r="B480" t="s">
        <v>42</v>
      </c>
      <c r="C480" t="s">
        <v>10463</v>
      </c>
      <c r="D480" t="s">
        <v>43</v>
      </c>
      <c r="E480">
        <v>582994.99451840494</v>
      </c>
      <c r="F480">
        <v>466.55</v>
      </c>
      <c r="G480">
        <v>-25.1472449341708</v>
      </c>
      <c r="H480">
        <f>(Table2[[#This Row],[1Y Return vs Nifty]]-AVERAGE(Table2[1Y Return vs Nifty]))/_xlfn.STDEV.P(Table2[1Y Return vs Nifty])</f>
        <v>-0.87674058176506675</v>
      </c>
      <c r="I480">
        <v>8.5102958787407204</v>
      </c>
      <c r="J480">
        <f>(Table2[[#This Row],[1M Return vs Nifty]]-AVERAGE(Table2[1M Return vs Nifty]))/_xlfn.STDEV.P(Table2[1M Return vs Nifty])</f>
        <v>1.2123337457296013</v>
      </c>
      <c r="K480">
        <v>-12.0385944094501</v>
      </c>
      <c r="L480">
        <f>(Table2[[#This Row],[6M Return vs Nifty]]-AVERAGE(Table2[6M Return vs Nifty]))/_xlfn.STDEV.P(Table2[6M Return vs Nifty])</f>
        <v>-0.67431100436948044</v>
      </c>
      <c r="M480">
        <v>3.6915462108500501</v>
      </c>
      <c r="N480">
        <f>(Table2[[#This Row],[1W Return vs Nifty]]-AVERAGE(Table2[1W Return vs Nifty]))/_xlfn.STDEV.P(Table2[1W Return vs Nifty])</f>
        <v>1.5853943385558271</v>
      </c>
      <c r="O480">
        <v>450.07</v>
      </c>
      <c r="P480">
        <v>439.67959664233399</v>
      </c>
      <c r="Q480">
        <v>432.46793271226397</v>
      </c>
      <c r="R480">
        <v>69.729666022462595</v>
      </c>
      <c r="S480" s="2">
        <f>(Table2[[#This Row],[Close Price]]-Table2[[#This Row],[20D EMA]])/Table2[[#This Row],[20D EMA]]</f>
        <v>3.6616526318128333E-2</v>
      </c>
      <c r="T480" s="2">
        <f>(Table2[[#This Row],[Close Price]]-Table2[[#This Row],[50D EMA]])/Table2[[#This Row],[50D EMA]]</f>
        <v>6.1113600819471911E-2</v>
      </c>
      <c r="U480" s="2">
        <f>(Table2[[#This Row],[Close Price]]-Table2[[#This Row],[200D EMA]])/Table2[[#This Row],[200D EMA]]</f>
        <v>7.8808310882120425E-2</v>
      </c>
      <c r="V480">
        <v>1.1737426457602</v>
      </c>
      <c r="W480">
        <v>465.85</v>
      </c>
      <c r="X480">
        <v>479.45</v>
      </c>
      <c r="Y480">
        <v>465.85</v>
      </c>
      <c r="Z480">
        <v>479.45</v>
      </c>
      <c r="AA480">
        <v>422.55</v>
      </c>
      <c r="AB480">
        <v>479.45</v>
      </c>
      <c r="AC480" s="2">
        <f>(Table2[[#This Row],[Close Price]]/Table2[[#This Row],[Day Low]])-1</f>
        <v>1.5026296018030294E-3</v>
      </c>
      <c r="AD480" s="2">
        <f>(Table2[[#This Row],[Day High]]/Table2[[#This Row],[Close Price]])-1</f>
        <v>2.7649769585253337E-2</v>
      </c>
      <c r="AE480" s="2">
        <f>(Table2[[#This Row],[Close Price]]/Table2[[#This Row],[Current Week Low]])-1</f>
        <v>1.5026296018030294E-3</v>
      </c>
      <c r="AF480" s="2">
        <f>(Table2[[#This Row],[Current Week High]]/Table2[[#This Row],[Close Price]])-1</f>
        <v>2.7649769585253337E-2</v>
      </c>
      <c r="AG480" s="2">
        <f>(Table2[[#This Row],[Close Price]]/Table2[[#This Row],[Current Month Low]])-1</f>
        <v>0.10412968879422557</v>
      </c>
      <c r="AH480" s="2">
        <f>(Table2[[#This Row],[Current Month High]]/Table2[[#This Row],[Close Price]])-1</f>
        <v>2.7649769585253337E-2</v>
      </c>
      <c r="AI480">
        <v>7.1053477655127901</v>
      </c>
      <c r="AJ480">
        <v>16.827344434706301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-0.05</v>
      </c>
      <c r="AM480" t="s">
        <v>10506</v>
      </c>
      <c r="AN480">
        <v>8.93</v>
      </c>
      <c r="AO480" t="s">
        <v>10507</v>
      </c>
      <c r="AP480">
        <v>0.108260691010732</v>
      </c>
      <c r="AQ480">
        <f>(Table2[[#This Row],[Sharpe Ratio]]-AVERAGE(Table2[Sharpe Ratio]))/_xlfn.STDEV.P(Table2[Sharpe Ratio])</f>
        <v>0.68545637072558896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1.9321328688764701</v>
      </c>
      <c r="AS480">
        <f>_xlfn.RANK.AVG(Table2[[#This Row],[1Y Return vs Nifty Z-Score]],Table2[1Y Return vs Nifty Z-Score])</f>
        <v>634</v>
      </c>
      <c r="AT480">
        <f>_xlfn.RANK.AVG(Table2[[#This Row],[6M Return vs Nifty Z-Score]],Table2[6M Return vs Nifty Z-Score])</f>
        <v>545</v>
      </c>
      <c r="AU480">
        <f>_xlfn.RANK.AVG(Table2[[#This Row],[Sharpe Ratio Z-Score]],Table2[Sharpe Ratio Z-Score])</f>
        <v>186</v>
      </c>
      <c r="AV480">
        <f>(Table2[[#This Row],[Rank 1Y]]+Table2[[#This Row],[Rank 6M]]+Table2[[#This Row],[Rank Sharpe]])/3</f>
        <v>455</v>
      </c>
    </row>
    <row r="481" spans="1:48" x14ac:dyDescent="0.3">
      <c r="A481" t="s">
        <v>773</v>
      </c>
      <c r="B481" t="s">
        <v>774</v>
      </c>
      <c r="C481" t="s">
        <v>10466</v>
      </c>
      <c r="D481" t="s">
        <v>62</v>
      </c>
      <c r="E481">
        <v>19979.627212544001</v>
      </c>
      <c r="F481">
        <v>151.41999999999999</v>
      </c>
      <c r="G481">
        <v>23.471623275601601</v>
      </c>
      <c r="H481">
        <f>(Table2[[#This Row],[1Y Return vs Nifty]]-AVERAGE(Table2[1Y Return vs Nifty]))/_xlfn.STDEV.P(Table2[1Y Return vs Nifty])</f>
        <v>-0.21365132056591798</v>
      </c>
      <c r="I481">
        <v>-9.2078319877737194</v>
      </c>
      <c r="J481">
        <f>(Table2[[#This Row],[1M Return vs Nifty]]-AVERAGE(Table2[1M Return vs Nifty]))/_xlfn.STDEV.P(Table2[1M Return vs Nifty])</f>
        <v>-0.69936412447676644</v>
      </c>
      <c r="K481">
        <v>-7.8768599507706103</v>
      </c>
      <c r="L481">
        <f>(Table2[[#This Row],[6M Return vs Nifty]]-AVERAGE(Table2[6M Return vs Nifty]))/_xlfn.STDEV.P(Table2[6M Return vs Nifty])</f>
        <v>-0.53688935700071061</v>
      </c>
      <c r="M481">
        <v>-4.0558703476695204</v>
      </c>
      <c r="N481">
        <f>(Table2[[#This Row],[1W Return vs Nifty]]-AVERAGE(Table2[1W Return vs Nifty]))/_xlfn.STDEV.P(Table2[1W Return vs Nifty])</f>
        <v>-0.36647223946314961</v>
      </c>
      <c r="O481">
        <v>153.15</v>
      </c>
      <c r="P481">
        <v>151.274747689126</v>
      </c>
      <c r="Q481">
        <v>135.78642962923101</v>
      </c>
      <c r="R481">
        <v>45.056660836784197</v>
      </c>
      <c r="S481" s="2">
        <f>(Table2[[#This Row],[Close Price]]-Table2[[#This Row],[20D EMA]])/Table2[[#This Row],[20D EMA]]</f>
        <v>-1.1296114920013178E-2</v>
      </c>
      <c r="T481" s="2">
        <f>(Table2[[#This Row],[Close Price]]-Table2[[#This Row],[50D EMA]])/Table2[[#This Row],[50D EMA]]</f>
        <v>9.6018874989289751E-4</v>
      </c>
      <c r="U481" s="2">
        <f>(Table2[[#This Row],[Close Price]]-Table2[[#This Row],[200D EMA]])/Table2[[#This Row],[200D EMA]]</f>
        <v>0.11513352559204126</v>
      </c>
      <c r="V481">
        <v>0.44891504784960201</v>
      </c>
      <c r="W481">
        <v>145.25</v>
      </c>
      <c r="X481">
        <v>152.85</v>
      </c>
      <c r="Y481">
        <v>145.25</v>
      </c>
      <c r="Z481">
        <v>152.85</v>
      </c>
      <c r="AA481">
        <v>145.25</v>
      </c>
      <c r="AB481">
        <v>162.4</v>
      </c>
      <c r="AC481" s="2">
        <f>(Table2[[#This Row],[Close Price]]/Table2[[#This Row],[Day Low]])-1</f>
        <v>4.24784853700515E-2</v>
      </c>
      <c r="AD481" s="2">
        <f>(Table2[[#This Row],[Day High]]/Table2[[#This Row],[Close Price]])-1</f>
        <v>9.4439307885352264E-3</v>
      </c>
      <c r="AE481" s="2">
        <f>(Table2[[#This Row],[Close Price]]/Table2[[#This Row],[Current Week Low]])-1</f>
        <v>4.24784853700515E-2</v>
      </c>
      <c r="AF481" s="2">
        <f>(Table2[[#This Row],[Current Week High]]/Table2[[#This Row],[Close Price]])-1</f>
        <v>9.4439307885352264E-3</v>
      </c>
      <c r="AG481" s="2">
        <f>(Table2[[#This Row],[Close Price]]/Table2[[#This Row],[Current Month Low]])-1</f>
        <v>4.24784853700515E-2</v>
      </c>
      <c r="AH481" s="2">
        <f>(Table2[[#This Row],[Current Month High]]/Table2[[#This Row],[Close Price]])-1</f>
        <v>7.2513538502179564E-2</v>
      </c>
      <c r="AI481">
        <v>10.091137234183</v>
      </c>
      <c r="AJ481">
        <v>73.051428571428502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-0.02</v>
      </c>
      <c r="AM481" t="s">
        <v>10506</v>
      </c>
      <c r="AN481">
        <v>-4.99</v>
      </c>
      <c r="AO481" t="s">
        <v>10506</v>
      </c>
      <c r="AQ481">
        <f>(Table2[[#This Row],[Sharpe Ratio]]-AVERAGE(Table2[Sharpe Ratio]))/_xlfn.STDEV.P(Table2[Sharpe Ratio])</f>
        <v>-0.54697260799606973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-2.3633496495026143</v>
      </c>
      <c r="AS481">
        <f>_xlfn.RANK.AVG(Table2[[#This Row],[1Y Return vs Nifty Z-Score]],Table2[1Y Return vs Nifty Z-Score])</f>
        <v>360</v>
      </c>
      <c r="AT481">
        <f>_xlfn.RANK.AVG(Table2[[#This Row],[6M Return vs Nifty Z-Score]],Table2[6M Return vs Nifty Z-Score])</f>
        <v>502</v>
      </c>
      <c r="AU481">
        <f>_xlfn.RANK.AVG(Table2[[#This Row],[Sharpe Ratio Z-Score]],Table2[Sharpe Ratio Z-Score])</f>
        <v>504.5</v>
      </c>
      <c r="AV481">
        <f>(Table2[[#This Row],[Rank 1Y]]+Table2[[#This Row],[Rank 6M]]+Table2[[#This Row],[Rank Sharpe]])/3</f>
        <v>455.5</v>
      </c>
    </row>
    <row r="482" spans="1:48" x14ac:dyDescent="0.3">
      <c r="A482" t="s">
        <v>307</v>
      </c>
      <c r="B482" t="s">
        <v>308</v>
      </c>
      <c r="C482" t="s">
        <v>10463</v>
      </c>
      <c r="D482" t="s">
        <v>177</v>
      </c>
      <c r="E482">
        <v>86488.068661715006</v>
      </c>
      <c r="F482">
        <v>668.05</v>
      </c>
      <c r="G482">
        <v>0.64697511879375402</v>
      </c>
      <c r="H482">
        <f>(Table2[[#This Row],[1Y Return vs Nifty]]-AVERAGE(Table2[1Y Return vs Nifty]))/_xlfn.STDEV.P(Table2[1Y Return vs Nifty])</f>
        <v>-0.52494567275295922</v>
      </c>
      <c r="I482">
        <v>5.3609059483407799</v>
      </c>
      <c r="J482">
        <f>(Table2[[#This Row],[1M Return vs Nifty]]-AVERAGE(Table2[1M Return vs Nifty]))/_xlfn.STDEV.P(Table2[1M Return vs Nifty])</f>
        <v>0.87253023670461805</v>
      </c>
      <c r="K482">
        <v>14.6197915255556</v>
      </c>
      <c r="L482">
        <f>(Table2[[#This Row],[6M Return vs Nifty]]-AVERAGE(Table2[6M Return vs Nifty]))/_xlfn.STDEV.P(Table2[6M Return vs Nifty])</f>
        <v>0.20595642925801969</v>
      </c>
      <c r="M482">
        <v>2.2666734846546901</v>
      </c>
      <c r="N482">
        <f>(Table2[[#This Row],[1W Return vs Nifty]]-AVERAGE(Table2[1W Return vs Nifty]))/_xlfn.STDEV.P(Table2[1W Return vs Nifty])</f>
        <v>1.2264151315925511</v>
      </c>
      <c r="O482">
        <v>642.83000000000004</v>
      </c>
      <c r="P482">
        <v>616.30004326841197</v>
      </c>
      <c r="Q482">
        <v>564.62410639521704</v>
      </c>
      <c r="R482">
        <v>65.940621728666301</v>
      </c>
      <c r="S482" s="2">
        <f>(Table2[[#This Row],[Close Price]]-Table2[[#This Row],[20D EMA]])/Table2[[#This Row],[20D EMA]]</f>
        <v>3.9232767605743214E-2</v>
      </c>
      <c r="T482" s="2">
        <f>(Table2[[#This Row],[Close Price]]-Table2[[#This Row],[50D EMA]])/Table2[[#This Row],[50D EMA]]</f>
        <v>8.3968770239157303E-2</v>
      </c>
      <c r="U482" s="2">
        <f>(Table2[[#This Row],[Close Price]]-Table2[[#This Row],[200D EMA]])/Table2[[#This Row],[200D EMA]]</f>
        <v>0.18317654601234545</v>
      </c>
      <c r="V482">
        <v>0.99470987169353298</v>
      </c>
      <c r="W482">
        <v>663.55</v>
      </c>
      <c r="X482">
        <v>672.15</v>
      </c>
      <c r="Y482">
        <v>663.55</v>
      </c>
      <c r="Z482">
        <v>672.15</v>
      </c>
      <c r="AA482">
        <v>601</v>
      </c>
      <c r="AB482">
        <v>686.25</v>
      </c>
      <c r="AC482" s="2">
        <f>(Table2[[#This Row],[Close Price]]/Table2[[#This Row],[Day Low]])-1</f>
        <v>6.7817044683897709E-3</v>
      </c>
      <c r="AD482" s="2">
        <f>(Table2[[#This Row],[Day High]]/Table2[[#This Row],[Close Price]])-1</f>
        <v>6.1372651747624296E-3</v>
      </c>
      <c r="AE482" s="2">
        <f>(Table2[[#This Row],[Close Price]]/Table2[[#This Row],[Current Week Low]])-1</f>
        <v>6.7817044683897709E-3</v>
      </c>
      <c r="AF482" s="2">
        <f>(Table2[[#This Row],[Current Week High]]/Table2[[#This Row],[Close Price]])-1</f>
        <v>6.1372651747624296E-3</v>
      </c>
      <c r="AG482" s="2">
        <f>(Table2[[#This Row],[Close Price]]/Table2[[#This Row],[Current Month Low]])-1</f>
        <v>0.11156405990016638</v>
      </c>
      <c r="AH482" s="2">
        <f>(Table2[[#This Row],[Current Month High]]/Table2[[#This Row],[Close Price]])-1</f>
        <v>2.7243469800164677E-2</v>
      </c>
      <c r="AI482">
        <v>2.7243469800164601</v>
      </c>
      <c r="AJ482">
        <v>37.374048940982902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0.15</v>
      </c>
      <c r="AM482" t="s">
        <v>10507</v>
      </c>
      <c r="AN482">
        <v>9.9700000000000006</v>
      </c>
      <c r="AO482" t="s">
        <v>10507</v>
      </c>
      <c r="AP482">
        <v>-3.7007052286425E-2</v>
      </c>
      <c r="AQ482">
        <f>(Table2[[#This Row],[Sharpe Ratio]]-AVERAGE(Table2[Sharpe Ratio]))/_xlfn.STDEV.P(Table2[Sharpe Ratio])</f>
        <v>-0.96825722413006943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0.81169890067216022</v>
      </c>
      <c r="AS482">
        <f>_xlfn.RANK.AVG(Table2[[#This Row],[1Y Return vs Nifty Z-Score]],Table2[1Y Return vs Nifty Z-Score])</f>
        <v>499</v>
      </c>
      <c r="AT482">
        <f>_xlfn.RANK.AVG(Table2[[#This Row],[6M Return vs Nifty Z-Score]],Table2[6M Return vs Nifty Z-Score])</f>
        <v>258</v>
      </c>
      <c r="AU482">
        <f>_xlfn.RANK.AVG(Table2[[#This Row],[Sharpe Ratio Z-Score]],Table2[Sharpe Ratio Z-Score])</f>
        <v>610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684</v>
      </c>
      <c r="B483" t="s">
        <v>685</v>
      </c>
      <c r="C483" t="s">
        <v>10463</v>
      </c>
      <c r="D483" t="s">
        <v>177</v>
      </c>
      <c r="E483">
        <v>24973.147382715</v>
      </c>
      <c r="F483">
        <v>7663.95</v>
      </c>
      <c r="G483">
        <v>15.015789700827501</v>
      </c>
      <c r="H483">
        <f>(Table2[[#This Row],[1Y Return vs Nifty]]-AVERAGE(Table2[1Y Return vs Nifty]))/_xlfn.STDEV.P(Table2[1Y Return vs Nifty])</f>
        <v>-0.32897635062889491</v>
      </c>
      <c r="I483">
        <v>-3.0926439262934502</v>
      </c>
      <c r="J483">
        <f>(Table2[[#This Row],[1M Return vs Nifty]]-AVERAGE(Table2[1M Return vs Nifty]))/_xlfn.STDEV.P(Table2[1M Return vs Nifty])</f>
        <v>-3.9565748422772898E-2</v>
      </c>
      <c r="K483">
        <v>3.87680346014458</v>
      </c>
      <c r="L483">
        <f>(Table2[[#This Row],[6M Return vs Nifty]]-AVERAGE(Table2[6M Return vs Nifty]))/_xlfn.STDEV.P(Table2[6M Return vs Nifty])</f>
        <v>-0.14878007117700562</v>
      </c>
      <c r="M483">
        <v>4.6690337555224701</v>
      </c>
      <c r="N483">
        <f>(Table2[[#This Row],[1W Return vs Nifty]]-AVERAGE(Table2[1W Return vs Nifty]))/_xlfn.STDEV.P(Table2[1W Return vs Nifty])</f>
        <v>1.8316603363196686</v>
      </c>
      <c r="O483">
        <v>7513.68</v>
      </c>
      <c r="P483">
        <v>7308.82028406064</v>
      </c>
      <c r="Q483">
        <v>6659.3169081635897</v>
      </c>
      <c r="R483">
        <v>57.024365085505202</v>
      </c>
      <c r="S483" s="2">
        <f>(Table2[[#This Row],[Close Price]]-Table2[[#This Row],[20D EMA]])/Table2[[#This Row],[20D EMA]]</f>
        <v>1.9999520873925897E-2</v>
      </c>
      <c r="T483" s="2">
        <f>(Table2[[#This Row],[Close Price]]-Table2[[#This Row],[50D EMA]])/Table2[[#This Row],[50D EMA]]</f>
        <v>4.8589198001466875E-2</v>
      </c>
      <c r="U483" s="2">
        <f>(Table2[[#This Row],[Close Price]]-Table2[[#This Row],[200D EMA]])/Table2[[#This Row],[200D EMA]]</f>
        <v>0.15086128287495082</v>
      </c>
      <c r="V483">
        <v>0.648391428548175</v>
      </c>
      <c r="W483">
        <v>7612</v>
      </c>
      <c r="X483">
        <v>7750</v>
      </c>
      <c r="Y483">
        <v>7612</v>
      </c>
      <c r="Z483">
        <v>7750</v>
      </c>
      <c r="AA483">
        <v>7152.75</v>
      </c>
      <c r="AB483">
        <v>8099</v>
      </c>
      <c r="AC483" s="2">
        <f>(Table2[[#This Row],[Close Price]]/Table2[[#This Row],[Day Low]])-1</f>
        <v>6.8247503941145649E-3</v>
      </c>
      <c r="AD483" s="2">
        <f>(Table2[[#This Row],[Day High]]/Table2[[#This Row],[Close Price]])-1</f>
        <v>1.122789162246618E-2</v>
      </c>
      <c r="AE483" s="2">
        <f>(Table2[[#This Row],[Close Price]]/Table2[[#This Row],[Current Week Low]])-1</f>
        <v>6.8247503941145649E-3</v>
      </c>
      <c r="AF483" s="2">
        <f>(Table2[[#This Row],[Current Week High]]/Table2[[#This Row],[Close Price]])-1</f>
        <v>1.122789162246618E-2</v>
      </c>
      <c r="AG483" s="2">
        <f>(Table2[[#This Row],[Close Price]]/Table2[[#This Row],[Current Month Low]])-1</f>
        <v>7.1469015413652137E-2</v>
      </c>
      <c r="AH483" s="2">
        <f>(Table2[[#This Row],[Current Month High]]/Table2[[#This Row],[Close Price]])-1</f>
        <v>5.6765767000045653E-2</v>
      </c>
      <c r="AI483">
        <v>5.6765767000045599</v>
      </c>
      <c r="AJ483">
        <v>41.859324386857899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0.01</v>
      </c>
      <c r="AM483" t="s">
        <v>10507</v>
      </c>
      <c r="AN483">
        <v>5.13</v>
      </c>
      <c r="AO483" t="s">
        <v>10507</v>
      </c>
      <c r="AP483">
        <v>-3.0561399489793001E-2</v>
      </c>
      <c r="AQ483">
        <f>(Table2[[#This Row],[Sharpe Ratio]]-AVERAGE(Table2[Sharpe Ratio]))/_xlfn.STDEV.P(Table2[Sharpe Ratio])</f>
        <v>-0.89488055140441602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0.41945761468657916</v>
      </c>
      <c r="AS483">
        <f>_xlfn.RANK.AVG(Table2[[#This Row],[1Y Return vs Nifty Z-Score]],Table2[1Y Return vs Nifty Z-Score])</f>
        <v>409</v>
      </c>
      <c r="AT483">
        <f>_xlfn.RANK.AVG(Table2[[#This Row],[6M Return vs Nifty Z-Score]],Table2[6M Return vs Nifty Z-Score])</f>
        <v>372</v>
      </c>
      <c r="AU483">
        <f>_xlfn.RANK.AVG(Table2[[#This Row],[Sharpe Ratio Z-Score]],Table2[Sharpe Ratio Z-Score])</f>
        <v>592</v>
      </c>
      <c r="AV483">
        <f>(Table2[[#This Row],[Rank 1Y]]+Table2[[#This Row],[Rank 6M]]+Table2[[#This Row],[Rank Sharpe]])/3</f>
        <v>457.66666666666669</v>
      </c>
    </row>
    <row r="484" spans="1:48" x14ac:dyDescent="0.3">
      <c r="A484" t="s">
        <v>1949</v>
      </c>
      <c r="B484" t="s">
        <v>1950</v>
      </c>
      <c r="C484" t="s">
        <v>10473</v>
      </c>
      <c r="D484" t="s">
        <v>46</v>
      </c>
      <c r="E484">
        <v>3250.0447258999998</v>
      </c>
      <c r="F484">
        <v>1917.65</v>
      </c>
      <c r="G484">
        <v>-3.5902045982244402</v>
      </c>
      <c r="H484">
        <f>(Table2[[#This Row],[1Y Return vs Nifty]]-AVERAGE(Table2[1Y Return vs Nifty]))/_xlfn.STDEV.P(Table2[1Y Return vs Nifty])</f>
        <v>-0.58273452040780604</v>
      </c>
      <c r="I484">
        <v>7.6140463836462899</v>
      </c>
      <c r="J484">
        <f>(Table2[[#This Row],[1M Return vs Nifty]]-AVERAGE(Table2[1M Return vs Nifty]))/_xlfn.STDEV.P(Table2[1M Return vs Nifty])</f>
        <v>1.1156328829830557</v>
      </c>
      <c r="K484">
        <v>1.46723513562326</v>
      </c>
      <c r="L484">
        <f>(Table2[[#This Row],[6M Return vs Nifty]]-AVERAGE(Table2[6M Return vs Nifty]))/_xlfn.STDEV.P(Table2[6M Return vs Nifty])</f>
        <v>-0.22834469787075015</v>
      </c>
      <c r="M484">
        <v>-5.87217120703259</v>
      </c>
      <c r="N484">
        <f>(Table2[[#This Row],[1W Return vs Nifty]]-AVERAGE(Table2[1W Return vs Nifty]))/_xlfn.STDEV.P(Table2[1W Return vs Nifty])</f>
        <v>-0.82406696361921827</v>
      </c>
      <c r="O484">
        <v>1908.35</v>
      </c>
      <c r="P484">
        <v>1796.9061047927901</v>
      </c>
      <c r="Q484">
        <v>1665.6465770611101</v>
      </c>
      <c r="R484">
        <v>46.509006658491799</v>
      </c>
      <c r="S484" s="2">
        <f>(Table2[[#This Row],[Close Price]]-Table2[[#This Row],[20D EMA]])/Table2[[#This Row],[20D EMA]]</f>
        <v>4.8733198836692342E-3</v>
      </c>
      <c r="T484" s="2">
        <f>(Table2[[#This Row],[Close Price]]-Table2[[#This Row],[50D EMA]])/Table2[[#This Row],[50D EMA]]</f>
        <v>6.7195439363891288E-2</v>
      </c>
      <c r="U484" s="2">
        <f>(Table2[[#This Row],[Close Price]]-Table2[[#This Row],[200D EMA]])/Table2[[#This Row],[200D EMA]]</f>
        <v>0.15129465422582525</v>
      </c>
      <c r="V484">
        <v>1.5692728179689299</v>
      </c>
      <c r="W484">
        <v>1871.1</v>
      </c>
      <c r="X484">
        <v>1942.85</v>
      </c>
      <c r="Y484">
        <v>1871.1</v>
      </c>
      <c r="Z484">
        <v>1942.85</v>
      </c>
      <c r="AA484">
        <v>1871.1</v>
      </c>
      <c r="AB484">
        <v>2090</v>
      </c>
      <c r="AC484" s="2">
        <f>(Table2[[#This Row],[Close Price]]/Table2[[#This Row],[Day Low]])-1</f>
        <v>2.4878413767302821E-2</v>
      </c>
      <c r="AD484" s="2">
        <f>(Table2[[#This Row],[Day High]]/Table2[[#This Row],[Close Price]])-1</f>
        <v>1.3141084139441483E-2</v>
      </c>
      <c r="AE484" s="2">
        <f>(Table2[[#This Row],[Close Price]]/Table2[[#This Row],[Current Week Low]])-1</f>
        <v>2.4878413767302821E-2</v>
      </c>
      <c r="AF484" s="2">
        <f>(Table2[[#This Row],[Current Week High]]/Table2[[#This Row],[Close Price]])-1</f>
        <v>1.3141084139441483E-2</v>
      </c>
      <c r="AG484" s="2">
        <f>(Table2[[#This Row],[Close Price]]/Table2[[#This Row],[Current Month Low]])-1</f>
        <v>2.4878413767302821E-2</v>
      </c>
      <c r="AH484" s="2">
        <f>(Table2[[#This Row],[Current Month High]]/Table2[[#This Row],[Close Price]])-1</f>
        <v>8.9875629025108816E-2</v>
      </c>
      <c r="AI484">
        <v>8.9875629025108807</v>
      </c>
      <c r="AJ484">
        <v>35.618811881188101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0.1</v>
      </c>
      <c r="AM484" t="s">
        <v>10507</v>
      </c>
      <c r="AN484">
        <v>-1.71</v>
      </c>
      <c r="AO484" t="s">
        <v>10506</v>
      </c>
      <c r="AP484">
        <v>1.7890584278749001E-2</v>
      </c>
      <c r="AQ484">
        <f>(Table2[[#This Row],[Sharpe Ratio]]-AVERAGE(Table2[Sharpe Ratio]))/_xlfn.STDEV.P(Table2[Sharpe Ratio])</f>
        <v>-0.34330796937662228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-0.86282126829134109</v>
      </c>
      <c r="AS484">
        <f>_xlfn.RANK.AVG(Table2[[#This Row],[1Y Return vs Nifty Z-Score]],Table2[1Y Return vs Nifty Z-Score])</f>
        <v>533</v>
      </c>
      <c r="AT484">
        <f>_xlfn.RANK.AVG(Table2[[#This Row],[6M Return vs Nifty Z-Score]],Table2[6M Return vs Nifty Z-Score])</f>
        <v>409</v>
      </c>
      <c r="AU484">
        <f>_xlfn.RANK.AVG(Table2[[#This Row],[Sharpe Ratio Z-Score]],Table2[Sharpe Ratio Z-Score])</f>
        <v>431</v>
      </c>
      <c r="AV484">
        <f>(Table2[[#This Row],[Rank 1Y]]+Table2[[#This Row],[Rank 6M]]+Table2[[#This Row],[Rank Sharpe]])/3</f>
        <v>457.66666666666669</v>
      </c>
    </row>
    <row r="485" spans="1:48" x14ac:dyDescent="0.3">
      <c r="A485" t="s">
        <v>1840</v>
      </c>
      <c r="B485" t="s">
        <v>1841</v>
      </c>
      <c r="C485" t="s">
        <v>10466</v>
      </c>
      <c r="D485" t="s">
        <v>291</v>
      </c>
      <c r="E485">
        <v>3738.7776471500001</v>
      </c>
      <c r="F485">
        <v>435.5</v>
      </c>
      <c r="G485">
        <v>6.3189125101218302</v>
      </c>
      <c r="H485">
        <f>(Table2[[#This Row],[1Y Return vs Nifty]]-AVERAGE(Table2[1Y Return vs Nifty]))/_xlfn.STDEV.P(Table2[1Y Return vs Nifty])</f>
        <v>-0.44758885814846788</v>
      </c>
      <c r="I485">
        <v>-1.53923846425762</v>
      </c>
      <c r="J485">
        <f>(Table2[[#This Row],[1M Return vs Nifty]]-AVERAGE(Table2[1M Return vs Nifty]))/_xlfn.STDEV.P(Table2[1M Return vs Nifty])</f>
        <v>0.12803897458823851</v>
      </c>
      <c r="K485">
        <v>1.2299629990443399</v>
      </c>
      <c r="L485">
        <f>(Table2[[#This Row],[6M Return vs Nifty]]-AVERAGE(Table2[6M Return vs Nifty]))/_xlfn.STDEV.P(Table2[6M Return vs Nifty])</f>
        <v>-0.23617949084159451</v>
      </c>
      <c r="M485">
        <v>0.83469820285732699</v>
      </c>
      <c r="N485">
        <f>(Table2[[#This Row],[1W Return vs Nifty]]-AVERAGE(Table2[1W Return vs Nifty]))/_xlfn.STDEV.P(Table2[1W Return vs Nifty])</f>
        <v>0.8656465228598782</v>
      </c>
      <c r="O485">
        <v>429.82</v>
      </c>
      <c r="P485">
        <v>428.30360092376799</v>
      </c>
      <c r="Q485">
        <v>407.69260256987002</v>
      </c>
      <c r="R485">
        <v>58.272469573622701</v>
      </c>
      <c r="S485" s="2">
        <f>(Table2[[#This Row],[Close Price]]-Table2[[#This Row],[20D EMA]])/Table2[[#This Row],[20D EMA]]</f>
        <v>1.3214834116606967E-2</v>
      </c>
      <c r="T485" s="2">
        <f>(Table2[[#This Row],[Close Price]]-Table2[[#This Row],[50D EMA]])/Table2[[#This Row],[50D EMA]]</f>
        <v>1.6802097999434915E-2</v>
      </c>
      <c r="U485" s="2">
        <f>(Table2[[#This Row],[Close Price]]-Table2[[#This Row],[200D EMA]])/Table2[[#This Row],[200D EMA]]</f>
        <v>6.8206774552315733E-2</v>
      </c>
      <c r="V485">
        <v>1.3013569420080799</v>
      </c>
      <c r="W485">
        <v>431.15</v>
      </c>
      <c r="X485">
        <v>437.9</v>
      </c>
      <c r="Y485">
        <v>431.15</v>
      </c>
      <c r="Z485">
        <v>437.9</v>
      </c>
      <c r="AA485">
        <v>406</v>
      </c>
      <c r="AB485">
        <v>451.75</v>
      </c>
      <c r="AC485" s="2">
        <f>(Table2[[#This Row],[Close Price]]/Table2[[#This Row],[Day Low]])-1</f>
        <v>1.0089296068653608E-2</v>
      </c>
      <c r="AD485" s="2">
        <f>(Table2[[#This Row],[Day High]]/Table2[[#This Row],[Close Price]])-1</f>
        <v>5.5109070034442542E-3</v>
      </c>
      <c r="AE485" s="2">
        <f>(Table2[[#This Row],[Close Price]]/Table2[[#This Row],[Current Week Low]])-1</f>
        <v>1.0089296068653608E-2</v>
      </c>
      <c r="AF485" s="2">
        <f>(Table2[[#This Row],[Current Week High]]/Table2[[#This Row],[Close Price]])-1</f>
        <v>5.5109070034442542E-3</v>
      </c>
      <c r="AG485" s="2">
        <f>(Table2[[#This Row],[Close Price]]/Table2[[#This Row],[Current Month Low]])-1</f>
        <v>7.2660098522167482E-2</v>
      </c>
      <c r="AH485" s="2">
        <f>(Table2[[#This Row],[Current Month High]]/Table2[[#This Row],[Close Price]])-1</f>
        <v>3.7313432835820892E-2</v>
      </c>
      <c r="AI485">
        <v>15.935706084959801</v>
      </c>
      <c r="AJ485">
        <v>42.273766742894402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-0.09</v>
      </c>
      <c r="AM485" t="s">
        <v>10506</v>
      </c>
      <c r="AN485">
        <v>5.27</v>
      </c>
      <c r="AO485" t="s">
        <v>10507</v>
      </c>
      <c r="AQ485">
        <f>(Table2[[#This Row],[Sharpe Ratio]]-AVERAGE(Table2[Sharpe Ratio]))/_xlfn.STDEV.P(Table2[Sharpe Ratio])</f>
        <v>-0.54697260799606973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-0.23705545953801543</v>
      </c>
      <c r="AS485">
        <f>_xlfn.RANK.AVG(Table2[[#This Row],[1Y Return vs Nifty Z-Score]],Table2[1Y Return vs Nifty Z-Score])</f>
        <v>457</v>
      </c>
      <c r="AT485">
        <f>_xlfn.RANK.AVG(Table2[[#This Row],[6M Return vs Nifty Z-Score]],Table2[6M Return vs Nifty Z-Score])</f>
        <v>412</v>
      </c>
      <c r="AU485">
        <f>_xlfn.RANK.AVG(Table2[[#This Row],[Sharpe Ratio Z-Score]],Table2[Sharpe Ratio Z-Score])</f>
        <v>504.5</v>
      </c>
      <c r="AV485">
        <f>(Table2[[#This Row],[Rank 1Y]]+Table2[[#This Row],[Rank 6M]]+Table2[[#This Row],[Rank Sharpe]])/3</f>
        <v>457.83333333333331</v>
      </c>
    </row>
    <row r="486" spans="1:48" x14ac:dyDescent="0.3">
      <c r="A486" t="s">
        <v>421</v>
      </c>
      <c r="B486" t="s">
        <v>422</v>
      </c>
      <c r="C486" t="s">
        <v>10461</v>
      </c>
      <c r="D486" t="s">
        <v>32</v>
      </c>
      <c r="E486">
        <v>55547.100633066002</v>
      </c>
      <c r="F486">
        <v>122.01</v>
      </c>
      <c r="G486">
        <v>20.518409513832399</v>
      </c>
      <c r="H486">
        <f>(Table2[[#This Row],[1Y Return vs Nifty]]-AVERAGE(Table2[1Y Return vs Nifty]))/_xlfn.STDEV.P(Table2[1Y Return vs Nifty])</f>
        <v>-0.25392877669685054</v>
      </c>
      <c r="I486">
        <v>-3.8244123480670602</v>
      </c>
      <c r="J486">
        <f>(Table2[[#This Row],[1M Return vs Nifty]]-AVERAGE(Table2[1M Return vs Nifty]))/_xlfn.STDEV.P(Table2[1M Return vs Nifty])</f>
        <v>-0.11851992145550679</v>
      </c>
      <c r="K486">
        <v>-21.045004507022199</v>
      </c>
      <c r="L486">
        <f>(Table2[[#This Row],[6M Return vs Nifty]]-AVERAGE(Table2[6M Return vs Nifty]))/_xlfn.STDEV.P(Table2[6M Return vs Nifty])</f>
        <v>-0.97170520978444919</v>
      </c>
      <c r="M486">
        <v>5.9232129861297E-2</v>
      </c>
      <c r="N486">
        <f>(Table2[[#This Row],[1W Return vs Nifty]]-AVERAGE(Table2[1W Return vs Nifty]))/_xlfn.STDEV.P(Table2[1W Return vs Nifty])</f>
        <v>0.6702773570436793</v>
      </c>
      <c r="O486">
        <v>122.14</v>
      </c>
      <c r="P486">
        <v>125.103076686935</v>
      </c>
      <c r="Q486">
        <v>121.151871856634</v>
      </c>
      <c r="R486">
        <v>50.319026134291398</v>
      </c>
      <c r="S486" s="2">
        <f>(Table2[[#This Row],[Close Price]]-Table2[[#This Row],[20D EMA]])/Table2[[#This Row],[20D EMA]]</f>
        <v>-1.0643523825118345E-3</v>
      </c>
      <c r="T486" s="2">
        <f>(Table2[[#This Row],[Close Price]]-Table2[[#This Row],[50D EMA]])/Table2[[#This Row],[50D EMA]]</f>
        <v>-2.472422556541341E-2</v>
      </c>
      <c r="U486" s="2">
        <f>(Table2[[#This Row],[Close Price]]-Table2[[#This Row],[200D EMA]])/Table2[[#This Row],[200D EMA]]</f>
        <v>7.0830778775046489E-3</v>
      </c>
      <c r="V486">
        <v>0.751524854786362</v>
      </c>
      <c r="W486">
        <v>118.3</v>
      </c>
      <c r="X486">
        <v>122.45</v>
      </c>
      <c r="Y486">
        <v>118.3</v>
      </c>
      <c r="Z486">
        <v>122.45</v>
      </c>
      <c r="AA486">
        <v>117.3</v>
      </c>
      <c r="AB486">
        <v>125.9</v>
      </c>
      <c r="AC486" s="2">
        <f>(Table2[[#This Row],[Close Price]]/Table2[[#This Row],[Day Low]])-1</f>
        <v>3.1360946745562224E-2</v>
      </c>
      <c r="AD486" s="2">
        <f>(Table2[[#This Row],[Day High]]/Table2[[#This Row],[Close Price]])-1</f>
        <v>3.6062617818211073E-3</v>
      </c>
      <c r="AE486" s="2">
        <f>(Table2[[#This Row],[Close Price]]/Table2[[#This Row],[Current Week Low]])-1</f>
        <v>3.1360946745562224E-2</v>
      </c>
      <c r="AF486" s="2">
        <f>(Table2[[#This Row],[Current Week High]]/Table2[[#This Row],[Close Price]])-1</f>
        <v>3.6062617818211073E-3</v>
      </c>
      <c r="AG486" s="2">
        <f>(Table2[[#This Row],[Close Price]]/Table2[[#This Row],[Current Month Low]])-1</f>
        <v>4.0153452685422142E-2</v>
      </c>
      <c r="AH486" s="2">
        <f>(Table2[[#This Row],[Current Month High]]/Table2[[#This Row],[Close Price]])-1</f>
        <v>3.18826325711008E-2</v>
      </c>
      <c r="AI486">
        <v>29.456601917875499</v>
      </c>
      <c r="AJ486">
        <v>49.156479217603902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-0.24</v>
      </c>
      <c r="AM486" t="s">
        <v>10506</v>
      </c>
      <c r="AN486">
        <v>3.14</v>
      </c>
      <c r="AO486" t="s">
        <v>10507</v>
      </c>
      <c r="AP486">
        <v>3.5307993809851002E-2</v>
      </c>
      <c r="AQ486">
        <f>(Table2[[#This Row],[Sharpe Ratio]]-AVERAGE(Table2[Sharpe Ratio]))/_xlfn.STDEV.P(Table2[Sharpe Ratio])</f>
        <v>-0.14502990519666062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374</v>
      </c>
      <c r="AT486">
        <f>_xlfn.RANK.AVG(Table2[[#This Row],[6M Return vs Nifty Z-Score]],Table2[6M Return vs Nifty Z-Score])</f>
        <v>627</v>
      </c>
      <c r="AU486">
        <f>_xlfn.RANK.AVG(Table2[[#This Row],[Sharpe Ratio Z-Score]],Table2[Sharpe Ratio Z-Score])</f>
        <v>376</v>
      </c>
      <c r="AV486">
        <f>(Table2[[#This Row],[Rank 1Y]]+Table2[[#This Row],[Rank 6M]]+Table2[[#This Row],[Rank Sharpe]])/3</f>
        <v>459</v>
      </c>
    </row>
    <row r="487" spans="1:48" x14ac:dyDescent="0.3">
      <c r="A487" t="s">
        <v>601</v>
      </c>
      <c r="B487" t="s">
        <v>602</v>
      </c>
      <c r="C487" t="s">
        <v>10466</v>
      </c>
      <c r="D487" t="s">
        <v>62</v>
      </c>
      <c r="E487">
        <v>30794.617980840001</v>
      </c>
      <c r="F487">
        <v>1213.8</v>
      </c>
      <c r="G487">
        <v>29.031989890025201</v>
      </c>
      <c r="H487">
        <f>(Table2[[#This Row],[1Y Return vs Nifty]]-AVERAGE(Table2[1Y Return vs Nifty]))/_xlfn.STDEV.P(Table2[1Y Return vs Nifty])</f>
        <v>-0.13781616590031706</v>
      </c>
      <c r="I487">
        <v>0.66887848506192604</v>
      </c>
      <c r="J487">
        <f>(Table2[[#This Row],[1M Return vs Nifty]]-AVERAGE(Table2[1M Return vs Nifty]))/_xlfn.STDEV.P(Table2[1M Return vs Nifty])</f>
        <v>0.36628381066702764</v>
      </c>
      <c r="K487">
        <v>-1.4359373885797599</v>
      </c>
      <c r="L487">
        <f>(Table2[[#This Row],[6M Return vs Nifty]]-AVERAGE(Table2[6M Return vs Nifty]))/_xlfn.STDEV.P(Table2[6M Return vs Nifty])</f>
        <v>-0.32420827466375812</v>
      </c>
      <c r="M487">
        <v>-2.6280817234752498</v>
      </c>
      <c r="N487">
        <f>(Table2[[#This Row],[1W Return vs Nifty]]-AVERAGE(Table2[1W Return vs Nifty]))/_xlfn.STDEV.P(Table2[1W Return vs Nifty])</f>
        <v>-6.7584077632281006E-3</v>
      </c>
      <c r="O487">
        <v>1195.3499999999999</v>
      </c>
      <c r="P487">
        <v>1203.04827310884</v>
      </c>
      <c r="Q487">
        <v>1143.13486394604</v>
      </c>
      <c r="R487">
        <v>56.892581447426998</v>
      </c>
      <c r="S487" s="2">
        <f>(Table2[[#This Row],[Close Price]]-Table2[[#This Row],[20D EMA]])/Table2[[#This Row],[20D EMA]]</f>
        <v>1.5434809888317268E-2</v>
      </c>
      <c r="T487" s="2">
        <f>(Table2[[#This Row],[Close Price]]-Table2[[#This Row],[50D EMA]])/Table2[[#This Row],[50D EMA]]</f>
        <v>8.9370702169548118E-3</v>
      </c>
      <c r="U487" s="2">
        <f>(Table2[[#This Row],[Close Price]]-Table2[[#This Row],[200D EMA]])/Table2[[#This Row],[200D EMA]]</f>
        <v>6.1816972154998137E-2</v>
      </c>
      <c r="V487">
        <v>0.600542421547269</v>
      </c>
      <c r="W487">
        <v>1181</v>
      </c>
      <c r="X487">
        <v>1219.5999999999999</v>
      </c>
      <c r="Y487">
        <v>1181</v>
      </c>
      <c r="Z487">
        <v>1219.5999999999999</v>
      </c>
      <c r="AA487">
        <v>1113.3</v>
      </c>
      <c r="AB487">
        <v>1239.8499999999999</v>
      </c>
      <c r="AC487" s="2">
        <f>(Table2[[#This Row],[Close Price]]/Table2[[#This Row],[Day Low]])-1</f>
        <v>2.7773073666384374E-2</v>
      </c>
      <c r="AD487" s="2">
        <f>(Table2[[#This Row],[Day High]]/Table2[[#This Row],[Close Price]])-1</f>
        <v>4.7783819410116557E-3</v>
      </c>
      <c r="AE487" s="2">
        <f>(Table2[[#This Row],[Close Price]]/Table2[[#This Row],[Current Week Low]])-1</f>
        <v>2.7773073666384374E-2</v>
      </c>
      <c r="AF487" s="2">
        <f>(Table2[[#This Row],[Current Week High]]/Table2[[#This Row],[Close Price]])-1</f>
        <v>4.7783819410116557E-3</v>
      </c>
      <c r="AG487" s="2">
        <f>(Table2[[#This Row],[Close Price]]/Table2[[#This Row],[Current Month Low]])-1</f>
        <v>9.0272163837240571E-2</v>
      </c>
      <c r="AH487" s="2">
        <f>(Table2[[#This Row],[Current Month High]]/Table2[[#This Row],[Close Price]])-1</f>
        <v>2.1461525786785174E-2</v>
      </c>
      <c r="AI487">
        <v>13.247652001977199</v>
      </c>
      <c r="AJ487">
        <v>54.368561617703101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-0.17</v>
      </c>
      <c r="AM487" t="s">
        <v>10506</v>
      </c>
      <c r="AN487">
        <v>5.23</v>
      </c>
      <c r="AO487" t="s">
        <v>10507</v>
      </c>
      <c r="AP487">
        <v>-4.0235701519297999E-2</v>
      </c>
      <c r="AQ487">
        <f>(Table2[[#This Row],[Sharpe Ratio]]-AVERAGE(Table2[Sharpe Ratio]))/_xlfn.STDEV.P(Table2[Sharpe Ratio])</f>
        <v>-1.005011847064498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339</v>
      </c>
      <c r="AT487">
        <f>_xlfn.RANK.AVG(Table2[[#This Row],[6M Return vs Nifty Z-Score]],Table2[6M Return vs Nifty Z-Score])</f>
        <v>432</v>
      </c>
      <c r="AU487">
        <f>_xlfn.RANK.AVG(Table2[[#This Row],[Sharpe Ratio Z-Score]],Table2[Sharpe Ratio Z-Score])</f>
        <v>615</v>
      </c>
      <c r="AV487">
        <f>(Table2[[#This Row],[Rank 1Y]]+Table2[[#This Row],[Rank 6M]]+Table2[[#This Row],[Rank Sharpe]])/3</f>
        <v>462</v>
      </c>
    </row>
    <row r="488" spans="1:48" x14ac:dyDescent="0.3">
      <c r="A488" t="s">
        <v>1288</v>
      </c>
      <c r="B488" t="s">
        <v>1289</v>
      </c>
      <c r="C488" t="s">
        <v>10466</v>
      </c>
      <c r="D488" t="s">
        <v>291</v>
      </c>
      <c r="E488">
        <v>8394.0899665500001</v>
      </c>
      <c r="F488">
        <v>1280.25</v>
      </c>
      <c r="G488">
        <v>-3.5496609913911201</v>
      </c>
      <c r="H488">
        <f>(Table2[[#This Row],[1Y Return vs Nifty]]-AVERAGE(Table2[1Y Return vs Nifty]))/_xlfn.STDEV.P(Table2[1Y Return vs Nifty])</f>
        <v>-0.58218156573626867</v>
      </c>
      <c r="I488">
        <v>-3.7679143203124799</v>
      </c>
      <c r="J488">
        <f>(Table2[[#This Row],[1M Return vs Nifty]]-AVERAGE(Table2[1M Return vs Nifty]))/_xlfn.STDEV.P(Table2[1M Return vs Nifty])</f>
        <v>-0.11242406527120784</v>
      </c>
      <c r="K488">
        <v>5.5868272000673702</v>
      </c>
      <c r="L488">
        <f>(Table2[[#This Row],[6M Return vs Nifty]]-AVERAGE(Table2[6M Return vs Nifty]))/_xlfn.STDEV.P(Table2[6M Return vs Nifty])</f>
        <v>-9.2314604263372207E-2</v>
      </c>
      <c r="M488">
        <v>-1.3763714744600699</v>
      </c>
      <c r="N488">
        <f>(Table2[[#This Row],[1W Return vs Nifty]]-AVERAGE(Table2[1W Return vs Nifty]))/_xlfn.STDEV.P(Table2[1W Return vs Nifty])</f>
        <v>0.30859463695331912</v>
      </c>
      <c r="O488">
        <v>1294.1500000000001</v>
      </c>
      <c r="P488">
        <v>1262.80060876363</v>
      </c>
      <c r="Q488">
        <v>1175.6265811403</v>
      </c>
      <c r="R488">
        <v>41.780363939846097</v>
      </c>
      <c r="S488" s="2">
        <f>(Table2[[#This Row],[Close Price]]-Table2[[#This Row],[20D EMA]])/Table2[[#This Row],[20D EMA]]</f>
        <v>-1.0740640574894787E-2</v>
      </c>
      <c r="T488" s="2">
        <f>(Table2[[#This Row],[Close Price]]-Table2[[#This Row],[50D EMA]])/Table2[[#This Row],[50D EMA]]</f>
        <v>1.3818009838825007E-2</v>
      </c>
      <c r="U488" s="2">
        <f>(Table2[[#This Row],[Close Price]]-Table2[[#This Row],[200D EMA]])/Table2[[#This Row],[200D EMA]]</f>
        <v>8.8993750684184442E-2</v>
      </c>
      <c r="V488">
        <v>0.98936533844941998</v>
      </c>
      <c r="W488">
        <v>1275</v>
      </c>
      <c r="X488">
        <v>1317.95</v>
      </c>
      <c r="Y488">
        <v>1275</v>
      </c>
      <c r="Z488">
        <v>1317.95</v>
      </c>
      <c r="AA488">
        <v>1248.95</v>
      </c>
      <c r="AB488">
        <v>1392.9</v>
      </c>
      <c r="AC488" s="2">
        <f>(Table2[[#This Row],[Close Price]]/Table2[[#This Row],[Day Low]])-1</f>
        <v>4.1176470588235592E-3</v>
      </c>
      <c r="AD488" s="2">
        <f>(Table2[[#This Row],[Day High]]/Table2[[#This Row],[Close Price]])-1</f>
        <v>2.9447373559851719E-2</v>
      </c>
      <c r="AE488" s="2">
        <f>(Table2[[#This Row],[Close Price]]/Table2[[#This Row],[Current Week Low]])-1</f>
        <v>4.1176470588235592E-3</v>
      </c>
      <c r="AF488" s="2">
        <f>(Table2[[#This Row],[Current Week High]]/Table2[[#This Row],[Close Price]])-1</f>
        <v>2.9447373559851719E-2</v>
      </c>
      <c r="AG488" s="2">
        <f>(Table2[[#This Row],[Close Price]]/Table2[[#This Row],[Current Month Low]])-1</f>
        <v>2.5061051283077784E-2</v>
      </c>
      <c r="AH488" s="2">
        <f>(Table2[[#This Row],[Current Month High]]/Table2[[#This Row],[Close Price]])-1</f>
        <v>8.7990626830697138E-2</v>
      </c>
      <c r="AI488">
        <v>29.1896114040226</v>
      </c>
      <c r="AJ488">
        <v>31.0523083222438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-0.02</v>
      </c>
      <c r="AM488" t="s">
        <v>10506</v>
      </c>
      <c r="AN488">
        <v>-0.27</v>
      </c>
      <c r="AO488" t="s">
        <v>10506</v>
      </c>
      <c r="AQ488">
        <f>(Table2[[#This Row],[Sharpe Ratio]]-AVERAGE(Table2[Sharpe Ratio]))/_xlfn.STDEV.P(Table2[Sharpe Ratio])</f>
        <v>-0.54697260799606973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-1.0252982063135994</v>
      </c>
      <c r="AS488">
        <f>_xlfn.RANK.AVG(Table2[[#This Row],[1Y Return vs Nifty Z-Score]],Table2[1Y Return vs Nifty Z-Score])</f>
        <v>532</v>
      </c>
      <c r="AT488">
        <f>_xlfn.RANK.AVG(Table2[[#This Row],[6M Return vs Nifty Z-Score]],Table2[6M Return vs Nifty Z-Score])</f>
        <v>351</v>
      </c>
      <c r="AU488">
        <f>_xlfn.RANK.AVG(Table2[[#This Row],[Sharpe Ratio Z-Score]],Table2[Sharpe Ratio Z-Score])</f>
        <v>504.5</v>
      </c>
      <c r="AV488">
        <f>(Table2[[#This Row],[Rank 1Y]]+Table2[[#This Row],[Rank 6M]]+Table2[[#This Row],[Rank Sharpe]])/3</f>
        <v>462.5</v>
      </c>
    </row>
    <row r="489" spans="1:48" x14ac:dyDescent="0.3">
      <c r="A489" t="s">
        <v>231</v>
      </c>
      <c r="B489" t="s">
        <v>232</v>
      </c>
      <c r="C489" t="s">
        <v>10466</v>
      </c>
      <c r="D489" t="s">
        <v>62</v>
      </c>
      <c r="E489">
        <v>112766.21608383</v>
      </c>
      <c r="F489">
        <v>6770.9</v>
      </c>
      <c r="G489">
        <v>1.45116484692975</v>
      </c>
      <c r="H489">
        <f>(Table2[[#This Row],[1Y Return vs Nifty]]-AVERAGE(Table2[1Y Return vs Nifty]))/_xlfn.STDEV.P(Table2[1Y Return vs Nifty])</f>
        <v>-0.51397771746463639</v>
      </c>
      <c r="I489">
        <v>6.5457262907813201</v>
      </c>
      <c r="J489">
        <f>(Table2[[#This Row],[1M Return vs Nifty]]-AVERAGE(Table2[1M Return vs Nifty]))/_xlfn.STDEV.P(Table2[1M Return vs Nifty])</f>
        <v>1.0003664585834218</v>
      </c>
      <c r="K489">
        <v>5.7065455154731497</v>
      </c>
      <c r="L489">
        <f>(Table2[[#This Row],[6M Return vs Nifty]]-AVERAGE(Table2[6M Return vs Nifty]))/_xlfn.STDEV.P(Table2[6M Return vs Nifty])</f>
        <v>-8.8361471672472519E-2</v>
      </c>
      <c r="M489">
        <v>-1.1841759054650101</v>
      </c>
      <c r="N489">
        <f>(Table2[[#This Row],[1W Return vs Nifty]]-AVERAGE(Table2[1W Return vs Nifty]))/_xlfn.STDEV.P(Table2[1W Return vs Nifty])</f>
        <v>0.3570159532374253</v>
      </c>
      <c r="O489">
        <v>6499.5</v>
      </c>
      <c r="P489">
        <v>6287.7502532788003</v>
      </c>
      <c r="Q489">
        <v>5938.1506182215599</v>
      </c>
      <c r="R489">
        <v>72.074483427014201</v>
      </c>
      <c r="S489" s="2">
        <f>(Table2[[#This Row],[Close Price]]-Table2[[#This Row],[20D EMA]])/Table2[[#This Row],[20D EMA]]</f>
        <v>4.1757058235248806E-2</v>
      </c>
      <c r="T489" s="2">
        <f>(Table2[[#This Row],[Close Price]]-Table2[[#This Row],[50D EMA]])/Table2[[#This Row],[50D EMA]]</f>
        <v>7.6839843705506089E-2</v>
      </c>
      <c r="U489" s="2">
        <f>(Table2[[#This Row],[Close Price]]-Table2[[#This Row],[200D EMA]])/Table2[[#This Row],[200D EMA]]</f>
        <v>0.14023716057708269</v>
      </c>
      <c r="V489">
        <v>0.70121906910413201</v>
      </c>
      <c r="W489">
        <v>6580</v>
      </c>
      <c r="X489">
        <v>6780</v>
      </c>
      <c r="Y489">
        <v>6580</v>
      </c>
      <c r="Z489">
        <v>6780</v>
      </c>
      <c r="AA489">
        <v>6284.25</v>
      </c>
      <c r="AB489">
        <v>6884.95</v>
      </c>
      <c r="AC489" s="2">
        <f>(Table2[[#This Row],[Close Price]]/Table2[[#This Row],[Day Low]])-1</f>
        <v>2.9012158054711135E-2</v>
      </c>
      <c r="AD489" s="2">
        <f>(Table2[[#This Row],[Day High]]/Table2[[#This Row],[Close Price]])-1</f>
        <v>1.3439867668996186E-3</v>
      </c>
      <c r="AE489" s="2">
        <f>(Table2[[#This Row],[Close Price]]/Table2[[#This Row],[Current Week Low]])-1</f>
        <v>2.9012158054711135E-2</v>
      </c>
      <c r="AF489" s="2">
        <f>(Table2[[#This Row],[Current Week High]]/Table2[[#This Row],[Close Price]])-1</f>
        <v>1.3439867668996186E-3</v>
      </c>
      <c r="AG489" s="2">
        <f>(Table2[[#This Row],[Close Price]]/Table2[[#This Row],[Current Month Low]])-1</f>
        <v>7.7439630823089356E-2</v>
      </c>
      <c r="AH489" s="2">
        <f>(Table2[[#This Row],[Current Month High]]/Table2[[#This Row],[Close Price]])-1</f>
        <v>1.6844141842295768E-2</v>
      </c>
      <c r="AI489">
        <v>1.6844141842295699</v>
      </c>
      <c r="AJ489">
        <v>30.070789830085101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</v>
      </c>
      <c r="AM489" t="s">
        <v>10505</v>
      </c>
      <c r="AN489">
        <v>5.37</v>
      </c>
      <c r="AO489" t="s">
        <v>10507</v>
      </c>
      <c r="AP489">
        <v>-8.823171683666E-3</v>
      </c>
      <c r="AQ489">
        <f>(Table2[[#This Row],[Sharpe Ratio]]-AVERAGE(Table2[Sharpe Ratio]))/_xlfn.STDEV.P(Table2[Sharpe Ratio])</f>
        <v>-0.64741472013914103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0.10762850254459713</v>
      </c>
      <c r="AS489">
        <f>_xlfn.RANK.AVG(Table2[[#This Row],[1Y Return vs Nifty Z-Score]],Table2[1Y Return vs Nifty Z-Score])</f>
        <v>490</v>
      </c>
      <c r="AT489">
        <f>_xlfn.RANK.AVG(Table2[[#This Row],[6M Return vs Nifty Z-Score]],Table2[6M Return vs Nifty Z-Score])</f>
        <v>348</v>
      </c>
      <c r="AU489">
        <f>_xlfn.RANK.AVG(Table2[[#This Row],[Sharpe Ratio Z-Score]],Table2[Sharpe Ratio Z-Score])</f>
        <v>550</v>
      </c>
      <c r="AV489">
        <f>(Table2[[#This Row],[Rank 1Y]]+Table2[[#This Row],[Rank 6M]]+Table2[[#This Row],[Rank Sharpe]])/3</f>
        <v>462.66666666666669</v>
      </c>
    </row>
    <row r="490" spans="1:48" x14ac:dyDescent="0.3">
      <c r="A490" t="s">
        <v>519</v>
      </c>
      <c r="B490" t="s">
        <v>520</v>
      </c>
      <c r="C490" t="s">
        <v>10468</v>
      </c>
      <c r="D490" t="s">
        <v>132</v>
      </c>
      <c r="E490">
        <v>38667.019069034999</v>
      </c>
      <c r="F490">
        <v>695.5</v>
      </c>
      <c r="G490">
        <v>-3.1934039106414098</v>
      </c>
      <c r="H490">
        <f>(Table2[[#This Row],[1Y Return vs Nifty]]-AVERAGE(Table2[1Y Return vs Nifty]))/_xlfn.STDEV.P(Table2[1Y Return vs Nifty])</f>
        <v>-0.57732274747970114</v>
      </c>
      <c r="I490">
        <v>-7.2309756714767097</v>
      </c>
      <c r="J490">
        <f>(Table2[[#This Row],[1M Return vs Nifty]]-AVERAGE(Table2[1M Return vs Nifty]))/_xlfn.STDEV.P(Table2[1M Return vs Nifty])</f>
        <v>-0.48607116045480375</v>
      </c>
      <c r="K490">
        <v>4.4042978853895098</v>
      </c>
      <c r="L490">
        <f>(Table2[[#This Row],[6M Return vs Nifty]]-AVERAGE(Table2[6M Return vs Nifty]))/_xlfn.STDEV.P(Table2[6M Return vs Nifty])</f>
        <v>-0.13136205625685105</v>
      </c>
      <c r="M490">
        <v>-5.3679434391412597</v>
      </c>
      <c r="N490">
        <f>(Table2[[#This Row],[1W Return vs Nifty]]-AVERAGE(Table2[1W Return vs Nifty]))/_xlfn.STDEV.P(Table2[1W Return vs Nifty])</f>
        <v>-0.69703296197205977</v>
      </c>
      <c r="O490">
        <v>732.08</v>
      </c>
      <c r="P490">
        <v>716.29919576274006</v>
      </c>
      <c r="Q490">
        <v>624.73652992245798</v>
      </c>
      <c r="R490">
        <v>46.269097100841698</v>
      </c>
      <c r="S490" s="2">
        <f>(Table2[[#This Row],[Close Price]]-Table2[[#This Row],[20D EMA]])/Table2[[#This Row],[20D EMA]]</f>
        <v>-4.9967216697628727E-2</v>
      </c>
      <c r="T490" s="2">
        <f>(Table2[[#This Row],[Close Price]]-Table2[[#This Row],[50D EMA]])/Table2[[#This Row],[50D EMA]]</f>
        <v>-2.9037022358502518E-2</v>
      </c>
      <c r="U490" s="2">
        <f>(Table2[[#This Row],[Close Price]]-Table2[[#This Row],[200D EMA]])/Table2[[#This Row],[200D EMA]]</f>
        <v>0.11326930103851164</v>
      </c>
      <c r="V490">
        <v>1.43564625811839</v>
      </c>
      <c r="W490">
        <v>692</v>
      </c>
      <c r="X490">
        <v>710.15</v>
      </c>
      <c r="Y490">
        <v>692</v>
      </c>
      <c r="Z490">
        <v>710.15</v>
      </c>
      <c r="AA490">
        <v>692</v>
      </c>
      <c r="AB490">
        <v>786</v>
      </c>
      <c r="AC490" s="2">
        <f>(Table2[[#This Row],[Close Price]]/Table2[[#This Row],[Day Low]])-1</f>
        <v>5.0578034682080553E-3</v>
      </c>
      <c r="AD490" s="2">
        <f>(Table2[[#This Row],[Day High]]/Table2[[#This Row],[Close Price]])-1</f>
        <v>2.1063982746225784E-2</v>
      </c>
      <c r="AE490" s="2">
        <f>(Table2[[#This Row],[Close Price]]/Table2[[#This Row],[Current Week Low]])-1</f>
        <v>5.0578034682080553E-3</v>
      </c>
      <c r="AF490" s="2">
        <f>(Table2[[#This Row],[Current Week High]]/Table2[[#This Row],[Close Price]])-1</f>
        <v>2.1063982746225784E-2</v>
      </c>
      <c r="AG490" s="2">
        <f>(Table2[[#This Row],[Close Price]]/Table2[[#This Row],[Current Month Low]])-1</f>
        <v>5.0578034682080553E-3</v>
      </c>
      <c r="AH490" s="2">
        <f>(Table2[[#This Row],[Current Month High]]/Table2[[#This Row],[Close Price]])-1</f>
        <v>0.13012221423436388</v>
      </c>
      <c r="AI490">
        <v>13.0122214234363</v>
      </c>
      <c r="AJ490">
        <v>41.361788617886099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-7.0000000000000007E-2</v>
      </c>
      <c r="AM490" t="s">
        <v>10506</v>
      </c>
      <c r="AN490">
        <v>-5.84</v>
      </c>
      <c r="AO490" t="s">
        <v>10506</v>
      </c>
      <c r="AQ490">
        <f>(Table2[[#This Row],[Sharpe Ratio]]-AVERAGE(Table2[Sharpe Ratio]))/_xlfn.STDEV.P(Table2[Sharpe Ratio])</f>
        <v>-0.54697260799606973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-2.4387615341594855</v>
      </c>
      <c r="AS490">
        <f>_xlfn.RANK.AVG(Table2[[#This Row],[1Y Return vs Nifty Z-Score]],Table2[1Y Return vs Nifty Z-Score])</f>
        <v>527</v>
      </c>
      <c r="AT490">
        <f>_xlfn.RANK.AVG(Table2[[#This Row],[6M Return vs Nifty Z-Score]],Table2[6M Return vs Nifty Z-Score])</f>
        <v>364</v>
      </c>
      <c r="AU490">
        <f>_xlfn.RANK.AVG(Table2[[#This Row],[Sharpe Ratio Z-Score]],Table2[Sharpe Ratio Z-Score])</f>
        <v>504.5</v>
      </c>
      <c r="AV490">
        <f>(Table2[[#This Row],[Rank 1Y]]+Table2[[#This Row],[Rank 6M]]+Table2[[#This Row],[Rank Sharpe]])/3</f>
        <v>465.16666666666669</v>
      </c>
    </row>
    <row r="491" spans="1:48" x14ac:dyDescent="0.3">
      <c r="A491" t="s">
        <v>1227</v>
      </c>
      <c r="B491" t="s">
        <v>1228</v>
      </c>
      <c r="C491" t="s">
        <v>10472</v>
      </c>
      <c r="D491" t="s">
        <v>1229</v>
      </c>
      <c r="E491">
        <v>9123.6740060399898</v>
      </c>
      <c r="F491">
        <v>614.35</v>
      </c>
      <c r="G491">
        <v>18.876227652098699</v>
      </c>
      <c r="H491">
        <f>(Table2[[#This Row],[1Y Return vs Nifty]]-AVERAGE(Table2[1Y Return vs Nifty]))/_xlfn.STDEV.P(Table2[1Y Return vs Nifty])</f>
        <v>-0.27632570195544326</v>
      </c>
      <c r="I491">
        <v>-5.02759245298164</v>
      </c>
      <c r="J491">
        <f>(Table2[[#This Row],[1M Return vs Nifty]]-AVERAGE(Table2[1M Return vs Nifty]))/_xlfn.STDEV.P(Table2[1M Return vs Nifty])</f>
        <v>-0.24833707038730088</v>
      </c>
      <c r="K491">
        <v>10.682360186958499</v>
      </c>
      <c r="L491">
        <f>(Table2[[#This Row],[6M Return vs Nifty]]-AVERAGE(Table2[6M Return vs Nifty]))/_xlfn.STDEV.P(Table2[6M Return vs Nifty])</f>
        <v>7.5941334272089087E-2</v>
      </c>
      <c r="M491">
        <v>-3.9006550395611699</v>
      </c>
      <c r="N491">
        <f>(Table2[[#This Row],[1W Return vs Nifty]]-AVERAGE(Table2[1W Return vs Nifty]))/_xlfn.STDEV.P(Table2[1W Return vs Nifty])</f>
        <v>-0.3273676463377867</v>
      </c>
      <c r="O491">
        <v>617.59</v>
      </c>
      <c r="P491">
        <v>608.72679797224396</v>
      </c>
      <c r="Q491">
        <v>548.20417591429998</v>
      </c>
      <c r="R491">
        <v>46.492717848333399</v>
      </c>
      <c r="S491" s="2">
        <f>(Table2[[#This Row],[Close Price]]-Table2[[#This Row],[20D EMA]])/Table2[[#This Row],[20D EMA]]</f>
        <v>-5.2461989345682558E-3</v>
      </c>
      <c r="T491" s="2">
        <f>(Table2[[#This Row],[Close Price]]-Table2[[#This Row],[50D EMA]])/Table2[[#This Row],[50D EMA]]</f>
        <v>9.2376449443128759E-3</v>
      </c>
      <c r="U491" s="2">
        <f>(Table2[[#This Row],[Close Price]]-Table2[[#This Row],[200D EMA]])/Table2[[#This Row],[200D EMA]]</f>
        <v>0.12065910292525851</v>
      </c>
      <c r="V491">
        <v>0.67145329087514105</v>
      </c>
      <c r="W491">
        <v>592.04999999999995</v>
      </c>
      <c r="X491">
        <v>617.79999999999995</v>
      </c>
      <c r="Y491">
        <v>592.04999999999995</v>
      </c>
      <c r="Z491">
        <v>617.79999999999995</v>
      </c>
      <c r="AA491">
        <v>592.04999999999995</v>
      </c>
      <c r="AB491">
        <v>651</v>
      </c>
      <c r="AC491" s="2">
        <f>(Table2[[#This Row],[Close Price]]/Table2[[#This Row],[Day Low]])-1</f>
        <v>3.7665737691073398E-2</v>
      </c>
      <c r="AD491" s="2">
        <f>(Table2[[#This Row],[Day High]]/Table2[[#This Row],[Close Price]])-1</f>
        <v>5.6156913811344911E-3</v>
      </c>
      <c r="AE491" s="2">
        <f>(Table2[[#This Row],[Close Price]]/Table2[[#This Row],[Current Week Low]])-1</f>
        <v>3.7665737691073398E-2</v>
      </c>
      <c r="AF491" s="2">
        <f>(Table2[[#This Row],[Current Week High]]/Table2[[#This Row],[Close Price]])-1</f>
        <v>5.6156913811344911E-3</v>
      </c>
      <c r="AG491" s="2">
        <f>(Table2[[#This Row],[Close Price]]/Table2[[#This Row],[Current Month Low]])-1</f>
        <v>3.7665737691073398E-2</v>
      </c>
      <c r="AH491" s="2">
        <f>(Table2[[#This Row],[Current Month High]]/Table2[[#This Row],[Close Price]])-1</f>
        <v>5.9656547570603013E-2</v>
      </c>
      <c r="AI491">
        <v>9.1234638235533296</v>
      </c>
      <c r="AJ491">
        <v>54.4757354790042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-0.19</v>
      </c>
      <c r="AM491" t="s">
        <v>10506</v>
      </c>
      <c r="AN491">
        <v>-3.84</v>
      </c>
      <c r="AO491" t="s">
        <v>10506</v>
      </c>
      <c r="AP491">
        <v>-0.105321930597661</v>
      </c>
      <c r="AQ491">
        <f>(Table2[[#This Row],[Sharpe Ratio]]-AVERAGE(Table2[Sharpe Ratio]))/_xlfn.STDEV.P(Table2[Sharpe Ratio])</f>
        <v>-1.7459470293823265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-2.5220361137907683</v>
      </c>
      <c r="AS491">
        <f>_xlfn.RANK.AVG(Table2[[#This Row],[1Y Return vs Nifty Z-Score]],Table2[1Y Return vs Nifty Z-Score])</f>
        <v>384</v>
      </c>
      <c r="AT491">
        <f>_xlfn.RANK.AVG(Table2[[#This Row],[6M Return vs Nifty Z-Score]],Table2[6M Return vs Nifty Z-Score])</f>
        <v>301</v>
      </c>
      <c r="AU491">
        <f>_xlfn.RANK.AVG(Table2[[#This Row],[Sharpe Ratio Z-Score]],Table2[Sharpe Ratio Z-Score])</f>
        <v>711</v>
      </c>
      <c r="AV491">
        <f>(Table2[[#This Row],[Rank 1Y]]+Table2[[#This Row],[Rank 6M]]+Table2[[#This Row],[Rank Sharpe]])/3</f>
        <v>465.33333333333331</v>
      </c>
    </row>
    <row r="492" spans="1:48" x14ac:dyDescent="0.3">
      <c r="A492" t="s">
        <v>605</v>
      </c>
      <c r="B492" t="s">
        <v>606</v>
      </c>
      <c r="C492" t="s">
        <v>10475</v>
      </c>
      <c r="D492" t="s">
        <v>352</v>
      </c>
      <c r="E492">
        <v>30137.492763819999</v>
      </c>
      <c r="F492">
        <v>6705.85</v>
      </c>
      <c r="G492">
        <v>21.507983577451402</v>
      </c>
      <c r="H492">
        <f>(Table2[[#This Row],[1Y Return vs Nifty]]-AVERAGE(Table2[1Y Return vs Nifty]))/_xlfn.STDEV.P(Table2[1Y Return vs Nifty])</f>
        <v>-0.24043245399522351</v>
      </c>
      <c r="I492">
        <v>-3.19595969261306</v>
      </c>
      <c r="J492">
        <f>(Table2[[#This Row],[1M Return vs Nifty]]-AVERAGE(Table2[1M Return vs Nifty]))/_xlfn.STDEV.P(Table2[1M Return vs Nifty])</f>
        <v>-5.0713005735731398E-2</v>
      </c>
      <c r="K492">
        <v>1.80003505166157</v>
      </c>
      <c r="L492">
        <f>(Table2[[#This Row],[6M Return vs Nifty]]-AVERAGE(Table2[6M Return vs Nifty]))/_xlfn.STDEV.P(Table2[6M Return vs Nifty])</f>
        <v>-0.21735555063892886</v>
      </c>
      <c r="M492">
        <v>-0.40644584283181601</v>
      </c>
      <c r="N492">
        <f>(Table2[[#This Row],[1W Return vs Nifty]]-AVERAGE(Table2[1W Return vs Nifty]))/_xlfn.STDEV.P(Table2[1W Return vs Nifty])</f>
        <v>0.55295550347433831</v>
      </c>
      <c r="O492">
        <v>6495.68</v>
      </c>
      <c r="P492">
        <v>6157.6376192941398</v>
      </c>
      <c r="Q492">
        <v>5608.0844787575697</v>
      </c>
      <c r="R492">
        <v>64.541230426893705</v>
      </c>
      <c r="S492" s="2">
        <f>(Table2[[#This Row],[Close Price]]-Table2[[#This Row],[20D EMA]])/Table2[[#This Row],[20D EMA]]</f>
        <v>3.235535001724224E-2</v>
      </c>
      <c r="T492" s="2">
        <f>(Table2[[#This Row],[Close Price]]-Table2[[#This Row],[50D EMA]])/Table2[[#This Row],[50D EMA]]</f>
        <v>8.9029659522039742E-2</v>
      </c>
      <c r="U492" s="2">
        <f>(Table2[[#This Row],[Close Price]]-Table2[[#This Row],[200D EMA]])/Table2[[#This Row],[200D EMA]]</f>
        <v>0.19574696590263072</v>
      </c>
      <c r="V492">
        <v>1.5038939731558401</v>
      </c>
      <c r="W492">
        <v>6370</v>
      </c>
      <c r="X492">
        <v>6804.65</v>
      </c>
      <c r="Y492">
        <v>6370</v>
      </c>
      <c r="Z492">
        <v>6804.65</v>
      </c>
      <c r="AA492">
        <v>6370</v>
      </c>
      <c r="AB492">
        <v>6976.9</v>
      </c>
      <c r="AC492" s="2">
        <f>(Table2[[#This Row],[Close Price]]/Table2[[#This Row],[Day Low]])-1</f>
        <v>5.2723704866562082E-2</v>
      </c>
      <c r="AD492" s="2">
        <f>(Table2[[#This Row],[Day High]]/Table2[[#This Row],[Close Price]])-1</f>
        <v>1.4733404415547602E-2</v>
      </c>
      <c r="AE492" s="2">
        <f>(Table2[[#This Row],[Close Price]]/Table2[[#This Row],[Current Week Low]])-1</f>
        <v>5.2723704866562082E-2</v>
      </c>
      <c r="AF492" s="2">
        <f>(Table2[[#This Row],[Current Week High]]/Table2[[#This Row],[Close Price]])-1</f>
        <v>1.4733404415547602E-2</v>
      </c>
      <c r="AG492" s="2">
        <f>(Table2[[#This Row],[Close Price]]/Table2[[#This Row],[Current Month Low]])-1</f>
        <v>5.2723704866562082E-2</v>
      </c>
      <c r="AH492" s="2">
        <f>(Table2[[#This Row],[Current Month High]]/Table2[[#This Row],[Close Price]])-1</f>
        <v>4.0419931850548263E-2</v>
      </c>
      <c r="AI492">
        <v>4.0419931850548201</v>
      </c>
      <c r="AJ492">
        <v>54.127354424997399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0.19</v>
      </c>
      <c r="AM492" t="s">
        <v>10507</v>
      </c>
      <c r="AN492">
        <v>3.91</v>
      </c>
      <c r="AO492" t="s">
        <v>10507</v>
      </c>
      <c r="AP492">
        <v>-4.6989652754282997E-2</v>
      </c>
      <c r="AQ492">
        <f>(Table2[[#This Row],[Sharpe Ratio]]-AVERAGE(Table2[Sharpe Ratio]))/_xlfn.STDEV.P(Table2[Sharpe Ratio])</f>
        <v>-1.0818981586625211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-1.0374436655580666</v>
      </c>
      <c r="AS492">
        <f>_xlfn.RANK.AVG(Table2[[#This Row],[1Y Return vs Nifty Z-Score]],Table2[1Y Return vs Nifty Z-Score])</f>
        <v>372</v>
      </c>
      <c r="AT492">
        <f>_xlfn.RANK.AVG(Table2[[#This Row],[6M Return vs Nifty Z-Score]],Table2[6M Return vs Nifty Z-Score])</f>
        <v>400</v>
      </c>
      <c r="AU492">
        <f>_xlfn.RANK.AVG(Table2[[#This Row],[Sharpe Ratio Z-Score]],Table2[Sharpe Ratio Z-Score])</f>
        <v>626</v>
      </c>
      <c r="AV492">
        <f>(Table2[[#This Row],[Rank 1Y]]+Table2[[#This Row],[Rank 6M]]+Table2[[#This Row],[Rank Sharpe]])/3</f>
        <v>466</v>
      </c>
    </row>
    <row r="493" spans="1:48" x14ac:dyDescent="0.3">
      <c r="A493" t="s">
        <v>168</v>
      </c>
      <c r="B493" t="s">
        <v>169</v>
      </c>
      <c r="C493" t="s">
        <v>10475</v>
      </c>
      <c r="D493" t="s">
        <v>170</v>
      </c>
      <c r="E493">
        <v>160229.74342690001</v>
      </c>
      <c r="F493">
        <v>3150.35</v>
      </c>
      <c r="G493">
        <v>-5.3194952914710001</v>
      </c>
      <c r="H493">
        <f>(Table2[[#This Row],[1Y Return vs Nifty]]-AVERAGE(Table2[1Y Return vs Nifty]))/_xlfn.STDEV.P(Table2[1Y Return vs Nifty])</f>
        <v>-0.60631948094691102</v>
      </c>
      <c r="I493">
        <v>-4.2578885507089703</v>
      </c>
      <c r="J493">
        <f>(Table2[[#This Row],[1M Return vs Nifty]]-AVERAGE(Table2[1M Return vs Nifty]))/_xlfn.STDEV.P(Table2[1M Return vs Nifty])</f>
        <v>-0.1652898476925671</v>
      </c>
      <c r="K493">
        <v>11.2679558307654</v>
      </c>
      <c r="L493">
        <f>(Table2[[#This Row],[6M Return vs Nifty]]-AVERAGE(Table2[6M Return vs Nifty]))/_xlfn.STDEV.P(Table2[6M Return vs Nifty])</f>
        <v>9.5277867840704564E-2</v>
      </c>
      <c r="M493">
        <v>0.144630967824777</v>
      </c>
      <c r="N493">
        <f>(Table2[[#This Row],[1W Return vs Nifty]]-AVERAGE(Table2[1W Return vs Nifty]))/_xlfn.STDEV.P(Table2[1W Return vs Nifty])</f>
        <v>0.69179254683159319</v>
      </c>
      <c r="O493">
        <v>3135.69</v>
      </c>
      <c r="P493">
        <v>3082.7951806863898</v>
      </c>
      <c r="Q493">
        <v>2853.6521629539602</v>
      </c>
      <c r="R493">
        <v>51.871917838122101</v>
      </c>
      <c r="S493" s="2">
        <f>(Table2[[#This Row],[Close Price]]-Table2[[#This Row],[20D EMA]])/Table2[[#This Row],[20D EMA]]</f>
        <v>4.6752070517174383E-3</v>
      </c>
      <c r="T493" s="2">
        <f>(Table2[[#This Row],[Close Price]]-Table2[[#This Row],[50D EMA]])/Table2[[#This Row],[50D EMA]]</f>
        <v>2.1913495822505111E-2</v>
      </c>
      <c r="U493" s="2">
        <f>(Table2[[#This Row],[Close Price]]-Table2[[#This Row],[200D EMA]])/Table2[[#This Row],[200D EMA]]</f>
        <v>0.1039712691328549</v>
      </c>
      <c r="V493">
        <v>0.762291044725524</v>
      </c>
      <c r="W493">
        <v>3106.6</v>
      </c>
      <c r="X493">
        <v>3155</v>
      </c>
      <c r="Y493">
        <v>3106.6</v>
      </c>
      <c r="Z493">
        <v>3155</v>
      </c>
      <c r="AA493">
        <v>3056</v>
      </c>
      <c r="AB493">
        <v>3243.05</v>
      </c>
      <c r="AC493" s="2">
        <f>(Table2[[#This Row],[Close Price]]/Table2[[#This Row],[Day Low]])-1</f>
        <v>1.4082920234339769E-2</v>
      </c>
      <c r="AD493" s="2">
        <f>(Table2[[#This Row],[Day High]]/Table2[[#This Row],[Close Price]])-1</f>
        <v>1.4760264732489592E-3</v>
      </c>
      <c r="AE493" s="2">
        <f>(Table2[[#This Row],[Close Price]]/Table2[[#This Row],[Current Week Low]])-1</f>
        <v>1.4082920234339769E-2</v>
      </c>
      <c r="AF493" s="2">
        <f>(Table2[[#This Row],[Current Week High]]/Table2[[#This Row],[Close Price]])-1</f>
        <v>1.4760264732489592E-3</v>
      </c>
      <c r="AG493" s="2">
        <f>(Table2[[#This Row],[Close Price]]/Table2[[#This Row],[Current Month Low]])-1</f>
        <v>3.0873691099476464E-2</v>
      </c>
      <c r="AH493" s="2">
        <f>(Table2[[#This Row],[Current Month High]]/Table2[[#This Row],[Close Price]])-1</f>
        <v>2.9425301950577021E-2</v>
      </c>
      <c r="AI493">
        <v>2.9425301950576999</v>
      </c>
      <c r="AJ493">
        <v>37.416850232274101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0.01</v>
      </c>
      <c r="AM493" t="s">
        <v>10507</v>
      </c>
      <c r="AN493">
        <v>1.23</v>
      </c>
      <c r="AO493" t="s">
        <v>10507</v>
      </c>
      <c r="AP493">
        <v>-1.4619149191837001E-2</v>
      </c>
      <c r="AQ493">
        <f>(Table2[[#This Row],[Sharpe Ratio]]-AVERAGE(Table2[Sharpe Ratio]))/_xlfn.STDEV.P(Table2[Sharpe Ratio])</f>
        <v>-0.71339555375843489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-0.69793446772561529</v>
      </c>
      <c r="AS493">
        <f>_xlfn.RANK.AVG(Table2[[#This Row],[1Y Return vs Nifty Z-Score]],Table2[1Y Return vs Nifty Z-Score])</f>
        <v>545</v>
      </c>
      <c r="AT493">
        <f>_xlfn.RANK.AVG(Table2[[#This Row],[6M Return vs Nifty Z-Score]],Table2[6M Return vs Nifty Z-Score])</f>
        <v>295</v>
      </c>
      <c r="AU493">
        <f>_xlfn.RANK.AVG(Table2[[#This Row],[Sharpe Ratio Z-Score]],Table2[Sharpe Ratio Z-Score])</f>
        <v>561</v>
      </c>
      <c r="AV493">
        <f>(Table2[[#This Row],[Rank 1Y]]+Table2[[#This Row],[Rank 6M]]+Table2[[#This Row],[Rank Sharpe]])/3</f>
        <v>467</v>
      </c>
    </row>
    <row r="494" spans="1:48" x14ac:dyDescent="0.3">
      <c r="A494" t="s">
        <v>1246</v>
      </c>
      <c r="B494" t="s">
        <v>1247</v>
      </c>
      <c r="C494" t="s">
        <v>10475</v>
      </c>
      <c r="D494" t="s">
        <v>549</v>
      </c>
      <c r="E494">
        <v>8783.6185000099995</v>
      </c>
      <c r="F494">
        <v>555.95000000000005</v>
      </c>
      <c r="G494">
        <v>12.855214038121099</v>
      </c>
      <c r="H494">
        <f>(Table2[[#This Row],[1Y Return vs Nifty]]-AVERAGE(Table2[1Y Return vs Nifty]))/_xlfn.STDEV.P(Table2[1Y Return vs Nifty])</f>
        <v>-0.3584433985611396</v>
      </c>
      <c r="I494">
        <v>0.15298594004860799</v>
      </c>
      <c r="J494">
        <f>(Table2[[#This Row],[1M Return vs Nifty]]-AVERAGE(Table2[1M Return vs Nifty]))/_xlfn.STDEV.P(Table2[1M Return vs Nifty])</f>
        <v>0.31062157101126897</v>
      </c>
      <c r="K494">
        <v>4.7331028548344101</v>
      </c>
      <c r="L494">
        <f>(Table2[[#This Row],[6M Return vs Nifty]]-AVERAGE(Table2[6M Return vs Nifty]))/_xlfn.STDEV.P(Table2[6M Return vs Nifty])</f>
        <v>-0.12050482328997568</v>
      </c>
      <c r="M494">
        <v>-7.9486420712331798</v>
      </c>
      <c r="N494">
        <f>(Table2[[#This Row],[1W Return vs Nifty]]-AVERAGE(Table2[1W Return vs Nifty]))/_xlfn.STDEV.P(Table2[1W Return vs Nifty])</f>
        <v>-1.3472083294473371</v>
      </c>
      <c r="O494">
        <v>556.20000000000005</v>
      </c>
      <c r="P494">
        <v>536.70757796365695</v>
      </c>
      <c r="Q494">
        <v>497.42222039509898</v>
      </c>
      <c r="R494">
        <v>45.6788679166485</v>
      </c>
      <c r="S494" s="2">
        <f>(Table2[[#This Row],[Close Price]]-Table2[[#This Row],[20D EMA]])/Table2[[#This Row],[20D EMA]]</f>
        <v>-4.4947860481841059E-4</v>
      </c>
      <c r="T494" s="2">
        <f>(Table2[[#This Row],[Close Price]]-Table2[[#This Row],[50D EMA]])/Table2[[#This Row],[50D EMA]]</f>
        <v>3.5852711656040932E-2</v>
      </c>
      <c r="U494" s="2">
        <f>(Table2[[#This Row],[Close Price]]-Table2[[#This Row],[200D EMA]])/Table2[[#This Row],[200D EMA]]</f>
        <v>0.11766217351209776</v>
      </c>
      <c r="V494">
        <v>3.2063105434298</v>
      </c>
      <c r="W494">
        <v>546.29999999999995</v>
      </c>
      <c r="X494">
        <v>559.79999999999995</v>
      </c>
      <c r="Y494">
        <v>546.29999999999995</v>
      </c>
      <c r="Z494">
        <v>559.79999999999995</v>
      </c>
      <c r="AA494">
        <v>516.85</v>
      </c>
      <c r="AB494">
        <v>617</v>
      </c>
      <c r="AC494" s="2">
        <f>(Table2[[#This Row],[Close Price]]/Table2[[#This Row],[Day Low]])-1</f>
        <v>1.7664287021783132E-2</v>
      </c>
      <c r="AD494" s="2">
        <f>(Table2[[#This Row],[Day High]]/Table2[[#This Row],[Close Price]])-1</f>
        <v>6.9250831909342114E-3</v>
      </c>
      <c r="AE494" s="2">
        <f>(Table2[[#This Row],[Close Price]]/Table2[[#This Row],[Current Week Low]])-1</f>
        <v>1.7664287021783132E-2</v>
      </c>
      <c r="AF494" s="2">
        <f>(Table2[[#This Row],[Current Week High]]/Table2[[#This Row],[Close Price]])-1</f>
        <v>6.9250831909342114E-3</v>
      </c>
      <c r="AG494" s="2">
        <f>(Table2[[#This Row],[Close Price]]/Table2[[#This Row],[Current Month Low]])-1</f>
        <v>7.5650575602205672E-2</v>
      </c>
      <c r="AH494" s="2">
        <f>(Table2[[#This Row],[Current Month High]]/Table2[[#This Row],[Close Price]])-1</f>
        <v>0.10981203345624602</v>
      </c>
      <c r="AI494">
        <v>10.9812033456246</v>
      </c>
      <c r="AJ494">
        <v>39.335839598997502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-0.01</v>
      </c>
      <c r="AM494" t="s">
        <v>10506</v>
      </c>
      <c r="AN494">
        <v>5.56</v>
      </c>
      <c r="AO494" t="s">
        <v>10507</v>
      </c>
      <c r="AP494">
        <v>-4.2262351089118001E-2</v>
      </c>
      <c r="AQ494">
        <f>(Table2[[#This Row],[Sharpe Ratio]]-AVERAGE(Table2[Sharpe Ratio]))/_xlfn.STDEV.P(Table2[Sharpe Ratio])</f>
        <v>-1.0280830249430168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-2.5436180052302007</v>
      </c>
      <c r="AS494">
        <f>_xlfn.RANK.AVG(Table2[[#This Row],[1Y Return vs Nifty Z-Score]],Table2[1Y Return vs Nifty Z-Score])</f>
        <v>422</v>
      </c>
      <c r="AT494">
        <f>_xlfn.RANK.AVG(Table2[[#This Row],[6M Return vs Nifty Z-Score]],Table2[6M Return vs Nifty Z-Score])</f>
        <v>359</v>
      </c>
      <c r="AU494">
        <f>_xlfn.RANK.AVG(Table2[[#This Row],[Sharpe Ratio Z-Score]],Table2[Sharpe Ratio Z-Score])</f>
        <v>622</v>
      </c>
      <c r="AV494">
        <f>(Table2[[#This Row],[Rank 1Y]]+Table2[[#This Row],[Rank 6M]]+Table2[[#This Row],[Rank Sharpe]])/3</f>
        <v>467.66666666666669</v>
      </c>
    </row>
    <row r="495" spans="1:48" x14ac:dyDescent="0.3">
      <c r="A495" t="s">
        <v>435</v>
      </c>
      <c r="B495" t="s">
        <v>436</v>
      </c>
      <c r="C495" t="s">
        <v>10463</v>
      </c>
      <c r="D495" t="s">
        <v>281</v>
      </c>
      <c r="E495">
        <v>53271.027394775003</v>
      </c>
      <c r="F495">
        <v>2014.75</v>
      </c>
      <c r="G495">
        <v>10.492916043986799</v>
      </c>
      <c r="H495">
        <f>(Table2[[#This Row],[1Y Return vs Nifty]]-AVERAGE(Table2[1Y Return vs Nifty]))/_xlfn.STDEV.P(Table2[1Y Return vs Nifty])</f>
        <v>-0.39066163994233027</v>
      </c>
      <c r="I495">
        <v>-4.8137804837896203</v>
      </c>
      <c r="J495">
        <f>(Table2[[#This Row],[1M Return vs Nifty]]-AVERAGE(Table2[1M Return vs Nifty]))/_xlfn.STDEV.P(Table2[1M Return vs Nifty])</f>
        <v>-0.22526782237145943</v>
      </c>
      <c r="K495">
        <v>-4.2089921844821996</v>
      </c>
      <c r="L495">
        <f>(Table2[[#This Row],[6M Return vs Nifty]]-AVERAGE(Table2[6M Return vs Nifty]))/_xlfn.STDEV.P(Table2[6M Return vs Nifty])</f>
        <v>-0.41577532731461286</v>
      </c>
      <c r="M495">
        <v>-1.15270502643731</v>
      </c>
      <c r="N495">
        <f>(Table2[[#This Row],[1W Return vs Nifty]]-AVERAGE(Table2[1W Return vs Nifty]))/_xlfn.STDEV.P(Table2[1W Return vs Nifty])</f>
        <v>0.36494465521066527</v>
      </c>
      <c r="O495">
        <v>2052.79</v>
      </c>
      <c r="P495">
        <v>2004.5294650820499</v>
      </c>
      <c r="Q495">
        <v>1829.5391791013999</v>
      </c>
      <c r="R495">
        <v>35.233908458717302</v>
      </c>
      <c r="S495" s="2">
        <f>(Table2[[#This Row],[Close Price]]-Table2[[#This Row],[20D EMA]])/Table2[[#This Row],[20D EMA]]</f>
        <v>-1.8530877488686114E-2</v>
      </c>
      <c r="T495" s="2">
        <f>(Table2[[#This Row],[Close Price]]-Table2[[#This Row],[50D EMA]])/Table2[[#This Row],[50D EMA]]</f>
        <v>5.0987202213721213E-3</v>
      </c>
      <c r="U495" s="2">
        <f>(Table2[[#This Row],[Close Price]]-Table2[[#This Row],[200D EMA]])/Table2[[#This Row],[200D EMA]]</f>
        <v>0.10123359095789827</v>
      </c>
      <c r="V495">
        <v>0.80264143340028704</v>
      </c>
      <c r="W495">
        <v>2012.4</v>
      </c>
      <c r="X495">
        <v>2050</v>
      </c>
      <c r="Y495">
        <v>2012.4</v>
      </c>
      <c r="Z495">
        <v>2050</v>
      </c>
      <c r="AA495">
        <v>1972.8</v>
      </c>
      <c r="AB495">
        <v>2136.4499999999998</v>
      </c>
      <c r="AC495" s="2">
        <f>(Table2[[#This Row],[Close Price]]/Table2[[#This Row],[Day Low]])-1</f>
        <v>1.1677598886901119E-3</v>
      </c>
      <c r="AD495" s="2">
        <f>(Table2[[#This Row],[Day High]]/Table2[[#This Row],[Close Price]])-1</f>
        <v>1.7495967241593302E-2</v>
      </c>
      <c r="AE495" s="2">
        <f>(Table2[[#This Row],[Close Price]]/Table2[[#This Row],[Current Week Low]])-1</f>
        <v>1.1677598886901119E-3</v>
      </c>
      <c r="AF495" s="2">
        <f>(Table2[[#This Row],[Current Week High]]/Table2[[#This Row],[Close Price]])-1</f>
        <v>1.7495967241593302E-2</v>
      </c>
      <c r="AG495" s="2">
        <f>(Table2[[#This Row],[Close Price]]/Table2[[#This Row],[Current Month Low]])-1</f>
        <v>2.1264193025142042E-2</v>
      </c>
      <c r="AH495" s="2">
        <f>(Table2[[#This Row],[Current Month High]]/Table2[[#This Row],[Close Price]])-1</f>
        <v>6.0404516689415377E-2</v>
      </c>
      <c r="AI495">
        <v>8.3236133515324404</v>
      </c>
      <c r="AJ495">
        <v>37.043839064041002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-0.1</v>
      </c>
      <c r="AM495" t="s">
        <v>10506</v>
      </c>
      <c r="AN495">
        <v>-1.03</v>
      </c>
      <c r="AO495" t="s">
        <v>10506</v>
      </c>
      <c r="AP495">
        <v>-1.004028696669E-3</v>
      </c>
      <c r="AQ495">
        <f>(Table2[[#This Row],[Sharpe Ratio]]-AVERAGE(Table2[Sharpe Ratio]))/_xlfn.STDEV.P(Table2[Sharpe Ratio])</f>
        <v>-0.55840237118795943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-1.2251625056056969</v>
      </c>
      <c r="AS495">
        <f>_xlfn.RANK.AVG(Table2[[#This Row],[1Y Return vs Nifty Z-Score]],Table2[1Y Return vs Nifty Z-Score])</f>
        <v>433</v>
      </c>
      <c r="AT495">
        <f>_xlfn.RANK.AVG(Table2[[#This Row],[6M Return vs Nifty Z-Score]],Table2[6M Return vs Nifty Z-Score])</f>
        <v>459</v>
      </c>
      <c r="AU495">
        <f>_xlfn.RANK.AVG(Table2[[#This Row],[Sharpe Ratio Z-Score]],Table2[Sharpe Ratio Z-Score])</f>
        <v>528</v>
      </c>
      <c r="AV495">
        <f>(Table2[[#This Row],[Rank 1Y]]+Table2[[#This Row],[Rank 6M]]+Table2[[#This Row],[Rank Sharpe]])/3</f>
        <v>473.33333333333331</v>
      </c>
    </row>
    <row r="496" spans="1:48" x14ac:dyDescent="0.3">
      <c r="A496" t="s">
        <v>1823</v>
      </c>
      <c r="B496" t="s">
        <v>1824</v>
      </c>
      <c r="C496" t="s">
        <v>10463</v>
      </c>
      <c r="D496" t="s">
        <v>177</v>
      </c>
      <c r="E496">
        <v>3799.7430978299999</v>
      </c>
      <c r="F496">
        <v>266.10000000000002</v>
      </c>
      <c r="G496">
        <v>4.08117647195186</v>
      </c>
      <c r="H496">
        <f>(Table2[[#This Row],[1Y Return vs Nifty]]-AVERAGE(Table2[1Y Return vs Nifty]))/_xlfn.STDEV.P(Table2[1Y Return vs Nifty])</f>
        <v>-0.47810825917415012</v>
      </c>
      <c r="I496">
        <v>-4.9160655482820896</v>
      </c>
      <c r="J496">
        <f>(Table2[[#This Row],[1M Return vs Nifty]]-AVERAGE(Table2[1M Return vs Nifty]))/_xlfn.STDEV.P(Table2[1M Return vs Nifty])</f>
        <v>-0.23630387208378387</v>
      </c>
      <c r="K496">
        <v>10.8741446557176</v>
      </c>
      <c r="L496">
        <f>(Table2[[#This Row],[6M Return vs Nifty]]-AVERAGE(Table2[6M Return vs Nifty]))/_xlfn.STDEV.P(Table2[6M Return vs Nifty])</f>
        <v>8.2274111602861535E-2</v>
      </c>
      <c r="M496">
        <v>1.9157610030876</v>
      </c>
      <c r="N496">
        <f>(Table2[[#This Row],[1W Return vs Nifty]]-AVERAGE(Table2[1W Return vs Nifty]))/_xlfn.STDEV.P(Table2[1W Return vs Nifty])</f>
        <v>1.1380070358864667</v>
      </c>
      <c r="O496">
        <v>267.55</v>
      </c>
      <c r="P496">
        <v>257.55860470853798</v>
      </c>
      <c r="Q496">
        <v>234.58801019982801</v>
      </c>
      <c r="R496">
        <v>44.144644413580203</v>
      </c>
      <c r="S496" s="2">
        <f>(Table2[[#This Row],[Close Price]]-Table2[[#This Row],[20D EMA]])/Table2[[#This Row],[20D EMA]]</f>
        <v>-5.4195477480844271E-3</v>
      </c>
      <c r="T496" s="2">
        <f>(Table2[[#This Row],[Close Price]]-Table2[[#This Row],[50D EMA]])/Table2[[#This Row],[50D EMA]]</f>
        <v>3.3162919565928574E-2</v>
      </c>
      <c r="U496" s="2">
        <f>(Table2[[#This Row],[Close Price]]-Table2[[#This Row],[200D EMA]])/Table2[[#This Row],[200D EMA]]</f>
        <v>0.13432907237385794</v>
      </c>
      <c r="V496">
        <v>1.13783291158238</v>
      </c>
      <c r="W496">
        <v>264.45</v>
      </c>
      <c r="X496">
        <v>272.95</v>
      </c>
      <c r="Y496">
        <v>264.45</v>
      </c>
      <c r="Z496">
        <v>272.95</v>
      </c>
      <c r="AA496">
        <v>261.2</v>
      </c>
      <c r="AB496">
        <v>286.89999999999998</v>
      </c>
      <c r="AC496" s="2">
        <f>(Table2[[#This Row],[Close Price]]/Table2[[#This Row],[Day Low]])-1</f>
        <v>6.2393647192287016E-3</v>
      </c>
      <c r="AD496" s="2">
        <f>(Table2[[#This Row],[Day High]]/Table2[[#This Row],[Close Price]])-1</f>
        <v>2.5742202179631635E-2</v>
      </c>
      <c r="AE496" s="2">
        <f>(Table2[[#This Row],[Close Price]]/Table2[[#This Row],[Current Week Low]])-1</f>
        <v>6.2393647192287016E-3</v>
      </c>
      <c r="AF496" s="2">
        <f>(Table2[[#This Row],[Current Week High]]/Table2[[#This Row],[Close Price]])-1</f>
        <v>2.5742202179631635E-2</v>
      </c>
      <c r="AG496" s="2">
        <f>(Table2[[#This Row],[Close Price]]/Table2[[#This Row],[Current Month Low]])-1</f>
        <v>1.8759571209800985E-2</v>
      </c>
      <c r="AH496" s="2">
        <f>(Table2[[#This Row],[Current Month High]]/Table2[[#This Row],[Close Price]])-1</f>
        <v>7.8166102968808548E-2</v>
      </c>
      <c r="AI496">
        <v>7.8166102968808504</v>
      </c>
      <c r="AJ496">
        <v>33.2165206508135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-0.03</v>
      </c>
      <c r="AM496" t="s">
        <v>10506</v>
      </c>
      <c r="AN496">
        <v>1.06</v>
      </c>
      <c r="AO496" t="s">
        <v>10507</v>
      </c>
      <c r="AP496">
        <v>-6.4032275159747007E-2</v>
      </c>
      <c r="AQ496">
        <f>(Table2[[#This Row],[Sharpe Ratio]]-AVERAGE(Table2[Sharpe Ratio]))/_xlfn.STDEV.P(Table2[Sharpe Ratio])</f>
        <v>-1.2759096833425432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-0.77004066711114882</v>
      </c>
      <c r="AS496">
        <f>_xlfn.RANK.AVG(Table2[[#This Row],[1Y Return vs Nifty Z-Score]],Table2[1Y Return vs Nifty Z-Score])</f>
        <v>468</v>
      </c>
      <c r="AT496">
        <f>_xlfn.RANK.AVG(Table2[[#This Row],[6M Return vs Nifty Z-Score]],Table2[6M Return vs Nifty Z-Score])</f>
        <v>300</v>
      </c>
      <c r="AU496">
        <f>_xlfn.RANK.AVG(Table2[[#This Row],[Sharpe Ratio Z-Score]],Table2[Sharpe Ratio Z-Score])</f>
        <v>652</v>
      </c>
      <c r="AV496">
        <f>(Table2[[#This Row],[Rank 1Y]]+Table2[[#This Row],[Rank 6M]]+Table2[[#This Row],[Rank Sharpe]])/3</f>
        <v>473.33333333333331</v>
      </c>
    </row>
    <row r="497" spans="1:48" x14ac:dyDescent="0.3">
      <c r="A497" t="s">
        <v>1066</v>
      </c>
      <c r="B497" t="s">
        <v>1067</v>
      </c>
      <c r="C497" t="s">
        <v>10466</v>
      </c>
      <c r="D497" t="s">
        <v>291</v>
      </c>
      <c r="E497">
        <v>11634.597088025001</v>
      </c>
      <c r="F497">
        <v>1145.75</v>
      </c>
      <c r="G497">
        <v>-21.089188368023901</v>
      </c>
      <c r="H497">
        <f>(Table2[[#This Row],[1Y Return vs Nifty]]-AVERAGE(Table2[1Y Return vs Nifty]))/_xlfn.STDEV.P(Table2[1Y Return vs Nifty])</f>
        <v>-0.82139470825068017</v>
      </c>
      <c r="I497">
        <v>-14.995862132584501</v>
      </c>
      <c r="J497">
        <f>(Table2[[#This Row],[1M Return vs Nifty]]-AVERAGE(Table2[1M Return vs Nifty]))/_xlfn.STDEV.P(Table2[1M Return vs Nifty])</f>
        <v>-1.3238637885432363</v>
      </c>
      <c r="K497">
        <v>-20.873842358929199</v>
      </c>
      <c r="L497">
        <f>(Table2[[#This Row],[6M Return vs Nifty]]-AVERAGE(Table2[6M Return vs Nifty]))/_xlfn.STDEV.P(Table2[6M Return vs Nifty])</f>
        <v>-0.9660533873071494</v>
      </c>
      <c r="M497">
        <v>-5.2067137704534501</v>
      </c>
      <c r="N497">
        <f>(Table2[[#This Row],[1W Return vs Nifty]]-AVERAGE(Table2[1W Return vs Nifty]))/_xlfn.STDEV.P(Table2[1W Return vs Nifty])</f>
        <v>-0.65641312446625988</v>
      </c>
      <c r="O497">
        <v>1234.1199999999999</v>
      </c>
      <c r="P497">
        <v>1267.7795937665701</v>
      </c>
      <c r="Q497">
        <v>1206.7409643708099</v>
      </c>
      <c r="R497">
        <v>15.8013217918212</v>
      </c>
      <c r="S497" s="2">
        <f>(Table2[[#This Row],[Close Price]]-Table2[[#This Row],[20D EMA]])/Table2[[#This Row],[20D EMA]]</f>
        <v>-7.1605678540174286E-2</v>
      </c>
      <c r="T497" s="2">
        <f>(Table2[[#This Row],[Close Price]]-Table2[[#This Row],[50D EMA]])/Table2[[#This Row],[50D EMA]]</f>
        <v>-9.625458113268763E-2</v>
      </c>
      <c r="U497" s="2">
        <f>(Table2[[#This Row],[Close Price]]-Table2[[#This Row],[200D EMA]])/Table2[[#This Row],[200D EMA]]</f>
        <v>-5.0541886097825797E-2</v>
      </c>
      <c r="V497">
        <v>0.762543928114225</v>
      </c>
      <c r="W497">
        <v>1138</v>
      </c>
      <c r="X497">
        <v>1180</v>
      </c>
      <c r="Y497">
        <v>1138</v>
      </c>
      <c r="Z497">
        <v>1180</v>
      </c>
      <c r="AA497">
        <v>1138</v>
      </c>
      <c r="AB497">
        <v>1329.25</v>
      </c>
      <c r="AC497" s="2">
        <f>(Table2[[#This Row],[Close Price]]/Table2[[#This Row],[Day Low]])-1</f>
        <v>6.8101933216169197E-3</v>
      </c>
      <c r="AD497" s="2">
        <f>(Table2[[#This Row],[Day High]]/Table2[[#This Row],[Close Price]])-1</f>
        <v>2.9893083133318843E-2</v>
      </c>
      <c r="AE497" s="2">
        <f>(Table2[[#This Row],[Close Price]]/Table2[[#This Row],[Current Week Low]])-1</f>
        <v>6.8101933216169197E-3</v>
      </c>
      <c r="AF497" s="2">
        <f>(Table2[[#This Row],[Current Week High]]/Table2[[#This Row],[Close Price]])-1</f>
        <v>2.9893083133318843E-2</v>
      </c>
      <c r="AG497" s="2">
        <f>(Table2[[#This Row],[Close Price]]/Table2[[#This Row],[Current Month Low]])-1</f>
        <v>6.8101933216169197E-3</v>
      </c>
      <c r="AH497" s="2">
        <f>(Table2[[#This Row],[Current Month High]]/Table2[[#This Row],[Close Price]])-1</f>
        <v>0.16015710233471525</v>
      </c>
      <c r="AI497">
        <v>43.923194414139203</v>
      </c>
      <c r="AJ497">
        <v>15.388488846366799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-0.24</v>
      </c>
      <c r="AM497" t="s">
        <v>10506</v>
      </c>
      <c r="AN497">
        <v>-11.58</v>
      </c>
      <c r="AO497" t="s">
        <v>10506</v>
      </c>
      <c r="AP497">
        <v>0.111958835738031</v>
      </c>
      <c r="AQ497">
        <f>(Table2[[#This Row],[Sharpe Ratio]]-AVERAGE(Table2[Sharpe Ratio]))/_xlfn.STDEV.P(Table2[Sharpe Ratio])</f>
        <v>0.72755568384541902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622</v>
      </c>
      <c r="AT497">
        <f>_xlfn.RANK.AVG(Table2[[#This Row],[6M Return vs Nifty Z-Score]],Table2[6M Return vs Nifty Z-Score])</f>
        <v>624</v>
      </c>
      <c r="AU497">
        <f>_xlfn.RANK.AVG(Table2[[#This Row],[Sharpe Ratio Z-Score]],Table2[Sharpe Ratio Z-Score])</f>
        <v>175</v>
      </c>
      <c r="AV497">
        <f>(Table2[[#This Row],[Rank 1Y]]+Table2[[#This Row],[Rank 6M]]+Table2[[#This Row],[Rank Sharpe]])/3</f>
        <v>473.66666666666669</v>
      </c>
    </row>
    <row r="498" spans="1:48" x14ac:dyDescent="0.3">
      <c r="A498" t="s">
        <v>1832</v>
      </c>
      <c r="B498" t="s">
        <v>1833</v>
      </c>
      <c r="C498" t="s">
        <v>10472</v>
      </c>
      <c r="D498" t="s">
        <v>382</v>
      </c>
      <c r="E498">
        <v>3793.4504536499999</v>
      </c>
      <c r="F498">
        <v>526.5</v>
      </c>
      <c r="G498">
        <v>8.1409219590985806</v>
      </c>
      <c r="H498">
        <f>(Table2[[#This Row],[1Y Return vs Nifty]]-AVERAGE(Table2[1Y Return vs Nifty]))/_xlfn.STDEV.P(Table2[1Y Return vs Nifty])</f>
        <v>-0.42273935128197476</v>
      </c>
      <c r="I498">
        <v>3.6470429043746901</v>
      </c>
      <c r="J498">
        <f>(Table2[[#This Row],[1M Return vs Nifty]]-AVERAGE(Table2[1M Return vs Nifty]))/_xlfn.STDEV.P(Table2[1M Return vs Nifty])</f>
        <v>0.68761293868875728</v>
      </c>
      <c r="K498">
        <v>12.732808594181501</v>
      </c>
      <c r="L498">
        <f>(Table2[[#This Row],[6M Return vs Nifty]]-AVERAGE(Table2[6M Return vs Nifty]))/_xlfn.STDEV.P(Table2[6M Return vs Nifty])</f>
        <v>0.14364771985793498</v>
      </c>
      <c r="M498">
        <v>-3.2130758375992898</v>
      </c>
      <c r="N498">
        <f>(Table2[[#This Row],[1W Return vs Nifty]]-AVERAGE(Table2[1W Return vs Nifty]))/_xlfn.STDEV.P(Table2[1W Return vs Nifty])</f>
        <v>-0.15414049972534166</v>
      </c>
      <c r="O498">
        <v>514.86</v>
      </c>
      <c r="P498">
        <v>488.46523120099999</v>
      </c>
      <c r="Q498">
        <v>440.29052942958299</v>
      </c>
      <c r="R498">
        <v>54.375119729719003</v>
      </c>
      <c r="S498" s="2">
        <f>(Table2[[#This Row],[Close Price]]-Table2[[#This Row],[20D EMA]])/Table2[[#This Row],[20D EMA]]</f>
        <v>2.2608087635473693E-2</v>
      </c>
      <c r="T498" s="2">
        <f>(Table2[[#This Row],[Close Price]]-Table2[[#This Row],[50D EMA]])/Table2[[#This Row],[50D EMA]]</f>
        <v>7.7865867147766277E-2</v>
      </c>
      <c r="U498" s="2">
        <f>(Table2[[#This Row],[Close Price]]-Table2[[#This Row],[200D EMA]])/Table2[[#This Row],[200D EMA]]</f>
        <v>0.19580132845942749</v>
      </c>
      <c r="V498">
        <v>1.02977563222224</v>
      </c>
      <c r="W498">
        <v>505</v>
      </c>
      <c r="X498">
        <v>532.45000000000005</v>
      </c>
      <c r="Y498">
        <v>505</v>
      </c>
      <c r="Z498">
        <v>532.45000000000005</v>
      </c>
      <c r="AA498">
        <v>505</v>
      </c>
      <c r="AB498">
        <v>554.70000000000005</v>
      </c>
      <c r="AC498" s="2">
        <f>(Table2[[#This Row],[Close Price]]/Table2[[#This Row],[Day Low]])-1</f>
        <v>4.2574257425742612E-2</v>
      </c>
      <c r="AD498" s="2">
        <f>(Table2[[#This Row],[Day High]]/Table2[[#This Row],[Close Price]])-1</f>
        <v>1.1301044634377977E-2</v>
      </c>
      <c r="AE498" s="2">
        <f>(Table2[[#This Row],[Close Price]]/Table2[[#This Row],[Current Week Low]])-1</f>
        <v>4.2574257425742612E-2</v>
      </c>
      <c r="AF498" s="2">
        <f>(Table2[[#This Row],[Current Week High]]/Table2[[#This Row],[Close Price]])-1</f>
        <v>1.1301044634377977E-2</v>
      </c>
      <c r="AG498" s="2">
        <f>(Table2[[#This Row],[Close Price]]/Table2[[#This Row],[Current Month Low]])-1</f>
        <v>4.2574257425742612E-2</v>
      </c>
      <c r="AH498" s="2">
        <f>(Table2[[#This Row],[Current Month High]]/Table2[[#This Row],[Close Price]])-1</f>
        <v>5.3561253561253741E-2</v>
      </c>
      <c r="AI498">
        <v>5.3561253561253697</v>
      </c>
      <c r="AJ498">
        <v>51.271369056170002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7.0000000000000007E-2</v>
      </c>
      <c r="AM498" t="s">
        <v>10507</v>
      </c>
      <c r="AN498">
        <v>-2.0499999999999998</v>
      </c>
      <c r="AO498" t="s">
        <v>10506</v>
      </c>
      <c r="AP498">
        <v>-9.3762874441361999E-2</v>
      </c>
      <c r="AQ498">
        <f>(Table2[[#This Row],[Sharpe Ratio]]-AVERAGE(Table2[Sharpe Ratio]))/_xlfn.STDEV.P(Table2[Sharpe Ratio])</f>
        <v>-1.614359879506462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-1.3599790719670863</v>
      </c>
      <c r="AS498">
        <f>_xlfn.RANK.AVG(Table2[[#This Row],[1Y Return vs Nifty Z-Score]],Table2[1Y Return vs Nifty Z-Score])</f>
        <v>446</v>
      </c>
      <c r="AT498">
        <f>_xlfn.RANK.AVG(Table2[[#This Row],[6M Return vs Nifty Z-Score]],Table2[6M Return vs Nifty Z-Score])</f>
        <v>276</v>
      </c>
      <c r="AU498">
        <f>_xlfn.RANK.AVG(Table2[[#This Row],[Sharpe Ratio Z-Score]],Table2[Sharpe Ratio Z-Score])</f>
        <v>700</v>
      </c>
      <c r="AV498">
        <f>(Table2[[#This Row],[Rank 1Y]]+Table2[[#This Row],[Rank 6M]]+Table2[[#This Row],[Rank Sharpe]])/3</f>
        <v>474</v>
      </c>
    </row>
    <row r="499" spans="1:48" x14ac:dyDescent="0.3">
      <c r="A499" t="s">
        <v>983</v>
      </c>
      <c r="B499" t="s">
        <v>984</v>
      </c>
      <c r="C499" t="s">
        <v>10466</v>
      </c>
      <c r="D499" t="s">
        <v>62</v>
      </c>
      <c r="E499">
        <v>13810.93293696</v>
      </c>
      <c r="F499">
        <v>1014.95</v>
      </c>
      <c r="G499">
        <v>10.497714912756701</v>
      </c>
      <c r="H499">
        <f>(Table2[[#This Row],[1Y Return vs Nifty]]-AVERAGE(Table2[1Y Return vs Nifty]))/_xlfn.STDEV.P(Table2[1Y Return vs Nifty])</f>
        <v>-0.39059619048897204</v>
      </c>
      <c r="I499">
        <v>-7.8547249316024201</v>
      </c>
      <c r="J499">
        <f>(Table2[[#This Row],[1M Return vs Nifty]]-AVERAGE(Table2[1M Return vs Nifty]))/_xlfn.STDEV.P(Table2[1M Return vs Nifty])</f>
        <v>-0.55337060321244846</v>
      </c>
      <c r="K499">
        <v>1.7181438582695101</v>
      </c>
      <c r="L499">
        <f>(Table2[[#This Row],[6M Return vs Nifty]]-AVERAGE(Table2[6M Return vs Nifty]))/_xlfn.STDEV.P(Table2[6M Return vs Nifty])</f>
        <v>-0.22005962097610798</v>
      </c>
      <c r="M499">
        <v>-0.43457311909243701</v>
      </c>
      <c r="N499">
        <f>(Table2[[#This Row],[1W Return vs Nifty]]-AVERAGE(Table2[1W Return vs Nifty]))/_xlfn.STDEV.P(Table2[1W Return vs Nifty])</f>
        <v>0.54586918120818362</v>
      </c>
      <c r="O499">
        <v>1019.88</v>
      </c>
      <c r="P499">
        <v>985.41140169943401</v>
      </c>
      <c r="Q499">
        <v>899.23187640750302</v>
      </c>
      <c r="R499">
        <v>44.698496024582802</v>
      </c>
      <c r="S499" s="2">
        <f>(Table2[[#This Row],[Close Price]]-Table2[[#This Row],[20D EMA]])/Table2[[#This Row],[20D EMA]]</f>
        <v>-4.8339020276894828E-3</v>
      </c>
      <c r="T499" s="2">
        <f>(Table2[[#This Row],[Close Price]]-Table2[[#This Row],[50D EMA]])/Table2[[#This Row],[50D EMA]]</f>
        <v>2.9975904733417904E-2</v>
      </c>
      <c r="U499" s="2">
        <f>(Table2[[#This Row],[Close Price]]-Table2[[#This Row],[200D EMA]])/Table2[[#This Row],[200D EMA]]</f>
        <v>0.12868552219790003</v>
      </c>
      <c r="V499">
        <v>1.67982818845988</v>
      </c>
      <c r="W499">
        <v>993.95</v>
      </c>
      <c r="X499">
        <v>1019.9</v>
      </c>
      <c r="Y499">
        <v>993.95</v>
      </c>
      <c r="Z499">
        <v>1019.9</v>
      </c>
      <c r="AA499">
        <v>987.1</v>
      </c>
      <c r="AB499">
        <v>1090</v>
      </c>
      <c r="AC499" s="2">
        <f>(Table2[[#This Row],[Close Price]]/Table2[[#This Row],[Day Low]])-1</f>
        <v>2.1127823331153373E-2</v>
      </c>
      <c r="AD499" s="2">
        <f>(Table2[[#This Row],[Day High]]/Table2[[#This Row],[Close Price]])-1</f>
        <v>4.8770875412580406E-3</v>
      </c>
      <c r="AE499" s="2">
        <f>(Table2[[#This Row],[Close Price]]/Table2[[#This Row],[Current Week Low]])-1</f>
        <v>2.1127823331153373E-2</v>
      </c>
      <c r="AF499" s="2">
        <f>(Table2[[#This Row],[Current Week High]]/Table2[[#This Row],[Close Price]])-1</f>
        <v>4.8770875412580406E-3</v>
      </c>
      <c r="AG499" s="2">
        <f>(Table2[[#This Row],[Close Price]]/Table2[[#This Row],[Current Month Low]])-1</f>
        <v>2.8213960085097689E-2</v>
      </c>
      <c r="AH499" s="2">
        <f>(Table2[[#This Row],[Current Month High]]/Table2[[#This Row],[Close Price]])-1</f>
        <v>7.3944529287157001E-2</v>
      </c>
      <c r="AI499">
        <v>7.3944529287157001</v>
      </c>
      <c r="AJ499">
        <v>36.234899328859001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0.06</v>
      </c>
      <c r="AM499" t="s">
        <v>10507</v>
      </c>
      <c r="AN499">
        <v>-2.71</v>
      </c>
      <c r="AO499" t="s">
        <v>10506</v>
      </c>
      <c r="AP499">
        <v>-3.0326301294145E-2</v>
      </c>
      <c r="AQ499">
        <f>(Table2[[#This Row],[Sharpe Ratio]]-AVERAGE(Table2[Sharpe Ratio]))/_xlfn.STDEV.P(Table2[Sharpe Ratio])</f>
        <v>-0.89220421684145756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-1.510361450310802</v>
      </c>
      <c r="AS499">
        <f>_xlfn.RANK.AVG(Table2[[#This Row],[1Y Return vs Nifty Z-Score]],Table2[1Y Return vs Nifty Z-Score])</f>
        <v>432</v>
      </c>
      <c r="AT499">
        <f>_xlfn.RANK.AVG(Table2[[#This Row],[6M Return vs Nifty Z-Score]],Table2[6M Return vs Nifty Z-Score])</f>
        <v>403</v>
      </c>
      <c r="AU499">
        <f>_xlfn.RANK.AVG(Table2[[#This Row],[Sharpe Ratio Z-Score]],Table2[Sharpe Ratio Z-Score])</f>
        <v>588</v>
      </c>
      <c r="AV499">
        <f>(Table2[[#This Row],[Rank 1Y]]+Table2[[#This Row],[Rank 6M]]+Table2[[#This Row],[Rank Sharpe]])/3</f>
        <v>474.33333333333331</v>
      </c>
    </row>
    <row r="500" spans="1:48" x14ac:dyDescent="0.3">
      <c r="A500" t="s">
        <v>1825</v>
      </c>
      <c r="B500" t="s">
        <v>1826</v>
      </c>
      <c r="C500" t="s">
        <v>10460</v>
      </c>
      <c r="D500" t="s">
        <v>21</v>
      </c>
      <c r="E500">
        <v>3799.2702362</v>
      </c>
      <c r="F500">
        <v>643.6</v>
      </c>
      <c r="G500">
        <v>-4.6515894017359498</v>
      </c>
      <c r="H500">
        <f>(Table2[[#This Row],[1Y Return vs Nifty]]-AVERAGE(Table2[1Y Return vs Nifty]))/_xlfn.STDEV.P(Table2[1Y Return vs Nifty])</f>
        <v>-0.5972102351071249</v>
      </c>
      <c r="I500">
        <v>1.63703006740421</v>
      </c>
      <c r="J500">
        <f>(Table2[[#This Row],[1M Return vs Nifty]]-AVERAGE(Table2[1M Return vs Nifty]))/_xlfn.STDEV.P(Table2[1M Return vs Nifty])</f>
        <v>0.47074255100034057</v>
      </c>
      <c r="K500">
        <v>-21.251985825479501</v>
      </c>
      <c r="L500">
        <f>(Table2[[#This Row],[6M Return vs Nifty]]-AVERAGE(Table2[6M Return vs Nifty]))/_xlfn.STDEV.P(Table2[6M Return vs Nifty])</f>
        <v>-0.97853979138483016</v>
      </c>
      <c r="M500">
        <v>0.45335218516866499</v>
      </c>
      <c r="N500">
        <f>(Table2[[#This Row],[1W Return vs Nifty]]-AVERAGE(Table2[1W Return vs Nifty]))/_xlfn.STDEV.P(Table2[1W Return vs Nifty])</f>
        <v>0.769571071002496</v>
      </c>
      <c r="O500">
        <v>636.77</v>
      </c>
      <c r="P500">
        <v>614.95671500005903</v>
      </c>
      <c r="Q500">
        <v>594.36221996783604</v>
      </c>
      <c r="R500">
        <v>50.478631864718999</v>
      </c>
      <c r="S500" s="2">
        <f>(Table2[[#This Row],[Close Price]]-Table2[[#This Row],[20D EMA]])/Table2[[#This Row],[20D EMA]]</f>
        <v>1.0726007820720262E-2</v>
      </c>
      <c r="T500" s="2">
        <f>(Table2[[#This Row],[Close Price]]-Table2[[#This Row],[50D EMA]])/Table2[[#This Row],[50D EMA]]</f>
        <v>4.657772539314127E-2</v>
      </c>
      <c r="U500" s="2">
        <f>(Table2[[#This Row],[Close Price]]-Table2[[#This Row],[200D EMA]])/Table2[[#This Row],[200D EMA]]</f>
        <v>8.2841369081010044E-2</v>
      </c>
      <c r="V500">
        <v>1.11117810799673</v>
      </c>
      <c r="W500">
        <v>641</v>
      </c>
      <c r="X500">
        <v>658.55</v>
      </c>
      <c r="Y500">
        <v>641</v>
      </c>
      <c r="Z500">
        <v>658.55</v>
      </c>
      <c r="AA500">
        <v>621</v>
      </c>
      <c r="AB500">
        <v>689.7</v>
      </c>
      <c r="AC500" s="2">
        <f>(Table2[[#This Row],[Close Price]]/Table2[[#This Row],[Day Low]])-1</f>
        <v>4.0561622464898583E-3</v>
      </c>
      <c r="AD500" s="2">
        <f>(Table2[[#This Row],[Day High]]/Table2[[#This Row],[Close Price]])-1</f>
        <v>2.3228713486637576E-2</v>
      </c>
      <c r="AE500" s="2">
        <f>(Table2[[#This Row],[Close Price]]/Table2[[#This Row],[Current Week Low]])-1</f>
        <v>4.0561622464898583E-3</v>
      </c>
      <c r="AF500" s="2">
        <f>(Table2[[#This Row],[Current Week High]]/Table2[[#This Row],[Close Price]])-1</f>
        <v>2.3228713486637576E-2</v>
      </c>
      <c r="AG500" s="2">
        <f>(Table2[[#This Row],[Close Price]]/Table2[[#This Row],[Current Month Low]])-1</f>
        <v>3.6392914653784247E-2</v>
      </c>
      <c r="AH500" s="2">
        <f>(Table2[[#This Row],[Current Month High]]/Table2[[#This Row],[Close Price]])-1</f>
        <v>7.1628340584213746E-2</v>
      </c>
      <c r="AI500">
        <v>22.9801118707271</v>
      </c>
      <c r="AJ500">
        <v>43.022222222222197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-0.09</v>
      </c>
      <c r="AM500" t="s">
        <v>10506</v>
      </c>
      <c r="AN500">
        <v>0.73</v>
      </c>
      <c r="AO500" t="s">
        <v>10507</v>
      </c>
      <c r="AP500">
        <v>7.2396797127026E-2</v>
      </c>
      <c r="AQ500">
        <f>(Table2[[#This Row],[Sharpe Ratio]]-AVERAGE(Table2[Sharpe Ratio]))/_xlfn.STDEV.P(Table2[Sharpe Ratio])</f>
        <v>0.277185356570542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-5.8251047918576493E-2</v>
      </c>
      <c r="AS500">
        <f>_xlfn.RANK.AVG(Table2[[#This Row],[1Y Return vs Nifty Z-Score]],Table2[1Y Return vs Nifty Z-Score])</f>
        <v>541</v>
      </c>
      <c r="AT500">
        <f>_xlfn.RANK.AVG(Table2[[#This Row],[6M Return vs Nifty Z-Score]],Table2[6M Return vs Nifty Z-Score])</f>
        <v>629</v>
      </c>
      <c r="AU500">
        <f>_xlfn.RANK.AVG(Table2[[#This Row],[Sharpe Ratio Z-Score]],Table2[Sharpe Ratio Z-Score])</f>
        <v>253</v>
      </c>
      <c r="AV500">
        <f>(Table2[[#This Row],[Rank 1Y]]+Table2[[#This Row],[Rank 6M]]+Table2[[#This Row],[Rank Sharpe]])/3</f>
        <v>474.33333333333331</v>
      </c>
    </row>
    <row r="501" spans="1:48" x14ac:dyDescent="0.3">
      <c r="A501" t="s">
        <v>2018</v>
      </c>
      <c r="B501" t="s">
        <v>2019</v>
      </c>
      <c r="C501" t="s">
        <v>10461</v>
      </c>
      <c r="D501" t="s">
        <v>592</v>
      </c>
      <c r="E501">
        <v>2993.3610171099999</v>
      </c>
      <c r="F501">
        <v>1001.3</v>
      </c>
      <c r="G501">
        <v>8.8370451259669291</v>
      </c>
      <c r="H501">
        <f>(Table2[[#This Row],[1Y Return vs Nifty]]-AVERAGE(Table2[1Y Return vs Nifty]))/_xlfn.STDEV.P(Table2[1Y Return vs Nifty])</f>
        <v>-0.4132452636279646</v>
      </c>
      <c r="I501">
        <v>-10.789752805787799</v>
      </c>
      <c r="J501">
        <f>(Table2[[#This Row],[1M Return vs Nifty]]-AVERAGE(Table2[1M Return vs Nifty]))/_xlfn.STDEV.P(Table2[1M Return vs Nifty])</f>
        <v>-0.87004551256788598</v>
      </c>
      <c r="K501">
        <v>-8.53785159579893</v>
      </c>
      <c r="L501">
        <f>(Table2[[#This Row],[6M Return vs Nifty]]-AVERAGE(Table2[6M Return vs Nifty]))/_xlfn.STDEV.P(Table2[6M Return vs Nifty])</f>
        <v>-0.55871548782636804</v>
      </c>
      <c r="M501">
        <v>-8.03878947311755</v>
      </c>
      <c r="N501">
        <f>(Table2[[#This Row],[1W Return vs Nifty]]-AVERAGE(Table2[1W Return vs Nifty]))/_xlfn.STDEV.P(Table2[1W Return vs Nifty])</f>
        <v>-1.3699198616728574</v>
      </c>
      <c r="O501">
        <v>1059.57</v>
      </c>
      <c r="P501">
        <v>1073.01239761226</v>
      </c>
      <c r="Q501">
        <v>1014.3882320978799</v>
      </c>
      <c r="R501">
        <v>25.5360105888854</v>
      </c>
      <c r="S501" s="2">
        <f>(Table2[[#This Row],[Close Price]]-Table2[[#This Row],[20D EMA]])/Table2[[#This Row],[20D EMA]]</f>
        <v>-5.499400700284076E-2</v>
      </c>
      <c r="T501" s="2">
        <f>(Table2[[#This Row],[Close Price]]-Table2[[#This Row],[50D EMA]])/Table2[[#This Row],[50D EMA]]</f>
        <v>-6.6832776370374949E-2</v>
      </c>
      <c r="U501" s="2">
        <f>(Table2[[#This Row],[Close Price]]-Table2[[#This Row],[200D EMA]])/Table2[[#This Row],[200D EMA]]</f>
        <v>-1.2902586685979113E-2</v>
      </c>
      <c r="V501">
        <v>1.7665778562952501</v>
      </c>
      <c r="W501">
        <v>998.75</v>
      </c>
      <c r="X501">
        <v>1016.1</v>
      </c>
      <c r="Y501">
        <v>998.75</v>
      </c>
      <c r="Z501">
        <v>1016.1</v>
      </c>
      <c r="AA501">
        <v>997.45</v>
      </c>
      <c r="AB501">
        <v>1162</v>
      </c>
      <c r="AC501" s="2">
        <f>(Table2[[#This Row],[Close Price]]/Table2[[#This Row],[Day Low]])-1</f>
        <v>2.553191489361728E-3</v>
      </c>
      <c r="AD501" s="2">
        <f>(Table2[[#This Row],[Day High]]/Table2[[#This Row],[Close Price]])-1</f>
        <v>1.4780784979526729E-2</v>
      </c>
      <c r="AE501" s="2">
        <f>(Table2[[#This Row],[Close Price]]/Table2[[#This Row],[Current Week Low]])-1</f>
        <v>2.553191489361728E-3</v>
      </c>
      <c r="AF501" s="2">
        <f>(Table2[[#This Row],[Current Week High]]/Table2[[#This Row],[Close Price]])-1</f>
        <v>1.4780784979526729E-2</v>
      </c>
      <c r="AG501" s="2">
        <f>(Table2[[#This Row],[Close Price]]/Table2[[#This Row],[Current Month Low]])-1</f>
        <v>3.8598425986264839E-3</v>
      </c>
      <c r="AH501" s="2">
        <f>(Table2[[#This Row],[Current Month High]]/Table2[[#This Row],[Close Price]])-1</f>
        <v>0.16049136123040064</v>
      </c>
      <c r="AI501">
        <v>26.2308998302207</v>
      </c>
      <c r="AJ501">
        <v>43.104187508932299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-0.21</v>
      </c>
      <c r="AM501" t="s">
        <v>10506</v>
      </c>
      <c r="AN501">
        <v>-8.07</v>
      </c>
      <c r="AO501" t="s">
        <v>10506</v>
      </c>
      <c r="AP501">
        <v>4.4091959212520003E-3</v>
      </c>
      <c r="AQ501">
        <f>(Table2[[#This Row],[Sharpe Ratio]]-AVERAGE(Table2[Sharpe Ratio]))/_xlfn.STDEV.P(Table2[Sharpe Ratio])</f>
        <v>-0.49677875854360659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444</v>
      </c>
      <c r="AT501">
        <f>_xlfn.RANK.AVG(Table2[[#This Row],[6M Return vs Nifty Z-Score]],Table2[6M Return vs Nifty Z-Score])</f>
        <v>507</v>
      </c>
      <c r="AU501">
        <f>_xlfn.RANK.AVG(Table2[[#This Row],[Sharpe Ratio Z-Score]],Table2[Sharpe Ratio Z-Score])</f>
        <v>474</v>
      </c>
      <c r="AV501">
        <f>(Table2[[#This Row],[Rank 1Y]]+Table2[[#This Row],[Rank 6M]]+Table2[[#This Row],[Rank Sharpe]])/3</f>
        <v>475</v>
      </c>
    </row>
    <row r="502" spans="1:48" x14ac:dyDescent="0.3">
      <c r="A502" t="s">
        <v>615</v>
      </c>
      <c r="B502" t="s">
        <v>616</v>
      </c>
      <c r="C502" t="s">
        <v>10465</v>
      </c>
      <c r="D502" t="s">
        <v>204</v>
      </c>
      <c r="E502">
        <v>29539.356618239999</v>
      </c>
      <c r="F502">
        <v>15573.6</v>
      </c>
      <c r="G502">
        <v>1.7203181593747601</v>
      </c>
      <c r="H502">
        <f>(Table2[[#This Row],[1Y Return vs Nifty]]-AVERAGE(Table2[1Y Return vs Nifty]))/_xlfn.STDEV.P(Table2[1Y Return vs Nifty])</f>
        <v>-0.51030686543393045</v>
      </c>
      <c r="I502">
        <v>-7.9628150739043404</v>
      </c>
      <c r="J502">
        <f>(Table2[[#This Row],[1M Return vs Nifty]]-AVERAGE(Table2[1M Return vs Nifty]))/_xlfn.STDEV.P(Table2[1M Return vs Nifty])</f>
        <v>-0.56503299194706225</v>
      </c>
      <c r="K502">
        <v>-23.3999345326427</v>
      </c>
      <c r="L502">
        <f>(Table2[[#This Row],[6M Return vs Nifty]]-AVERAGE(Table2[6M Return vs Nifty]))/_xlfn.STDEV.P(Table2[6M Return vs Nifty])</f>
        <v>-1.0494656644150966</v>
      </c>
      <c r="M502">
        <v>-4.1988921081731601</v>
      </c>
      <c r="N502">
        <f>(Table2[[#This Row],[1W Return vs Nifty]]-AVERAGE(Table2[1W Return vs Nifty]))/_xlfn.STDEV.P(Table2[1W Return vs Nifty])</f>
        <v>-0.40250481782625652</v>
      </c>
      <c r="O502">
        <v>15826.95</v>
      </c>
      <c r="P502">
        <v>15622.368047608999</v>
      </c>
      <c r="Q502">
        <v>14840.585391144599</v>
      </c>
      <c r="R502">
        <v>42.372899693902703</v>
      </c>
      <c r="S502" s="2">
        <f>(Table2[[#This Row],[Close Price]]-Table2[[#This Row],[20D EMA]])/Table2[[#This Row],[20D EMA]]</f>
        <v>-1.6007506184072127E-2</v>
      </c>
      <c r="T502" s="2">
        <f>(Table2[[#This Row],[Close Price]]-Table2[[#This Row],[50D EMA]])/Table2[[#This Row],[50D EMA]]</f>
        <v>-3.1216808783648508E-3</v>
      </c>
      <c r="U502" s="2">
        <f>(Table2[[#This Row],[Close Price]]-Table2[[#This Row],[200D EMA]])/Table2[[#This Row],[200D EMA]]</f>
        <v>4.9392567040703939E-2</v>
      </c>
      <c r="V502">
        <v>0.282002088388421</v>
      </c>
      <c r="W502">
        <v>14835.05</v>
      </c>
      <c r="X502">
        <v>15649</v>
      </c>
      <c r="Y502">
        <v>14835.05</v>
      </c>
      <c r="Z502">
        <v>15649</v>
      </c>
      <c r="AA502">
        <v>14835.05</v>
      </c>
      <c r="AB502">
        <v>16398</v>
      </c>
      <c r="AC502" s="2">
        <f>(Table2[[#This Row],[Close Price]]/Table2[[#This Row],[Day Low]])-1</f>
        <v>4.9784126106753979E-2</v>
      </c>
      <c r="AD502" s="2">
        <f>(Table2[[#This Row],[Day High]]/Table2[[#This Row],[Close Price]])-1</f>
        <v>4.841526686186759E-3</v>
      </c>
      <c r="AE502" s="2">
        <f>(Table2[[#This Row],[Close Price]]/Table2[[#This Row],[Current Week Low]])-1</f>
        <v>4.9784126106753979E-2</v>
      </c>
      <c r="AF502" s="2">
        <f>(Table2[[#This Row],[Current Week High]]/Table2[[#This Row],[Close Price]])-1</f>
        <v>4.841526686186759E-3</v>
      </c>
      <c r="AG502" s="2">
        <f>(Table2[[#This Row],[Close Price]]/Table2[[#This Row],[Current Month Low]])-1</f>
        <v>4.9784126106753979E-2</v>
      </c>
      <c r="AH502" s="2">
        <f>(Table2[[#This Row],[Current Month High]]/Table2[[#This Row],[Close Price]])-1</f>
        <v>5.2935737401756722E-2</v>
      </c>
      <c r="AI502">
        <v>17.185493399085601</v>
      </c>
      <c r="AJ502">
        <v>33.289398795794199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0.02</v>
      </c>
      <c r="AM502" t="s">
        <v>10507</v>
      </c>
      <c r="AN502">
        <v>-2.44</v>
      </c>
      <c r="AO502" t="s">
        <v>10506</v>
      </c>
      <c r="AP502">
        <v>5.9119331644082E-2</v>
      </c>
      <c r="AQ502">
        <f>(Table2[[#This Row],[Sharpe Ratio]]-AVERAGE(Table2[Sharpe Ratio]))/_xlfn.STDEV.P(Table2[Sharpe Ratio])</f>
        <v>0.12603600520038849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-2.4012743344219571</v>
      </c>
      <c r="AS502">
        <f>_xlfn.RANK.AVG(Table2[[#This Row],[1Y Return vs Nifty Z-Score]],Table2[1Y Return vs Nifty Z-Score])</f>
        <v>489</v>
      </c>
      <c r="AT502">
        <f>_xlfn.RANK.AVG(Table2[[#This Row],[6M Return vs Nifty Z-Score]],Table2[6M Return vs Nifty Z-Score])</f>
        <v>643</v>
      </c>
      <c r="AU502">
        <f>_xlfn.RANK.AVG(Table2[[#This Row],[Sharpe Ratio Z-Score]],Table2[Sharpe Ratio Z-Score])</f>
        <v>297</v>
      </c>
      <c r="AV502">
        <f>(Table2[[#This Row],[Rank 1Y]]+Table2[[#This Row],[Rank 6M]]+Table2[[#This Row],[Rank Sharpe]])/3</f>
        <v>476.33333333333331</v>
      </c>
    </row>
    <row r="503" spans="1:48" x14ac:dyDescent="0.3">
      <c r="A503" t="s">
        <v>830</v>
      </c>
      <c r="B503" t="s">
        <v>831</v>
      </c>
      <c r="C503" t="s">
        <v>10461</v>
      </c>
      <c r="D503" t="s">
        <v>414</v>
      </c>
      <c r="E503">
        <v>18540.619644367998</v>
      </c>
      <c r="F503">
        <v>115.88</v>
      </c>
      <c r="G503">
        <v>-22.256365918204299</v>
      </c>
      <c r="H503">
        <f>(Table2[[#This Row],[1Y Return vs Nifty]]-AVERAGE(Table2[1Y Return vs Nifty]))/_xlfn.STDEV.P(Table2[1Y Return vs Nifty])</f>
        <v>-0.83731327912522369</v>
      </c>
      <c r="I503">
        <v>-11.5873394476809</v>
      </c>
      <c r="J503">
        <f>(Table2[[#This Row],[1M Return vs Nifty]]-AVERAGE(Table2[1M Return vs Nifty]))/_xlfn.STDEV.P(Table2[1M Return vs Nifty])</f>
        <v>-0.95610114418423253</v>
      </c>
      <c r="K503">
        <v>-13.504772399338901</v>
      </c>
      <c r="L503">
        <f>(Table2[[#This Row],[6M Return vs Nifty]]-AVERAGE(Table2[6M Return vs Nifty]))/_xlfn.STDEV.P(Table2[6M Return vs Nifty])</f>
        <v>-0.72272461573916924</v>
      </c>
      <c r="M503">
        <v>-3.1238755067450601</v>
      </c>
      <c r="N503">
        <f>(Table2[[#This Row],[1W Return vs Nifty]]-AVERAGE(Table2[1W Return vs Nifty]))/_xlfn.STDEV.P(Table2[1W Return vs Nifty])</f>
        <v>-0.13166757042981461</v>
      </c>
      <c r="O503">
        <v>117.66</v>
      </c>
      <c r="P503">
        <v>117.676371371399</v>
      </c>
      <c r="Q503">
        <v>115.709995179145</v>
      </c>
      <c r="R503">
        <v>41.891266635702102</v>
      </c>
      <c r="S503" s="2">
        <f>(Table2[[#This Row],[Close Price]]-Table2[[#This Row],[20D EMA]])/Table2[[#This Row],[20D EMA]]</f>
        <v>-1.5128335883052874E-2</v>
      </c>
      <c r="T503" s="2">
        <f>(Table2[[#This Row],[Close Price]]-Table2[[#This Row],[50D EMA]])/Table2[[#This Row],[50D EMA]]</f>
        <v>-1.5265353192523822E-2</v>
      </c>
      <c r="U503" s="2">
        <f>(Table2[[#This Row],[Close Price]]-Table2[[#This Row],[200D EMA]])/Table2[[#This Row],[200D EMA]]</f>
        <v>1.4692319413875451E-3</v>
      </c>
      <c r="V503">
        <v>0.50364092616514</v>
      </c>
      <c r="W503">
        <v>112.01</v>
      </c>
      <c r="X503">
        <v>116.25</v>
      </c>
      <c r="Y503">
        <v>112.01</v>
      </c>
      <c r="Z503">
        <v>116.25</v>
      </c>
      <c r="AA503">
        <v>112.01</v>
      </c>
      <c r="AB503">
        <v>122.9</v>
      </c>
      <c r="AC503" s="2">
        <f>(Table2[[#This Row],[Close Price]]/Table2[[#This Row],[Day Low]])-1</f>
        <v>3.4550486563699634E-2</v>
      </c>
      <c r="AD503" s="2">
        <f>(Table2[[#This Row],[Day High]]/Table2[[#This Row],[Close Price]])-1</f>
        <v>3.1929582326544192E-3</v>
      </c>
      <c r="AE503" s="2">
        <f>(Table2[[#This Row],[Close Price]]/Table2[[#This Row],[Current Week Low]])-1</f>
        <v>3.4550486563699634E-2</v>
      </c>
      <c r="AF503" s="2">
        <f>(Table2[[#This Row],[Current Week High]]/Table2[[#This Row],[Close Price]])-1</f>
        <v>3.1929582326544192E-3</v>
      </c>
      <c r="AG503" s="2">
        <f>(Table2[[#This Row],[Close Price]]/Table2[[#This Row],[Current Month Low]])-1</f>
        <v>3.4550486563699634E-2</v>
      </c>
      <c r="AH503" s="2">
        <f>(Table2[[#This Row],[Current Month High]]/Table2[[#This Row],[Close Price]])-1</f>
        <v>6.0579910251984836E-2</v>
      </c>
      <c r="AI503">
        <v>18.2257507766655</v>
      </c>
      <c r="AJ503">
        <v>10.3619047619047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-0.12</v>
      </c>
      <c r="AM503" t="s">
        <v>10506</v>
      </c>
      <c r="AN503">
        <v>-3.64</v>
      </c>
      <c r="AO503" t="s">
        <v>10506</v>
      </c>
      <c r="AP503">
        <v>7.9705046810130006E-2</v>
      </c>
      <c r="AQ503">
        <f>(Table2[[#This Row],[Sharpe Ratio]]-AVERAGE(Table2[Sharpe Ratio]))/_xlfn.STDEV.P(Table2[Sharpe Ratio])</f>
        <v>0.36038174677553236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627</v>
      </c>
      <c r="AT503">
        <f>_xlfn.RANK.AVG(Table2[[#This Row],[6M Return vs Nifty Z-Score]],Table2[6M Return vs Nifty Z-Score])</f>
        <v>562</v>
      </c>
      <c r="AU503">
        <f>_xlfn.RANK.AVG(Table2[[#This Row],[Sharpe Ratio Z-Score]],Table2[Sharpe Ratio Z-Score])</f>
        <v>240</v>
      </c>
      <c r="AV503">
        <f>(Table2[[#This Row],[Rank 1Y]]+Table2[[#This Row],[Rank 6M]]+Table2[[#This Row],[Rank Sharpe]])/3</f>
        <v>476.33333333333331</v>
      </c>
    </row>
    <row r="504" spans="1:48" x14ac:dyDescent="0.3">
      <c r="A504" t="s">
        <v>1056</v>
      </c>
      <c r="B504" t="s">
        <v>1057</v>
      </c>
      <c r="C504" t="s">
        <v>10472</v>
      </c>
      <c r="D504" t="s">
        <v>888</v>
      </c>
      <c r="E504">
        <v>11764.985029404999</v>
      </c>
      <c r="F504">
        <v>2434.5500000000002</v>
      </c>
      <c r="G504">
        <v>13.017263272085399</v>
      </c>
      <c r="H504">
        <f>(Table2[[#This Row],[1Y Return vs Nifty]]-AVERAGE(Table2[1Y Return vs Nifty]))/_xlfn.STDEV.P(Table2[1Y Return vs Nifty])</f>
        <v>-0.35623328732688264</v>
      </c>
      <c r="I504">
        <v>-3.1736071410256601</v>
      </c>
      <c r="J504">
        <f>(Table2[[#This Row],[1M Return vs Nifty]]-AVERAGE(Table2[1M Return vs Nifty]))/_xlfn.STDEV.P(Table2[1M Return vs Nifty])</f>
        <v>-4.8301276596781649E-2</v>
      </c>
      <c r="K504">
        <v>-20.473133151425699</v>
      </c>
      <c r="L504">
        <f>(Table2[[#This Row],[6M Return vs Nifty]]-AVERAGE(Table2[6M Return vs Nifty]))/_xlfn.STDEV.P(Table2[6M Return vs Nifty])</f>
        <v>-0.95282185608916836</v>
      </c>
      <c r="M504">
        <v>-4.8546837095676203</v>
      </c>
      <c r="N504">
        <f>(Table2[[#This Row],[1W Return vs Nifty]]-AVERAGE(Table2[1W Return vs Nifty]))/_xlfn.STDEV.P(Table2[1W Return vs Nifty])</f>
        <v>-0.56772346835819398</v>
      </c>
      <c r="O504">
        <v>2460.91</v>
      </c>
      <c r="P504">
        <v>2416.38455031698</v>
      </c>
      <c r="Q504">
        <v>2298.9604431346202</v>
      </c>
      <c r="R504">
        <v>36.977882932624098</v>
      </c>
      <c r="S504" s="2">
        <f>(Table2[[#This Row],[Close Price]]-Table2[[#This Row],[20D EMA]])/Table2[[#This Row],[20D EMA]]</f>
        <v>-1.071148477595673E-2</v>
      </c>
      <c r="T504" s="2">
        <f>(Table2[[#This Row],[Close Price]]-Table2[[#This Row],[50D EMA]])/Table2[[#This Row],[50D EMA]]</f>
        <v>7.5176153897512747E-3</v>
      </c>
      <c r="U504" s="2">
        <f>(Table2[[#This Row],[Close Price]]-Table2[[#This Row],[200D EMA]])/Table2[[#This Row],[200D EMA]]</f>
        <v>5.897863848431615E-2</v>
      </c>
      <c r="V504">
        <v>0.77384794894544495</v>
      </c>
      <c r="W504">
        <v>2380</v>
      </c>
      <c r="X504">
        <v>2445.35</v>
      </c>
      <c r="Y504">
        <v>2380</v>
      </c>
      <c r="Z504">
        <v>2445.35</v>
      </c>
      <c r="AA504">
        <v>2380</v>
      </c>
      <c r="AB504">
        <v>2645</v>
      </c>
      <c r="AC504" s="2">
        <f>(Table2[[#This Row],[Close Price]]/Table2[[#This Row],[Day Low]])-1</f>
        <v>2.2920168067227076E-2</v>
      </c>
      <c r="AD504" s="2">
        <f>(Table2[[#This Row],[Day High]]/Table2[[#This Row],[Close Price]])-1</f>
        <v>4.4361380953357177E-3</v>
      </c>
      <c r="AE504" s="2">
        <f>(Table2[[#This Row],[Close Price]]/Table2[[#This Row],[Current Week Low]])-1</f>
        <v>2.2920168067227076E-2</v>
      </c>
      <c r="AF504" s="2">
        <f>(Table2[[#This Row],[Current Week High]]/Table2[[#This Row],[Close Price]])-1</f>
        <v>4.4361380953357177E-3</v>
      </c>
      <c r="AG504" s="2">
        <f>(Table2[[#This Row],[Close Price]]/Table2[[#This Row],[Current Month Low]])-1</f>
        <v>2.2920168067227076E-2</v>
      </c>
      <c r="AH504" s="2">
        <f>(Table2[[#This Row],[Current Month High]]/Table2[[#This Row],[Close Price]])-1</f>
        <v>8.6443079829948033E-2</v>
      </c>
      <c r="AI504">
        <v>16.161097533425</v>
      </c>
      <c r="AJ504">
        <v>53.8906447534766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-0.17</v>
      </c>
      <c r="AM504" t="s">
        <v>10506</v>
      </c>
      <c r="AN504">
        <v>-3.33</v>
      </c>
      <c r="AO504" t="s">
        <v>10506</v>
      </c>
      <c r="AP504">
        <v>3.0545176338968E-2</v>
      </c>
      <c r="AQ504">
        <f>(Table2[[#This Row],[Sharpe Ratio]]-AVERAGE(Table2[Sharpe Ratio]))/_xlfn.STDEV.P(Table2[Sharpe Ratio])</f>
        <v>-0.19924934732913441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-2.1243292357001611</v>
      </c>
      <c r="AS504">
        <f>_xlfn.RANK.AVG(Table2[[#This Row],[1Y Return vs Nifty Z-Score]],Table2[1Y Return vs Nifty Z-Score])</f>
        <v>421</v>
      </c>
      <c r="AT504">
        <f>_xlfn.RANK.AVG(Table2[[#This Row],[6M Return vs Nifty Z-Score]],Table2[6M Return vs Nifty Z-Score])</f>
        <v>620</v>
      </c>
      <c r="AU504">
        <f>_xlfn.RANK.AVG(Table2[[#This Row],[Sharpe Ratio Z-Score]],Table2[Sharpe Ratio Z-Score])</f>
        <v>388</v>
      </c>
      <c r="AV504">
        <f>(Table2[[#This Row],[Rank 1Y]]+Table2[[#This Row],[Rank 6M]]+Table2[[#This Row],[Rank Sharpe]])/3</f>
        <v>476.33333333333331</v>
      </c>
    </row>
    <row r="505" spans="1:48" x14ac:dyDescent="0.3">
      <c r="A505" t="s">
        <v>1097</v>
      </c>
      <c r="B505" t="s">
        <v>1098</v>
      </c>
      <c r="C505" t="s">
        <v>10460</v>
      </c>
      <c r="D505" t="s">
        <v>21</v>
      </c>
      <c r="E505">
        <v>11010.583051400001</v>
      </c>
      <c r="F505">
        <v>534.5</v>
      </c>
      <c r="G505">
        <v>17.460510582778099</v>
      </c>
      <c r="H505">
        <f>(Table2[[#This Row],[1Y Return vs Nifty]]-AVERAGE(Table2[1Y Return vs Nifty]))/_xlfn.STDEV.P(Table2[1Y Return vs Nifty])</f>
        <v>-0.29563398329001644</v>
      </c>
      <c r="I505">
        <v>-3.5064336302888699</v>
      </c>
      <c r="J505">
        <f>(Table2[[#This Row],[1M Return vs Nifty]]-AVERAGE(Table2[1M Return vs Nifty]))/_xlfn.STDEV.P(Table2[1M Return vs Nifty])</f>
        <v>-8.4211599372768495E-2</v>
      </c>
      <c r="K505">
        <v>4.94990859973921</v>
      </c>
      <c r="L505">
        <f>(Table2[[#This Row],[6M Return vs Nifty]]-AVERAGE(Table2[6M Return vs Nifty]))/_xlfn.STDEV.P(Table2[6M Return vs Nifty])</f>
        <v>-0.1133458363532444</v>
      </c>
      <c r="M505">
        <v>-2.9254751152364702</v>
      </c>
      <c r="N505">
        <f>(Table2[[#This Row],[1W Return vs Nifty]]-AVERAGE(Table2[1W Return vs Nifty]))/_xlfn.STDEV.P(Table2[1W Return vs Nifty])</f>
        <v>-8.1683025217043029E-2</v>
      </c>
      <c r="O505">
        <v>523.61</v>
      </c>
      <c r="P505">
        <v>509.92399218642697</v>
      </c>
      <c r="Q505">
        <v>477.06989639831801</v>
      </c>
      <c r="R505">
        <v>53.854153250809297</v>
      </c>
      <c r="S505" s="2">
        <f>(Table2[[#This Row],[Close Price]]-Table2[[#This Row],[20D EMA]])/Table2[[#This Row],[20D EMA]]</f>
        <v>2.0797922117606588E-2</v>
      </c>
      <c r="T505" s="2">
        <f>(Table2[[#This Row],[Close Price]]-Table2[[#This Row],[50D EMA]])/Table2[[#This Row],[50D EMA]]</f>
        <v>4.8195433417826124E-2</v>
      </c>
      <c r="U505" s="2">
        <f>(Table2[[#This Row],[Close Price]]-Table2[[#This Row],[200D EMA]])/Table2[[#This Row],[200D EMA]]</f>
        <v>0.12038090023129884</v>
      </c>
      <c r="V505">
        <v>2.15506315344056</v>
      </c>
      <c r="W505">
        <v>512.9</v>
      </c>
      <c r="X505">
        <v>543.4</v>
      </c>
      <c r="Y505">
        <v>512.9</v>
      </c>
      <c r="Z505">
        <v>543.4</v>
      </c>
      <c r="AA505">
        <v>500</v>
      </c>
      <c r="AB505">
        <v>575</v>
      </c>
      <c r="AC505" s="2">
        <f>(Table2[[#This Row],[Close Price]]/Table2[[#This Row],[Day Low]])-1</f>
        <v>4.2113472411776209E-2</v>
      </c>
      <c r="AD505" s="2">
        <f>(Table2[[#This Row],[Day High]]/Table2[[#This Row],[Close Price]])-1</f>
        <v>1.6651075771749291E-2</v>
      </c>
      <c r="AE505" s="2">
        <f>(Table2[[#This Row],[Close Price]]/Table2[[#This Row],[Current Week Low]])-1</f>
        <v>4.2113472411776209E-2</v>
      </c>
      <c r="AF505" s="2">
        <f>(Table2[[#This Row],[Current Week High]]/Table2[[#This Row],[Close Price]])-1</f>
        <v>1.6651075771749291E-2</v>
      </c>
      <c r="AG505" s="2">
        <f>(Table2[[#This Row],[Close Price]]/Table2[[#This Row],[Current Month Low]])-1</f>
        <v>6.899999999999995E-2</v>
      </c>
      <c r="AH505" s="2">
        <f>(Table2[[#This Row],[Current Month High]]/Table2[[#This Row],[Close Price]])-1</f>
        <v>7.5771749298409796E-2</v>
      </c>
      <c r="AI505">
        <v>7.5771749298409796</v>
      </c>
      <c r="AJ505">
        <v>47.651933701657399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</v>
      </c>
      <c r="AM505">
        <v>0</v>
      </c>
      <c r="AN505">
        <v>6.18</v>
      </c>
      <c r="AO505" t="s">
        <v>10507</v>
      </c>
      <c r="AP505">
        <v>-7.3865248133814995E-2</v>
      </c>
      <c r="AQ505">
        <f>(Table2[[#This Row],[Sharpe Ratio]]-AVERAGE(Table2[Sharpe Ratio]))/_xlfn.STDEV.P(Table2[Sharpe Ratio])</f>
        <v>-1.387847273312544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-1.9627217175456166</v>
      </c>
      <c r="AS505">
        <f>_xlfn.RANK.AVG(Table2[[#This Row],[1Y Return vs Nifty Z-Score]],Table2[1Y Return vs Nifty Z-Score])</f>
        <v>398</v>
      </c>
      <c r="AT505">
        <f>_xlfn.RANK.AVG(Table2[[#This Row],[6M Return vs Nifty Z-Score]],Table2[6M Return vs Nifty Z-Score])</f>
        <v>357</v>
      </c>
      <c r="AU505">
        <f>_xlfn.RANK.AVG(Table2[[#This Row],[Sharpe Ratio Z-Score]],Table2[Sharpe Ratio Z-Score])</f>
        <v>674</v>
      </c>
      <c r="AV505">
        <f>(Table2[[#This Row],[Rank 1Y]]+Table2[[#This Row],[Rank 6M]]+Table2[[#This Row],[Rank Sharpe]])/3</f>
        <v>476.33333333333331</v>
      </c>
    </row>
    <row r="506" spans="1:48" x14ac:dyDescent="0.3">
      <c r="A506" t="s">
        <v>1282</v>
      </c>
      <c r="B506" t="s">
        <v>1283</v>
      </c>
      <c r="C506" t="s">
        <v>10461</v>
      </c>
      <c r="D506" t="s">
        <v>24</v>
      </c>
      <c r="E506">
        <v>8462.1809589500008</v>
      </c>
      <c r="F506">
        <v>224.15</v>
      </c>
      <c r="G506">
        <v>-15.188512024572001</v>
      </c>
      <c r="H506">
        <f>(Table2[[#This Row],[1Y Return vs Nifty]]-AVERAGE(Table2[1Y Return vs Nifty]))/_xlfn.STDEV.P(Table2[1Y Return vs Nifty])</f>
        <v>-0.74091823355626574</v>
      </c>
      <c r="I506">
        <v>-5.7181210319359099</v>
      </c>
      <c r="J506">
        <f>(Table2[[#This Row],[1M Return vs Nifty]]-AVERAGE(Table2[1M Return vs Nifty]))/_xlfn.STDEV.P(Table2[1M Return vs Nifty])</f>
        <v>-0.32284166949894494</v>
      </c>
      <c r="K506">
        <v>-29.571339132493002</v>
      </c>
      <c r="L506">
        <f>(Table2[[#This Row],[6M Return vs Nifty]]-AVERAGE(Table2[6M Return vs Nifty]))/_xlfn.STDEV.P(Table2[6M Return vs Nifty])</f>
        <v>-1.2532471875062474</v>
      </c>
      <c r="M506">
        <v>2.2482476911581499</v>
      </c>
      <c r="N506">
        <f>(Table2[[#This Row],[1W Return vs Nifty]]-AVERAGE(Table2[1W Return vs Nifty]))/_xlfn.STDEV.P(Table2[1W Return vs Nifty])</f>
        <v>1.2217729789178216</v>
      </c>
      <c r="O506">
        <v>222.93</v>
      </c>
      <c r="P506">
        <v>223.13684244660499</v>
      </c>
      <c r="Q506">
        <v>221.300694184436</v>
      </c>
      <c r="R506">
        <v>53.516576141490702</v>
      </c>
      <c r="S506" s="2">
        <f>(Table2[[#This Row],[Close Price]]-Table2[[#This Row],[20D EMA]])/Table2[[#This Row],[20D EMA]]</f>
        <v>5.472569864980033E-3</v>
      </c>
      <c r="T506" s="2">
        <f>(Table2[[#This Row],[Close Price]]-Table2[[#This Row],[50D EMA]])/Table2[[#This Row],[50D EMA]]</f>
        <v>4.5405211541319516E-3</v>
      </c>
      <c r="U506" s="2">
        <f>(Table2[[#This Row],[Close Price]]-Table2[[#This Row],[200D EMA]])/Table2[[#This Row],[200D EMA]]</f>
        <v>1.2875268313389679E-2</v>
      </c>
      <c r="V506">
        <v>1.25138275887772</v>
      </c>
      <c r="W506">
        <v>223.31</v>
      </c>
      <c r="X506">
        <v>227.39</v>
      </c>
      <c r="Y506">
        <v>223.31</v>
      </c>
      <c r="Z506">
        <v>227.39</v>
      </c>
      <c r="AA506">
        <v>216.33</v>
      </c>
      <c r="AB506">
        <v>229.85</v>
      </c>
      <c r="AC506" s="2">
        <f>(Table2[[#This Row],[Close Price]]/Table2[[#This Row],[Day Low]])-1</f>
        <v>3.7615870314808841E-3</v>
      </c>
      <c r="AD506" s="2">
        <f>(Table2[[#This Row],[Day High]]/Table2[[#This Row],[Close Price]])-1</f>
        <v>1.4454606290430494E-2</v>
      </c>
      <c r="AE506" s="2">
        <f>(Table2[[#This Row],[Close Price]]/Table2[[#This Row],[Current Week Low]])-1</f>
        <v>3.7615870314808841E-3</v>
      </c>
      <c r="AF506" s="2">
        <f>(Table2[[#This Row],[Current Week High]]/Table2[[#This Row],[Close Price]])-1</f>
        <v>1.4454606290430494E-2</v>
      </c>
      <c r="AG506" s="2">
        <f>(Table2[[#This Row],[Close Price]]/Table2[[#This Row],[Current Month Low]])-1</f>
        <v>3.6148476864050316E-2</v>
      </c>
      <c r="AH506" s="2">
        <f>(Table2[[#This Row],[Current Month High]]/Table2[[#This Row],[Close Price]])-1</f>
        <v>2.5429399955386955E-2</v>
      </c>
      <c r="AI506">
        <v>27.8385010037921</v>
      </c>
      <c r="AJ506">
        <v>16.7447916666666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-0.09</v>
      </c>
      <c r="AM506" t="s">
        <v>10506</v>
      </c>
      <c r="AN506">
        <v>0.36</v>
      </c>
      <c r="AO506" t="s">
        <v>10507</v>
      </c>
      <c r="AP506">
        <v>0.12463275284146901</v>
      </c>
      <c r="AQ506">
        <f>(Table2[[#This Row],[Sharpe Ratio]]-AVERAGE(Table2[Sharpe Ratio]))/_xlfn.STDEV.P(Table2[Sharpe Ratio])</f>
        <v>0.87183430026995934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595</v>
      </c>
      <c r="AT506">
        <f>_xlfn.RANK.AVG(Table2[[#This Row],[6M Return vs Nifty Z-Score]],Table2[6M Return vs Nifty Z-Score])</f>
        <v>687</v>
      </c>
      <c r="AU506">
        <f>_xlfn.RANK.AVG(Table2[[#This Row],[Sharpe Ratio Z-Score]],Table2[Sharpe Ratio Z-Score])</f>
        <v>149</v>
      </c>
      <c r="AV506">
        <f>(Table2[[#This Row],[Rank 1Y]]+Table2[[#This Row],[Rank 6M]]+Table2[[#This Row],[Rank Sharpe]])/3</f>
        <v>477</v>
      </c>
    </row>
    <row r="507" spans="1:48" x14ac:dyDescent="0.3">
      <c r="A507" t="s">
        <v>901</v>
      </c>
      <c r="B507" t="s">
        <v>902</v>
      </c>
      <c r="C507" t="s">
        <v>10468</v>
      </c>
      <c r="D507" t="s">
        <v>132</v>
      </c>
      <c r="E507">
        <v>16639.9800163</v>
      </c>
      <c r="F507">
        <v>56.78</v>
      </c>
      <c r="G507">
        <v>2.0488843870459399</v>
      </c>
      <c r="H507">
        <f>(Table2[[#This Row],[1Y Return vs Nifty]]-AVERAGE(Table2[1Y Return vs Nifty]))/_xlfn.STDEV.P(Table2[1Y Return vs Nifty])</f>
        <v>-0.50582570934816051</v>
      </c>
      <c r="I507">
        <v>-6.9195688811909797</v>
      </c>
      <c r="J507">
        <f>(Table2[[#This Row],[1M Return vs Nifty]]-AVERAGE(Table2[1M Return vs Nifty]))/_xlfn.STDEV.P(Table2[1M Return vs Nifty])</f>
        <v>-0.45247191666098735</v>
      </c>
      <c r="K507">
        <v>-3.04259461212086</v>
      </c>
      <c r="L507">
        <f>(Table2[[#This Row],[6M Return vs Nifty]]-AVERAGE(Table2[6M Return vs Nifty]))/_xlfn.STDEV.P(Table2[6M Return vs Nifty])</f>
        <v>-0.37726055000907371</v>
      </c>
      <c r="M507">
        <v>-4.7938700145239999</v>
      </c>
      <c r="N507">
        <f>(Table2[[#This Row],[1W Return vs Nifty]]-AVERAGE(Table2[1W Return vs Nifty]))/_xlfn.STDEV.P(Table2[1W Return vs Nifty])</f>
        <v>-0.55240220378633476</v>
      </c>
      <c r="O507">
        <v>58.23</v>
      </c>
      <c r="P507">
        <v>59.208132512696501</v>
      </c>
      <c r="Q507">
        <v>55.936549861457898</v>
      </c>
      <c r="R507">
        <v>35.635502389110897</v>
      </c>
      <c r="S507" s="2">
        <f>(Table2[[#This Row],[Close Price]]-Table2[[#This Row],[20D EMA]])/Table2[[#This Row],[20D EMA]]</f>
        <v>-2.4901253649321584E-2</v>
      </c>
      <c r="T507" s="2">
        <f>(Table2[[#This Row],[Close Price]]-Table2[[#This Row],[50D EMA]])/Table2[[#This Row],[50D EMA]]</f>
        <v>-4.1010118199147981E-2</v>
      </c>
      <c r="U507" s="2">
        <f>(Table2[[#This Row],[Close Price]]-Table2[[#This Row],[200D EMA]])/Table2[[#This Row],[200D EMA]]</f>
        <v>1.5078694353354594E-2</v>
      </c>
      <c r="V507">
        <v>1.0574420993218301</v>
      </c>
      <c r="W507">
        <v>55.84</v>
      </c>
      <c r="X507">
        <v>57.4</v>
      </c>
      <c r="Y507">
        <v>55.84</v>
      </c>
      <c r="Z507">
        <v>57.4</v>
      </c>
      <c r="AA507">
        <v>55.41</v>
      </c>
      <c r="AB507">
        <v>62.45</v>
      </c>
      <c r="AC507" s="2">
        <f>(Table2[[#This Row],[Close Price]]/Table2[[#This Row],[Day Low]])-1</f>
        <v>1.6833810888252199E-2</v>
      </c>
      <c r="AD507" s="2">
        <f>(Table2[[#This Row],[Day High]]/Table2[[#This Row],[Close Price]])-1</f>
        <v>1.0919337794998096E-2</v>
      </c>
      <c r="AE507" s="2">
        <f>(Table2[[#This Row],[Close Price]]/Table2[[#This Row],[Current Week Low]])-1</f>
        <v>1.6833810888252199E-2</v>
      </c>
      <c r="AF507" s="2">
        <f>(Table2[[#This Row],[Current Week High]]/Table2[[#This Row],[Close Price]])-1</f>
        <v>1.0919337794998096E-2</v>
      </c>
      <c r="AG507" s="2">
        <f>(Table2[[#This Row],[Close Price]]/Table2[[#This Row],[Current Month Low]])-1</f>
        <v>2.4724778920772517E-2</v>
      </c>
      <c r="AH507" s="2">
        <f>(Table2[[#This Row],[Current Month High]]/Table2[[#This Row],[Close Price]])-1</f>
        <v>9.9859105318774288E-2</v>
      </c>
      <c r="AI507">
        <v>29.799225079253201</v>
      </c>
      <c r="AJ507">
        <v>45.0319284802043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-0.14000000000000001</v>
      </c>
      <c r="AM507" t="s">
        <v>10506</v>
      </c>
      <c r="AN507">
        <v>-1.59</v>
      </c>
      <c r="AO507" t="s">
        <v>10506</v>
      </c>
      <c r="AQ507">
        <f>(Table2[[#This Row],[Sharpe Ratio]]-AVERAGE(Table2[Sharpe Ratio]))/_xlfn.STDEV.P(Table2[Sharpe Ratio])</f>
        <v>-0.54697260799606973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485</v>
      </c>
      <c r="AT507">
        <f>_xlfn.RANK.AVG(Table2[[#This Row],[6M Return vs Nifty Z-Score]],Table2[6M Return vs Nifty Z-Score])</f>
        <v>445</v>
      </c>
      <c r="AU507">
        <f>_xlfn.RANK.AVG(Table2[[#This Row],[Sharpe Ratio Z-Score]],Table2[Sharpe Ratio Z-Score])</f>
        <v>504.5</v>
      </c>
      <c r="AV507">
        <f>(Table2[[#This Row],[Rank 1Y]]+Table2[[#This Row],[Rank 6M]]+Table2[[#This Row],[Rank Sharpe]])/3</f>
        <v>478.16666666666669</v>
      </c>
    </row>
    <row r="508" spans="1:48" x14ac:dyDescent="0.3">
      <c r="A508" t="s">
        <v>289</v>
      </c>
      <c r="B508" t="s">
        <v>290</v>
      </c>
      <c r="C508" t="s">
        <v>10466</v>
      </c>
      <c r="D508" t="s">
        <v>291</v>
      </c>
      <c r="E508">
        <v>92053.094181255001</v>
      </c>
      <c r="F508">
        <v>6402.15</v>
      </c>
      <c r="G508">
        <v>-0.55434891883561099</v>
      </c>
      <c r="H508">
        <f>(Table2[[#This Row],[1Y Return vs Nifty]]-AVERAGE(Table2[1Y Return vs Nifty]))/_xlfn.STDEV.P(Table2[1Y Return vs Nifty])</f>
        <v>-0.54132995107748672</v>
      </c>
      <c r="I508">
        <v>-0.76990041825439004</v>
      </c>
      <c r="J508">
        <f>(Table2[[#This Row],[1M Return vs Nifty]]-AVERAGE(Table2[1M Return vs Nifty]))/_xlfn.STDEV.P(Table2[1M Return vs Nifty])</f>
        <v>0.21104672321119908</v>
      </c>
      <c r="K508">
        <v>-9.5805203431597796</v>
      </c>
      <c r="L508">
        <f>(Table2[[#This Row],[6M Return vs Nifty]]-AVERAGE(Table2[6M Return vs Nifty]))/_xlfn.STDEV.P(Table2[6M Return vs Nifty])</f>
        <v>-0.59314470438136269</v>
      </c>
      <c r="M508">
        <v>0.81894868333225002</v>
      </c>
      <c r="N508">
        <f>(Table2[[#This Row],[1W Return vs Nifty]]-AVERAGE(Table2[1W Return vs Nifty]))/_xlfn.STDEV.P(Table2[1W Return vs Nifty])</f>
        <v>0.8616786245871243</v>
      </c>
      <c r="O508">
        <v>6314.59</v>
      </c>
      <c r="P508">
        <v>6204.9074024800302</v>
      </c>
      <c r="Q508">
        <v>5880.6500029051003</v>
      </c>
      <c r="R508">
        <v>56.7765668947116</v>
      </c>
      <c r="S508" s="2">
        <f>(Table2[[#This Row],[Close Price]]-Table2[[#This Row],[20D EMA]])/Table2[[#This Row],[20D EMA]]</f>
        <v>1.3866300108162127E-2</v>
      </c>
      <c r="T508" s="2">
        <f>(Table2[[#This Row],[Close Price]]-Table2[[#This Row],[50D EMA]])/Table2[[#This Row],[50D EMA]]</f>
        <v>3.1788161325523381E-2</v>
      </c>
      <c r="U508" s="2">
        <f>(Table2[[#This Row],[Close Price]]-Table2[[#This Row],[200D EMA]])/Table2[[#This Row],[200D EMA]]</f>
        <v>8.8680672517030101E-2</v>
      </c>
      <c r="V508">
        <v>0.66941489631523798</v>
      </c>
      <c r="W508">
        <v>6370.15</v>
      </c>
      <c r="X508">
        <v>6434</v>
      </c>
      <c r="Y508">
        <v>6370.15</v>
      </c>
      <c r="Z508">
        <v>6434</v>
      </c>
      <c r="AA508">
        <v>6077</v>
      </c>
      <c r="AB508">
        <v>6539.7</v>
      </c>
      <c r="AC508" s="2">
        <f>(Table2[[#This Row],[Close Price]]/Table2[[#This Row],[Day Low]])-1</f>
        <v>5.0234295895701386E-3</v>
      </c>
      <c r="AD508" s="2">
        <f>(Table2[[#This Row],[Day High]]/Table2[[#This Row],[Close Price]])-1</f>
        <v>4.9748912474716356E-3</v>
      </c>
      <c r="AE508" s="2">
        <f>(Table2[[#This Row],[Close Price]]/Table2[[#This Row],[Current Week Low]])-1</f>
        <v>5.0234295895701386E-3</v>
      </c>
      <c r="AF508" s="2">
        <f>(Table2[[#This Row],[Current Week High]]/Table2[[#This Row],[Close Price]])-1</f>
        <v>4.9748912474716356E-3</v>
      </c>
      <c r="AG508" s="2">
        <f>(Table2[[#This Row],[Close Price]]/Table2[[#This Row],[Current Month Low]])-1</f>
        <v>5.3505018923811098E-2</v>
      </c>
      <c r="AH508" s="2">
        <f>(Table2[[#This Row],[Current Month High]]/Table2[[#This Row],[Close Price]])-1</f>
        <v>2.1484969892926697E-2</v>
      </c>
      <c r="AI508">
        <v>7.3772092187780602</v>
      </c>
      <c r="AJ508">
        <v>35.466567922132803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</v>
      </c>
      <c r="AM508" t="s">
        <v>10505</v>
      </c>
      <c r="AN508">
        <v>3.38</v>
      </c>
      <c r="AO508" t="s">
        <v>10507</v>
      </c>
      <c r="AP508">
        <v>2.1198989198725E-2</v>
      </c>
      <c r="AQ508">
        <f>(Table2[[#This Row],[Sharpe Ratio]]-AVERAGE(Table2[Sharpe Ratio]))/_xlfn.STDEV.P(Table2[Sharpe Ratio])</f>
        <v>-0.30564541560334613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-0.36739472326387224</v>
      </c>
      <c r="AS508">
        <f>_xlfn.RANK.AVG(Table2[[#This Row],[1Y Return vs Nifty Z-Score]],Table2[1Y Return vs Nifty Z-Score])</f>
        <v>505</v>
      </c>
      <c r="AT508">
        <f>_xlfn.RANK.AVG(Table2[[#This Row],[6M Return vs Nifty Z-Score]],Table2[6M Return vs Nifty Z-Score])</f>
        <v>519</v>
      </c>
      <c r="AU508">
        <f>_xlfn.RANK.AVG(Table2[[#This Row],[Sharpe Ratio Z-Score]],Table2[Sharpe Ratio Z-Score])</f>
        <v>416</v>
      </c>
      <c r="AV508">
        <f>(Table2[[#This Row],[Rank 1Y]]+Table2[[#This Row],[Rank 6M]]+Table2[[#This Row],[Rank Sharpe]])/3</f>
        <v>480</v>
      </c>
    </row>
    <row r="509" spans="1:48" x14ac:dyDescent="0.3">
      <c r="A509" t="s">
        <v>403</v>
      </c>
      <c r="B509" t="s">
        <v>404</v>
      </c>
      <c r="C509" t="s">
        <v>10463</v>
      </c>
      <c r="D509" t="s">
        <v>405</v>
      </c>
      <c r="E509">
        <v>58261.261616085001</v>
      </c>
      <c r="F509">
        <v>1609.45</v>
      </c>
      <c r="G509">
        <v>-0.100842683684483</v>
      </c>
      <c r="H509">
        <f>(Table2[[#This Row],[1Y Return vs Nifty]]-AVERAGE(Table2[1Y Return vs Nifty]))/_xlfn.STDEV.P(Table2[1Y Return vs Nifty])</f>
        <v>-0.53514479857418096</v>
      </c>
      <c r="I509">
        <v>5.2840839606235503</v>
      </c>
      <c r="J509">
        <f>(Table2[[#This Row],[1M Return vs Nifty]]-AVERAGE(Table2[1M Return vs Nifty]))/_xlfn.STDEV.P(Table2[1M Return vs Nifty])</f>
        <v>0.86424152632785178</v>
      </c>
      <c r="K509">
        <v>-9.4624158849317901</v>
      </c>
      <c r="L509">
        <f>(Table2[[#This Row],[6M Return vs Nifty]]-AVERAGE(Table2[6M Return vs Nifty]))/_xlfn.STDEV.P(Table2[6M Return vs Nifty])</f>
        <v>-0.58924486181033131</v>
      </c>
      <c r="M509">
        <v>-0.33308850994245098</v>
      </c>
      <c r="N509">
        <f>(Table2[[#This Row],[1W Return vs Nifty]]-AVERAGE(Table2[1W Return vs Nifty]))/_xlfn.STDEV.P(Table2[1W Return vs Nifty])</f>
        <v>0.57143698375074214</v>
      </c>
      <c r="O509">
        <v>1582.15</v>
      </c>
      <c r="P509">
        <v>1528.5956031813901</v>
      </c>
      <c r="Q509">
        <v>1447.0861665739801</v>
      </c>
      <c r="R509">
        <v>55.172104235976299</v>
      </c>
      <c r="S509" s="2">
        <f>(Table2[[#This Row],[Close Price]]-Table2[[#This Row],[20D EMA]])/Table2[[#This Row],[20D EMA]]</f>
        <v>1.7255001106089785E-2</v>
      </c>
      <c r="T509" s="2">
        <f>(Table2[[#This Row],[Close Price]]-Table2[[#This Row],[50D EMA]])/Table2[[#This Row],[50D EMA]]</f>
        <v>5.289456325160935E-2</v>
      </c>
      <c r="U509" s="2">
        <f>(Table2[[#This Row],[Close Price]]-Table2[[#This Row],[200D EMA]])/Table2[[#This Row],[200D EMA]]</f>
        <v>0.11220052901923676</v>
      </c>
      <c r="V509">
        <v>1.0580336722466701</v>
      </c>
      <c r="W509">
        <v>1561.15</v>
      </c>
      <c r="X509">
        <v>1640</v>
      </c>
      <c r="Y509">
        <v>1561.15</v>
      </c>
      <c r="Z509">
        <v>1640</v>
      </c>
      <c r="AA509">
        <v>1541.05</v>
      </c>
      <c r="AB509">
        <v>1764.4</v>
      </c>
      <c r="AC509" s="2">
        <f>(Table2[[#This Row],[Close Price]]/Table2[[#This Row],[Day Low]])-1</f>
        <v>3.0938731063638869E-2</v>
      </c>
      <c r="AD509" s="2">
        <f>(Table2[[#This Row],[Day High]]/Table2[[#This Row],[Close Price]])-1</f>
        <v>1.8981639690577534E-2</v>
      </c>
      <c r="AE509" s="2">
        <f>(Table2[[#This Row],[Close Price]]/Table2[[#This Row],[Current Week Low]])-1</f>
        <v>3.0938731063638869E-2</v>
      </c>
      <c r="AF509" s="2">
        <f>(Table2[[#This Row],[Current Week High]]/Table2[[#This Row],[Close Price]])-1</f>
        <v>1.8981639690577534E-2</v>
      </c>
      <c r="AG509" s="2">
        <f>(Table2[[#This Row],[Close Price]]/Table2[[#This Row],[Current Month Low]])-1</f>
        <v>4.4385321696246205E-2</v>
      </c>
      <c r="AH509" s="2">
        <f>(Table2[[#This Row],[Current Month High]]/Table2[[#This Row],[Close Price]])-1</f>
        <v>9.6275125042716514E-2</v>
      </c>
      <c r="AI509">
        <v>9.6275125042716496</v>
      </c>
      <c r="AJ509">
        <v>37.5657079362365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-0.01</v>
      </c>
      <c r="AM509" t="s">
        <v>10506</v>
      </c>
      <c r="AN509">
        <v>-1.4</v>
      </c>
      <c r="AO509" t="s">
        <v>10506</v>
      </c>
      <c r="AP509">
        <v>2.0280782327017001E-2</v>
      </c>
      <c r="AQ509">
        <f>(Table2[[#This Row],[Sharpe Ratio]]-AVERAGE(Table2[Sharpe Ratio]))/_xlfn.STDEV.P(Table2[Sharpe Ratio])</f>
        <v>-0.31609819164411718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-4.8093419500354617E-3</v>
      </c>
      <c r="AS509">
        <f>_xlfn.RANK.AVG(Table2[[#This Row],[1Y Return vs Nifty Z-Score]],Table2[1Y Return vs Nifty Z-Score])</f>
        <v>502</v>
      </c>
      <c r="AT509">
        <f>_xlfn.RANK.AVG(Table2[[#This Row],[6M Return vs Nifty Z-Score]],Table2[6M Return vs Nifty Z-Score])</f>
        <v>517</v>
      </c>
      <c r="AU509">
        <f>_xlfn.RANK.AVG(Table2[[#This Row],[Sharpe Ratio Z-Score]],Table2[Sharpe Ratio Z-Score])</f>
        <v>421</v>
      </c>
      <c r="AV509">
        <f>(Table2[[#This Row],[Rank 1Y]]+Table2[[#This Row],[Rank 6M]]+Table2[[#This Row],[Rank Sharpe]])/3</f>
        <v>480</v>
      </c>
    </row>
    <row r="510" spans="1:48" x14ac:dyDescent="0.3">
      <c r="A510" t="s">
        <v>1804</v>
      </c>
      <c r="B510" t="s">
        <v>1805</v>
      </c>
      <c r="C510" t="s">
        <v>10469</v>
      </c>
      <c r="D510" t="s">
        <v>132</v>
      </c>
      <c r="E510">
        <v>3925.5743061599901</v>
      </c>
      <c r="F510">
        <v>221.52</v>
      </c>
      <c r="G510">
        <v>-2.98041102813953</v>
      </c>
      <c r="H510">
        <f>(Table2[[#This Row],[1Y Return vs Nifty]]-AVERAGE(Table2[1Y Return vs Nifty]))/_xlfn.STDEV.P(Table2[1Y Return vs Nifty])</f>
        <v>-0.57441784042819433</v>
      </c>
      <c r="I510">
        <v>-1.25752010079066</v>
      </c>
      <c r="J510">
        <f>(Table2[[#This Row],[1M Return vs Nifty]]-AVERAGE(Table2[1M Return vs Nifty]))/_xlfn.STDEV.P(Table2[1M Return vs Nifty])</f>
        <v>0.15843498479288537</v>
      </c>
      <c r="K510">
        <v>-24.384455015666202</v>
      </c>
      <c r="L510">
        <f>(Table2[[#This Row],[6M Return vs Nifty]]-AVERAGE(Table2[6M Return vs Nifty]))/_xlfn.STDEV.P(Table2[6M Return vs Nifty])</f>
        <v>-1.0819748088568388</v>
      </c>
      <c r="M510">
        <v>-1.37388118146983</v>
      </c>
      <c r="N510">
        <f>(Table2[[#This Row],[1W Return vs Nifty]]-AVERAGE(Table2[1W Return vs Nifty]))/_xlfn.STDEV.P(Table2[1W Return vs Nifty])</f>
        <v>0.30922203572817641</v>
      </c>
      <c r="O510">
        <v>221.35</v>
      </c>
      <c r="P510">
        <v>220.29441985122901</v>
      </c>
      <c r="Q510">
        <v>217.494765862469</v>
      </c>
      <c r="R510">
        <v>48.926391586850798</v>
      </c>
      <c r="S510" s="2">
        <f>(Table2[[#This Row],[Close Price]]-Table2[[#This Row],[20D EMA]])/Table2[[#This Row],[20D EMA]]</f>
        <v>7.6801445674278706E-4</v>
      </c>
      <c r="T510" s="2">
        <f>(Table2[[#This Row],[Close Price]]-Table2[[#This Row],[50D EMA]])/Table2[[#This Row],[50D EMA]]</f>
        <v>5.5633735507175817E-3</v>
      </c>
      <c r="U510" s="2">
        <f>(Table2[[#This Row],[Close Price]]-Table2[[#This Row],[200D EMA]])/Table2[[#This Row],[200D EMA]]</f>
        <v>1.8507268998263337E-2</v>
      </c>
      <c r="V510">
        <v>1.34569113503223</v>
      </c>
      <c r="W510">
        <v>215.79</v>
      </c>
      <c r="X510">
        <v>223.8</v>
      </c>
      <c r="Y510">
        <v>215.79</v>
      </c>
      <c r="Z510">
        <v>223.8</v>
      </c>
      <c r="AA510">
        <v>212.51</v>
      </c>
      <c r="AB510">
        <v>233.63</v>
      </c>
      <c r="AC510" s="2">
        <f>(Table2[[#This Row],[Close Price]]/Table2[[#This Row],[Day Low]])-1</f>
        <v>2.6553593771722506E-2</v>
      </c>
      <c r="AD510" s="2">
        <f>(Table2[[#This Row],[Day High]]/Table2[[#This Row],[Close Price]])-1</f>
        <v>1.029252437703132E-2</v>
      </c>
      <c r="AE510" s="2">
        <f>(Table2[[#This Row],[Close Price]]/Table2[[#This Row],[Current Week Low]])-1</f>
        <v>2.6553593771722506E-2</v>
      </c>
      <c r="AF510" s="2">
        <f>(Table2[[#This Row],[Current Week High]]/Table2[[#This Row],[Close Price]])-1</f>
        <v>1.029252437703132E-2</v>
      </c>
      <c r="AG510" s="2">
        <f>(Table2[[#This Row],[Close Price]]/Table2[[#This Row],[Current Month Low]])-1</f>
        <v>4.2398004799774291E-2</v>
      </c>
      <c r="AH510" s="2">
        <f>(Table2[[#This Row],[Current Month High]]/Table2[[#This Row],[Close Price]])-1</f>
        <v>5.4667750090285239E-2</v>
      </c>
      <c r="AI510">
        <v>25.4965691585409</v>
      </c>
      <c r="AJ510">
        <v>32.726183343319299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-0.09</v>
      </c>
      <c r="AM510" t="s">
        <v>10506</v>
      </c>
      <c r="AN510">
        <v>1.51</v>
      </c>
      <c r="AO510" t="s">
        <v>10507</v>
      </c>
      <c r="AP510">
        <v>6.9518152359719004E-2</v>
      </c>
      <c r="AQ510">
        <f>(Table2[[#This Row],[Sharpe Ratio]]-AVERAGE(Table2[Sharpe Ratio]))/_xlfn.STDEV.P(Table2[Sharpe Ratio])</f>
        <v>0.24441514978955148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-0.94432047897441984</v>
      </c>
      <c r="AS510">
        <f>_xlfn.RANK.AVG(Table2[[#This Row],[1Y Return vs Nifty Z-Score]],Table2[1Y Return vs Nifty Z-Score])</f>
        <v>523</v>
      </c>
      <c r="AT510">
        <f>_xlfn.RANK.AVG(Table2[[#This Row],[6M Return vs Nifty Z-Score]],Table2[6M Return vs Nifty Z-Score])</f>
        <v>653</v>
      </c>
      <c r="AU510">
        <f>_xlfn.RANK.AVG(Table2[[#This Row],[Sharpe Ratio Z-Score]],Table2[Sharpe Ratio Z-Score])</f>
        <v>265</v>
      </c>
      <c r="AV510">
        <f>(Table2[[#This Row],[Rank 1Y]]+Table2[[#This Row],[Rank 6M]]+Table2[[#This Row],[Rank Sharpe]])/3</f>
        <v>480.33333333333331</v>
      </c>
    </row>
    <row r="511" spans="1:48" x14ac:dyDescent="0.3">
      <c r="A511" t="s">
        <v>1085</v>
      </c>
      <c r="B511" t="s">
        <v>1086</v>
      </c>
      <c r="C511" t="s">
        <v>10461</v>
      </c>
      <c r="D511" t="s">
        <v>481</v>
      </c>
      <c r="E511">
        <v>11254.852415625001</v>
      </c>
      <c r="F511">
        <v>845.25</v>
      </c>
      <c r="G511">
        <v>-29.1516474780401</v>
      </c>
      <c r="H511">
        <f>(Table2[[#This Row],[1Y Return vs Nifty]]-AVERAGE(Table2[1Y Return vs Nifty]))/_xlfn.STDEV.P(Table2[1Y Return vs Nifty])</f>
        <v>-0.93135469398384074</v>
      </c>
      <c r="I511">
        <v>-5.10147803300526</v>
      </c>
      <c r="J511">
        <f>(Table2[[#This Row],[1M Return vs Nifty]]-AVERAGE(Table2[1M Return vs Nifty]))/_xlfn.STDEV.P(Table2[1M Return vs Nifty])</f>
        <v>-0.2563089569790587</v>
      </c>
      <c r="K511">
        <v>2.9048355268160102</v>
      </c>
      <c r="L511">
        <f>(Table2[[#This Row],[6M Return vs Nifty]]-AVERAGE(Table2[6M Return vs Nifty]))/_xlfn.STDEV.P(Table2[6M Return vs Nifty])</f>
        <v>-0.18087472688216855</v>
      </c>
      <c r="M511">
        <v>-1.5000211943150501</v>
      </c>
      <c r="N511">
        <f>(Table2[[#This Row],[1W Return vs Nifty]]-AVERAGE(Table2[1W Return vs Nifty]))/_xlfn.STDEV.P(Table2[1W Return vs Nifty])</f>
        <v>0.27744260662897269</v>
      </c>
      <c r="O511">
        <v>867.93</v>
      </c>
      <c r="P511">
        <v>836.02335952976205</v>
      </c>
      <c r="Q511">
        <v>780.15465414948198</v>
      </c>
      <c r="R511">
        <v>31.624100475900001</v>
      </c>
      <c r="S511" s="2">
        <f>(Table2[[#This Row],[Close Price]]-Table2[[#This Row],[20D EMA]])/Table2[[#This Row],[20D EMA]]</f>
        <v>-2.6131139608032851E-2</v>
      </c>
      <c r="T511" s="2">
        <f>(Table2[[#This Row],[Close Price]]-Table2[[#This Row],[50D EMA]])/Table2[[#This Row],[50D EMA]]</f>
        <v>1.1036342902461076E-2</v>
      </c>
      <c r="U511" s="2">
        <f>(Table2[[#This Row],[Close Price]]-Table2[[#This Row],[200D EMA]])/Table2[[#This Row],[200D EMA]]</f>
        <v>8.3439027767493623E-2</v>
      </c>
      <c r="V511">
        <v>1.03823036104263</v>
      </c>
      <c r="W511">
        <v>806.3</v>
      </c>
      <c r="X511">
        <v>856.4</v>
      </c>
      <c r="Y511">
        <v>806.3</v>
      </c>
      <c r="Z511">
        <v>856.4</v>
      </c>
      <c r="AA511">
        <v>806.3</v>
      </c>
      <c r="AB511">
        <v>938</v>
      </c>
      <c r="AC511" s="2">
        <f>(Table2[[#This Row],[Close Price]]/Table2[[#This Row],[Day Low]])-1</f>
        <v>4.8307081731365553E-2</v>
      </c>
      <c r="AD511" s="2">
        <f>(Table2[[#This Row],[Day High]]/Table2[[#This Row],[Close Price]])-1</f>
        <v>1.3191363501922515E-2</v>
      </c>
      <c r="AE511" s="2">
        <f>(Table2[[#This Row],[Close Price]]/Table2[[#This Row],[Current Week Low]])-1</f>
        <v>4.8307081731365553E-2</v>
      </c>
      <c r="AF511" s="2">
        <f>(Table2[[#This Row],[Current Week High]]/Table2[[#This Row],[Close Price]])-1</f>
        <v>1.3191363501922515E-2</v>
      </c>
      <c r="AG511" s="2">
        <f>(Table2[[#This Row],[Close Price]]/Table2[[#This Row],[Current Month Low]])-1</f>
        <v>4.8307081731365553E-2</v>
      </c>
      <c r="AH511" s="2">
        <f>(Table2[[#This Row],[Current Month High]]/Table2[[#This Row],[Close Price]])-1</f>
        <v>0.10973084886128359</v>
      </c>
      <c r="AI511">
        <v>10.9730848861283</v>
      </c>
      <c r="AJ511">
        <v>24.301470588235201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0.01</v>
      </c>
      <c r="AM511" t="s">
        <v>10507</v>
      </c>
      <c r="AN511">
        <v>-6.38</v>
      </c>
      <c r="AO511" t="s">
        <v>10506</v>
      </c>
      <c r="AP511">
        <v>2.8182795833472999E-2</v>
      </c>
      <c r="AQ511">
        <f>(Table2[[#This Row],[Sharpe Ratio]]-AVERAGE(Table2[Sharpe Ratio]))/_xlfn.STDEV.P(Table2[Sharpe Ratio])</f>
        <v>-0.22614245291120152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-1.3172382241272969</v>
      </c>
      <c r="AS511">
        <f>_xlfn.RANK.AVG(Table2[[#This Row],[1Y Return vs Nifty Z-Score]],Table2[1Y Return vs Nifty Z-Score])</f>
        <v>655</v>
      </c>
      <c r="AT511">
        <f>_xlfn.RANK.AVG(Table2[[#This Row],[6M Return vs Nifty Z-Score]],Table2[6M Return vs Nifty Z-Score])</f>
        <v>390</v>
      </c>
      <c r="AU511">
        <f>_xlfn.RANK.AVG(Table2[[#This Row],[Sharpe Ratio Z-Score]],Table2[Sharpe Ratio Z-Score])</f>
        <v>399</v>
      </c>
      <c r="AV511">
        <f>(Table2[[#This Row],[Rank 1Y]]+Table2[[#This Row],[Rank 6M]]+Table2[[#This Row],[Rank Sharpe]])/3</f>
        <v>481.33333333333331</v>
      </c>
    </row>
    <row r="512" spans="1:48" x14ac:dyDescent="0.3">
      <c r="A512" t="s">
        <v>1548</v>
      </c>
      <c r="B512" t="s">
        <v>1549</v>
      </c>
      <c r="C512" t="s">
        <v>10461</v>
      </c>
      <c r="D512" t="s">
        <v>543</v>
      </c>
      <c r="E512">
        <v>6031.313956125</v>
      </c>
      <c r="F512">
        <v>295.64999999999998</v>
      </c>
      <c r="G512">
        <v>-4.5051830933415902</v>
      </c>
      <c r="H512">
        <f>(Table2[[#This Row],[1Y Return vs Nifty]]-AVERAGE(Table2[1Y Return vs Nifty]))/_xlfn.STDEV.P(Table2[1Y Return vs Nifty])</f>
        <v>-0.5952134701793762</v>
      </c>
      <c r="I512">
        <v>-5.2462635808356897</v>
      </c>
      <c r="J512">
        <f>(Table2[[#This Row],[1M Return vs Nifty]]-AVERAGE(Table2[1M Return vs Nifty]))/_xlfn.STDEV.P(Table2[1M Return vs Nifty])</f>
        <v>-0.27193059745424647</v>
      </c>
      <c r="K512">
        <v>-33.091412707662101</v>
      </c>
      <c r="L512">
        <f>(Table2[[#This Row],[6M Return vs Nifty]]-AVERAGE(Table2[6M Return vs Nifty]))/_xlfn.STDEV.P(Table2[6M Return vs Nifty])</f>
        <v>-1.3694810112549403</v>
      </c>
      <c r="M512">
        <v>-0.247906199865709</v>
      </c>
      <c r="N512">
        <f>(Table2[[#This Row],[1W Return vs Nifty]]-AVERAGE(Table2[1W Return vs Nifty]))/_xlfn.STDEV.P(Table2[1W Return vs Nifty])</f>
        <v>0.59289762199335816</v>
      </c>
      <c r="O512">
        <v>304.25</v>
      </c>
      <c r="P512">
        <v>310.49735232802698</v>
      </c>
      <c r="Q512">
        <v>318.71175328918201</v>
      </c>
      <c r="R512">
        <v>37.431047698492002</v>
      </c>
      <c r="S512" s="2">
        <f>(Table2[[#This Row],[Close Price]]-Table2[[#This Row],[20D EMA]])/Table2[[#This Row],[20D EMA]]</f>
        <v>-2.8266228430567041E-2</v>
      </c>
      <c r="T512" s="2">
        <f>(Table2[[#This Row],[Close Price]]-Table2[[#This Row],[50D EMA]])/Table2[[#This Row],[50D EMA]]</f>
        <v>-4.7817967582349678E-2</v>
      </c>
      <c r="U512" s="2">
        <f>(Table2[[#This Row],[Close Price]]-Table2[[#This Row],[200D EMA]])/Table2[[#This Row],[200D EMA]]</f>
        <v>-7.2359280921331551E-2</v>
      </c>
      <c r="V512">
        <v>0.78395663054291997</v>
      </c>
      <c r="W512">
        <v>290.05</v>
      </c>
      <c r="X512">
        <v>303.64999999999998</v>
      </c>
      <c r="Y512">
        <v>290.05</v>
      </c>
      <c r="Z512">
        <v>303.64999999999998</v>
      </c>
      <c r="AA512">
        <v>285.10000000000002</v>
      </c>
      <c r="AB512">
        <v>319.5</v>
      </c>
      <c r="AC512" s="2">
        <f>(Table2[[#This Row],[Close Price]]/Table2[[#This Row],[Day Low]])-1</f>
        <v>1.9307016031718582E-2</v>
      </c>
      <c r="AD512" s="2">
        <f>(Table2[[#This Row],[Day High]]/Table2[[#This Row],[Close Price]])-1</f>
        <v>2.7059022492812446E-2</v>
      </c>
      <c r="AE512" s="2">
        <f>(Table2[[#This Row],[Close Price]]/Table2[[#This Row],[Current Week Low]])-1</f>
        <v>1.9307016031718582E-2</v>
      </c>
      <c r="AF512" s="2">
        <f>(Table2[[#This Row],[Current Week High]]/Table2[[#This Row],[Close Price]])-1</f>
        <v>2.7059022492812446E-2</v>
      </c>
      <c r="AG512" s="2">
        <f>(Table2[[#This Row],[Close Price]]/Table2[[#This Row],[Current Month Low]])-1</f>
        <v>3.700455980357753E-2</v>
      </c>
      <c r="AH512" s="2">
        <f>(Table2[[#This Row],[Current Month High]]/Table2[[#This Row],[Close Price]])-1</f>
        <v>8.0669710806697159E-2</v>
      </c>
      <c r="AI512">
        <v>37.081007948587803</v>
      </c>
      <c r="AJ512">
        <v>26.346153846153801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</v>
      </c>
      <c r="AM512" t="s">
        <v>10506</v>
      </c>
      <c r="AN512">
        <v>0.37</v>
      </c>
      <c r="AO512" t="s">
        <v>10507</v>
      </c>
      <c r="AP512">
        <v>9.6647543439359995E-2</v>
      </c>
      <c r="AQ512">
        <f>(Table2[[#This Row],[Sharpe Ratio]]-AVERAGE(Table2[Sharpe Ratio]))/_xlfn.STDEV.P(Table2[Sharpe Ratio])</f>
        <v>0.55325344954054756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539</v>
      </c>
      <c r="AT512">
        <f>_xlfn.RANK.AVG(Table2[[#This Row],[6M Return vs Nifty Z-Score]],Table2[6M Return vs Nifty Z-Score])</f>
        <v>703</v>
      </c>
      <c r="AU512">
        <f>_xlfn.RANK.AVG(Table2[[#This Row],[Sharpe Ratio Z-Score]],Table2[Sharpe Ratio Z-Score])</f>
        <v>203</v>
      </c>
      <c r="AV512">
        <f>(Table2[[#This Row],[Rank 1Y]]+Table2[[#This Row],[Rank 6M]]+Table2[[#This Row],[Rank Sharpe]])/3</f>
        <v>481.66666666666669</v>
      </c>
    </row>
    <row r="513" spans="1:48" x14ac:dyDescent="0.3">
      <c r="A513" t="s">
        <v>209</v>
      </c>
      <c r="B513" t="s">
        <v>210</v>
      </c>
      <c r="C513" t="s">
        <v>10466</v>
      </c>
      <c r="D513" t="s">
        <v>211</v>
      </c>
      <c r="E513">
        <v>120384.6916584</v>
      </c>
      <c r="F513">
        <v>4534.8</v>
      </c>
      <c r="G513">
        <v>-1.10122111726465</v>
      </c>
      <c r="H513">
        <f>(Table2[[#This Row],[1Y Return vs Nifty]]-AVERAGE(Table2[1Y Return vs Nifty]))/_xlfn.STDEV.P(Table2[1Y Return vs Nifty])</f>
        <v>-0.54878847685933074</v>
      </c>
      <c r="I513">
        <v>-4.11026598724394</v>
      </c>
      <c r="J513">
        <f>(Table2[[#This Row],[1M Return vs Nifty]]-AVERAGE(Table2[1M Return vs Nifty]))/_xlfn.STDEV.P(Table2[1M Return vs Nifty])</f>
        <v>-0.14936210734118088</v>
      </c>
      <c r="K513">
        <v>11.814755826556199</v>
      </c>
      <c r="L513">
        <f>(Table2[[#This Row],[6M Return vs Nifty]]-AVERAGE(Table2[6M Return vs Nifty]))/_xlfn.STDEV.P(Table2[6M Return vs Nifty])</f>
        <v>0.11333335815342636</v>
      </c>
      <c r="M513">
        <v>-0.17814539019883099</v>
      </c>
      <c r="N513">
        <f>(Table2[[#This Row],[1W Return vs Nifty]]-AVERAGE(Table2[1W Return vs Nifty]))/_xlfn.STDEV.P(Table2[1W Return vs Nifty])</f>
        <v>0.61047300235606605</v>
      </c>
      <c r="O513">
        <v>4538.84</v>
      </c>
      <c r="P513">
        <v>4384.1501443921297</v>
      </c>
      <c r="Q513">
        <v>3954.9940447625499</v>
      </c>
      <c r="R513">
        <v>46.706945890395701</v>
      </c>
      <c r="S513" s="2">
        <f>(Table2[[#This Row],[Close Price]]-Table2[[#This Row],[20D EMA]])/Table2[[#This Row],[20D EMA]]</f>
        <v>-8.9009526663199484E-4</v>
      </c>
      <c r="T513" s="2">
        <f>(Table2[[#This Row],[Close Price]]-Table2[[#This Row],[50D EMA]])/Table2[[#This Row],[50D EMA]]</f>
        <v>3.4362385102291775E-2</v>
      </c>
      <c r="U513" s="2">
        <f>(Table2[[#This Row],[Close Price]]-Table2[[#This Row],[200D EMA]])/Table2[[#This Row],[200D EMA]]</f>
        <v>0.14660096795980401</v>
      </c>
      <c r="V513">
        <v>0.92220067307631004</v>
      </c>
      <c r="W513">
        <v>4441.3500000000004</v>
      </c>
      <c r="X513">
        <v>4577.3500000000004</v>
      </c>
      <c r="Y513">
        <v>4441.3500000000004</v>
      </c>
      <c r="Z513">
        <v>4577.3500000000004</v>
      </c>
      <c r="AA513">
        <v>4441.3500000000004</v>
      </c>
      <c r="AB513">
        <v>4670</v>
      </c>
      <c r="AC513" s="2">
        <f>(Table2[[#This Row],[Close Price]]/Table2[[#This Row],[Day Low]])-1</f>
        <v>2.1040899726434414E-2</v>
      </c>
      <c r="AD513" s="2">
        <f>(Table2[[#This Row],[Day High]]/Table2[[#This Row],[Close Price]])-1</f>
        <v>9.382993737320211E-3</v>
      </c>
      <c r="AE513" s="2">
        <f>(Table2[[#This Row],[Close Price]]/Table2[[#This Row],[Current Week Low]])-1</f>
        <v>2.1040899726434414E-2</v>
      </c>
      <c r="AF513" s="2">
        <f>(Table2[[#This Row],[Current Week High]]/Table2[[#This Row],[Close Price]])-1</f>
        <v>9.382993737320211E-3</v>
      </c>
      <c r="AG513" s="2">
        <f>(Table2[[#This Row],[Close Price]]/Table2[[#This Row],[Current Month Low]])-1</f>
        <v>2.1040899726434414E-2</v>
      </c>
      <c r="AH513" s="2">
        <f>(Table2[[#This Row],[Current Month High]]/Table2[[#This Row],[Close Price]])-1</f>
        <v>2.9813883743494696E-2</v>
      </c>
      <c r="AI513">
        <v>2.9813883743494598</v>
      </c>
      <c r="AJ513">
        <v>37.614177768336702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0.06</v>
      </c>
      <c r="AM513" t="s">
        <v>10507</v>
      </c>
      <c r="AN513">
        <v>-0.53</v>
      </c>
      <c r="AO513" t="s">
        <v>10506</v>
      </c>
      <c r="AP513">
        <v>-6.4476065365710003E-2</v>
      </c>
      <c r="AQ513">
        <f>(Table2[[#This Row],[Sharpe Ratio]]-AVERAGE(Table2[Sharpe Ratio]))/_xlfn.STDEV.P(Table2[Sharpe Ratio])</f>
        <v>-1.2809617470712646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-1.2553059707622838</v>
      </c>
      <c r="AS513">
        <f>_xlfn.RANK.AVG(Table2[[#This Row],[1Y Return vs Nifty Z-Score]],Table2[1Y Return vs Nifty Z-Score])</f>
        <v>507</v>
      </c>
      <c r="AT513">
        <f>_xlfn.RANK.AVG(Table2[[#This Row],[6M Return vs Nifty Z-Score]],Table2[6M Return vs Nifty Z-Score])</f>
        <v>286</v>
      </c>
      <c r="AU513">
        <f>_xlfn.RANK.AVG(Table2[[#This Row],[Sharpe Ratio Z-Score]],Table2[Sharpe Ratio Z-Score])</f>
        <v>653</v>
      </c>
      <c r="AV513">
        <f>(Table2[[#This Row],[Rank 1Y]]+Table2[[#This Row],[Rank 6M]]+Table2[[#This Row],[Rank Sharpe]])/3</f>
        <v>482</v>
      </c>
    </row>
    <row r="514" spans="1:48" x14ac:dyDescent="0.3">
      <c r="A514" t="s">
        <v>539</v>
      </c>
      <c r="B514" t="s">
        <v>540</v>
      </c>
      <c r="C514" t="s">
        <v>10461</v>
      </c>
      <c r="D514" t="s">
        <v>51</v>
      </c>
      <c r="E514">
        <v>36094.436472479902</v>
      </c>
      <c r="F514">
        <v>292.39999999999998</v>
      </c>
      <c r="G514">
        <v>-33.109438137813498</v>
      </c>
      <c r="H514">
        <f>(Table2[[#This Row],[1Y Return vs Nifty]]-AVERAGE(Table2[1Y Return vs Nifty]))/_xlfn.STDEV.P(Table2[1Y Return vs Nifty])</f>
        <v>-0.98533308922839591</v>
      </c>
      <c r="I514">
        <v>-9.2660637286344194</v>
      </c>
      <c r="J514">
        <f>(Table2[[#This Row],[1M Return vs Nifty]]-AVERAGE(Table2[1M Return vs Nifty]))/_xlfn.STDEV.P(Table2[1M Return vs Nifty])</f>
        <v>-0.70564703968205722</v>
      </c>
      <c r="K514">
        <v>-5.54094222059343</v>
      </c>
      <c r="L514">
        <f>(Table2[[#This Row],[6M Return vs Nifty]]-AVERAGE(Table2[6M Return vs Nifty]))/_xlfn.STDEV.P(Table2[6M Return vs Nifty])</f>
        <v>-0.45975669373590433</v>
      </c>
      <c r="M514">
        <v>-2.7087143106230398</v>
      </c>
      <c r="N514">
        <f>(Table2[[#This Row],[1W Return vs Nifty]]-AVERAGE(Table2[1W Return vs Nifty]))/_xlfn.STDEV.P(Table2[1W Return vs Nifty])</f>
        <v>-2.7072799117324568E-2</v>
      </c>
      <c r="O514">
        <v>297.16000000000003</v>
      </c>
      <c r="P514">
        <v>290.80050190221601</v>
      </c>
      <c r="Q514">
        <v>281.37497831304398</v>
      </c>
      <c r="R514">
        <v>38.075235576292002</v>
      </c>
      <c r="S514" s="2">
        <f>(Table2[[#This Row],[Close Price]]-Table2[[#This Row],[20D EMA]])/Table2[[#This Row],[20D EMA]]</f>
        <v>-1.6018306636155766E-2</v>
      </c>
      <c r="T514" s="2">
        <f>(Table2[[#This Row],[Close Price]]-Table2[[#This Row],[50D EMA]])/Table2[[#This Row],[50D EMA]]</f>
        <v>5.5003278444196377E-3</v>
      </c>
      <c r="U514" s="2">
        <f>(Table2[[#This Row],[Close Price]]-Table2[[#This Row],[200D EMA]])/Table2[[#This Row],[200D EMA]]</f>
        <v>3.9182665612469983E-2</v>
      </c>
      <c r="V514">
        <v>0.59553917306308302</v>
      </c>
      <c r="W514">
        <v>285.64999999999998</v>
      </c>
      <c r="X514">
        <v>292.85000000000002</v>
      </c>
      <c r="Y514">
        <v>285.64999999999998</v>
      </c>
      <c r="Z514">
        <v>292.85000000000002</v>
      </c>
      <c r="AA514">
        <v>285.64999999999998</v>
      </c>
      <c r="AB514">
        <v>309.25</v>
      </c>
      <c r="AC514" s="2">
        <f>(Table2[[#This Row],[Close Price]]/Table2[[#This Row],[Day Low]])-1</f>
        <v>2.3630316821284802E-2</v>
      </c>
      <c r="AD514" s="2">
        <f>(Table2[[#This Row],[Day High]]/Table2[[#This Row],[Close Price]])-1</f>
        <v>1.5389876880986808E-3</v>
      </c>
      <c r="AE514" s="2">
        <f>(Table2[[#This Row],[Close Price]]/Table2[[#This Row],[Current Week Low]])-1</f>
        <v>2.3630316821284802E-2</v>
      </c>
      <c r="AF514" s="2">
        <f>(Table2[[#This Row],[Current Week High]]/Table2[[#This Row],[Close Price]])-1</f>
        <v>1.5389876880986808E-3</v>
      </c>
      <c r="AG514" s="2">
        <f>(Table2[[#This Row],[Close Price]]/Table2[[#This Row],[Current Month Low]])-1</f>
        <v>2.3630316821284802E-2</v>
      </c>
      <c r="AH514" s="2">
        <f>(Table2[[#This Row],[Current Month High]]/Table2[[#This Row],[Close Price]])-1</f>
        <v>5.7626538987688214E-2</v>
      </c>
      <c r="AI514">
        <v>11.268809849521199</v>
      </c>
      <c r="AJ514">
        <v>23.1935959553402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0.02</v>
      </c>
      <c r="AM514" t="s">
        <v>10507</v>
      </c>
      <c r="AN514">
        <v>-3.63</v>
      </c>
      <c r="AO514" t="s">
        <v>10506</v>
      </c>
      <c r="AP514">
        <v>5.8551107082237999E-2</v>
      </c>
      <c r="AQ514">
        <f>(Table2[[#This Row],[Sharpe Ratio]]-AVERAGE(Table2[Sharpe Ratio]))/_xlfn.STDEV.P(Table2[Sharpe Ratio])</f>
        <v>0.11956739309473934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-2.0582422286689428</v>
      </c>
      <c r="AS514">
        <f>_xlfn.RANK.AVG(Table2[[#This Row],[1Y Return vs Nifty Z-Score]],Table2[1Y Return vs Nifty Z-Score])</f>
        <v>675</v>
      </c>
      <c r="AT514">
        <f>_xlfn.RANK.AVG(Table2[[#This Row],[6M Return vs Nifty Z-Score]],Table2[6M Return vs Nifty Z-Score])</f>
        <v>476</v>
      </c>
      <c r="AU514">
        <f>_xlfn.RANK.AVG(Table2[[#This Row],[Sharpe Ratio Z-Score]],Table2[Sharpe Ratio Z-Score])</f>
        <v>299</v>
      </c>
      <c r="AV514">
        <f>(Table2[[#This Row],[Rank 1Y]]+Table2[[#This Row],[Rank 6M]]+Table2[[#This Row],[Rank Sharpe]])/3</f>
        <v>483.33333333333331</v>
      </c>
    </row>
    <row r="515" spans="1:48" x14ac:dyDescent="0.3">
      <c r="A515" t="s">
        <v>1337</v>
      </c>
      <c r="B515" t="s">
        <v>1338</v>
      </c>
      <c r="C515" t="s">
        <v>10469</v>
      </c>
      <c r="D515" t="s">
        <v>238</v>
      </c>
      <c r="E515">
        <v>7923.6573817999997</v>
      </c>
      <c r="F515">
        <v>2053</v>
      </c>
      <c r="G515">
        <v>3.4381367767270801</v>
      </c>
      <c r="H515">
        <f>(Table2[[#This Row],[1Y Return vs Nifty]]-AVERAGE(Table2[1Y Return vs Nifty]))/_xlfn.STDEV.P(Table2[1Y Return vs Nifty])</f>
        <v>-0.48687836699707593</v>
      </c>
      <c r="I515">
        <v>-14.412404228133999</v>
      </c>
      <c r="J515">
        <f>(Table2[[#This Row],[1M Return vs Nifty]]-AVERAGE(Table2[1M Return vs Nifty]))/_xlfn.STDEV.P(Table2[1M Return vs Nifty])</f>
        <v>-1.2609115826614239</v>
      </c>
      <c r="K515">
        <v>4.0906825460387397</v>
      </c>
      <c r="L515">
        <f>(Table2[[#This Row],[6M Return vs Nifty]]-AVERAGE(Table2[6M Return vs Nifty]))/_xlfn.STDEV.P(Table2[6M Return vs Nifty])</f>
        <v>-0.14171772334748359</v>
      </c>
      <c r="M515">
        <v>-3.2109356888073601</v>
      </c>
      <c r="N515">
        <f>(Table2[[#This Row],[1W Return vs Nifty]]-AVERAGE(Table2[1W Return vs Nifty]))/_xlfn.STDEV.P(Table2[1W Return vs Nifty])</f>
        <v>-0.15360131548664707</v>
      </c>
      <c r="O515">
        <v>2151.25</v>
      </c>
      <c r="P515">
        <v>2188.5862954979398</v>
      </c>
      <c r="Q515">
        <v>1974.93984502737</v>
      </c>
      <c r="R515">
        <v>24.689958326294999</v>
      </c>
      <c r="S515" s="2">
        <f>(Table2[[#This Row],[Close Price]]-Table2[[#This Row],[20D EMA]])/Table2[[#This Row],[20D EMA]]</f>
        <v>-4.5671121441022658E-2</v>
      </c>
      <c r="T515" s="2">
        <f>(Table2[[#This Row],[Close Price]]-Table2[[#This Row],[50D EMA]])/Table2[[#This Row],[50D EMA]]</f>
        <v>-6.1951541859166966E-2</v>
      </c>
      <c r="U515" s="2">
        <f>(Table2[[#This Row],[Close Price]]-Table2[[#This Row],[200D EMA]])/Table2[[#This Row],[200D EMA]]</f>
        <v>3.952533297111549E-2</v>
      </c>
      <c r="V515">
        <v>0.319822247893987</v>
      </c>
      <c r="W515">
        <v>2005</v>
      </c>
      <c r="X515">
        <v>2065</v>
      </c>
      <c r="Y515">
        <v>2005</v>
      </c>
      <c r="Z515">
        <v>2065</v>
      </c>
      <c r="AA515">
        <v>2005</v>
      </c>
      <c r="AB515">
        <v>2313.75</v>
      </c>
      <c r="AC515" s="2">
        <f>(Table2[[#This Row],[Close Price]]/Table2[[#This Row],[Day Low]])-1</f>
        <v>2.394014962593527E-2</v>
      </c>
      <c r="AD515" s="2">
        <f>(Table2[[#This Row],[Day High]]/Table2[[#This Row],[Close Price]])-1</f>
        <v>5.8451047247929377E-3</v>
      </c>
      <c r="AE515" s="2">
        <f>(Table2[[#This Row],[Close Price]]/Table2[[#This Row],[Current Week Low]])-1</f>
        <v>2.394014962593527E-2</v>
      </c>
      <c r="AF515" s="2">
        <f>(Table2[[#This Row],[Current Week High]]/Table2[[#This Row],[Close Price]])-1</f>
        <v>5.8451047247929377E-3</v>
      </c>
      <c r="AG515" s="2">
        <f>(Table2[[#This Row],[Close Price]]/Table2[[#This Row],[Current Month Low]])-1</f>
        <v>2.394014962593527E-2</v>
      </c>
      <c r="AH515" s="2">
        <f>(Table2[[#This Row],[Current Month High]]/Table2[[#This Row],[Close Price]])-1</f>
        <v>0.12700925474914748</v>
      </c>
      <c r="AI515">
        <v>33.609352167559599</v>
      </c>
      <c r="AJ515">
        <v>40.433682194404497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-0.17</v>
      </c>
      <c r="AM515" t="s">
        <v>10506</v>
      </c>
      <c r="AN515">
        <v>-7.56</v>
      </c>
      <c r="AO515" t="s">
        <v>10506</v>
      </c>
      <c r="AP515">
        <v>-3.6406900214282001E-2</v>
      </c>
      <c r="AQ515">
        <f>(Table2[[#This Row],[Sharpe Ratio]]-AVERAGE(Table2[Sharpe Ratio]))/_xlfn.STDEV.P(Table2[Sharpe Ratio])</f>
        <v>-0.96142515241093041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471</v>
      </c>
      <c r="AT515">
        <f>_xlfn.RANK.AVG(Table2[[#This Row],[6M Return vs Nifty Z-Score]],Table2[6M Return vs Nifty Z-Score])</f>
        <v>371</v>
      </c>
      <c r="AU515">
        <f>_xlfn.RANK.AVG(Table2[[#This Row],[Sharpe Ratio Z-Score]],Table2[Sharpe Ratio Z-Score])</f>
        <v>608</v>
      </c>
      <c r="AV515">
        <f>(Table2[[#This Row],[Rank 1Y]]+Table2[[#This Row],[Rank 6M]]+Table2[[#This Row],[Rank Sharpe]])/3</f>
        <v>483.33333333333331</v>
      </c>
    </row>
    <row r="516" spans="1:48" x14ac:dyDescent="0.3">
      <c r="A516" t="s">
        <v>292</v>
      </c>
      <c r="B516" t="s">
        <v>293</v>
      </c>
      <c r="C516" t="s">
        <v>10461</v>
      </c>
      <c r="D516" t="s">
        <v>37</v>
      </c>
      <c r="E516">
        <v>91390.385431379997</v>
      </c>
      <c r="F516">
        <v>633.79999999999995</v>
      </c>
      <c r="G516">
        <v>-12.9749123314544</v>
      </c>
      <c r="H516">
        <f>(Table2[[#This Row],[1Y Return vs Nifty]]-AVERAGE(Table2[1Y Return vs Nifty]))/_xlfn.STDEV.P(Table2[1Y Return vs Nifty])</f>
        <v>-0.71072801648319572</v>
      </c>
      <c r="I516">
        <v>2.1364682707846701</v>
      </c>
      <c r="J516">
        <f>(Table2[[#This Row],[1M Return vs Nifty]]-AVERAGE(Table2[1M Return vs Nifty]))/_xlfn.STDEV.P(Table2[1M Return vs Nifty])</f>
        <v>0.52462944903467268</v>
      </c>
      <c r="K516">
        <v>18.576054556133499</v>
      </c>
      <c r="L516">
        <f>(Table2[[#This Row],[6M Return vs Nifty]]-AVERAGE(Table2[6M Return vs Nifty]))/_xlfn.STDEV.P(Table2[6M Return vs Nifty])</f>
        <v>0.33659335203244495</v>
      </c>
      <c r="M516">
        <v>-1.00401069748892</v>
      </c>
      <c r="N516">
        <f>(Table2[[#This Row],[1W Return vs Nifty]]-AVERAGE(Table2[1W Return vs Nifty]))/_xlfn.STDEV.P(Table2[1W Return vs Nifty])</f>
        <v>0.40240636761803084</v>
      </c>
      <c r="O516">
        <v>633.35</v>
      </c>
      <c r="P516">
        <v>611.14003019540996</v>
      </c>
      <c r="Q516">
        <v>569.49635662761898</v>
      </c>
      <c r="R516">
        <v>42.7518887231032</v>
      </c>
      <c r="S516" s="2">
        <f>(Table2[[#This Row],[Close Price]]-Table2[[#This Row],[20D EMA]])/Table2[[#This Row],[20D EMA]]</f>
        <v>7.1050761822046547E-4</v>
      </c>
      <c r="T516" s="2">
        <f>(Table2[[#This Row],[Close Price]]-Table2[[#This Row],[50D EMA]])/Table2[[#This Row],[50D EMA]]</f>
        <v>3.7078195969824694E-2</v>
      </c>
      <c r="U516" s="2">
        <f>(Table2[[#This Row],[Close Price]]-Table2[[#This Row],[200D EMA]])/Table2[[#This Row],[200D EMA]]</f>
        <v>0.11291317780006045</v>
      </c>
      <c r="V516">
        <v>0.96692940870695498</v>
      </c>
      <c r="W516">
        <v>631</v>
      </c>
      <c r="X516">
        <v>644.5</v>
      </c>
      <c r="Y516">
        <v>631</v>
      </c>
      <c r="Z516">
        <v>644.5</v>
      </c>
      <c r="AA516">
        <v>601.20000000000005</v>
      </c>
      <c r="AB516">
        <v>673.7</v>
      </c>
      <c r="AC516" s="2">
        <f>(Table2[[#This Row],[Close Price]]/Table2[[#This Row],[Day Low]])-1</f>
        <v>4.4374009508716394E-3</v>
      </c>
      <c r="AD516" s="2">
        <f>(Table2[[#This Row],[Day High]]/Table2[[#This Row],[Close Price]])-1</f>
        <v>1.688229725465451E-2</v>
      </c>
      <c r="AE516" s="2">
        <f>(Table2[[#This Row],[Close Price]]/Table2[[#This Row],[Current Week Low]])-1</f>
        <v>4.4374009508716394E-3</v>
      </c>
      <c r="AF516" s="2">
        <f>(Table2[[#This Row],[Current Week High]]/Table2[[#This Row],[Close Price]])-1</f>
        <v>1.688229725465451E-2</v>
      </c>
      <c r="AG516" s="2">
        <f>(Table2[[#This Row],[Close Price]]/Table2[[#This Row],[Current Month Low]])-1</f>
        <v>5.4224883566200699E-2</v>
      </c>
      <c r="AH516" s="2">
        <f>(Table2[[#This Row],[Current Month High]]/Table2[[#This Row],[Close Price]])-1</f>
        <v>6.2953613127169517E-2</v>
      </c>
      <c r="AI516">
        <v>6.2953613127169499</v>
      </c>
      <c r="AJ516">
        <v>36.7569317078433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0.02</v>
      </c>
      <c r="AM516" t="s">
        <v>10507</v>
      </c>
      <c r="AN516">
        <v>-0.09</v>
      </c>
      <c r="AO516" t="s">
        <v>10506</v>
      </c>
      <c r="AP516">
        <v>-6.2104523555357997E-2</v>
      </c>
      <c r="AQ516">
        <f>(Table2[[#This Row],[Sharpe Ratio]]-AVERAGE(Table2[Sharpe Ratio]))/_xlfn.STDEV.P(Table2[Sharpe Ratio])</f>
        <v>-1.2539643501025155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-0.70106319790056271</v>
      </c>
      <c r="AS516">
        <f>_xlfn.RANK.AVG(Table2[[#This Row],[1Y Return vs Nifty Z-Score]],Table2[1Y Return vs Nifty Z-Score])</f>
        <v>575</v>
      </c>
      <c r="AT516">
        <f>_xlfn.RANK.AVG(Table2[[#This Row],[6M Return vs Nifty Z-Score]],Table2[6M Return vs Nifty Z-Score])</f>
        <v>227</v>
      </c>
      <c r="AU516">
        <f>_xlfn.RANK.AVG(Table2[[#This Row],[Sharpe Ratio Z-Score]],Table2[Sharpe Ratio Z-Score])</f>
        <v>649</v>
      </c>
      <c r="AV516">
        <f>(Table2[[#This Row],[Rank 1Y]]+Table2[[#This Row],[Rank 6M]]+Table2[[#This Row],[Rank Sharpe]])/3</f>
        <v>483.66666666666669</v>
      </c>
    </row>
    <row r="517" spans="1:48" x14ac:dyDescent="0.3">
      <c r="A517" t="s">
        <v>882</v>
      </c>
      <c r="B517" t="s">
        <v>883</v>
      </c>
      <c r="C517" t="s">
        <v>10466</v>
      </c>
      <c r="D517" t="s">
        <v>291</v>
      </c>
      <c r="E517">
        <v>16940.281952159999</v>
      </c>
      <c r="F517">
        <v>2116.8000000000002</v>
      </c>
      <c r="G517">
        <v>-13.0982088903384</v>
      </c>
      <c r="H517">
        <f>(Table2[[#This Row],[1Y Return vs Nifty]]-AVERAGE(Table2[1Y Return vs Nifty]))/_xlfn.STDEV.P(Table2[1Y Return vs Nifty])</f>
        <v>-0.7124095986990967</v>
      </c>
      <c r="I517">
        <v>-0.807527793582275</v>
      </c>
      <c r="J517">
        <f>(Table2[[#This Row],[1M Return vs Nifty]]-AVERAGE(Table2[1M Return vs Nifty]))/_xlfn.STDEV.P(Table2[1M Return vs Nifty])</f>
        <v>0.20698691656471258</v>
      </c>
      <c r="K517">
        <v>-8.6795462342078995</v>
      </c>
      <c r="L517">
        <f>(Table2[[#This Row],[6M Return vs Nifty]]-AVERAGE(Table2[6M Return vs Nifty]))/_xlfn.STDEV.P(Table2[6M Return vs Nifty])</f>
        <v>-0.56339428481036902</v>
      </c>
      <c r="M517">
        <v>-1.0663876414181399</v>
      </c>
      <c r="N517">
        <f>(Table2[[#This Row],[1W Return vs Nifty]]-AVERAGE(Table2[1W Return vs Nifty]))/_xlfn.STDEV.P(Table2[1W Return vs Nifty])</f>
        <v>0.38669126166306295</v>
      </c>
      <c r="O517">
        <v>2104.4299999999998</v>
      </c>
      <c r="P517">
        <v>2053.4528329923701</v>
      </c>
      <c r="Q517">
        <v>1979.8724663980699</v>
      </c>
      <c r="R517">
        <v>49.180186240347702</v>
      </c>
      <c r="S517" s="2">
        <f>(Table2[[#This Row],[Close Price]]-Table2[[#This Row],[20D EMA]])/Table2[[#This Row],[20D EMA]]</f>
        <v>5.8780762486755778E-3</v>
      </c>
      <c r="T517" s="2">
        <f>(Table2[[#This Row],[Close Price]]-Table2[[#This Row],[50D EMA]])/Table2[[#This Row],[50D EMA]]</f>
        <v>3.0849097670930279E-2</v>
      </c>
      <c r="U517" s="2">
        <f>(Table2[[#This Row],[Close Price]]-Table2[[#This Row],[200D EMA]])/Table2[[#This Row],[200D EMA]]</f>
        <v>6.9159774644999686E-2</v>
      </c>
      <c r="V517">
        <v>1.26252063692359</v>
      </c>
      <c r="W517">
        <v>2085.5500000000002</v>
      </c>
      <c r="X517">
        <v>2145.0500000000002</v>
      </c>
      <c r="Y517">
        <v>2085.5500000000002</v>
      </c>
      <c r="Z517">
        <v>2145.0500000000002</v>
      </c>
      <c r="AA517">
        <v>2080</v>
      </c>
      <c r="AB517">
        <v>2193.9</v>
      </c>
      <c r="AC517" s="2">
        <f>(Table2[[#This Row],[Close Price]]/Table2[[#This Row],[Day Low]])-1</f>
        <v>1.4984056963391001E-2</v>
      </c>
      <c r="AD517" s="2">
        <f>(Table2[[#This Row],[Day High]]/Table2[[#This Row],[Close Price]])-1</f>
        <v>1.3345616024187379E-2</v>
      </c>
      <c r="AE517" s="2">
        <f>(Table2[[#This Row],[Close Price]]/Table2[[#This Row],[Current Week Low]])-1</f>
        <v>1.4984056963391001E-2</v>
      </c>
      <c r="AF517" s="2">
        <f>(Table2[[#This Row],[Current Week High]]/Table2[[#This Row],[Close Price]])-1</f>
        <v>1.3345616024187379E-2</v>
      </c>
      <c r="AG517" s="2">
        <f>(Table2[[#This Row],[Close Price]]/Table2[[#This Row],[Current Month Low]])-1</f>
        <v>1.7692307692307674E-2</v>
      </c>
      <c r="AH517" s="2">
        <f>(Table2[[#This Row],[Current Month High]]/Table2[[#This Row],[Close Price]])-1</f>
        <v>3.6422902494331E-2</v>
      </c>
      <c r="AI517">
        <v>11.318972033257699</v>
      </c>
      <c r="AJ517">
        <v>20.96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-0.01</v>
      </c>
      <c r="AM517" t="s">
        <v>10506</v>
      </c>
      <c r="AN517">
        <v>-0.25</v>
      </c>
      <c r="AO517" t="s">
        <v>10506</v>
      </c>
      <c r="AP517">
        <v>3.6879489036287003E-2</v>
      </c>
      <c r="AQ517">
        <f>(Table2[[#This Row],[Sharpe Ratio]]-AVERAGE(Table2[Sharpe Ratio]))/_xlfn.STDEV.P(Table2[Sharpe Ratio])</f>
        <v>-0.12714015926117153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-0.80926586454286187</v>
      </c>
      <c r="AS517">
        <f>_xlfn.RANK.AVG(Table2[[#This Row],[1Y Return vs Nifty Z-Score]],Table2[1Y Return vs Nifty Z-Score])</f>
        <v>576</v>
      </c>
      <c r="AT517">
        <f>_xlfn.RANK.AVG(Table2[[#This Row],[6M Return vs Nifty Z-Score]],Table2[6M Return vs Nifty Z-Score])</f>
        <v>510</v>
      </c>
      <c r="AU517">
        <f>_xlfn.RANK.AVG(Table2[[#This Row],[Sharpe Ratio Z-Score]],Table2[Sharpe Ratio Z-Score])</f>
        <v>369</v>
      </c>
      <c r="AV517">
        <f>(Table2[[#This Row],[Rank 1Y]]+Table2[[#This Row],[Rank 6M]]+Table2[[#This Row],[Rank Sharpe]])/3</f>
        <v>485</v>
      </c>
    </row>
    <row r="518" spans="1:48" x14ac:dyDescent="0.3">
      <c r="A518" t="s">
        <v>1573</v>
      </c>
      <c r="B518" t="s">
        <v>1574</v>
      </c>
      <c r="C518" t="s">
        <v>10475</v>
      </c>
      <c r="D518" t="s">
        <v>271</v>
      </c>
      <c r="E518">
        <v>5741.29903104</v>
      </c>
      <c r="F518">
        <v>781.8</v>
      </c>
      <c r="G518">
        <v>-6.2459018346401702</v>
      </c>
      <c r="H518">
        <f>(Table2[[#This Row],[1Y Return vs Nifty]]-AVERAGE(Table2[1Y Return vs Nifty]))/_xlfn.STDEV.P(Table2[1Y Return vs Nifty])</f>
        <v>-0.61895429234625632</v>
      </c>
      <c r="I518">
        <v>-5.8632928685359103</v>
      </c>
      <c r="J518">
        <f>(Table2[[#This Row],[1M Return vs Nifty]]-AVERAGE(Table2[1M Return vs Nifty]))/_xlfn.STDEV.P(Table2[1M Return vs Nifty])</f>
        <v>-0.33850498861104267</v>
      </c>
      <c r="K518">
        <v>-10.5656104031877</v>
      </c>
      <c r="L518">
        <f>(Table2[[#This Row],[6M Return vs Nifty]]-AVERAGE(Table2[6M Return vs Nifty]))/_xlfn.STDEV.P(Table2[6M Return vs Nifty])</f>
        <v>-0.62567265641667591</v>
      </c>
      <c r="M518">
        <v>-1.28995424667009</v>
      </c>
      <c r="N518">
        <f>(Table2[[#This Row],[1W Return vs Nifty]]-AVERAGE(Table2[1W Return vs Nifty]))/_xlfn.STDEV.P(Table2[1W Return vs Nifty])</f>
        <v>0.33036639756722708</v>
      </c>
      <c r="O518">
        <v>777.99</v>
      </c>
      <c r="P518">
        <v>776.42232104297796</v>
      </c>
      <c r="Q518">
        <v>760.51775060594105</v>
      </c>
      <c r="R518">
        <v>55.066313169400999</v>
      </c>
      <c r="S518" s="2">
        <f>(Table2[[#This Row],[Close Price]]-Table2[[#This Row],[20D EMA]])/Table2[[#This Row],[20D EMA]]</f>
        <v>4.8972351829714329E-3</v>
      </c>
      <c r="T518" s="2">
        <f>(Table2[[#This Row],[Close Price]]-Table2[[#This Row],[50D EMA]])/Table2[[#This Row],[50D EMA]]</f>
        <v>6.9262292070610418E-3</v>
      </c>
      <c r="U518" s="2">
        <f>(Table2[[#This Row],[Close Price]]-Table2[[#This Row],[200D EMA]])/Table2[[#This Row],[200D EMA]]</f>
        <v>2.7983895677783085E-2</v>
      </c>
      <c r="V518">
        <v>0.86336997802757098</v>
      </c>
      <c r="W518">
        <v>752.15</v>
      </c>
      <c r="X518">
        <v>793</v>
      </c>
      <c r="Y518">
        <v>752.15</v>
      </c>
      <c r="Z518">
        <v>793</v>
      </c>
      <c r="AA518">
        <v>752.15</v>
      </c>
      <c r="AB518">
        <v>807.9</v>
      </c>
      <c r="AC518" s="2">
        <f>(Table2[[#This Row],[Close Price]]/Table2[[#This Row],[Day Low]])-1</f>
        <v>3.9420328391942983E-2</v>
      </c>
      <c r="AD518" s="2">
        <f>(Table2[[#This Row],[Day High]]/Table2[[#This Row],[Close Price]])-1</f>
        <v>1.4325914556152508E-2</v>
      </c>
      <c r="AE518" s="2">
        <f>(Table2[[#This Row],[Close Price]]/Table2[[#This Row],[Current Week Low]])-1</f>
        <v>3.9420328391942983E-2</v>
      </c>
      <c r="AF518" s="2">
        <f>(Table2[[#This Row],[Current Week High]]/Table2[[#This Row],[Close Price]])-1</f>
        <v>1.4325914556152508E-2</v>
      </c>
      <c r="AG518" s="2">
        <f>(Table2[[#This Row],[Close Price]]/Table2[[#This Row],[Current Month Low]])-1</f>
        <v>3.9420328391942983E-2</v>
      </c>
      <c r="AH518" s="2">
        <f>(Table2[[#This Row],[Current Month High]]/Table2[[#This Row],[Close Price]])-1</f>
        <v>3.3384497313891037E-2</v>
      </c>
      <c r="AI518">
        <v>11.128165771297001</v>
      </c>
      <c r="AJ518">
        <v>25.489566613162101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-0.05</v>
      </c>
      <c r="AM518" t="s">
        <v>10506</v>
      </c>
      <c r="AN518">
        <v>-0.57999999999999996</v>
      </c>
      <c r="AO518" t="s">
        <v>10506</v>
      </c>
      <c r="AP518">
        <v>3.4340200308404997E-2</v>
      </c>
      <c r="AQ518">
        <f>(Table2[[#This Row],[Sharpe Ratio]]-AVERAGE(Table2[Sharpe Ratio]))/_xlfn.STDEV.P(Table2[Sharpe Ratio])</f>
        <v>-0.15604717051674175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-1.4088127103234895</v>
      </c>
      <c r="AS518">
        <f>_xlfn.RANK.AVG(Table2[[#This Row],[1Y Return vs Nifty Z-Score]],Table2[1Y Return vs Nifty Z-Score])</f>
        <v>548</v>
      </c>
      <c r="AT518">
        <f>_xlfn.RANK.AVG(Table2[[#This Row],[6M Return vs Nifty Z-Score]],Table2[6M Return vs Nifty Z-Score])</f>
        <v>532</v>
      </c>
      <c r="AU518">
        <f>_xlfn.RANK.AVG(Table2[[#This Row],[Sharpe Ratio Z-Score]],Table2[Sharpe Ratio Z-Score])</f>
        <v>379</v>
      </c>
      <c r="AV518">
        <f>(Table2[[#This Row],[Rank 1Y]]+Table2[[#This Row],[Rank 6M]]+Table2[[#This Row],[Rank Sharpe]])/3</f>
        <v>486.33333333333331</v>
      </c>
    </row>
    <row r="519" spans="1:48" x14ac:dyDescent="0.3">
      <c r="A519" t="s">
        <v>1638</v>
      </c>
      <c r="B519" t="s">
        <v>1639</v>
      </c>
      <c r="C519" t="s">
        <v>10465</v>
      </c>
      <c r="D519" t="s">
        <v>204</v>
      </c>
      <c r="E519">
        <v>4947.3465213849904</v>
      </c>
      <c r="F519">
        <v>124.01</v>
      </c>
      <c r="G519">
        <v>-9.9392064662382609</v>
      </c>
      <c r="H519">
        <f>(Table2[[#This Row],[1Y Return vs Nifty]]-AVERAGE(Table2[1Y Return vs Nifty]))/_xlfn.STDEV.P(Table2[1Y Return vs Nifty])</f>
        <v>-0.6693254903960193</v>
      </c>
      <c r="I519">
        <v>-7.5597021135098297</v>
      </c>
      <c r="J519">
        <f>(Table2[[#This Row],[1M Return vs Nifty]]-AVERAGE(Table2[1M Return vs Nifty]))/_xlfn.STDEV.P(Table2[1M Return vs Nifty])</f>
        <v>-0.52153910852751728</v>
      </c>
      <c r="K519">
        <v>-0.106785931620233</v>
      </c>
      <c r="L519">
        <f>(Table2[[#This Row],[6M Return vs Nifty]]-AVERAGE(Table2[6M Return vs Nifty]))/_xlfn.STDEV.P(Table2[6M Return vs Nifty])</f>
        <v>-0.28031931811655586</v>
      </c>
      <c r="M519">
        <v>-1.31216448847351</v>
      </c>
      <c r="N519">
        <f>(Table2[[#This Row],[1W Return vs Nifty]]-AVERAGE(Table2[1W Return vs Nifty]))/_xlfn.STDEV.P(Table2[1W Return vs Nifty])</f>
        <v>0.32477079955873439</v>
      </c>
      <c r="O519">
        <v>126.39</v>
      </c>
      <c r="P519">
        <v>126.933659714811</v>
      </c>
      <c r="Q519">
        <v>122.080731862862</v>
      </c>
      <c r="R519">
        <v>37.131922145164403</v>
      </c>
      <c r="S519" s="2">
        <f>(Table2[[#This Row],[Close Price]]-Table2[[#This Row],[20D EMA]])/Table2[[#This Row],[20D EMA]]</f>
        <v>-1.8830603687000517E-2</v>
      </c>
      <c r="T519" s="2">
        <f>(Table2[[#This Row],[Close Price]]-Table2[[#This Row],[50D EMA]])/Table2[[#This Row],[50D EMA]]</f>
        <v>-2.3032974243236554E-2</v>
      </c>
      <c r="U519" s="2">
        <f>(Table2[[#This Row],[Close Price]]-Table2[[#This Row],[200D EMA]])/Table2[[#This Row],[200D EMA]]</f>
        <v>1.580321568931313E-2</v>
      </c>
      <c r="V519">
        <v>0.78746141870251896</v>
      </c>
      <c r="W519">
        <v>122.28</v>
      </c>
      <c r="X519">
        <v>125.71</v>
      </c>
      <c r="Y519">
        <v>122.28</v>
      </c>
      <c r="Z519">
        <v>125.71</v>
      </c>
      <c r="AA519">
        <v>122.01</v>
      </c>
      <c r="AB519">
        <v>131.4</v>
      </c>
      <c r="AC519" s="2">
        <f>(Table2[[#This Row],[Close Price]]/Table2[[#This Row],[Day Low]])-1</f>
        <v>1.4147857376513029E-2</v>
      </c>
      <c r="AD519" s="2">
        <f>(Table2[[#This Row],[Day High]]/Table2[[#This Row],[Close Price]])-1</f>
        <v>1.3708571889363697E-2</v>
      </c>
      <c r="AE519" s="2">
        <f>(Table2[[#This Row],[Close Price]]/Table2[[#This Row],[Current Week Low]])-1</f>
        <v>1.4147857376513029E-2</v>
      </c>
      <c r="AF519" s="2">
        <f>(Table2[[#This Row],[Current Week High]]/Table2[[#This Row],[Close Price]])-1</f>
        <v>1.3708571889363697E-2</v>
      </c>
      <c r="AG519" s="2">
        <f>(Table2[[#This Row],[Close Price]]/Table2[[#This Row],[Current Month Low]])-1</f>
        <v>1.6392099008277983E-2</v>
      </c>
      <c r="AH519" s="2">
        <f>(Table2[[#This Row],[Current Month High]]/Table2[[#This Row],[Close Price]])-1</f>
        <v>5.9591968389645977E-2</v>
      </c>
      <c r="AI519">
        <v>16.119667768728299</v>
      </c>
      <c r="AJ519">
        <v>21.1626770884221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-0.2</v>
      </c>
      <c r="AM519" t="s">
        <v>10506</v>
      </c>
      <c r="AN519">
        <v>-0.72</v>
      </c>
      <c r="AO519" t="s">
        <v>10506</v>
      </c>
      <c r="AP519">
        <v>2.7115106724500001E-3</v>
      </c>
      <c r="AQ519">
        <f>(Table2[[#This Row],[Sharpe Ratio]]-AVERAGE(Table2[Sharpe Ratio]))/_xlfn.STDEV.P(Table2[Sharpe Ratio])</f>
        <v>-0.51610503918931638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563</v>
      </c>
      <c r="AT519">
        <f>_xlfn.RANK.AVG(Table2[[#This Row],[6M Return vs Nifty Z-Score]],Table2[6M Return vs Nifty Z-Score])</f>
        <v>420</v>
      </c>
      <c r="AU519">
        <f>_xlfn.RANK.AVG(Table2[[#This Row],[Sharpe Ratio Z-Score]],Table2[Sharpe Ratio Z-Score])</f>
        <v>477</v>
      </c>
      <c r="AV519">
        <f>(Table2[[#This Row],[Rank 1Y]]+Table2[[#This Row],[Rank 6M]]+Table2[[#This Row],[Rank Sharpe]])/3</f>
        <v>486.66666666666669</v>
      </c>
    </row>
    <row r="520" spans="1:48" x14ac:dyDescent="0.3">
      <c r="A520" t="s">
        <v>1874</v>
      </c>
      <c r="B520" t="s">
        <v>1875</v>
      </c>
      <c r="C520" t="s">
        <v>10466</v>
      </c>
      <c r="D520" t="s">
        <v>62</v>
      </c>
      <c r="E520">
        <v>3608.2589088149998</v>
      </c>
      <c r="F520">
        <v>144.87</v>
      </c>
      <c r="G520">
        <v>41.342265946789503</v>
      </c>
      <c r="H520">
        <f>(Table2[[#This Row],[1Y Return vs Nifty]]-AVERAGE(Table2[1Y Return vs Nifty]))/_xlfn.STDEV.P(Table2[1Y Return vs Nifty])</f>
        <v>3.0077743526325793E-2</v>
      </c>
      <c r="I520">
        <v>11.218397520422901</v>
      </c>
      <c r="J520">
        <f>(Table2[[#This Row],[1M Return vs Nifty]]-AVERAGE(Table2[1M Return vs Nifty]))/_xlfn.STDEV.P(Table2[1M Return vs Nifty])</f>
        <v>1.504524443285767</v>
      </c>
      <c r="K520">
        <v>-7.0558476660208296</v>
      </c>
      <c r="L520">
        <f>(Table2[[#This Row],[6M Return vs Nifty]]-AVERAGE(Table2[6M Return vs Nifty]))/_xlfn.STDEV.P(Table2[6M Return vs Nifty])</f>
        <v>-0.50977929945126488</v>
      </c>
      <c r="M520">
        <v>2.8619441067786799</v>
      </c>
      <c r="N520">
        <f>(Table2[[#This Row],[1W Return vs Nifty]]-AVERAGE(Table2[1W Return vs Nifty]))/_xlfn.STDEV.P(Table2[1W Return vs Nifty])</f>
        <v>1.3763862637014463</v>
      </c>
      <c r="O520">
        <v>133.01</v>
      </c>
      <c r="P520">
        <v>126.04042633430301</v>
      </c>
      <c r="Q520">
        <v>118.298114090247</v>
      </c>
      <c r="R520">
        <v>69.553903440185096</v>
      </c>
      <c r="S520" s="2">
        <f>(Table2[[#This Row],[Close Price]]-Table2[[#This Row],[20D EMA]])/Table2[[#This Row],[20D EMA]]</f>
        <v>8.9166228103150252E-2</v>
      </c>
      <c r="T520" s="2">
        <f>(Table2[[#This Row],[Close Price]]-Table2[[#This Row],[50D EMA]])/Table2[[#This Row],[50D EMA]]</f>
        <v>0.14939312896129395</v>
      </c>
      <c r="U520" s="2">
        <f>(Table2[[#This Row],[Close Price]]-Table2[[#This Row],[200D EMA]])/Table2[[#This Row],[200D EMA]]</f>
        <v>0.22461800100618601</v>
      </c>
      <c r="V520">
        <v>2.3183519556876702</v>
      </c>
      <c r="W520">
        <v>136.07</v>
      </c>
      <c r="X520">
        <v>148.75</v>
      </c>
      <c r="Y520">
        <v>136.07</v>
      </c>
      <c r="Z520">
        <v>148.75</v>
      </c>
      <c r="AA520">
        <v>116.8</v>
      </c>
      <c r="AB520">
        <v>149.69999999999999</v>
      </c>
      <c r="AC520" s="2">
        <f>(Table2[[#This Row],[Close Price]]/Table2[[#This Row],[Day Low]])-1</f>
        <v>6.4672594987873921E-2</v>
      </c>
      <c r="AD520" s="2">
        <f>(Table2[[#This Row],[Day High]]/Table2[[#This Row],[Close Price]])-1</f>
        <v>2.6782632705183884E-2</v>
      </c>
      <c r="AE520" s="2">
        <f>(Table2[[#This Row],[Close Price]]/Table2[[#This Row],[Current Week Low]])-1</f>
        <v>6.4672594987873921E-2</v>
      </c>
      <c r="AF520" s="2">
        <f>(Table2[[#This Row],[Current Week High]]/Table2[[#This Row],[Close Price]])-1</f>
        <v>2.6782632705183884E-2</v>
      </c>
      <c r="AG520" s="2">
        <f>(Table2[[#This Row],[Close Price]]/Table2[[#This Row],[Current Month Low]])-1</f>
        <v>0.24032534246575343</v>
      </c>
      <c r="AH520" s="2">
        <f>(Table2[[#This Row],[Current Month High]]/Table2[[#This Row],[Close Price]])-1</f>
        <v>3.3340236073721163E-2</v>
      </c>
      <c r="AI520">
        <v>7.3376130323738504</v>
      </c>
      <c r="AJ520">
        <v>67.6736111111111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</v>
      </c>
      <c r="AM520" t="s">
        <v>10507</v>
      </c>
      <c r="AN520">
        <v>14.93</v>
      </c>
      <c r="AO520" t="s">
        <v>10507</v>
      </c>
      <c r="AP520">
        <v>-8.3556367254099997E-2</v>
      </c>
      <c r="AQ520">
        <f>(Table2[[#This Row],[Sharpe Ratio]]-AVERAGE(Table2[Sharpe Ratio]))/_xlfn.STDEV.P(Table2[Sharpe Ratio])</f>
        <v>-1.4981700130676301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0.90303913799464408</v>
      </c>
      <c r="AS520">
        <f>_xlfn.RANK.AVG(Table2[[#This Row],[1Y Return vs Nifty Z-Score]],Table2[1Y Return vs Nifty Z-Score])</f>
        <v>277</v>
      </c>
      <c r="AT520">
        <f>_xlfn.RANK.AVG(Table2[[#This Row],[6M Return vs Nifty Z-Score]],Table2[6M Return vs Nifty Z-Score])</f>
        <v>495</v>
      </c>
      <c r="AU520">
        <f>_xlfn.RANK.AVG(Table2[[#This Row],[Sharpe Ratio Z-Score]],Table2[Sharpe Ratio Z-Score])</f>
        <v>690</v>
      </c>
      <c r="AV520">
        <f>(Table2[[#This Row],[Rank 1Y]]+Table2[[#This Row],[Rank 6M]]+Table2[[#This Row],[Rank Sharpe]])/3</f>
        <v>487.33333333333331</v>
      </c>
    </row>
    <row r="521" spans="1:48" x14ac:dyDescent="0.3">
      <c r="A521" t="s">
        <v>1507</v>
      </c>
      <c r="B521" t="s">
        <v>1508</v>
      </c>
      <c r="C521" t="s">
        <v>10471</v>
      </c>
      <c r="D521" t="s">
        <v>1509</v>
      </c>
      <c r="E521">
        <v>6342.8199477500002</v>
      </c>
      <c r="F521">
        <v>467.5</v>
      </c>
      <c r="G521">
        <v>-2.0662302053532402</v>
      </c>
      <c r="H521">
        <f>(Table2[[#This Row],[1Y Return vs Nifty]]-AVERAGE(Table2[1Y Return vs Nifty]))/_xlfn.STDEV.P(Table2[1Y Return vs Nifty])</f>
        <v>-0.5619497697242789</v>
      </c>
      <c r="I521">
        <v>-4.2579520671305104</v>
      </c>
      <c r="J521">
        <f>(Table2[[#This Row],[1M Return vs Nifty]]-AVERAGE(Table2[1M Return vs Nifty]))/_xlfn.STDEV.P(Table2[1M Return vs Nifty])</f>
        <v>-0.16529670079853273</v>
      </c>
      <c r="K521">
        <v>-2.8482171663828901</v>
      </c>
      <c r="L521">
        <f>(Table2[[#This Row],[6M Return vs Nifty]]-AVERAGE(Table2[6M Return vs Nifty]))/_xlfn.STDEV.P(Table2[6M Return vs Nifty])</f>
        <v>-0.37084215184603442</v>
      </c>
      <c r="M521">
        <v>1.1065362131415799</v>
      </c>
      <c r="N521">
        <f>(Table2[[#This Row],[1W Return vs Nifty]]-AVERAGE(Table2[1W Return vs Nifty]))/_xlfn.STDEV.P(Table2[1W Return vs Nifty])</f>
        <v>0.93413277539338102</v>
      </c>
      <c r="O521">
        <v>462.04</v>
      </c>
      <c r="P521">
        <v>461.09716019144599</v>
      </c>
      <c r="Q521">
        <v>444.16534290927501</v>
      </c>
      <c r="R521">
        <v>53.200511025807899</v>
      </c>
      <c r="S521" s="2">
        <f>(Table2[[#This Row],[Close Price]]-Table2[[#This Row],[20D EMA]])/Table2[[#This Row],[20D EMA]]</f>
        <v>1.1817158687559474E-2</v>
      </c>
      <c r="T521" s="2">
        <f>(Table2[[#This Row],[Close Price]]-Table2[[#This Row],[50D EMA]])/Table2[[#This Row],[50D EMA]]</f>
        <v>1.3886096817199153E-2</v>
      </c>
      <c r="U521" s="2">
        <f>(Table2[[#This Row],[Close Price]]-Table2[[#This Row],[200D EMA]])/Table2[[#This Row],[200D EMA]]</f>
        <v>5.253596991130241E-2</v>
      </c>
      <c r="V521">
        <v>0.897812103892767</v>
      </c>
      <c r="W521">
        <v>462.3</v>
      </c>
      <c r="X521">
        <v>474</v>
      </c>
      <c r="Y521">
        <v>462.3</v>
      </c>
      <c r="Z521">
        <v>474</v>
      </c>
      <c r="AA521">
        <v>443.05</v>
      </c>
      <c r="AB521">
        <v>496</v>
      </c>
      <c r="AC521" s="2">
        <f>(Table2[[#This Row],[Close Price]]/Table2[[#This Row],[Day Low]])-1</f>
        <v>1.1248107289638654E-2</v>
      </c>
      <c r="AD521" s="2">
        <f>(Table2[[#This Row],[Day High]]/Table2[[#This Row],[Close Price]])-1</f>
        <v>1.3903743315508033E-2</v>
      </c>
      <c r="AE521" s="2">
        <f>(Table2[[#This Row],[Close Price]]/Table2[[#This Row],[Current Week Low]])-1</f>
        <v>1.1248107289638654E-2</v>
      </c>
      <c r="AF521" s="2">
        <f>(Table2[[#This Row],[Current Week High]]/Table2[[#This Row],[Close Price]])-1</f>
        <v>1.3903743315508033E-2</v>
      </c>
      <c r="AG521" s="2">
        <f>(Table2[[#This Row],[Close Price]]/Table2[[#This Row],[Current Month Low]])-1</f>
        <v>5.5185644961065261E-2</v>
      </c>
      <c r="AH521" s="2">
        <f>(Table2[[#This Row],[Current Month High]]/Table2[[#This Row],[Close Price]])-1</f>
        <v>6.0962566844919852E-2</v>
      </c>
      <c r="AI521">
        <v>23.401069518716501</v>
      </c>
      <c r="AJ521">
        <v>36.5761028337715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-0.18</v>
      </c>
      <c r="AM521" t="s">
        <v>10506</v>
      </c>
      <c r="AN521">
        <v>0.95</v>
      </c>
      <c r="AO521" t="s">
        <v>10507</v>
      </c>
      <c r="AQ521">
        <f>(Table2[[#This Row],[Sharpe Ratio]]-AVERAGE(Table2[Sharpe Ratio]))/_xlfn.STDEV.P(Table2[Sharpe Ratio])</f>
        <v>-0.54697260799606973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-0.71092845497153467</v>
      </c>
      <c r="AS521">
        <f>_xlfn.RANK.AVG(Table2[[#This Row],[1Y Return vs Nifty Z-Score]],Table2[1Y Return vs Nifty Z-Score])</f>
        <v>516</v>
      </c>
      <c r="AT521">
        <f>_xlfn.RANK.AVG(Table2[[#This Row],[6M Return vs Nifty Z-Score]],Table2[6M Return vs Nifty Z-Score])</f>
        <v>442</v>
      </c>
      <c r="AU521">
        <f>_xlfn.RANK.AVG(Table2[[#This Row],[Sharpe Ratio Z-Score]],Table2[Sharpe Ratio Z-Score])</f>
        <v>504.5</v>
      </c>
      <c r="AV521">
        <f>(Table2[[#This Row],[Rank 1Y]]+Table2[[#This Row],[Rank 6M]]+Table2[[#This Row],[Rank Sharpe]])/3</f>
        <v>487.5</v>
      </c>
    </row>
    <row r="522" spans="1:48" x14ac:dyDescent="0.3">
      <c r="A522" t="s">
        <v>828</v>
      </c>
      <c r="B522" t="s">
        <v>829</v>
      </c>
      <c r="C522" t="s">
        <v>10472</v>
      </c>
      <c r="D522" t="s">
        <v>382</v>
      </c>
      <c r="E522">
        <v>18580.989196390001</v>
      </c>
      <c r="F522">
        <v>7830.85</v>
      </c>
      <c r="G522">
        <v>-15.6818854000381</v>
      </c>
      <c r="H522">
        <f>(Table2[[#This Row],[1Y Return vs Nifty]]-AVERAGE(Table2[1Y Return vs Nifty]))/_xlfn.STDEV.P(Table2[1Y Return vs Nifty])</f>
        <v>-0.74764711473099021</v>
      </c>
      <c r="I522">
        <v>1.8522192141746301</v>
      </c>
      <c r="J522">
        <f>(Table2[[#This Row],[1M Return vs Nifty]]-AVERAGE(Table2[1M Return vs Nifty]))/_xlfn.STDEV.P(Table2[1M Return vs Nifty])</f>
        <v>0.49396038962707273</v>
      </c>
      <c r="K522">
        <v>-0.58436810906438696</v>
      </c>
      <c r="L522">
        <f>(Table2[[#This Row],[6M Return vs Nifty]]-AVERAGE(Table2[6M Return vs Nifty]))/_xlfn.STDEV.P(Table2[6M Return vs Nifty])</f>
        <v>-0.29608921651587949</v>
      </c>
      <c r="M522">
        <v>-2.1252487988420401</v>
      </c>
      <c r="N522">
        <f>(Table2[[#This Row],[1W Return vs Nifty]]-AVERAGE(Table2[1W Return vs Nifty]))/_xlfn.STDEV.P(Table2[1W Return vs Nifty])</f>
        <v>0.11992418023312998</v>
      </c>
      <c r="O522">
        <v>8196.5300000000007</v>
      </c>
      <c r="P522">
        <v>7752.6481573990504</v>
      </c>
      <c r="Q522">
        <v>7028.1734167205996</v>
      </c>
      <c r="R522">
        <v>34.033436383631198</v>
      </c>
      <c r="S522" s="2">
        <f>(Table2[[#This Row],[Close Price]]-Table2[[#This Row],[20D EMA]])/Table2[[#This Row],[20D EMA]]</f>
        <v>-4.4614001290790156E-2</v>
      </c>
      <c r="T522" s="2">
        <f>(Table2[[#This Row],[Close Price]]-Table2[[#This Row],[50D EMA]])/Table2[[#This Row],[50D EMA]]</f>
        <v>1.008711359180087E-2</v>
      </c>
      <c r="U522" s="2">
        <f>(Table2[[#This Row],[Close Price]]-Table2[[#This Row],[200D EMA]])/Table2[[#This Row],[200D EMA]]</f>
        <v>0.11420842026603492</v>
      </c>
      <c r="V522">
        <v>0.96228197939749005</v>
      </c>
      <c r="W522">
        <v>7757.05</v>
      </c>
      <c r="X522">
        <v>8189.9</v>
      </c>
      <c r="Y522">
        <v>7757.05</v>
      </c>
      <c r="Z522">
        <v>8189.9</v>
      </c>
      <c r="AA522">
        <v>7757.05</v>
      </c>
      <c r="AB522">
        <v>8980</v>
      </c>
      <c r="AC522" s="2">
        <f>(Table2[[#This Row],[Close Price]]/Table2[[#This Row],[Day Low]])-1</f>
        <v>9.5139260414720539E-3</v>
      </c>
      <c r="AD522" s="2">
        <f>(Table2[[#This Row],[Day High]]/Table2[[#This Row],[Close Price]])-1</f>
        <v>4.5850705862070962E-2</v>
      </c>
      <c r="AE522" s="2">
        <f>(Table2[[#This Row],[Close Price]]/Table2[[#This Row],[Current Week Low]])-1</f>
        <v>9.5139260414720539E-3</v>
      </c>
      <c r="AF522" s="2">
        <f>(Table2[[#This Row],[Current Week High]]/Table2[[#This Row],[Close Price]])-1</f>
        <v>4.5850705862070962E-2</v>
      </c>
      <c r="AG522" s="2">
        <f>(Table2[[#This Row],[Close Price]]/Table2[[#This Row],[Current Month Low]])-1</f>
        <v>9.5139260414720539E-3</v>
      </c>
      <c r="AH522" s="2">
        <f>(Table2[[#This Row],[Current Month High]]/Table2[[#This Row],[Close Price]])-1</f>
        <v>0.14674652176966729</v>
      </c>
      <c r="AI522">
        <v>14.674652176966701</v>
      </c>
      <c r="AJ522">
        <v>42.7268253563226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0.18</v>
      </c>
      <c r="AM522" t="s">
        <v>10507</v>
      </c>
      <c r="AN522">
        <v>-4.43</v>
      </c>
      <c r="AO522" t="s">
        <v>10506</v>
      </c>
      <c r="AP522">
        <v>1.2280506652526E-2</v>
      </c>
      <c r="AQ522">
        <f>(Table2[[#This Row],[Sharpe Ratio]]-AVERAGE(Table2[Sharpe Ratio]))/_xlfn.STDEV.P(Table2[Sharpe Ratio])</f>
        <v>-0.40717253716097018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-0.83702429854763716</v>
      </c>
      <c r="AS522">
        <f>_xlfn.RANK.AVG(Table2[[#This Row],[1Y Return vs Nifty Z-Score]],Table2[1Y Return vs Nifty Z-Score])</f>
        <v>598</v>
      </c>
      <c r="AT522">
        <f>_xlfn.RANK.AVG(Table2[[#This Row],[6M Return vs Nifty Z-Score]],Table2[6M Return vs Nifty Z-Score])</f>
        <v>424</v>
      </c>
      <c r="AU522">
        <f>_xlfn.RANK.AVG(Table2[[#This Row],[Sharpe Ratio Z-Score]],Table2[Sharpe Ratio Z-Score])</f>
        <v>443</v>
      </c>
      <c r="AV522">
        <f>(Table2[[#This Row],[Rank 1Y]]+Table2[[#This Row],[Rank 6M]]+Table2[[#This Row],[Rank Sharpe]])/3</f>
        <v>488.33333333333331</v>
      </c>
    </row>
    <row r="523" spans="1:48" x14ac:dyDescent="0.3">
      <c r="A523" t="s">
        <v>392</v>
      </c>
      <c r="B523" t="s">
        <v>393</v>
      </c>
      <c r="C523" t="s">
        <v>10475</v>
      </c>
      <c r="D523" t="s">
        <v>170</v>
      </c>
      <c r="E523">
        <v>60803.259372740002</v>
      </c>
      <c r="F523">
        <v>4008.1</v>
      </c>
      <c r="G523">
        <v>-13.749404516530401</v>
      </c>
      <c r="H523">
        <f>(Table2[[#This Row],[1Y Return vs Nifty]]-AVERAGE(Table2[1Y Return vs Nifty]))/_xlfn.STDEV.P(Table2[1Y Return vs Nifty])</f>
        <v>-0.72129094132527038</v>
      </c>
      <c r="I523">
        <v>-1.84439018586342</v>
      </c>
      <c r="J523">
        <f>(Table2[[#This Row],[1M Return vs Nifty]]-AVERAGE(Table2[1M Return vs Nifty]))/_xlfn.STDEV.P(Table2[1M Return vs Nifty])</f>
        <v>9.5114621593467286E-2</v>
      </c>
      <c r="K523">
        <v>8.6220821593627104</v>
      </c>
      <c r="L523">
        <f>(Table2[[#This Row],[6M Return vs Nifty]]-AVERAGE(Table2[6M Return vs Nifty]))/_xlfn.STDEV.P(Table2[6M Return vs Nifty])</f>
        <v>7.9103718450127414E-3</v>
      </c>
      <c r="M523">
        <v>-1.9703426110522699</v>
      </c>
      <c r="N523">
        <f>(Table2[[#This Row],[1W Return vs Nifty]]-AVERAGE(Table2[1W Return vs Nifty]))/_xlfn.STDEV.P(Table2[1W Return vs Nifty])</f>
        <v>0.15895089428566053</v>
      </c>
      <c r="O523">
        <v>3832.17</v>
      </c>
      <c r="P523">
        <v>3757.6049964894401</v>
      </c>
      <c r="Q523">
        <v>3635.1641225988901</v>
      </c>
      <c r="R523">
        <v>71.4093067845875</v>
      </c>
      <c r="S523" s="2">
        <f>(Table2[[#This Row],[Close Price]]-Table2[[#This Row],[20D EMA]])/Table2[[#This Row],[20D EMA]]</f>
        <v>4.590871490565393E-2</v>
      </c>
      <c r="T523" s="2">
        <f>(Table2[[#This Row],[Close Price]]-Table2[[#This Row],[50D EMA]])/Table2[[#This Row],[50D EMA]]</f>
        <v>6.6663474139667681E-2</v>
      </c>
      <c r="U523" s="2">
        <f>(Table2[[#This Row],[Close Price]]-Table2[[#This Row],[200D EMA]])/Table2[[#This Row],[200D EMA]]</f>
        <v>0.10259120766588291</v>
      </c>
      <c r="V523">
        <v>0.92618158683985197</v>
      </c>
      <c r="W523">
        <v>3777</v>
      </c>
      <c r="X523">
        <v>4032</v>
      </c>
      <c r="Y523">
        <v>3777</v>
      </c>
      <c r="Z523">
        <v>4032</v>
      </c>
      <c r="AA523">
        <v>3728</v>
      </c>
      <c r="AB523">
        <v>4032</v>
      </c>
      <c r="AC523" s="2">
        <f>(Table2[[#This Row],[Close Price]]/Table2[[#This Row],[Day Low]])-1</f>
        <v>6.118612655546718E-2</v>
      </c>
      <c r="AD523" s="2">
        <f>(Table2[[#This Row],[Day High]]/Table2[[#This Row],[Close Price]])-1</f>
        <v>5.962925076719694E-3</v>
      </c>
      <c r="AE523" s="2">
        <f>(Table2[[#This Row],[Close Price]]/Table2[[#This Row],[Current Week Low]])-1</f>
        <v>6.118612655546718E-2</v>
      </c>
      <c r="AF523" s="2">
        <f>(Table2[[#This Row],[Current Week High]]/Table2[[#This Row],[Close Price]])-1</f>
        <v>5.962925076719694E-3</v>
      </c>
      <c r="AG523" s="2">
        <f>(Table2[[#This Row],[Close Price]]/Table2[[#This Row],[Current Month Low]])-1</f>
        <v>7.5134120171673757E-2</v>
      </c>
      <c r="AH523" s="2">
        <f>(Table2[[#This Row],[Current Month High]]/Table2[[#This Row],[Close Price]])-1</f>
        <v>5.962925076719694E-3</v>
      </c>
      <c r="AI523">
        <v>0.79588832613957095</v>
      </c>
      <c r="AJ523">
        <v>24.475155279503099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0.06</v>
      </c>
      <c r="AM523" t="s">
        <v>10507</v>
      </c>
      <c r="AN523">
        <v>5.55</v>
      </c>
      <c r="AO523" t="s">
        <v>10507</v>
      </c>
      <c r="AP523">
        <v>-1.5020683741139001E-2</v>
      </c>
      <c r="AQ523">
        <f>(Table2[[#This Row],[Sharpe Ratio]]-AVERAGE(Table2[Sharpe Ratio]))/_xlfn.STDEV.P(Table2[Sharpe Ratio])</f>
        <v>-0.71796658327891594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-1.1772816368800458</v>
      </c>
      <c r="AS523">
        <f>_xlfn.RANK.AVG(Table2[[#This Row],[1Y Return vs Nifty Z-Score]],Table2[1Y Return vs Nifty Z-Score])</f>
        <v>583</v>
      </c>
      <c r="AT523">
        <f>_xlfn.RANK.AVG(Table2[[#This Row],[6M Return vs Nifty Z-Score]],Table2[6M Return vs Nifty Z-Score])</f>
        <v>321</v>
      </c>
      <c r="AU523">
        <f>_xlfn.RANK.AVG(Table2[[#This Row],[Sharpe Ratio Z-Score]],Table2[Sharpe Ratio Z-Score])</f>
        <v>563</v>
      </c>
      <c r="AV523">
        <f>(Table2[[#This Row],[Rank 1Y]]+Table2[[#This Row],[Rank 6M]]+Table2[[#This Row],[Rank Sharpe]])/3</f>
        <v>489</v>
      </c>
    </row>
    <row r="524" spans="1:48" x14ac:dyDescent="0.3">
      <c r="A524" t="s">
        <v>590</v>
      </c>
      <c r="B524" t="s">
        <v>591</v>
      </c>
      <c r="C524" t="s">
        <v>10461</v>
      </c>
      <c r="D524" t="s">
        <v>592</v>
      </c>
      <c r="E524">
        <v>31385.051890499999</v>
      </c>
      <c r="F524">
        <v>4291.7</v>
      </c>
      <c r="G524">
        <v>-12.0945393562211</v>
      </c>
      <c r="H524">
        <f>(Table2[[#This Row],[1Y Return vs Nifty]]-AVERAGE(Table2[1Y Return vs Nifty]))/_xlfn.STDEV.P(Table2[1Y Return vs Nifty])</f>
        <v>-0.69872103468328195</v>
      </c>
      <c r="I524">
        <v>-2.93597860288182</v>
      </c>
      <c r="J524">
        <f>(Table2[[#This Row],[1M Return vs Nifty]]-AVERAGE(Table2[1M Return vs Nifty]))/_xlfn.STDEV.P(Table2[1M Return vs Nifty])</f>
        <v>-2.2662339250112767E-2</v>
      </c>
      <c r="K524">
        <v>-4.6367505085779603</v>
      </c>
      <c r="L524">
        <f>(Table2[[#This Row],[6M Return vs Nifty]]-AVERAGE(Table2[6M Return vs Nifty]))/_xlfn.STDEV.P(Table2[6M Return vs Nifty])</f>
        <v>-0.42990002800289168</v>
      </c>
      <c r="M524">
        <v>-2.0609922925809401</v>
      </c>
      <c r="N524">
        <f>(Table2[[#This Row],[1W Return vs Nifty]]-AVERAGE(Table2[1W Return vs Nifty]))/_xlfn.STDEV.P(Table2[1W Return vs Nifty])</f>
        <v>0.13611281886433768</v>
      </c>
      <c r="O524">
        <v>4299.68</v>
      </c>
      <c r="P524">
        <v>4305.8319267814304</v>
      </c>
      <c r="Q524">
        <v>4272.8433971976201</v>
      </c>
      <c r="R524">
        <v>47.3518009997048</v>
      </c>
      <c r="S524" s="2">
        <f>(Table2[[#This Row],[Close Price]]-Table2[[#This Row],[20D EMA]])/Table2[[#This Row],[20D EMA]]</f>
        <v>-1.8559520708518941E-3</v>
      </c>
      <c r="T524" s="2">
        <f>(Table2[[#This Row],[Close Price]]-Table2[[#This Row],[50D EMA]])/Table2[[#This Row],[50D EMA]]</f>
        <v>-3.2820432895981793E-3</v>
      </c>
      <c r="U524" s="2">
        <f>(Table2[[#This Row],[Close Price]]-Table2[[#This Row],[200D EMA]])/Table2[[#This Row],[200D EMA]]</f>
        <v>4.4131275241088806E-3</v>
      </c>
      <c r="V524">
        <v>1.92710469064255</v>
      </c>
      <c r="W524">
        <v>4247.8999999999996</v>
      </c>
      <c r="X524">
        <v>4347.8</v>
      </c>
      <c r="Y524">
        <v>4247.8999999999996</v>
      </c>
      <c r="Z524">
        <v>4347.8</v>
      </c>
      <c r="AA524">
        <v>4215</v>
      </c>
      <c r="AB524">
        <v>4607.8500000000004</v>
      </c>
      <c r="AC524" s="2">
        <f>(Table2[[#This Row],[Close Price]]/Table2[[#This Row],[Day Low]])-1</f>
        <v>1.0310977188728643E-2</v>
      </c>
      <c r="AD524" s="2">
        <f>(Table2[[#This Row],[Day High]]/Table2[[#This Row],[Close Price]])-1</f>
        <v>1.3071743132092362E-2</v>
      </c>
      <c r="AE524" s="2">
        <f>(Table2[[#This Row],[Close Price]]/Table2[[#This Row],[Current Week Low]])-1</f>
        <v>1.0310977188728643E-2</v>
      </c>
      <c r="AF524" s="2">
        <f>(Table2[[#This Row],[Current Week High]]/Table2[[#This Row],[Close Price]])-1</f>
        <v>1.3071743132092362E-2</v>
      </c>
      <c r="AG524" s="2">
        <f>(Table2[[#This Row],[Close Price]]/Table2[[#This Row],[Current Month Low]])-1</f>
        <v>1.819691577698701E-2</v>
      </c>
      <c r="AH524" s="2">
        <f>(Table2[[#This Row],[Current Month High]]/Table2[[#This Row],[Close Price]])-1</f>
        <v>7.3665447258662198E-2</v>
      </c>
      <c r="AI524">
        <v>22.760211571172199</v>
      </c>
      <c r="AJ524">
        <v>17.2371404376212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-0.08</v>
      </c>
      <c r="AM524" t="s">
        <v>10506</v>
      </c>
      <c r="AN524">
        <v>0.14000000000000001</v>
      </c>
      <c r="AO524" t="s">
        <v>10507</v>
      </c>
      <c r="AP524">
        <v>1.8135706092453002E-2</v>
      </c>
      <c r="AQ524">
        <f>(Table2[[#This Row],[Sharpe Ratio]]-AVERAGE(Table2[Sharpe Ratio]))/_xlfn.STDEV.P(Table2[Sharpe Ratio])</f>
        <v>-0.34051752693897264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572</v>
      </c>
      <c r="AT524">
        <f>_xlfn.RANK.AVG(Table2[[#This Row],[6M Return vs Nifty Z-Score]],Table2[6M Return vs Nifty Z-Score])</f>
        <v>465</v>
      </c>
      <c r="AU524">
        <f>_xlfn.RANK.AVG(Table2[[#This Row],[Sharpe Ratio Z-Score]],Table2[Sharpe Ratio Z-Score])</f>
        <v>430</v>
      </c>
      <c r="AV524">
        <f>(Table2[[#This Row],[Rank 1Y]]+Table2[[#This Row],[Rank 6M]]+Table2[[#This Row],[Rank Sharpe]])/3</f>
        <v>489</v>
      </c>
    </row>
    <row r="525" spans="1:48" x14ac:dyDescent="0.3">
      <c r="A525" t="s">
        <v>399</v>
      </c>
      <c r="B525" t="s">
        <v>400</v>
      </c>
      <c r="C525" t="s">
        <v>10466</v>
      </c>
      <c r="D525" t="s">
        <v>62</v>
      </c>
      <c r="E525">
        <v>59381.280685509999</v>
      </c>
      <c r="F525">
        <v>27945.05</v>
      </c>
      <c r="G525">
        <v>-3.5266384411714902</v>
      </c>
      <c r="H525">
        <f>(Table2[[#This Row],[1Y Return vs Nifty]]-AVERAGE(Table2[1Y Return vs Nifty]))/_xlfn.STDEV.P(Table2[1Y Return vs Nifty])</f>
        <v>-0.581867572293431</v>
      </c>
      <c r="I525">
        <v>-1.8443786401408</v>
      </c>
      <c r="J525">
        <f>(Table2[[#This Row],[1M Return vs Nifty]]-AVERAGE(Table2[1M Return vs Nifty]))/_xlfn.STDEV.P(Table2[1M Return vs Nifty])</f>
        <v>9.5115867319511757E-2</v>
      </c>
      <c r="K525">
        <v>-3.9486586026342501</v>
      </c>
      <c r="L525">
        <f>(Table2[[#This Row],[6M Return vs Nifty]]-AVERAGE(Table2[6M Return vs Nifty]))/_xlfn.STDEV.P(Table2[6M Return vs Nifty])</f>
        <v>-0.4071790389069404</v>
      </c>
      <c r="M525">
        <v>-0.73964770621997</v>
      </c>
      <c r="N525">
        <f>(Table2[[#This Row],[1W Return vs Nifty]]-AVERAGE(Table2[1W Return vs Nifty]))/_xlfn.STDEV.P(Table2[1W Return vs Nifty])</f>
        <v>0.46900938079350768</v>
      </c>
      <c r="O525">
        <v>27820.15</v>
      </c>
      <c r="P525">
        <v>27367.223390400501</v>
      </c>
      <c r="Q525">
        <v>25898.7320317351</v>
      </c>
      <c r="R525">
        <v>50.019527421921502</v>
      </c>
      <c r="S525" s="2">
        <f>(Table2[[#This Row],[Close Price]]-Table2[[#This Row],[20D EMA]])/Table2[[#This Row],[20D EMA]]</f>
        <v>4.4895516379314208E-3</v>
      </c>
      <c r="T525" s="2">
        <f>(Table2[[#This Row],[Close Price]]-Table2[[#This Row],[50D EMA]])/Table2[[#This Row],[50D EMA]]</f>
        <v>2.1113819307010177E-2</v>
      </c>
      <c r="U525" s="2">
        <f>(Table2[[#This Row],[Close Price]]-Table2[[#This Row],[200D EMA]])/Table2[[#This Row],[200D EMA]]</f>
        <v>7.9012283912487921E-2</v>
      </c>
      <c r="V525">
        <v>1.10148017259873</v>
      </c>
      <c r="W525">
        <v>27119.599999999999</v>
      </c>
      <c r="X525">
        <v>28050</v>
      </c>
      <c r="Y525">
        <v>27119.599999999999</v>
      </c>
      <c r="Z525">
        <v>28050</v>
      </c>
      <c r="AA525">
        <v>27119.599999999999</v>
      </c>
      <c r="AB525">
        <v>28924</v>
      </c>
      <c r="AC525" s="2">
        <f>(Table2[[#This Row],[Close Price]]/Table2[[#This Row],[Day Low]])-1</f>
        <v>3.0437395831796943E-2</v>
      </c>
      <c r="AD525" s="2">
        <f>(Table2[[#This Row],[Day High]]/Table2[[#This Row],[Close Price]])-1</f>
        <v>3.7555846205321597E-3</v>
      </c>
      <c r="AE525" s="2">
        <f>(Table2[[#This Row],[Close Price]]/Table2[[#This Row],[Current Week Low]])-1</f>
        <v>3.0437395831796943E-2</v>
      </c>
      <c r="AF525" s="2">
        <f>(Table2[[#This Row],[Current Week High]]/Table2[[#This Row],[Close Price]])-1</f>
        <v>3.7555846205321597E-3</v>
      </c>
      <c r="AG525" s="2">
        <f>(Table2[[#This Row],[Close Price]]/Table2[[#This Row],[Current Month Low]])-1</f>
        <v>3.0437395831796943E-2</v>
      </c>
      <c r="AH525" s="2">
        <f>(Table2[[#This Row],[Current Month High]]/Table2[[#This Row],[Close Price]])-1</f>
        <v>3.5031248825820649E-2</v>
      </c>
      <c r="AI525">
        <v>6.06153862669776</v>
      </c>
      <c r="AJ525">
        <v>27.0229545454545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-0.03</v>
      </c>
      <c r="AM525" t="s">
        <v>10506</v>
      </c>
      <c r="AN525">
        <v>1.26</v>
      </c>
      <c r="AO525" t="s">
        <v>10507</v>
      </c>
      <c r="AP525">
        <v>9.0854787439100004E-4</v>
      </c>
      <c r="AQ525">
        <f>(Table2[[#This Row],[Sharpe Ratio]]-AVERAGE(Table2[Sharpe Ratio]))/_xlfn.STDEV.P(Table2[Sharpe Ratio])</f>
        <v>-0.53662978902362812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-0.96155115211097986</v>
      </c>
      <c r="AS525">
        <f>_xlfn.RANK.AVG(Table2[[#This Row],[1Y Return vs Nifty Z-Score]],Table2[1Y Return vs Nifty Z-Score])</f>
        <v>531</v>
      </c>
      <c r="AT525">
        <f>_xlfn.RANK.AVG(Table2[[#This Row],[6M Return vs Nifty Z-Score]],Table2[6M Return vs Nifty Z-Score])</f>
        <v>456</v>
      </c>
      <c r="AU525">
        <f>_xlfn.RANK.AVG(Table2[[#This Row],[Sharpe Ratio Z-Score]],Table2[Sharpe Ratio Z-Score])</f>
        <v>481</v>
      </c>
      <c r="AV525">
        <f>(Table2[[#This Row],[Rank 1Y]]+Table2[[#This Row],[Rank 6M]]+Table2[[#This Row],[Rank Sharpe]])/3</f>
        <v>489.33333333333331</v>
      </c>
    </row>
    <row r="526" spans="1:48" x14ac:dyDescent="0.3">
      <c r="A526" t="s">
        <v>1015</v>
      </c>
      <c r="B526" t="s">
        <v>1016</v>
      </c>
      <c r="C526" t="s">
        <v>628</v>
      </c>
      <c r="D526" t="s">
        <v>628</v>
      </c>
      <c r="E526">
        <v>12745.772109367001</v>
      </c>
      <c r="F526">
        <v>25.67</v>
      </c>
      <c r="G526">
        <v>48.152985803899</v>
      </c>
      <c r="H526">
        <f>(Table2[[#This Row],[1Y Return vs Nifty]]-AVERAGE(Table2[1Y Return vs Nifty]))/_xlfn.STDEV.P(Table2[1Y Return vs Nifty])</f>
        <v>0.1229658621637187</v>
      </c>
      <c r="I526">
        <v>-15.02686511159</v>
      </c>
      <c r="J526">
        <f>(Table2[[#This Row],[1M Return vs Nifty]]-AVERAGE(Table2[1M Return vs Nifty]))/_xlfn.STDEV.P(Table2[1M Return vs Nifty])</f>
        <v>-1.3272088557750219</v>
      </c>
      <c r="K526">
        <v>-28.334691387879602</v>
      </c>
      <c r="L526">
        <f>(Table2[[#This Row],[6M Return vs Nifty]]-AVERAGE(Table2[6M Return vs Nifty]))/_xlfn.STDEV.P(Table2[6M Return vs Nifty])</f>
        <v>-1.2124127296697498</v>
      </c>
      <c r="M526">
        <v>-6.9383059891935996</v>
      </c>
      <c r="N526">
        <f>(Table2[[#This Row],[1W Return vs Nifty]]-AVERAGE(Table2[1W Return vs Nifty]))/_xlfn.STDEV.P(Table2[1W Return vs Nifty])</f>
        <v>-1.0926665455889348</v>
      </c>
      <c r="O526">
        <v>27.11</v>
      </c>
      <c r="P526">
        <v>27.243159135752499</v>
      </c>
      <c r="Q526">
        <v>25.405996579690999</v>
      </c>
      <c r="R526">
        <v>29.433050931509602</v>
      </c>
      <c r="S526" s="2">
        <f>(Table2[[#This Row],[Close Price]]-Table2[[#This Row],[20D EMA]])/Table2[[#This Row],[20D EMA]]</f>
        <v>-5.3116931021763104E-2</v>
      </c>
      <c r="T526" s="2">
        <f>(Table2[[#This Row],[Close Price]]-Table2[[#This Row],[50D EMA]])/Table2[[#This Row],[50D EMA]]</f>
        <v>-5.7745106869341221E-2</v>
      </c>
      <c r="U526" s="2">
        <f>(Table2[[#This Row],[Close Price]]-Table2[[#This Row],[200D EMA]])/Table2[[#This Row],[200D EMA]]</f>
        <v>1.0391382187307742E-2</v>
      </c>
      <c r="V526">
        <v>0.98838063860842396</v>
      </c>
      <c r="W526">
        <v>24.85</v>
      </c>
      <c r="X526">
        <v>25.85</v>
      </c>
      <c r="Y526">
        <v>24.85</v>
      </c>
      <c r="Z526">
        <v>25.85</v>
      </c>
      <c r="AA526">
        <v>24.85</v>
      </c>
      <c r="AB526">
        <v>29.85</v>
      </c>
      <c r="AC526" s="2">
        <f>(Table2[[#This Row],[Close Price]]/Table2[[#This Row],[Day Low]])-1</f>
        <v>3.2997987927565475E-2</v>
      </c>
      <c r="AD526" s="2">
        <f>(Table2[[#This Row],[Day High]]/Table2[[#This Row],[Close Price]])-1</f>
        <v>7.0120763537202535E-3</v>
      </c>
      <c r="AE526" s="2">
        <f>(Table2[[#This Row],[Close Price]]/Table2[[#This Row],[Current Week Low]])-1</f>
        <v>3.2997987927565475E-2</v>
      </c>
      <c r="AF526" s="2">
        <f>(Table2[[#This Row],[Current Week High]]/Table2[[#This Row],[Close Price]])-1</f>
        <v>7.0120763537202535E-3</v>
      </c>
      <c r="AG526" s="2">
        <f>(Table2[[#This Row],[Close Price]]/Table2[[#This Row],[Current Month Low]])-1</f>
        <v>3.2997987927565475E-2</v>
      </c>
      <c r="AH526" s="2">
        <f>(Table2[[#This Row],[Current Month High]]/Table2[[#This Row],[Close Price]])-1</f>
        <v>0.16283599532528248</v>
      </c>
      <c r="AI526">
        <v>52.123100895987498</v>
      </c>
      <c r="AJ526">
        <v>76.4261168384879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-0.13</v>
      </c>
      <c r="AM526" t="s">
        <v>10506</v>
      </c>
      <c r="AN526">
        <v>-10.119999999999999</v>
      </c>
      <c r="AO526" t="s">
        <v>10506</v>
      </c>
      <c r="AP526">
        <v>-6.6144000894970004E-3</v>
      </c>
      <c r="AQ526">
        <f>(Table2[[#This Row],[Sharpe Ratio]]-AVERAGE(Table2[Sharpe Ratio]))/_xlfn.STDEV.P(Table2[Sharpe Ratio])</f>
        <v>-0.62227028318222888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246</v>
      </c>
      <c r="AT526">
        <f>_xlfn.RANK.AVG(Table2[[#This Row],[6M Return vs Nifty Z-Score]],Table2[6M Return vs Nifty Z-Score])</f>
        <v>678</v>
      </c>
      <c r="AU526">
        <f>_xlfn.RANK.AVG(Table2[[#This Row],[Sharpe Ratio Z-Score]],Table2[Sharpe Ratio Z-Score])</f>
        <v>544</v>
      </c>
      <c r="AV526">
        <f>(Table2[[#This Row],[Rank 1Y]]+Table2[[#This Row],[Rank 6M]]+Table2[[#This Row],[Rank Sharpe]])/3</f>
        <v>489.33333333333331</v>
      </c>
    </row>
    <row r="527" spans="1:48" x14ac:dyDescent="0.3">
      <c r="A527" t="s">
        <v>425</v>
      </c>
      <c r="B527" t="s">
        <v>426</v>
      </c>
      <c r="C527" t="s">
        <v>10460</v>
      </c>
      <c r="D527" t="s">
        <v>21</v>
      </c>
      <c r="E527">
        <v>55322.995924725001</v>
      </c>
      <c r="F527">
        <v>2925.75</v>
      </c>
      <c r="G527">
        <v>4.6113160609974599</v>
      </c>
      <c r="H527">
        <f>(Table2[[#This Row],[1Y Return vs Nifty]]-AVERAGE(Table2[1Y Return vs Nifty]))/_xlfn.STDEV.P(Table2[1Y Return vs Nifty])</f>
        <v>-0.47087794137004269</v>
      </c>
      <c r="I527">
        <v>15.6313259138765</v>
      </c>
      <c r="J527">
        <f>(Table2[[#This Row],[1M Return vs Nifty]]-AVERAGE(Table2[1M Return vs Nifty]))/_xlfn.STDEV.P(Table2[1M Return vs Nifty])</f>
        <v>1.9806574678747833</v>
      </c>
      <c r="K527">
        <v>1.87912691240154</v>
      </c>
      <c r="L527">
        <f>(Table2[[#This Row],[6M Return vs Nifty]]-AVERAGE(Table2[6M Return vs Nifty]))/_xlfn.STDEV.P(Table2[6M Return vs Nifty])</f>
        <v>-0.21474391505663448</v>
      </c>
      <c r="M527">
        <v>6.5715943178799803</v>
      </c>
      <c r="N527">
        <f>(Table2[[#This Row],[1W Return vs Nifty]]-AVERAGE(Table2[1W Return vs Nifty]))/_xlfn.STDEV.P(Table2[1W Return vs Nifty])</f>
        <v>2.3109871346494879</v>
      </c>
      <c r="O527">
        <v>2648.21</v>
      </c>
      <c r="P527">
        <v>2524.8011231274099</v>
      </c>
      <c r="Q527">
        <v>2427.2535534005301</v>
      </c>
      <c r="R527">
        <v>89.629907411802193</v>
      </c>
      <c r="S527" s="2">
        <f>(Table2[[#This Row],[Close Price]]-Table2[[#This Row],[20D EMA]])/Table2[[#This Row],[20D EMA]]</f>
        <v>0.10480286684213108</v>
      </c>
      <c r="T527" s="2">
        <f>(Table2[[#This Row],[Close Price]]-Table2[[#This Row],[50D EMA]])/Table2[[#This Row],[50D EMA]]</f>
        <v>0.15880414231436352</v>
      </c>
      <c r="U527" s="2">
        <f>(Table2[[#This Row],[Close Price]]-Table2[[#This Row],[200D EMA]])/Table2[[#This Row],[200D EMA]]</f>
        <v>0.2053746902135902</v>
      </c>
      <c r="V527">
        <v>1.0549146186471801</v>
      </c>
      <c r="W527">
        <v>2803.3</v>
      </c>
      <c r="X527">
        <v>2935.75</v>
      </c>
      <c r="Y527">
        <v>2803.3</v>
      </c>
      <c r="Z527">
        <v>2935.75</v>
      </c>
      <c r="AA527">
        <v>2457.8000000000002</v>
      </c>
      <c r="AB527">
        <v>2935.75</v>
      </c>
      <c r="AC527" s="2">
        <f>(Table2[[#This Row],[Close Price]]/Table2[[#This Row],[Day Low]])-1</f>
        <v>4.3680662076837962E-2</v>
      </c>
      <c r="AD527" s="2">
        <f>(Table2[[#This Row],[Day High]]/Table2[[#This Row],[Close Price]])-1</f>
        <v>3.417927027258072E-3</v>
      </c>
      <c r="AE527" s="2">
        <f>(Table2[[#This Row],[Close Price]]/Table2[[#This Row],[Current Week Low]])-1</f>
        <v>4.3680662076837962E-2</v>
      </c>
      <c r="AF527" s="2">
        <f>(Table2[[#This Row],[Current Week High]]/Table2[[#This Row],[Close Price]])-1</f>
        <v>3.417927027258072E-3</v>
      </c>
      <c r="AG527" s="2">
        <f>(Table2[[#This Row],[Close Price]]/Table2[[#This Row],[Current Month Low]])-1</f>
        <v>0.19039384815688809</v>
      </c>
      <c r="AH527" s="2">
        <f>(Table2[[#This Row],[Current Month High]]/Table2[[#This Row],[Close Price]])-1</f>
        <v>3.417927027258072E-3</v>
      </c>
      <c r="AI527">
        <v>0.34179270272580697</v>
      </c>
      <c r="AJ527">
        <v>41.402058866173697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0.05</v>
      </c>
      <c r="AM527" t="s">
        <v>10507</v>
      </c>
      <c r="AN527">
        <v>13.87</v>
      </c>
      <c r="AO527" t="s">
        <v>10507</v>
      </c>
      <c r="AP527">
        <v>-3.5100791001083001E-2</v>
      </c>
      <c r="AQ527">
        <f>(Table2[[#This Row],[Sharpe Ratio]]-AVERAGE(Table2[Sharpe Ratio]))/_xlfn.STDEV.P(Table2[Sharpe Ratio])</f>
        <v>-0.94655653455255884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2.6594662115450354</v>
      </c>
      <c r="AS527">
        <f>_xlfn.RANK.AVG(Table2[[#This Row],[1Y Return vs Nifty Z-Score]],Table2[1Y Return vs Nifty Z-Score])</f>
        <v>464</v>
      </c>
      <c r="AT527">
        <f>_xlfn.RANK.AVG(Table2[[#This Row],[6M Return vs Nifty Z-Score]],Table2[6M Return vs Nifty Z-Score])</f>
        <v>399</v>
      </c>
      <c r="AU527">
        <f>_xlfn.RANK.AVG(Table2[[#This Row],[Sharpe Ratio Z-Score]],Table2[Sharpe Ratio Z-Score])</f>
        <v>606</v>
      </c>
      <c r="AV527">
        <f>(Table2[[#This Row],[Rank 1Y]]+Table2[[#This Row],[Rank 6M]]+Table2[[#This Row],[Rank Sharpe]])/3</f>
        <v>489.66666666666669</v>
      </c>
    </row>
    <row r="528" spans="1:48" x14ac:dyDescent="0.3">
      <c r="A528" t="s">
        <v>751</v>
      </c>
      <c r="B528" t="s">
        <v>752</v>
      </c>
      <c r="C528" t="s">
        <v>10460</v>
      </c>
      <c r="D528" t="s">
        <v>286</v>
      </c>
      <c r="E528">
        <v>20667.601800960001</v>
      </c>
      <c r="F528">
        <v>1879.05</v>
      </c>
      <c r="G528">
        <v>2.63266764411149</v>
      </c>
      <c r="H528">
        <f>(Table2[[#This Row],[1Y Return vs Nifty]]-AVERAGE(Table2[1Y Return vs Nifty]))/_xlfn.STDEV.P(Table2[1Y Return vs Nifty])</f>
        <v>-0.49786377146515925</v>
      </c>
      <c r="I528">
        <v>-6.3434947833036901</v>
      </c>
      <c r="J528">
        <f>(Table2[[#This Row],[1M Return vs Nifty]]-AVERAGE(Table2[1M Return vs Nifty]))/_xlfn.STDEV.P(Table2[1M Return vs Nifty])</f>
        <v>-0.39031638678169922</v>
      </c>
      <c r="K528">
        <v>-24.982649452193598</v>
      </c>
      <c r="L528">
        <f>(Table2[[#This Row],[6M Return vs Nifty]]-AVERAGE(Table2[6M Return vs Nifty]))/_xlfn.STDEV.P(Table2[6M Return vs Nifty])</f>
        <v>-1.1017273581197995</v>
      </c>
      <c r="M528">
        <v>-3.0131350253001998</v>
      </c>
      <c r="N528">
        <f>(Table2[[#This Row],[1W Return vs Nifty]]-AVERAGE(Table2[1W Return vs Nifty]))/_xlfn.STDEV.P(Table2[1W Return vs Nifty])</f>
        <v>-0.10376786438802964</v>
      </c>
      <c r="O528">
        <v>1835.24</v>
      </c>
      <c r="P528">
        <v>1844.85037937727</v>
      </c>
      <c r="Q528">
        <v>1832.97564951915</v>
      </c>
      <c r="R528">
        <v>64.802937309367607</v>
      </c>
      <c r="S528" s="2">
        <f>(Table2[[#This Row],[Close Price]]-Table2[[#This Row],[20D EMA]])/Table2[[#This Row],[20D EMA]]</f>
        <v>2.3871537237636464E-2</v>
      </c>
      <c r="T528" s="2">
        <f>(Table2[[#This Row],[Close Price]]-Table2[[#This Row],[50D EMA]])/Table2[[#This Row],[50D EMA]]</f>
        <v>1.8537883074438849E-2</v>
      </c>
      <c r="U528" s="2">
        <f>(Table2[[#This Row],[Close Price]]-Table2[[#This Row],[200D EMA]])/Table2[[#This Row],[200D EMA]]</f>
        <v>2.5136368010637112E-2</v>
      </c>
      <c r="V528">
        <v>1.55496027774857</v>
      </c>
      <c r="W528">
        <v>1822.6</v>
      </c>
      <c r="X528">
        <v>1890</v>
      </c>
      <c r="Y528">
        <v>1822.6</v>
      </c>
      <c r="Z528">
        <v>1890</v>
      </c>
      <c r="AA528">
        <v>1763.25</v>
      </c>
      <c r="AB528">
        <v>1940</v>
      </c>
      <c r="AC528" s="2">
        <f>(Table2[[#This Row],[Close Price]]/Table2[[#This Row],[Day Low]])-1</f>
        <v>3.0972237462965069E-2</v>
      </c>
      <c r="AD528" s="2">
        <f>(Table2[[#This Row],[Day High]]/Table2[[#This Row],[Close Price]])-1</f>
        <v>5.8274127883770621E-3</v>
      </c>
      <c r="AE528" s="2">
        <f>(Table2[[#This Row],[Close Price]]/Table2[[#This Row],[Current Week Low]])-1</f>
        <v>3.0972237462965069E-2</v>
      </c>
      <c r="AF528" s="2">
        <f>(Table2[[#This Row],[Current Week High]]/Table2[[#This Row],[Close Price]])-1</f>
        <v>5.8274127883770621E-3</v>
      </c>
      <c r="AG528" s="2">
        <f>(Table2[[#This Row],[Close Price]]/Table2[[#This Row],[Current Month Low]])-1</f>
        <v>6.5674181199489645E-2</v>
      </c>
      <c r="AH528" s="2">
        <f>(Table2[[#This Row],[Current Month High]]/Table2[[#This Row],[Close Price]])-1</f>
        <v>3.2436603602884473E-2</v>
      </c>
      <c r="AI528">
        <v>30.861339506665502</v>
      </c>
      <c r="AJ528">
        <v>32.3181466093937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-0.13</v>
      </c>
      <c r="AM528" t="s">
        <v>10506</v>
      </c>
      <c r="AN528">
        <v>2.63</v>
      </c>
      <c r="AO528" t="s">
        <v>10507</v>
      </c>
      <c r="AP528">
        <v>4.8944586090000998E-2</v>
      </c>
      <c r="AQ528">
        <f>(Table2[[#This Row],[Sharpe Ratio]]-AVERAGE(Table2[Sharpe Ratio]))/_xlfn.STDEV.P(Table2[Sharpe Ratio])</f>
        <v>1.020771004637256E-2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479</v>
      </c>
      <c r="AT528">
        <f>_xlfn.RANK.AVG(Table2[[#This Row],[6M Return vs Nifty Z-Score]],Table2[6M Return vs Nifty Z-Score])</f>
        <v>657</v>
      </c>
      <c r="AU528">
        <f>_xlfn.RANK.AVG(Table2[[#This Row],[Sharpe Ratio Z-Score]],Table2[Sharpe Ratio Z-Score])</f>
        <v>335</v>
      </c>
      <c r="AV528">
        <f>(Table2[[#This Row],[Rank 1Y]]+Table2[[#This Row],[Rank 6M]]+Table2[[#This Row],[Rank Sharpe]])/3</f>
        <v>490.33333333333331</v>
      </c>
    </row>
    <row r="529" spans="1:48" x14ac:dyDescent="0.3">
      <c r="A529" t="s">
        <v>19</v>
      </c>
      <c r="B529" t="s">
        <v>20</v>
      </c>
      <c r="C529" t="s">
        <v>10460</v>
      </c>
      <c r="D529" t="s">
        <v>21</v>
      </c>
      <c r="E529">
        <v>1551200.75202973</v>
      </c>
      <c r="F529">
        <v>4287.3500000000004</v>
      </c>
      <c r="G529">
        <v>2.1646481071693402</v>
      </c>
      <c r="H529">
        <f>(Table2[[#This Row],[1Y Return vs Nifty]]-AVERAGE(Table2[1Y Return vs Nifty]))/_xlfn.STDEV.P(Table2[1Y Return vs Nifty])</f>
        <v>-0.50424686388184692</v>
      </c>
      <c r="I529">
        <v>8.7824741236844392</v>
      </c>
      <c r="J529">
        <f>(Table2[[#This Row],[1M Return vs Nifty]]-AVERAGE(Table2[1M Return vs Nifty]))/_xlfn.STDEV.P(Table2[1M Return vs Nifty])</f>
        <v>1.2417004245963215</v>
      </c>
      <c r="K529">
        <v>-2.4954609172115898</v>
      </c>
      <c r="L529">
        <f>(Table2[[#This Row],[6M Return vs Nifty]]-AVERAGE(Table2[6M Return vs Nifty]))/_xlfn.STDEV.P(Table2[6M Return vs Nifty])</f>
        <v>-0.35919404085720175</v>
      </c>
      <c r="M529">
        <v>2.4139884736834798</v>
      </c>
      <c r="N529">
        <f>(Table2[[#This Row],[1W Return vs Nifty]]-AVERAGE(Table2[1W Return vs Nifty]))/_xlfn.STDEV.P(Table2[1W Return vs Nifty])</f>
        <v>1.2635293362251045</v>
      </c>
      <c r="O529">
        <v>4067.84</v>
      </c>
      <c r="P529">
        <v>3968.17383331274</v>
      </c>
      <c r="Q529">
        <v>3816.0502578758901</v>
      </c>
      <c r="R529">
        <v>75.778128864688696</v>
      </c>
      <c r="S529" s="2">
        <f>(Table2[[#This Row],[Close Price]]-Table2[[#This Row],[20D EMA]])/Table2[[#This Row],[20D EMA]]</f>
        <v>5.3962299402139764E-2</v>
      </c>
      <c r="T529" s="2">
        <f>(Table2[[#This Row],[Close Price]]-Table2[[#This Row],[50D EMA]])/Table2[[#This Row],[50D EMA]]</f>
        <v>8.0434018290172368E-2</v>
      </c>
      <c r="U529" s="2">
        <f>(Table2[[#This Row],[Close Price]]-Table2[[#This Row],[200D EMA]])/Table2[[#This Row],[200D EMA]]</f>
        <v>0.12350459513770859</v>
      </c>
      <c r="V529">
        <v>1.62999611018639</v>
      </c>
      <c r="W529">
        <v>4265</v>
      </c>
      <c r="X529">
        <v>4319.95</v>
      </c>
      <c r="Y529">
        <v>4265</v>
      </c>
      <c r="Z529">
        <v>4319.95</v>
      </c>
      <c r="AA529">
        <v>3884</v>
      </c>
      <c r="AB529">
        <v>4358.75</v>
      </c>
      <c r="AC529" s="2">
        <f>(Table2[[#This Row],[Close Price]]/Table2[[#This Row],[Day Low]])-1</f>
        <v>5.2403282532240691E-3</v>
      </c>
      <c r="AD529" s="2">
        <f>(Table2[[#This Row],[Day High]]/Table2[[#This Row],[Close Price]])-1</f>
        <v>7.6037645631916728E-3</v>
      </c>
      <c r="AE529" s="2">
        <f>(Table2[[#This Row],[Close Price]]/Table2[[#This Row],[Current Week Low]])-1</f>
        <v>5.2403282532240691E-3</v>
      </c>
      <c r="AF529" s="2">
        <f>(Table2[[#This Row],[Current Week High]]/Table2[[#This Row],[Close Price]])-1</f>
        <v>7.6037645631916728E-3</v>
      </c>
      <c r="AG529" s="2">
        <f>(Table2[[#This Row],[Close Price]]/Table2[[#This Row],[Current Month Low]])-1</f>
        <v>0.10384912461380025</v>
      </c>
      <c r="AH529" s="2">
        <f>(Table2[[#This Row],[Current Month High]]/Table2[[#This Row],[Close Price]])-1</f>
        <v>1.6653643859260381E-2</v>
      </c>
      <c r="AI529">
        <v>1.6653643859260301</v>
      </c>
      <c r="AJ529">
        <v>29.488070069465401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-7.0000000000000007E-2</v>
      </c>
      <c r="AM529" t="s">
        <v>10506</v>
      </c>
      <c r="AN529">
        <v>8.1199999999999992</v>
      </c>
      <c r="AO529" t="s">
        <v>10507</v>
      </c>
      <c r="AP529">
        <v>-1.3563019806953E-2</v>
      </c>
      <c r="AQ529">
        <f>(Table2[[#This Row],[Sharpe Ratio]]-AVERAGE(Table2[Sharpe Ratio]))/_xlfn.STDEV.P(Table2[Sharpe Ratio])</f>
        <v>-0.70137268149465559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0.94041617458772164</v>
      </c>
      <c r="AS529">
        <f>_xlfn.RANK.AVG(Table2[[#This Row],[1Y Return vs Nifty Z-Score]],Table2[1Y Return vs Nifty Z-Score])</f>
        <v>484</v>
      </c>
      <c r="AT529">
        <f>_xlfn.RANK.AVG(Table2[[#This Row],[6M Return vs Nifty Z-Score]],Table2[6M Return vs Nifty Z-Score])</f>
        <v>437</v>
      </c>
      <c r="AU529">
        <f>_xlfn.RANK.AVG(Table2[[#This Row],[Sharpe Ratio Z-Score]],Table2[Sharpe Ratio Z-Score])</f>
        <v>560</v>
      </c>
      <c r="AV529">
        <f>(Table2[[#This Row],[Rank 1Y]]+Table2[[#This Row],[Rank 6M]]+Table2[[#This Row],[Rank Sharpe]])/3</f>
        <v>493.66666666666669</v>
      </c>
    </row>
    <row r="530" spans="1:48" x14ac:dyDescent="0.3">
      <c r="A530" t="s">
        <v>228</v>
      </c>
      <c r="B530" t="s">
        <v>229</v>
      </c>
      <c r="C530" t="s">
        <v>10467</v>
      </c>
      <c r="D530" t="s">
        <v>230</v>
      </c>
      <c r="E530">
        <v>112781.887714714</v>
      </c>
      <c r="F530">
        <v>1011.05</v>
      </c>
      <c r="G530">
        <v>6.6244205439593999</v>
      </c>
      <c r="H530">
        <f>(Table2[[#This Row],[1Y Return vs Nifty]]-AVERAGE(Table2[1Y Return vs Nifty]))/_xlfn.STDEV.P(Table2[1Y Return vs Nifty])</f>
        <v>-0.44342218163157099</v>
      </c>
      <c r="I530">
        <v>-3.7926330479601602</v>
      </c>
      <c r="J530">
        <f>(Table2[[#This Row],[1M Return vs Nifty]]-AVERAGE(Table2[1M Return vs Nifty]))/_xlfn.STDEV.P(Table2[1M Return vs Nifty])</f>
        <v>-0.11509109303815317</v>
      </c>
      <c r="K530">
        <v>-17.8873101814889</v>
      </c>
      <c r="L530">
        <f>(Table2[[#This Row],[6M Return vs Nifty]]-AVERAGE(Table2[6M Return vs Nifty]))/_xlfn.STDEV.P(Table2[6M Return vs Nifty])</f>
        <v>-0.86743725121808501</v>
      </c>
      <c r="M530">
        <v>0.55800299628590699</v>
      </c>
      <c r="N530">
        <f>(Table2[[#This Row],[1W Return vs Nifty]]-AVERAGE(Table2[1W Return vs Nifty]))/_xlfn.STDEV.P(Table2[1W Return vs Nifty])</f>
        <v>0.79593655929648732</v>
      </c>
      <c r="O530">
        <v>1013.77</v>
      </c>
      <c r="P530">
        <v>1025.2968286651501</v>
      </c>
      <c r="Q530">
        <v>1050.09545476633</v>
      </c>
      <c r="R530">
        <v>49.193691427786</v>
      </c>
      <c r="S530" s="2">
        <f>(Table2[[#This Row],[Close Price]]-Table2[[#This Row],[20D EMA]])/Table2[[#This Row],[20D EMA]]</f>
        <v>-2.6830543417146169E-3</v>
      </c>
      <c r="T530" s="2">
        <f>(Table2[[#This Row],[Close Price]]-Table2[[#This Row],[50D EMA]])/Table2[[#This Row],[50D EMA]]</f>
        <v>-1.3895321107837914E-2</v>
      </c>
      <c r="U530" s="2">
        <f>(Table2[[#This Row],[Close Price]]-Table2[[#This Row],[200D EMA]])/Table2[[#This Row],[200D EMA]]</f>
        <v>-3.7182767137125226E-2</v>
      </c>
      <c r="V530">
        <v>0.35957493912738597</v>
      </c>
      <c r="W530">
        <v>982.5</v>
      </c>
      <c r="X530">
        <v>1015.3</v>
      </c>
      <c r="Y530">
        <v>982.5</v>
      </c>
      <c r="Z530">
        <v>1015.3</v>
      </c>
      <c r="AA530">
        <v>982.5</v>
      </c>
      <c r="AB530">
        <v>1063.3499999999999</v>
      </c>
      <c r="AC530" s="2">
        <f>(Table2[[#This Row],[Close Price]]/Table2[[#This Row],[Day Low]])-1</f>
        <v>2.90585241730279E-2</v>
      </c>
      <c r="AD530" s="2">
        <f>(Table2[[#This Row],[Day High]]/Table2[[#This Row],[Close Price]])-1</f>
        <v>4.2035507640572067E-3</v>
      </c>
      <c r="AE530" s="2">
        <f>(Table2[[#This Row],[Close Price]]/Table2[[#This Row],[Current Week Low]])-1</f>
        <v>2.90585241730279E-2</v>
      </c>
      <c r="AF530" s="2">
        <f>(Table2[[#This Row],[Current Week High]]/Table2[[#This Row],[Close Price]])-1</f>
        <v>4.2035507640572067E-3</v>
      </c>
      <c r="AG530" s="2">
        <f>(Table2[[#This Row],[Close Price]]/Table2[[#This Row],[Current Month Low]])-1</f>
        <v>2.90585241730279E-2</v>
      </c>
      <c r="AH530" s="2">
        <f>(Table2[[#This Row],[Current Month High]]/Table2[[#This Row],[Close Price]])-1</f>
        <v>5.1728401167103533E-2</v>
      </c>
      <c r="AI530">
        <v>23.633846001681398</v>
      </c>
      <c r="AJ530">
        <v>47.383381924198197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-7.0000000000000007E-2</v>
      </c>
      <c r="AM530" t="s">
        <v>10506</v>
      </c>
      <c r="AN530">
        <v>-2.33</v>
      </c>
      <c r="AO530" t="s">
        <v>10506</v>
      </c>
      <c r="AP530">
        <v>1.8857609494999001E-2</v>
      </c>
      <c r="AQ530">
        <f>(Table2[[#This Row],[Sharpe Ratio]]-AVERAGE(Table2[Sharpe Ratio]))/_xlfn.STDEV.P(Table2[Sharpe Ratio])</f>
        <v>-0.33229945013908174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454</v>
      </c>
      <c r="AT530">
        <f>_xlfn.RANK.AVG(Table2[[#This Row],[6M Return vs Nifty Z-Score]],Table2[6M Return vs Nifty Z-Score])</f>
        <v>600</v>
      </c>
      <c r="AU530">
        <f>_xlfn.RANK.AVG(Table2[[#This Row],[Sharpe Ratio Z-Score]],Table2[Sharpe Ratio Z-Score])</f>
        <v>427</v>
      </c>
      <c r="AV530">
        <f>(Table2[[#This Row],[Rank 1Y]]+Table2[[#This Row],[Rank 6M]]+Table2[[#This Row],[Rank Sharpe]])/3</f>
        <v>493.66666666666669</v>
      </c>
    </row>
    <row r="531" spans="1:48" x14ac:dyDescent="0.3">
      <c r="A531" t="s">
        <v>181</v>
      </c>
      <c r="B531" t="s">
        <v>182</v>
      </c>
      <c r="C531" t="s">
        <v>10460</v>
      </c>
      <c r="D531" t="s">
        <v>21</v>
      </c>
      <c r="E531">
        <v>146287.71498684</v>
      </c>
      <c r="F531">
        <v>1495.55</v>
      </c>
      <c r="G531">
        <v>4.5925422507020901</v>
      </c>
      <c r="H531">
        <f>(Table2[[#This Row],[1Y Return vs Nifty]]-AVERAGE(Table2[1Y Return vs Nifty]))/_xlfn.STDEV.P(Table2[1Y Return vs Nifty])</f>
        <v>-0.47113398830114234</v>
      </c>
      <c r="I531">
        <v>2.71264017348375</v>
      </c>
      <c r="J531">
        <f>(Table2[[#This Row],[1M Return vs Nifty]]-AVERAGE(Table2[1M Return vs Nifty]))/_xlfn.STDEV.P(Table2[1M Return vs Nifty])</f>
        <v>0.58679553156669051</v>
      </c>
      <c r="K531">
        <v>-4.18526107516095</v>
      </c>
      <c r="L531">
        <f>(Table2[[#This Row],[6M Return vs Nifty]]-AVERAGE(Table2[6M Return vs Nifty]))/_xlfn.STDEV.P(Table2[6M Return vs Nifty])</f>
        <v>-0.41499171938162399</v>
      </c>
      <c r="M531">
        <v>-1.2069969807515599</v>
      </c>
      <c r="N531">
        <f>(Table2[[#This Row],[1W Return vs Nifty]]-AVERAGE(Table2[1W Return vs Nifty]))/_xlfn.STDEV.P(Table2[1W Return vs Nifty])</f>
        <v>0.35126646322487548</v>
      </c>
      <c r="O531">
        <v>1463.97</v>
      </c>
      <c r="P531">
        <v>1399.5498478616901</v>
      </c>
      <c r="Q531">
        <v>1295.10273273094</v>
      </c>
      <c r="R531">
        <v>56.7462258179184</v>
      </c>
      <c r="S531" s="2">
        <f>(Table2[[#This Row],[Close Price]]-Table2[[#This Row],[20D EMA]])/Table2[[#This Row],[20D EMA]]</f>
        <v>2.15714802898966E-2</v>
      </c>
      <c r="T531" s="2">
        <f>(Table2[[#This Row],[Close Price]]-Table2[[#This Row],[50D EMA]])/Table2[[#This Row],[50D EMA]]</f>
        <v>6.8593592636221029E-2</v>
      </c>
      <c r="U531" s="2">
        <f>(Table2[[#This Row],[Close Price]]-Table2[[#This Row],[200D EMA]])/Table2[[#This Row],[200D EMA]]</f>
        <v>0.15477325636274694</v>
      </c>
      <c r="V531">
        <v>0.83061247666188198</v>
      </c>
      <c r="W531">
        <v>1476.1</v>
      </c>
      <c r="X531">
        <v>1505.85</v>
      </c>
      <c r="Y531">
        <v>1476.1</v>
      </c>
      <c r="Z531">
        <v>1505.85</v>
      </c>
      <c r="AA531">
        <v>1424.15</v>
      </c>
      <c r="AB531">
        <v>1545.7</v>
      </c>
      <c r="AC531" s="2">
        <f>(Table2[[#This Row],[Close Price]]/Table2[[#This Row],[Day Low]])-1</f>
        <v>1.3176614050538715E-2</v>
      </c>
      <c r="AD531" s="2">
        <f>(Table2[[#This Row],[Day High]]/Table2[[#This Row],[Close Price]])-1</f>
        <v>6.8870983918958295E-3</v>
      </c>
      <c r="AE531" s="2">
        <f>(Table2[[#This Row],[Close Price]]/Table2[[#This Row],[Current Week Low]])-1</f>
        <v>1.3176614050538715E-2</v>
      </c>
      <c r="AF531" s="2">
        <f>(Table2[[#This Row],[Current Week High]]/Table2[[#This Row],[Close Price]])-1</f>
        <v>6.8870983918958295E-3</v>
      </c>
      <c r="AG531" s="2">
        <f>(Table2[[#This Row],[Close Price]]/Table2[[#This Row],[Current Month Low]])-1</f>
        <v>5.0135168346030934E-2</v>
      </c>
      <c r="AH531" s="2">
        <f>(Table2[[#This Row],[Current Month High]]/Table2[[#This Row],[Close Price]])-1</f>
        <v>3.3532814014910928E-2</v>
      </c>
      <c r="AI531">
        <v>3.3532814014910901</v>
      </c>
      <c r="AJ531">
        <v>38.182574147648502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-0.01</v>
      </c>
      <c r="AM531" t="s">
        <v>10506</v>
      </c>
      <c r="AN531">
        <v>1.06</v>
      </c>
      <c r="AO531" t="s">
        <v>10507</v>
      </c>
      <c r="AP531">
        <v>-1.355211358856E-2</v>
      </c>
      <c r="AQ531">
        <f>(Table2[[#This Row],[Sharpe Ratio]]-AVERAGE(Table2[Sharpe Ratio]))/_xlfn.STDEV.P(Table2[Sharpe Ratio])</f>
        <v>-0.70124852618518629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-0.6493122390763868</v>
      </c>
      <c r="AS531">
        <f>_xlfn.RANK.AVG(Table2[[#This Row],[1Y Return vs Nifty Z-Score]],Table2[1Y Return vs Nifty Z-Score])</f>
        <v>465</v>
      </c>
      <c r="AT531">
        <f>_xlfn.RANK.AVG(Table2[[#This Row],[6M Return vs Nifty Z-Score]],Table2[6M Return vs Nifty Z-Score])</f>
        <v>458</v>
      </c>
      <c r="AU531">
        <f>_xlfn.RANK.AVG(Table2[[#This Row],[Sharpe Ratio Z-Score]],Table2[Sharpe Ratio Z-Score])</f>
        <v>559</v>
      </c>
      <c r="AV531">
        <f>(Table2[[#This Row],[Rank 1Y]]+Table2[[#This Row],[Rank 6M]]+Table2[[#This Row],[Rank Sharpe]])/3</f>
        <v>494</v>
      </c>
    </row>
    <row r="532" spans="1:48" x14ac:dyDescent="0.3">
      <c r="A532" t="s">
        <v>272</v>
      </c>
      <c r="B532" t="s">
        <v>273</v>
      </c>
      <c r="C532" t="s">
        <v>10459</v>
      </c>
      <c r="D532" t="s">
        <v>180</v>
      </c>
      <c r="E532">
        <v>97454.171454630006</v>
      </c>
      <c r="F532">
        <v>886.1</v>
      </c>
      <c r="G532">
        <v>16.2767475536509</v>
      </c>
      <c r="H532">
        <f>(Table2[[#This Row],[1Y Return vs Nifty]]-AVERAGE(Table2[1Y Return vs Nifty]))/_xlfn.STDEV.P(Table2[1Y Return vs Nifty])</f>
        <v>-0.31177875550133349</v>
      </c>
      <c r="I532">
        <v>-7.7137122443667296</v>
      </c>
      <c r="J532">
        <f>(Table2[[#This Row],[1M Return vs Nifty]]-AVERAGE(Table2[1M Return vs Nifty]))/_xlfn.STDEV.P(Table2[1M Return vs Nifty])</f>
        <v>-0.53815603562994363</v>
      </c>
      <c r="K532">
        <v>-24.6824720830983</v>
      </c>
      <c r="L532">
        <f>(Table2[[#This Row],[6M Return vs Nifty]]-AVERAGE(Table2[6M Return vs Nifty]))/_xlfn.STDEV.P(Table2[6M Return vs Nifty])</f>
        <v>-1.0918154166027552</v>
      </c>
      <c r="M532">
        <v>-0.311320443794458</v>
      </c>
      <c r="N532">
        <f>(Table2[[#This Row],[1W Return vs Nifty]]-AVERAGE(Table2[1W Return vs Nifty]))/_xlfn.STDEV.P(Table2[1W Return vs Nifty])</f>
        <v>0.57692118102623924</v>
      </c>
      <c r="O532">
        <v>900.75</v>
      </c>
      <c r="P532">
        <v>918.20275676104995</v>
      </c>
      <c r="Q532">
        <v>957.491772564097</v>
      </c>
      <c r="R532">
        <v>38.461472095306803</v>
      </c>
      <c r="S532" s="2">
        <f>(Table2[[#This Row],[Close Price]]-Table2[[#This Row],[20D EMA]])/Table2[[#This Row],[20D EMA]]</f>
        <v>-1.6264224257563117E-2</v>
      </c>
      <c r="T532" s="2">
        <f>(Table2[[#This Row],[Close Price]]-Table2[[#This Row],[50D EMA]])/Table2[[#This Row],[50D EMA]]</f>
        <v>-3.4962601151723886E-2</v>
      </c>
      <c r="U532" s="2">
        <f>(Table2[[#This Row],[Close Price]]-Table2[[#This Row],[200D EMA]])/Table2[[#This Row],[200D EMA]]</f>
        <v>-7.4561238654735101E-2</v>
      </c>
      <c r="V532">
        <v>1.05992805641274</v>
      </c>
      <c r="W532">
        <v>874.5</v>
      </c>
      <c r="X532">
        <v>896.1</v>
      </c>
      <c r="Y532">
        <v>874.5</v>
      </c>
      <c r="Z532">
        <v>896.1</v>
      </c>
      <c r="AA532">
        <v>874.5</v>
      </c>
      <c r="AB532">
        <v>938</v>
      </c>
      <c r="AC532" s="2">
        <f>(Table2[[#This Row],[Close Price]]/Table2[[#This Row],[Day Low]])-1</f>
        <v>1.3264722698685061E-2</v>
      </c>
      <c r="AD532" s="2">
        <f>(Table2[[#This Row],[Day High]]/Table2[[#This Row],[Close Price]])-1</f>
        <v>1.1285407967497996E-2</v>
      </c>
      <c r="AE532" s="2">
        <f>(Table2[[#This Row],[Close Price]]/Table2[[#This Row],[Current Week Low]])-1</f>
        <v>1.3264722698685061E-2</v>
      </c>
      <c r="AF532" s="2">
        <f>(Table2[[#This Row],[Current Week High]]/Table2[[#This Row],[Close Price]])-1</f>
        <v>1.1285407967497996E-2</v>
      </c>
      <c r="AG532" s="2">
        <f>(Table2[[#This Row],[Close Price]]/Table2[[#This Row],[Current Month Low]])-1</f>
        <v>1.3264722698685061E-2</v>
      </c>
      <c r="AH532" s="2">
        <f>(Table2[[#This Row],[Current Month High]]/Table2[[#This Row],[Close Price]])-1</f>
        <v>5.8571267351314793E-2</v>
      </c>
      <c r="AI532">
        <v>42.1284279426701</v>
      </c>
      <c r="AJ532">
        <v>69.750957854406096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-0.08</v>
      </c>
      <c r="AM532" t="s">
        <v>10506</v>
      </c>
      <c r="AN532">
        <v>-2.1</v>
      </c>
      <c r="AO532" t="s">
        <v>10506</v>
      </c>
      <c r="AP532">
        <v>1.9009394827779E-2</v>
      </c>
      <c r="AQ532">
        <f>(Table2[[#This Row],[Sharpe Ratio]]-AVERAGE(Table2[Sharpe Ratio]))/_xlfn.STDEV.P(Table2[Sharpe Ratio])</f>
        <v>-0.33057154095139291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401</v>
      </c>
      <c r="AT532">
        <f>_xlfn.RANK.AVG(Table2[[#This Row],[6M Return vs Nifty Z-Score]],Table2[6M Return vs Nifty Z-Score])</f>
        <v>655</v>
      </c>
      <c r="AU532">
        <f>_xlfn.RANK.AVG(Table2[[#This Row],[Sharpe Ratio Z-Score]],Table2[Sharpe Ratio Z-Score])</f>
        <v>426</v>
      </c>
      <c r="AV532">
        <f>(Table2[[#This Row],[Rank 1Y]]+Table2[[#This Row],[Rank 6M]]+Table2[[#This Row],[Rank Sharpe]])/3</f>
        <v>494</v>
      </c>
    </row>
    <row r="533" spans="1:48" x14ac:dyDescent="0.3">
      <c r="A533" t="s">
        <v>1806</v>
      </c>
      <c r="B533" t="s">
        <v>1807</v>
      </c>
      <c r="C533" t="s">
        <v>10469</v>
      </c>
      <c r="D533" t="s">
        <v>1429</v>
      </c>
      <c r="E533">
        <v>3921.8058046599999</v>
      </c>
      <c r="F533">
        <v>543.1</v>
      </c>
      <c r="G533">
        <v>1.0381958003260201</v>
      </c>
      <c r="H533">
        <f>(Table2[[#This Row],[1Y Return vs Nifty]]-AVERAGE(Table2[1Y Return vs Nifty]))/_xlfn.STDEV.P(Table2[1Y Return vs Nifty])</f>
        <v>-0.51961000283230652</v>
      </c>
      <c r="I533">
        <v>-2.34657191950153</v>
      </c>
      <c r="J533">
        <f>(Table2[[#This Row],[1M Return vs Nifty]]-AVERAGE(Table2[1M Return vs Nifty]))/_xlfn.STDEV.P(Table2[1M Return vs Nifty])</f>
        <v>4.0931710290131366E-2</v>
      </c>
      <c r="K533">
        <v>2.8030666391327999</v>
      </c>
      <c r="L533">
        <f>(Table2[[#This Row],[6M Return vs Nifty]]-AVERAGE(Table2[6M Return vs Nifty]))/_xlfn.STDEV.P(Table2[6M Return vs Nifty])</f>
        <v>-0.18423516429958886</v>
      </c>
      <c r="M533">
        <v>-5.0523987829868204</v>
      </c>
      <c r="N533">
        <f>(Table2[[#This Row],[1W Return vs Nifty]]-AVERAGE(Table2[1W Return vs Nifty]))/_xlfn.STDEV.P(Table2[1W Return vs Nifty])</f>
        <v>-0.61753535608393251</v>
      </c>
      <c r="O533">
        <v>538.44000000000005</v>
      </c>
      <c r="P533">
        <v>501.687559539527</v>
      </c>
      <c r="Q533">
        <v>464.99164270250401</v>
      </c>
      <c r="R533">
        <v>47.037585086902901</v>
      </c>
      <c r="S533" s="2">
        <f>(Table2[[#This Row],[Close Price]]-Table2[[#This Row],[20D EMA]])/Table2[[#This Row],[20D EMA]]</f>
        <v>8.6546318995616364E-3</v>
      </c>
      <c r="T533" s="2">
        <f>(Table2[[#This Row],[Close Price]]-Table2[[#This Row],[50D EMA]])/Table2[[#This Row],[50D EMA]]</f>
        <v>8.2546277405170967E-2</v>
      </c>
      <c r="U533" s="2">
        <f>(Table2[[#This Row],[Close Price]]-Table2[[#This Row],[200D EMA]])/Table2[[#This Row],[200D EMA]]</f>
        <v>0.16797798094506569</v>
      </c>
      <c r="V533">
        <v>0.652041634808876</v>
      </c>
      <c r="W533">
        <v>526.4</v>
      </c>
      <c r="X533">
        <v>550</v>
      </c>
      <c r="Y533">
        <v>526.4</v>
      </c>
      <c r="Z533">
        <v>550</v>
      </c>
      <c r="AA533">
        <v>519</v>
      </c>
      <c r="AB533">
        <v>582.6</v>
      </c>
      <c r="AC533" s="2">
        <f>(Table2[[#This Row],[Close Price]]/Table2[[#This Row],[Day Low]])-1</f>
        <v>3.1724924012158207E-2</v>
      </c>
      <c r="AD533" s="2">
        <f>(Table2[[#This Row],[Day High]]/Table2[[#This Row],[Close Price]])-1</f>
        <v>1.2704842570429031E-2</v>
      </c>
      <c r="AE533" s="2">
        <f>(Table2[[#This Row],[Close Price]]/Table2[[#This Row],[Current Week Low]])-1</f>
        <v>3.1724924012158207E-2</v>
      </c>
      <c r="AF533" s="2">
        <f>(Table2[[#This Row],[Current Week High]]/Table2[[#This Row],[Close Price]])-1</f>
        <v>1.2704842570429031E-2</v>
      </c>
      <c r="AG533" s="2">
        <f>(Table2[[#This Row],[Close Price]]/Table2[[#This Row],[Current Month Low]])-1</f>
        <v>4.6435452793834431E-2</v>
      </c>
      <c r="AH533" s="2">
        <f>(Table2[[#This Row],[Current Month High]]/Table2[[#This Row],[Close Price]])-1</f>
        <v>7.2730620511876287E-2</v>
      </c>
      <c r="AI533">
        <v>7.2730620511876198</v>
      </c>
      <c r="AJ533">
        <v>46.407871680819497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0.1</v>
      </c>
      <c r="AM533" t="s">
        <v>10507</v>
      </c>
      <c r="AN533">
        <v>-3.78</v>
      </c>
      <c r="AO533" t="s">
        <v>10506</v>
      </c>
      <c r="AP533">
        <v>-3.0905745051839E-2</v>
      </c>
      <c r="AQ533">
        <f>(Table2[[#This Row],[Sharpe Ratio]]-AVERAGE(Table2[Sharpe Ratio]))/_xlfn.STDEV.P(Table2[Sharpe Ratio])</f>
        <v>-0.89880054716093305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-2.1792493600866294</v>
      </c>
      <c r="AS533">
        <f>_xlfn.RANK.AVG(Table2[[#This Row],[1Y Return vs Nifty Z-Score]],Table2[1Y Return vs Nifty Z-Score])</f>
        <v>496</v>
      </c>
      <c r="AT533">
        <f>_xlfn.RANK.AVG(Table2[[#This Row],[6M Return vs Nifty Z-Score]],Table2[6M Return vs Nifty Z-Score])</f>
        <v>392</v>
      </c>
      <c r="AU533">
        <f>_xlfn.RANK.AVG(Table2[[#This Row],[Sharpe Ratio Z-Score]],Table2[Sharpe Ratio Z-Score])</f>
        <v>594</v>
      </c>
      <c r="AV533">
        <f>(Table2[[#This Row],[Rank 1Y]]+Table2[[#This Row],[Rank 6M]]+Table2[[#This Row],[Rank Sharpe]])/3</f>
        <v>494</v>
      </c>
    </row>
    <row r="534" spans="1:48" x14ac:dyDescent="0.3">
      <c r="A534" t="s">
        <v>477</v>
      </c>
      <c r="B534" t="s">
        <v>478</v>
      </c>
      <c r="C534" t="s">
        <v>10459</v>
      </c>
      <c r="D534" t="s">
        <v>180</v>
      </c>
      <c r="E534">
        <v>44297.904543750003</v>
      </c>
      <c r="F534">
        <v>643.5</v>
      </c>
      <c r="G534">
        <v>13.680293888420101</v>
      </c>
      <c r="H534">
        <f>(Table2[[#This Row],[1Y Return vs Nifty]]-AVERAGE(Table2[1Y Return vs Nifty]))/_xlfn.STDEV.P(Table2[1Y Return vs Nifty])</f>
        <v>-0.34719053298630698</v>
      </c>
      <c r="I534">
        <v>-0.143806433249068</v>
      </c>
      <c r="J534">
        <f>(Table2[[#This Row],[1M Return vs Nifty]]-AVERAGE(Table2[1M Return vs Nifty]))/_xlfn.STDEV.P(Table2[1M Return vs Nifty])</f>
        <v>0.27859915012113928</v>
      </c>
      <c r="K534">
        <v>2.6535824090131701</v>
      </c>
      <c r="L534">
        <f>(Table2[[#This Row],[6M Return vs Nifty]]-AVERAGE(Table2[6M Return vs Nifty]))/_xlfn.STDEV.P(Table2[6M Return vs Nifty])</f>
        <v>-0.18917117580216075</v>
      </c>
      <c r="M534">
        <v>-2.3724038908836098</v>
      </c>
      <c r="N534">
        <f>(Table2[[#This Row],[1W Return vs Nifty]]-AVERAGE(Table2[1W Return vs Nifty]))/_xlfn.STDEV.P(Table2[1W Return vs Nifty])</f>
        <v>5.7656486209029786E-2</v>
      </c>
      <c r="O534">
        <v>631.54</v>
      </c>
      <c r="P534">
        <v>607.09910821005303</v>
      </c>
      <c r="Q534">
        <v>547.15213345503605</v>
      </c>
      <c r="R534">
        <v>55.858706033371803</v>
      </c>
      <c r="S534" s="2">
        <f>(Table2[[#This Row],[Close Price]]-Table2[[#This Row],[20D EMA]])/Table2[[#This Row],[20D EMA]]</f>
        <v>1.8937834499794214E-2</v>
      </c>
      <c r="T534" s="2">
        <f>(Table2[[#This Row],[Close Price]]-Table2[[#This Row],[50D EMA]])/Table2[[#This Row],[50D EMA]]</f>
        <v>5.9958730457157015E-2</v>
      </c>
      <c r="U534" s="2">
        <f>(Table2[[#This Row],[Close Price]]-Table2[[#This Row],[200D EMA]])/Table2[[#This Row],[200D EMA]]</f>
        <v>0.17608972103712292</v>
      </c>
      <c r="V534">
        <v>0.82012680463503596</v>
      </c>
      <c r="W534">
        <v>612</v>
      </c>
      <c r="X534">
        <v>645.9</v>
      </c>
      <c r="Y534">
        <v>612</v>
      </c>
      <c r="Z534">
        <v>645.9</v>
      </c>
      <c r="AA534">
        <v>612</v>
      </c>
      <c r="AB534">
        <v>663.4</v>
      </c>
      <c r="AC534" s="2">
        <f>(Table2[[#This Row],[Close Price]]/Table2[[#This Row],[Day Low]])-1</f>
        <v>5.1470588235294157E-2</v>
      </c>
      <c r="AD534" s="2">
        <f>(Table2[[#This Row],[Day High]]/Table2[[#This Row],[Close Price]])-1</f>
        <v>3.7296037296037365E-3</v>
      </c>
      <c r="AE534" s="2">
        <f>(Table2[[#This Row],[Close Price]]/Table2[[#This Row],[Current Week Low]])-1</f>
        <v>5.1470588235294157E-2</v>
      </c>
      <c r="AF534" s="2">
        <f>(Table2[[#This Row],[Current Week High]]/Table2[[#This Row],[Close Price]])-1</f>
        <v>3.7296037296037365E-3</v>
      </c>
      <c r="AG534" s="2">
        <f>(Table2[[#This Row],[Close Price]]/Table2[[#This Row],[Current Month Low]])-1</f>
        <v>5.1470588235294157E-2</v>
      </c>
      <c r="AH534" s="2">
        <f>(Table2[[#This Row],[Current Month High]]/Table2[[#This Row],[Close Price]])-1</f>
        <v>3.0924630924630936E-2</v>
      </c>
      <c r="AI534">
        <v>3.09246309246309</v>
      </c>
      <c r="AJ534">
        <v>62.070268228182798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0.17</v>
      </c>
      <c r="AM534" t="s">
        <v>10507</v>
      </c>
      <c r="AN534">
        <v>0.89</v>
      </c>
      <c r="AO534" t="s">
        <v>10507</v>
      </c>
      <c r="AP534">
        <v>-7.6968112683946002E-2</v>
      </c>
      <c r="AQ534">
        <f>(Table2[[#This Row],[Sharpe Ratio]]-AVERAGE(Table2[Sharpe Ratio]))/_xlfn.STDEV.P(Table2[Sharpe Ratio])</f>
        <v>-1.4231699758828658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-1.6232760483411643</v>
      </c>
      <c r="AS534">
        <f>_xlfn.RANK.AVG(Table2[[#This Row],[1Y Return vs Nifty Z-Score]],Table2[1Y Return vs Nifty Z-Score])</f>
        <v>417</v>
      </c>
      <c r="AT534">
        <f>_xlfn.RANK.AVG(Table2[[#This Row],[6M Return vs Nifty Z-Score]],Table2[6M Return vs Nifty Z-Score])</f>
        <v>393</v>
      </c>
      <c r="AU534">
        <f>_xlfn.RANK.AVG(Table2[[#This Row],[Sharpe Ratio Z-Score]],Table2[Sharpe Ratio Z-Score])</f>
        <v>677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818</v>
      </c>
      <c r="B535" t="s">
        <v>819</v>
      </c>
      <c r="C535" t="s">
        <v>10461</v>
      </c>
      <c r="D535" t="s">
        <v>543</v>
      </c>
      <c r="E535">
        <v>19102.720562250001</v>
      </c>
      <c r="F535">
        <v>2120.4499999999998</v>
      </c>
      <c r="G535">
        <v>8.6315624069140302</v>
      </c>
      <c r="H535">
        <f>(Table2[[#This Row],[1Y Return vs Nifty]]-AVERAGE(Table2[1Y Return vs Nifty]))/_xlfn.STDEV.P(Table2[1Y Return vs Nifty])</f>
        <v>-0.4160477431875072</v>
      </c>
      <c r="I535">
        <v>-24.716093717780101</v>
      </c>
      <c r="J535">
        <f>(Table2[[#This Row],[1M Return vs Nifty]]-AVERAGE(Table2[1M Return vs Nifty]))/_xlfn.STDEV.P(Table2[1M Return vs Nifty])</f>
        <v>-2.3726284300068281</v>
      </c>
      <c r="K535">
        <v>-42.2803073543053</v>
      </c>
      <c r="L535">
        <f>(Table2[[#This Row],[6M Return vs Nifty]]-AVERAGE(Table2[6M Return vs Nifty]))/_xlfn.STDEV.P(Table2[6M Return vs Nifty])</f>
        <v>-1.6729009080256843</v>
      </c>
      <c r="M535">
        <v>-7.9269075650763696</v>
      </c>
      <c r="N535">
        <f>(Table2[[#This Row],[1W Return vs Nifty]]-AVERAGE(Table2[1W Return vs Nifty]))/_xlfn.STDEV.P(Table2[1W Return vs Nifty])</f>
        <v>-1.3417325871999974</v>
      </c>
      <c r="O535">
        <v>2310.6799999999998</v>
      </c>
      <c r="P535">
        <v>2467.4725459604902</v>
      </c>
      <c r="Q535">
        <v>2558.7676289138099</v>
      </c>
      <c r="R535">
        <v>26.4732865500469</v>
      </c>
      <c r="S535" s="2">
        <f>(Table2[[#This Row],[Close Price]]-Table2[[#This Row],[20D EMA]])/Table2[[#This Row],[20D EMA]]</f>
        <v>-8.2326414735056364E-2</v>
      </c>
      <c r="T535" s="2">
        <f>(Table2[[#This Row],[Close Price]]-Table2[[#This Row],[50D EMA]])/Table2[[#This Row],[50D EMA]]</f>
        <v>-0.14063886811166448</v>
      </c>
      <c r="U535" s="2">
        <f>(Table2[[#This Row],[Close Price]]-Table2[[#This Row],[200D EMA]])/Table2[[#This Row],[200D EMA]]</f>
        <v>-0.17130028688844823</v>
      </c>
      <c r="V535">
        <v>1.2941619793068999</v>
      </c>
      <c r="W535">
        <v>2058</v>
      </c>
      <c r="X535">
        <v>2140</v>
      </c>
      <c r="Y535">
        <v>2058</v>
      </c>
      <c r="Z535">
        <v>2140</v>
      </c>
      <c r="AA535">
        <v>2058</v>
      </c>
      <c r="AB535">
        <v>2599</v>
      </c>
      <c r="AC535" s="2">
        <f>(Table2[[#This Row],[Close Price]]/Table2[[#This Row],[Day Low]])-1</f>
        <v>3.0344995140913378E-2</v>
      </c>
      <c r="AD535" s="2">
        <f>(Table2[[#This Row],[Day High]]/Table2[[#This Row],[Close Price]])-1</f>
        <v>9.2197410926926349E-3</v>
      </c>
      <c r="AE535" s="2">
        <f>(Table2[[#This Row],[Close Price]]/Table2[[#This Row],[Current Week Low]])-1</f>
        <v>3.0344995140913378E-2</v>
      </c>
      <c r="AF535" s="2">
        <f>(Table2[[#This Row],[Current Week High]]/Table2[[#This Row],[Close Price]])-1</f>
        <v>9.2197410926926349E-3</v>
      </c>
      <c r="AG535" s="2">
        <f>(Table2[[#This Row],[Close Price]]/Table2[[#This Row],[Current Month Low]])-1</f>
        <v>3.0344995140913378E-2</v>
      </c>
      <c r="AH535" s="2">
        <f>(Table2[[#This Row],[Current Month High]]/Table2[[#This Row],[Close Price]])-1</f>
        <v>0.2256832276167795</v>
      </c>
      <c r="AI535">
        <v>83.734584640052802</v>
      </c>
      <c r="AJ535">
        <v>45.037619699042303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-0.28999999999999998</v>
      </c>
      <c r="AM535" t="s">
        <v>10506</v>
      </c>
      <c r="AN535">
        <v>-9.52</v>
      </c>
      <c r="AO535" t="s">
        <v>10506</v>
      </c>
      <c r="AP535">
        <v>5.0519730907070001E-2</v>
      </c>
      <c r="AQ535">
        <f>(Table2[[#This Row],[Sharpe Ratio]]-AVERAGE(Table2[Sharpe Ratio]))/_xlfn.STDEV.P(Table2[Sharpe Ratio])</f>
        <v>2.8139002559983313E-2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445</v>
      </c>
      <c r="AT535">
        <f>_xlfn.RANK.AVG(Table2[[#This Row],[6M Return vs Nifty Z-Score]],Table2[6M Return vs Nifty Z-Score])</f>
        <v>720</v>
      </c>
      <c r="AU535">
        <f>_xlfn.RANK.AVG(Table2[[#This Row],[Sharpe Ratio Z-Score]],Table2[Sharpe Ratio Z-Score])</f>
        <v>326</v>
      </c>
      <c r="AV535">
        <f>(Table2[[#This Row],[Rank 1Y]]+Table2[[#This Row],[Rank 6M]]+Table2[[#This Row],[Rank Sharpe]])/3</f>
        <v>497</v>
      </c>
    </row>
    <row r="536" spans="1:48" x14ac:dyDescent="0.3">
      <c r="A536" t="s">
        <v>1603</v>
      </c>
      <c r="B536" t="s">
        <v>1604</v>
      </c>
      <c r="C536" t="s">
        <v>10466</v>
      </c>
      <c r="D536" t="s">
        <v>62</v>
      </c>
      <c r="E536">
        <v>5344.9251280649996</v>
      </c>
      <c r="F536">
        <v>1306.6500000000001</v>
      </c>
      <c r="G536">
        <v>-10.1851393030928</v>
      </c>
      <c r="H536">
        <f>(Table2[[#This Row],[1Y Return vs Nifty]]-AVERAGE(Table2[1Y Return vs Nifty]))/_xlfn.STDEV.P(Table2[1Y Return vs Nifty])</f>
        <v>-0.67267964957535031</v>
      </c>
      <c r="I536">
        <v>-5.37118578717332</v>
      </c>
      <c r="J536">
        <f>(Table2[[#This Row],[1M Return vs Nifty]]-AVERAGE(Table2[1M Return vs Nifty]))/_xlfn.STDEV.P(Table2[1M Return vs Nifty])</f>
        <v>-0.28540908217883537</v>
      </c>
      <c r="K536">
        <v>3.6606619519650598</v>
      </c>
      <c r="L536">
        <f>(Table2[[#This Row],[6M Return vs Nifty]]-AVERAGE(Table2[6M Return vs Nifty]))/_xlfn.STDEV.P(Table2[6M Return vs Nifty])</f>
        <v>-0.15591712482944473</v>
      </c>
      <c r="M536">
        <v>-4.0735129423005096</v>
      </c>
      <c r="N536">
        <f>(Table2[[#This Row],[1W Return vs Nifty]]-AVERAGE(Table2[1W Return vs Nifty]))/_xlfn.STDEV.P(Table2[1W Return vs Nifty])</f>
        <v>-0.37091707478982333</v>
      </c>
      <c r="O536">
        <v>1338.52</v>
      </c>
      <c r="P536">
        <v>1296.29255246754</v>
      </c>
      <c r="Q536">
        <v>1203.3708332088299</v>
      </c>
      <c r="R536">
        <v>34.351885447325898</v>
      </c>
      <c r="S536" s="2">
        <f>(Table2[[#This Row],[Close Price]]-Table2[[#This Row],[20D EMA]])/Table2[[#This Row],[20D EMA]]</f>
        <v>-2.3809879568478538E-2</v>
      </c>
      <c r="T536" s="2">
        <f>(Table2[[#This Row],[Close Price]]-Table2[[#This Row],[50D EMA]])/Table2[[#This Row],[50D EMA]]</f>
        <v>7.9900540296589297E-3</v>
      </c>
      <c r="U536" s="2">
        <f>(Table2[[#This Row],[Close Price]]-Table2[[#This Row],[200D EMA]])/Table2[[#This Row],[200D EMA]]</f>
        <v>8.5824887840909928E-2</v>
      </c>
      <c r="V536">
        <v>0.69889173820734996</v>
      </c>
      <c r="W536">
        <v>1286.0999999999999</v>
      </c>
      <c r="X536">
        <v>1324.95</v>
      </c>
      <c r="Y536">
        <v>1286.0999999999999</v>
      </c>
      <c r="Z536">
        <v>1324.95</v>
      </c>
      <c r="AA536">
        <v>1279.1500000000001</v>
      </c>
      <c r="AB536">
        <v>1451.95</v>
      </c>
      <c r="AC536" s="2">
        <f>(Table2[[#This Row],[Close Price]]/Table2[[#This Row],[Day Low]])-1</f>
        <v>1.5978539771402067E-2</v>
      </c>
      <c r="AD536" s="2">
        <f>(Table2[[#This Row],[Day High]]/Table2[[#This Row],[Close Price]])-1</f>
        <v>1.4005280679600496E-2</v>
      </c>
      <c r="AE536" s="2">
        <f>(Table2[[#This Row],[Close Price]]/Table2[[#This Row],[Current Week Low]])-1</f>
        <v>1.5978539771402067E-2</v>
      </c>
      <c r="AF536" s="2">
        <f>(Table2[[#This Row],[Current Week High]]/Table2[[#This Row],[Close Price]])-1</f>
        <v>1.4005280679600496E-2</v>
      </c>
      <c r="AG536" s="2">
        <f>(Table2[[#This Row],[Close Price]]/Table2[[#This Row],[Current Month Low]])-1</f>
        <v>2.1498651448227379E-2</v>
      </c>
      <c r="AH536" s="2">
        <f>(Table2[[#This Row],[Current Month High]]/Table2[[#This Row],[Close Price]])-1</f>
        <v>0.11120039796425973</v>
      </c>
      <c r="AI536">
        <v>12.424903378869599</v>
      </c>
      <c r="AJ536">
        <v>30.086116780327501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</v>
      </c>
      <c r="AM536" t="s">
        <v>10505</v>
      </c>
      <c r="AN536">
        <v>-6.02</v>
      </c>
      <c r="AO536" t="s">
        <v>10506</v>
      </c>
      <c r="AP536">
        <v>-8.9926426622780001E-3</v>
      </c>
      <c r="AQ536">
        <f>(Table2[[#This Row],[Sharpe Ratio]]-AVERAGE(Table2[Sharpe Ratio]))/_xlfn.STDEV.P(Table2[Sharpe Ratio])</f>
        <v>-0.64934396096647928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-2.1342668923399328</v>
      </c>
      <c r="AS536">
        <f>_xlfn.RANK.AVG(Table2[[#This Row],[1Y Return vs Nifty Z-Score]],Table2[1Y Return vs Nifty Z-Score])</f>
        <v>564</v>
      </c>
      <c r="AT536">
        <f>_xlfn.RANK.AVG(Table2[[#This Row],[6M Return vs Nifty Z-Score]],Table2[6M Return vs Nifty Z-Score])</f>
        <v>377</v>
      </c>
      <c r="AU536">
        <f>_xlfn.RANK.AVG(Table2[[#This Row],[Sharpe Ratio Z-Score]],Table2[Sharpe Ratio Z-Score])</f>
        <v>551</v>
      </c>
      <c r="AV536">
        <f>(Table2[[#This Row],[Rank 1Y]]+Table2[[#This Row],[Rank 6M]]+Table2[[#This Row],[Rank Sharpe]])/3</f>
        <v>497.33333333333331</v>
      </c>
    </row>
    <row r="537" spans="1:48" x14ac:dyDescent="0.3">
      <c r="A537" t="s">
        <v>521</v>
      </c>
      <c r="B537" t="s">
        <v>522</v>
      </c>
      <c r="C537" t="s">
        <v>10459</v>
      </c>
      <c r="D537" t="s">
        <v>180</v>
      </c>
      <c r="E537">
        <v>38118.543564</v>
      </c>
      <c r="F537">
        <v>544.54999999999995</v>
      </c>
      <c r="G537">
        <v>-8.4026156306638295</v>
      </c>
      <c r="H537">
        <f>(Table2[[#This Row],[1Y Return vs Nifty]]-AVERAGE(Table2[1Y Return vs Nifty]))/_xlfn.STDEV.P(Table2[1Y Return vs Nifty])</f>
        <v>-0.64836867014404909</v>
      </c>
      <c r="I537">
        <v>6.8598435061312797</v>
      </c>
      <c r="J537">
        <f>(Table2[[#This Row],[1M Return vs Nifty]]-AVERAGE(Table2[1M Return vs Nifty]))/_xlfn.STDEV.P(Table2[1M Return vs Nifty])</f>
        <v>1.0342581437605312</v>
      </c>
      <c r="K537">
        <v>11.322689443176699</v>
      </c>
      <c r="L537">
        <f>(Table2[[#This Row],[6M Return vs Nifty]]-AVERAGE(Table2[6M Return vs Nifty]))/_xlfn.STDEV.P(Table2[6M Return vs Nifty])</f>
        <v>9.7085187182840357E-2</v>
      </c>
      <c r="M537">
        <v>0.675573225969197</v>
      </c>
      <c r="N537">
        <f>(Table2[[#This Row],[1W Return vs Nifty]]-AVERAGE(Table2[1W Return vs Nifty]))/_xlfn.STDEV.P(Table2[1W Return vs Nifty])</f>
        <v>0.82555693663846397</v>
      </c>
      <c r="O537">
        <v>517.72</v>
      </c>
      <c r="P537">
        <v>491.84488159676999</v>
      </c>
      <c r="Q537">
        <v>455.93508935471698</v>
      </c>
      <c r="R537">
        <v>70.799438647432694</v>
      </c>
      <c r="S537" s="2">
        <f>(Table2[[#This Row],[Close Price]]-Table2[[#This Row],[20D EMA]])/Table2[[#This Row],[20D EMA]]</f>
        <v>5.1823379432897949E-2</v>
      </c>
      <c r="T537" s="2">
        <f>(Table2[[#This Row],[Close Price]]-Table2[[#This Row],[50D EMA]])/Table2[[#This Row],[50D EMA]]</f>
        <v>0.10715800931408144</v>
      </c>
      <c r="U537" s="2">
        <f>(Table2[[#This Row],[Close Price]]-Table2[[#This Row],[200D EMA]])/Table2[[#This Row],[200D EMA]]</f>
        <v>0.19435861093889326</v>
      </c>
      <c r="V537">
        <v>0.60757123387913303</v>
      </c>
      <c r="W537">
        <v>523.25</v>
      </c>
      <c r="X537">
        <v>547.95000000000005</v>
      </c>
      <c r="Y537">
        <v>523.25</v>
      </c>
      <c r="Z537">
        <v>547.95000000000005</v>
      </c>
      <c r="AA537">
        <v>502.85</v>
      </c>
      <c r="AB537">
        <v>550.9</v>
      </c>
      <c r="AC537" s="2">
        <f>(Table2[[#This Row],[Close Price]]/Table2[[#This Row],[Day Low]])-1</f>
        <v>4.0707118967988398E-2</v>
      </c>
      <c r="AD537" s="2">
        <f>(Table2[[#This Row],[Day High]]/Table2[[#This Row],[Close Price]])-1</f>
        <v>6.2436874483520199E-3</v>
      </c>
      <c r="AE537" s="2">
        <f>(Table2[[#This Row],[Close Price]]/Table2[[#This Row],[Current Week Low]])-1</f>
        <v>4.0707118967988398E-2</v>
      </c>
      <c r="AF537" s="2">
        <f>(Table2[[#This Row],[Current Week High]]/Table2[[#This Row],[Close Price]])-1</f>
        <v>6.2436874483520199E-3</v>
      </c>
      <c r="AG537" s="2">
        <f>(Table2[[#This Row],[Close Price]]/Table2[[#This Row],[Current Month Low]])-1</f>
        <v>8.2927314308441691E-2</v>
      </c>
      <c r="AH537" s="2">
        <f>(Table2[[#This Row],[Current Month High]]/Table2[[#This Row],[Close Price]])-1</f>
        <v>1.1661004499127658E-2</v>
      </c>
      <c r="AI537">
        <v>1.1661004499127601</v>
      </c>
      <c r="AJ537">
        <v>44.9427734894862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0.14000000000000001</v>
      </c>
      <c r="AM537" t="s">
        <v>10507</v>
      </c>
      <c r="AN537">
        <v>5.24</v>
      </c>
      <c r="AO537" t="s">
        <v>10507</v>
      </c>
      <c r="AP537">
        <v>-6.0434981486811999E-2</v>
      </c>
      <c r="AQ537">
        <f>(Table2[[#This Row],[Sharpe Ratio]]-AVERAGE(Table2[Sharpe Ratio]))/_xlfn.STDEV.P(Table2[Sharpe Ratio])</f>
        <v>-1.2349584486320822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7.3573148805704314E-2</v>
      </c>
      <c r="AS537">
        <f>_xlfn.RANK.AVG(Table2[[#This Row],[1Y Return vs Nifty Z-Score]],Table2[1Y Return vs Nifty Z-Score])</f>
        <v>557</v>
      </c>
      <c r="AT537">
        <f>_xlfn.RANK.AVG(Table2[[#This Row],[6M Return vs Nifty Z-Score]],Table2[6M Return vs Nifty Z-Score])</f>
        <v>294</v>
      </c>
      <c r="AU537">
        <f>_xlfn.RANK.AVG(Table2[[#This Row],[Sharpe Ratio Z-Score]],Table2[Sharpe Ratio Z-Score])</f>
        <v>645</v>
      </c>
      <c r="AV537">
        <f>(Table2[[#This Row],[Rank 1Y]]+Table2[[#This Row],[Rank 6M]]+Table2[[#This Row],[Rank Sharpe]])/3</f>
        <v>498.66666666666669</v>
      </c>
    </row>
    <row r="538" spans="1:48" x14ac:dyDescent="0.3">
      <c r="A538" t="s">
        <v>1140</v>
      </c>
      <c r="B538" t="s">
        <v>1141</v>
      </c>
      <c r="C538" t="s">
        <v>10463</v>
      </c>
      <c r="D538" t="s">
        <v>982</v>
      </c>
      <c r="E538">
        <v>10278.477113817</v>
      </c>
      <c r="F538">
        <v>48.29</v>
      </c>
      <c r="G538">
        <v>-22.251256259930098</v>
      </c>
      <c r="H538">
        <f>(Table2[[#This Row],[1Y Return vs Nifty]]-AVERAGE(Table2[1Y Return vs Nifty]))/_xlfn.STDEV.P(Table2[1Y Return vs Nifty])</f>
        <v>-0.83724359096392376</v>
      </c>
      <c r="I538">
        <v>-11.788817653970501</v>
      </c>
      <c r="J538">
        <f>(Table2[[#This Row],[1M Return vs Nifty]]-AVERAGE(Table2[1M Return vs Nifty]))/_xlfn.STDEV.P(Table2[1M Return vs Nifty])</f>
        <v>-0.97783964052868855</v>
      </c>
      <c r="K538">
        <v>-3.9916577617903299</v>
      </c>
      <c r="L538">
        <f>(Table2[[#This Row],[6M Return vs Nifty]]-AVERAGE(Table2[6M Return vs Nifty]))/_xlfn.STDEV.P(Table2[6M Return vs Nifty])</f>
        <v>-0.40859888328801974</v>
      </c>
      <c r="M538">
        <v>-5.8391448518320903</v>
      </c>
      <c r="N538">
        <f>(Table2[[#This Row],[1W Return vs Nifty]]-AVERAGE(Table2[1W Return vs Nifty]))/_xlfn.STDEV.P(Table2[1W Return vs Nifty])</f>
        <v>-0.81574637850252529</v>
      </c>
      <c r="O538">
        <v>48.52</v>
      </c>
      <c r="P538">
        <v>46.925341474423398</v>
      </c>
      <c r="Q538">
        <v>46.356401824443402</v>
      </c>
      <c r="R538">
        <v>46.326432960701503</v>
      </c>
      <c r="S538" s="2">
        <f>(Table2[[#This Row],[Close Price]]-Table2[[#This Row],[20D EMA]])/Table2[[#This Row],[20D EMA]]</f>
        <v>-4.7403132728772454E-3</v>
      </c>
      <c r="T538" s="2">
        <f>(Table2[[#This Row],[Close Price]]-Table2[[#This Row],[50D EMA]])/Table2[[#This Row],[50D EMA]]</f>
        <v>2.9081483111218418E-2</v>
      </c>
      <c r="U538" s="2">
        <f>(Table2[[#This Row],[Close Price]]-Table2[[#This Row],[200D EMA]])/Table2[[#This Row],[200D EMA]]</f>
        <v>4.1711567323092454E-2</v>
      </c>
      <c r="V538">
        <v>1.05361977462555</v>
      </c>
      <c r="W538">
        <v>46.48</v>
      </c>
      <c r="X538">
        <v>48.75</v>
      </c>
      <c r="Y538">
        <v>46.48</v>
      </c>
      <c r="Z538">
        <v>48.75</v>
      </c>
      <c r="AA538">
        <v>46.48</v>
      </c>
      <c r="AB538">
        <v>51.6</v>
      </c>
      <c r="AC538" s="2">
        <f>(Table2[[#This Row],[Close Price]]/Table2[[#This Row],[Day Low]])-1</f>
        <v>3.8941480206540424E-2</v>
      </c>
      <c r="AD538" s="2">
        <f>(Table2[[#This Row],[Day High]]/Table2[[#This Row],[Close Price]])-1</f>
        <v>9.5257817353489038E-3</v>
      </c>
      <c r="AE538" s="2">
        <f>(Table2[[#This Row],[Close Price]]/Table2[[#This Row],[Current Week Low]])-1</f>
        <v>3.8941480206540424E-2</v>
      </c>
      <c r="AF538" s="2">
        <f>(Table2[[#This Row],[Current Week High]]/Table2[[#This Row],[Close Price]])-1</f>
        <v>9.5257817353489038E-3</v>
      </c>
      <c r="AG538" s="2">
        <f>(Table2[[#This Row],[Close Price]]/Table2[[#This Row],[Current Month Low]])-1</f>
        <v>3.8941480206540424E-2</v>
      </c>
      <c r="AH538" s="2">
        <f>(Table2[[#This Row],[Current Month High]]/Table2[[#This Row],[Close Price]])-1</f>
        <v>6.8544212052184861E-2</v>
      </c>
      <c r="AI538">
        <v>18.554566162766601</v>
      </c>
      <c r="AJ538">
        <v>32.120383036935699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-0.03</v>
      </c>
      <c r="AM538" t="s">
        <v>10506</v>
      </c>
      <c r="AN538">
        <v>-1.87</v>
      </c>
      <c r="AO538" t="s">
        <v>10506</v>
      </c>
      <c r="AP538">
        <v>2.2747939670674001E-2</v>
      </c>
      <c r="AQ538">
        <f>(Table2[[#This Row],[Sharpe Ratio]]-AVERAGE(Table2[Sharpe Ratio]))/_xlfn.STDEV.P(Table2[Sharpe Ratio])</f>
        <v>-0.28801231691893719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-3.3274408102020945</v>
      </c>
      <c r="AS538">
        <f>_xlfn.RANK.AVG(Table2[[#This Row],[1Y Return vs Nifty Z-Score]],Table2[1Y Return vs Nifty Z-Score])</f>
        <v>626</v>
      </c>
      <c r="AT538">
        <f>_xlfn.RANK.AVG(Table2[[#This Row],[6M Return vs Nifty Z-Score]],Table2[6M Return vs Nifty Z-Score])</f>
        <v>457</v>
      </c>
      <c r="AU538">
        <f>_xlfn.RANK.AVG(Table2[[#This Row],[Sharpe Ratio Z-Score]],Table2[Sharpe Ratio Z-Score])</f>
        <v>413</v>
      </c>
      <c r="AV538">
        <f>(Table2[[#This Row],[Rank 1Y]]+Table2[[#This Row],[Rank 6M]]+Table2[[#This Row],[Rank Sharpe]])/3</f>
        <v>498.66666666666669</v>
      </c>
    </row>
    <row r="539" spans="1:48" x14ac:dyDescent="0.3">
      <c r="A539" t="s">
        <v>2086</v>
      </c>
      <c r="B539" t="s">
        <v>2087</v>
      </c>
      <c r="C539" t="s">
        <v>10460</v>
      </c>
      <c r="D539" t="s">
        <v>286</v>
      </c>
      <c r="E539">
        <v>2699.8620896799998</v>
      </c>
      <c r="F539">
        <v>1808.8</v>
      </c>
      <c r="G539">
        <v>1.21672872908383</v>
      </c>
      <c r="H539">
        <f>(Table2[[#This Row],[1Y Return vs Nifty]]-AVERAGE(Table2[1Y Return vs Nifty]))/_xlfn.STDEV.P(Table2[1Y Return vs Nifty])</f>
        <v>-0.51717507844618227</v>
      </c>
      <c r="I539">
        <v>-2.28666141862815</v>
      </c>
      <c r="J539">
        <f>(Table2[[#This Row],[1M Return vs Nifty]]-AVERAGE(Table2[1M Return vs Nifty]))/_xlfn.STDEV.P(Table2[1M Return vs Nifty])</f>
        <v>4.739575535095799E-2</v>
      </c>
      <c r="K539">
        <v>-11.7157285230462</v>
      </c>
      <c r="L539">
        <f>(Table2[[#This Row],[6M Return vs Nifty]]-AVERAGE(Table2[6M Return vs Nifty]))/_xlfn.STDEV.P(Table2[6M Return vs Nifty])</f>
        <v>-0.66364988160220051</v>
      </c>
      <c r="M539">
        <v>-7.0365114538614097</v>
      </c>
      <c r="N539">
        <f>(Table2[[#This Row],[1W Return vs Nifty]]-AVERAGE(Table2[1W Return vs Nifty]))/_xlfn.STDEV.P(Table2[1W Return vs Nifty])</f>
        <v>-1.1174082078986933</v>
      </c>
      <c r="O539">
        <v>1804.18</v>
      </c>
      <c r="P539">
        <v>1756.71714746779</v>
      </c>
      <c r="Q539">
        <v>1660.0782197963599</v>
      </c>
      <c r="R539">
        <v>47.156168614559498</v>
      </c>
      <c r="S539" s="2">
        <f>(Table2[[#This Row],[Close Price]]-Table2[[#This Row],[20D EMA]])/Table2[[#This Row],[20D EMA]]</f>
        <v>2.5607201055326467E-3</v>
      </c>
      <c r="T539" s="2">
        <f>(Table2[[#This Row],[Close Price]]-Table2[[#This Row],[50D EMA]])/Table2[[#This Row],[50D EMA]]</f>
        <v>2.9647830675122892E-2</v>
      </c>
      <c r="U539" s="2">
        <f>(Table2[[#This Row],[Close Price]]-Table2[[#This Row],[200D EMA]])/Table2[[#This Row],[200D EMA]]</f>
        <v>8.9587212475978145E-2</v>
      </c>
      <c r="V539">
        <v>2.1555935924505101</v>
      </c>
      <c r="W539">
        <v>1751</v>
      </c>
      <c r="X539">
        <v>1839.9</v>
      </c>
      <c r="Y539">
        <v>1751</v>
      </c>
      <c r="Z539">
        <v>1839.9</v>
      </c>
      <c r="AA539">
        <v>1713.1</v>
      </c>
      <c r="AB539">
        <v>1980</v>
      </c>
      <c r="AC539" s="2">
        <f>(Table2[[#This Row],[Close Price]]/Table2[[#This Row],[Day Low]])-1</f>
        <v>3.3009708737864019E-2</v>
      </c>
      <c r="AD539" s="2">
        <f>(Table2[[#This Row],[Day High]]/Table2[[#This Row],[Close Price]])-1</f>
        <v>1.7193719593100454E-2</v>
      </c>
      <c r="AE539" s="2">
        <f>(Table2[[#This Row],[Close Price]]/Table2[[#This Row],[Current Week Low]])-1</f>
        <v>3.3009708737864019E-2</v>
      </c>
      <c r="AF539" s="2">
        <f>(Table2[[#This Row],[Current Week High]]/Table2[[#This Row],[Close Price]])-1</f>
        <v>1.7193719593100454E-2</v>
      </c>
      <c r="AG539" s="2">
        <f>(Table2[[#This Row],[Close Price]]/Table2[[#This Row],[Current Month Low]])-1</f>
        <v>5.5863639016986877E-2</v>
      </c>
      <c r="AH539" s="2">
        <f>(Table2[[#This Row],[Current Month High]]/Table2[[#This Row],[Close Price]])-1</f>
        <v>9.4648385670057511E-2</v>
      </c>
      <c r="AI539">
        <v>17.6138876603273</v>
      </c>
      <c r="AJ539">
        <v>38.076335877862498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</v>
      </c>
      <c r="AM539" t="s">
        <v>10506</v>
      </c>
      <c r="AN539">
        <v>3.92</v>
      </c>
      <c r="AO539" t="s">
        <v>10507</v>
      </c>
      <c r="AP539">
        <v>6.2098077433400001E-3</v>
      </c>
      <c r="AQ539">
        <f>(Table2[[#This Row],[Sharpe Ratio]]-AVERAGE(Table2[Sharpe Ratio]))/_xlfn.STDEV.P(Table2[Sharpe Ratio])</f>
        <v>-0.47628077198678637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-2.7271181845829044</v>
      </c>
      <c r="AS539">
        <f>_xlfn.RANK.AVG(Table2[[#This Row],[1Y Return vs Nifty Z-Score]],Table2[1Y Return vs Nifty Z-Score])</f>
        <v>492</v>
      </c>
      <c r="AT539">
        <f>_xlfn.RANK.AVG(Table2[[#This Row],[6M Return vs Nifty Z-Score]],Table2[6M Return vs Nifty Z-Score])</f>
        <v>542</v>
      </c>
      <c r="AU539">
        <f>_xlfn.RANK.AVG(Table2[[#This Row],[Sharpe Ratio Z-Score]],Table2[Sharpe Ratio Z-Score])</f>
        <v>463</v>
      </c>
      <c r="AV539">
        <f>(Table2[[#This Row],[Rank 1Y]]+Table2[[#This Row],[Rank 6M]]+Table2[[#This Row],[Rank Sharpe]])/3</f>
        <v>499</v>
      </c>
    </row>
    <row r="540" spans="1:48" x14ac:dyDescent="0.3">
      <c r="A540" t="s">
        <v>1159</v>
      </c>
      <c r="B540" t="s">
        <v>1160</v>
      </c>
      <c r="C540" t="s">
        <v>10475</v>
      </c>
      <c r="D540" t="s">
        <v>352</v>
      </c>
      <c r="E540">
        <v>10051.477420615</v>
      </c>
      <c r="F540">
        <v>684.05</v>
      </c>
      <c r="G540">
        <v>-8.2765773605853497</v>
      </c>
      <c r="H540">
        <f>(Table2[[#This Row],[1Y Return vs Nifty]]-AVERAGE(Table2[1Y Return vs Nifty]))/_xlfn.STDEV.P(Table2[1Y Return vs Nifty])</f>
        <v>-0.64664969505337921</v>
      </c>
      <c r="I540">
        <v>-9.5262977383786698</v>
      </c>
      <c r="J540">
        <f>(Table2[[#This Row],[1M Return vs Nifty]]-AVERAGE(Table2[1M Return vs Nifty]))/_xlfn.STDEV.P(Table2[1M Return vs Nifty])</f>
        <v>-0.73372499497910371</v>
      </c>
      <c r="K540">
        <v>-17.020317192612101</v>
      </c>
      <c r="L540">
        <f>(Table2[[#This Row],[6M Return vs Nifty]]-AVERAGE(Table2[6M Return vs Nifty]))/_xlfn.STDEV.P(Table2[6M Return vs Nifty])</f>
        <v>-0.83880889783043833</v>
      </c>
      <c r="M540">
        <v>-2.8630664962401098</v>
      </c>
      <c r="N540">
        <f>(Table2[[#This Row],[1W Return vs Nifty]]-AVERAGE(Table2[1W Return vs Nifty]))/_xlfn.STDEV.P(Table2[1W Return vs Nifty])</f>
        <v>-6.5959939117411256E-2</v>
      </c>
      <c r="O540">
        <v>690.55</v>
      </c>
      <c r="P540">
        <v>685.93074523502003</v>
      </c>
      <c r="Q540">
        <v>671.38101861915504</v>
      </c>
      <c r="R540">
        <v>46.421671698611398</v>
      </c>
      <c r="S540" s="2">
        <f>(Table2[[#This Row],[Close Price]]-Table2[[#This Row],[20D EMA]])/Table2[[#This Row],[20D EMA]]</f>
        <v>-9.412786908985591E-3</v>
      </c>
      <c r="T540" s="2">
        <f>(Table2[[#This Row],[Close Price]]-Table2[[#This Row],[50D EMA]])/Table2[[#This Row],[50D EMA]]</f>
        <v>-2.7418879356044513E-3</v>
      </c>
      <c r="U540" s="2">
        <f>(Table2[[#This Row],[Close Price]]-Table2[[#This Row],[200D EMA]])/Table2[[#This Row],[200D EMA]]</f>
        <v>1.8870032112170077E-2</v>
      </c>
      <c r="V540">
        <v>0.93396443856854905</v>
      </c>
      <c r="W540">
        <v>653.54999999999995</v>
      </c>
      <c r="X540">
        <v>697.45</v>
      </c>
      <c r="Y540">
        <v>653.54999999999995</v>
      </c>
      <c r="Z540">
        <v>697.45</v>
      </c>
      <c r="AA540">
        <v>653.54999999999995</v>
      </c>
      <c r="AB540">
        <v>738.9</v>
      </c>
      <c r="AC540" s="2">
        <f>(Table2[[#This Row],[Close Price]]/Table2[[#This Row],[Day Low]])-1</f>
        <v>4.666819677147882E-2</v>
      </c>
      <c r="AD540" s="2">
        <f>(Table2[[#This Row],[Day High]]/Table2[[#This Row],[Close Price]])-1</f>
        <v>1.9589211314962496E-2</v>
      </c>
      <c r="AE540" s="2">
        <f>(Table2[[#This Row],[Close Price]]/Table2[[#This Row],[Current Week Low]])-1</f>
        <v>4.666819677147882E-2</v>
      </c>
      <c r="AF540" s="2">
        <f>(Table2[[#This Row],[Current Week High]]/Table2[[#This Row],[Close Price]])-1</f>
        <v>1.9589211314962496E-2</v>
      </c>
      <c r="AG540" s="2">
        <f>(Table2[[#This Row],[Close Price]]/Table2[[#This Row],[Current Month Low]])-1</f>
        <v>4.666819677147882E-2</v>
      </c>
      <c r="AH540" s="2">
        <f>(Table2[[#This Row],[Current Month High]]/Table2[[#This Row],[Close Price]])-1</f>
        <v>8.018419706161839E-2</v>
      </c>
      <c r="AI540">
        <v>19.128718660916601</v>
      </c>
      <c r="AJ540">
        <v>28.580827067669102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-0.06</v>
      </c>
      <c r="AM540" t="s">
        <v>10506</v>
      </c>
      <c r="AN540">
        <v>-5.45</v>
      </c>
      <c r="AO540" t="s">
        <v>10506</v>
      </c>
      <c r="AP540">
        <v>4.2034709133421E-2</v>
      </c>
      <c r="AQ540">
        <f>(Table2[[#This Row],[Sharpe Ratio]]-AVERAGE(Table2[Sharpe Ratio]))/_xlfn.STDEV.P(Table2[Sharpe Ratio])</f>
        <v>-6.8453644515330869E-2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-2.3535971714956632</v>
      </c>
      <c r="AS540">
        <f>_xlfn.RANK.AVG(Table2[[#This Row],[1Y Return vs Nifty Z-Score]],Table2[1Y Return vs Nifty Z-Score])</f>
        <v>556</v>
      </c>
      <c r="AT540">
        <f>_xlfn.RANK.AVG(Table2[[#This Row],[6M Return vs Nifty Z-Score]],Table2[6M Return vs Nifty Z-Score])</f>
        <v>591</v>
      </c>
      <c r="AU540">
        <f>_xlfn.RANK.AVG(Table2[[#This Row],[Sharpe Ratio Z-Score]],Table2[Sharpe Ratio Z-Score])</f>
        <v>352</v>
      </c>
      <c r="AV540">
        <f>(Table2[[#This Row],[Rank 1Y]]+Table2[[#This Row],[Rank 6M]]+Table2[[#This Row],[Rank Sharpe]])/3</f>
        <v>499.66666666666669</v>
      </c>
    </row>
    <row r="541" spans="1:48" x14ac:dyDescent="0.3">
      <c r="A541" t="s">
        <v>1234</v>
      </c>
      <c r="B541" t="s">
        <v>1235</v>
      </c>
      <c r="C541" t="s">
        <v>10463</v>
      </c>
      <c r="D541" t="s">
        <v>982</v>
      </c>
      <c r="E541">
        <v>8967.7539402500006</v>
      </c>
      <c r="F541">
        <v>444.5</v>
      </c>
      <c r="G541">
        <v>-11.9663902365557</v>
      </c>
      <c r="H541">
        <f>(Table2[[#This Row],[1Y Return vs Nifty]]-AVERAGE(Table2[1Y Return vs Nifty]))/_xlfn.STDEV.P(Table2[1Y Return vs Nifty])</f>
        <v>-0.69697327073461046</v>
      </c>
      <c r="I541">
        <v>-5.0762276920692404</v>
      </c>
      <c r="J541">
        <f>(Table2[[#This Row],[1M Return vs Nifty]]-AVERAGE(Table2[1M Return vs Nifty]))/_xlfn.STDEV.P(Table2[1M Return vs Nifty])</f>
        <v>-0.25358457078244467</v>
      </c>
      <c r="K541">
        <v>3.7891500773541602</v>
      </c>
      <c r="L541">
        <f>(Table2[[#This Row],[6M Return vs Nifty]]-AVERAGE(Table2[6M Return vs Nifty]))/_xlfn.STDEV.P(Table2[6M Return vs Nifty])</f>
        <v>-0.15167441063573384</v>
      </c>
      <c r="M541">
        <v>1.01984954073215E-2</v>
      </c>
      <c r="N541">
        <f>(Table2[[#This Row],[1W Return vs Nifty]]-AVERAGE(Table2[1W Return vs Nifty]))/_xlfn.STDEV.P(Table2[1W Return vs Nifty])</f>
        <v>0.65792393425214646</v>
      </c>
      <c r="O541">
        <v>435.6</v>
      </c>
      <c r="P541">
        <v>418.85913413146</v>
      </c>
      <c r="Q541">
        <v>400.995869046157</v>
      </c>
      <c r="R541">
        <v>58.628878935195303</v>
      </c>
      <c r="S541" s="2">
        <f>(Table2[[#This Row],[Close Price]]-Table2[[#This Row],[20D EMA]])/Table2[[#This Row],[20D EMA]]</f>
        <v>2.0431588613406743E-2</v>
      </c>
      <c r="T541" s="2">
        <f>(Table2[[#This Row],[Close Price]]-Table2[[#This Row],[50D EMA]])/Table2[[#This Row],[50D EMA]]</f>
        <v>6.1215964459527705E-2</v>
      </c>
      <c r="U541" s="2">
        <f>(Table2[[#This Row],[Close Price]]-Table2[[#This Row],[200D EMA]])/Table2[[#This Row],[200D EMA]]</f>
        <v>0.10849022224923574</v>
      </c>
      <c r="V541">
        <v>1.1538420349813101</v>
      </c>
      <c r="W541">
        <v>434.4</v>
      </c>
      <c r="X541">
        <v>449.25</v>
      </c>
      <c r="Y541">
        <v>434.4</v>
      </c>
      <c r="Z541">
        <v>449.25</v>
      </c>
      <c r="AA541">
        <v>422</v>
      </c>
      <c r="AB541">
        <v>460</v>
      </c>
      <c r="AC541" s="2">
        <f>(Table2[[#This Row],[Close Price]]/Table2[[#This Row],[Day Low]])-1</f>
        <v>2.3250460405156659E-2</v>
      </c>
      <c r="AD541" s="2">
        <f>(Table2[[#This Row],[Day High]]/Table2[[#This Row],[Close Price]])-1</f>
        <v>1.0686164229471329E-2</v>
      </c>
      <c r="AE541" s="2">
        <f>(Table2[[#This Row],[Close Price]]/Table2[[#This Row],[Current Week Low]])-1</f>
        <v>2.3250460405156659E-2</v>
      </c>
      <c r="AF541" s="2">
        <f>(Table2[[#This Row],[Current Week High]]/Table2[[#This Row],[Close Price]])-1</f>
        <v>1.0686164229471329E-2</v>
      </c>
      <c r="AG541" s="2">
        <f>(Table2[[#This Row],[Close Price]]/Table2[[#This Row],[Current Month Low]])-1</f>
        <v>5.331753554502372E-2</v>
      </c>
      <c r="AH541" s="2">
        <f>(Table2[[#This Row],[Current Month High]]/Table2[[#This Row],[Close Price]])-1</f>
        <v>3.4870641169853833E-2</v>
      </c>
      <c r="AI541">
        <v>9.3138357705286801</v>
      </c>
      <c r="AJ541">
        <v>29.403202328966501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0.01</v>
      </c>
      <c r="AM541" t="s">
        <v>10507</v>
      </c>
      <c r="AN541">
        <v>3.63</v>
      </c>
      <c r="AO541" t="s">
        <v>10507</v>
      </c>
      <c r="AP541">
        <v>-1.660784576909E-2</v>
      </c>
      <c r="AQ541">
        <f>(Table2[[#This Row],[Sharpe Ratio]]-AVERAGE(Table2[Sharpe Ratio]))/_xlfn.STDEV.P(Table2[Sharpe Ratio])</f>
        <v>-0.73603467853040061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-1.180342996431043</v>
      </c>
      <c r="AS541">
        <f>_xlfn.RANK.AVG(Table2[[#This Row],[1Y Return vs Nifty Z-Score]],Table2[1Y Return vs Nifty Z-Score])</f>
        <v>570</v>
      </c>
      <c r="AT541">
        <f>_xlfn.RANK.AVG(Table2[[#This Row],[6M Return vs Nifty Z-Score]],Table2[6M Return vs Nifty Z-Score])</f>
        <v>374</v>
      </c>
      <c r="AU541">
        <f>_xlfn.RANK.AVG(Table2[[#This Row],[Sharpe Ratio Z-Score]],Table2[Sharpe Ratio Z-Score])</f>
        <v>566</v>
      </c>
      <c r="AV541">
        <f>(Table2[[#This Row],[Rank 1Y]]+Table2[[#This Row],[Rank 6M]]+Table2[[#This Row],[Rank Sharpe]])/3</f>
        <v>503.33333333333331</v>
      </c>
    </row>
    <row r="542" spans="1:48" x14ac:dyDescent="0.3">
      <c r="A542" t="s">
        <v>1425</v>
      </c>
      <c r="B542" t="s">
        <v>1426</v>
      </c>
      <c r="C542" t="s">
        <v>10467</v>
      </c>
      <c r="D542" t="s">
        <v>230</v>
      </c>
      <c r="E542">
        <v>7033.6289045439999</v>
      </c>
      <c r="F542">
        <v>177.76</v>
      </c>
      <c r="G542">
        <v>-14.805400155799401</v>
      </c>
      <c r="H542">
        <f>(Table2[[#This Row],[1Y Return vs Nifty]]-AVERAGE(Table2[1Y Return vs Nifty]))/_xlfn.STDEV.P(Table2[1Y Return vs Nifty])</f>
        <v>-0.73569315581638561</v>
      </c>
      <c r="I542">
        <v>-19.4794954069643</v>
      </c>
      <c r="J542">
        <f>(Table2[[#This Row],[1M Return vs Nifty]]-AVERAGE(Table2[1M Return vs Nifty]))/_xlfn.STDEV.P(Table2[1M Return vs Nifty])</f>
        <v>-1.8076255181115894</v>
      </c>
      <c r="K542">
        <v>-28.299108852422702</v>
      </c>
      <c r="L542">
        <f>(Table2[[#This Row],[6M Return vs Nifty]]-AVERAGE(Table2[6M Return vs Nifty]))/_xlfn.STDEV.P(Table2[6M Return vs Nifty])</f>
        <v>-1.2112377842981521</v>
      </c>
      <c r="M542">
        <v>-4.6625098080049598</v>
      </c>
      <c r="N542">
        <f>(Table2[[#This Row],[1W Return vs Nifty]]-AVERAGE(Table2[1W Return vs Nifty]))/_xlfn.STDEV.P(Table2[1W Return vs Nifty])</f>
        <v>-0.51930761091792454</v>
      </c>
      <c r="O542">
        <v>190.29</v>
      </c>
      <c r="P542">
        <v>191.901686498549</v>
      </c>
      <c r="Q542">
        <v>194.451845969554</v>
      </c>
      <c r="R542">
        <v>28.2093255625092</v>
      </c>
      <c r="S542" s="2">
        <f>(Table2[[#This Row],[Close Price]]-Table2[[#This Row],[20D EMA]])/Table2[[#This Row],[20D EMA]]</f>
        <v>-6.5846865310841357E-2</v>
      </c>
      <c r="T542" s="2">
        <f>(Table2[[#This Row],[Close Price]]-Table2[[#This Row],[50D EMA]])/Table2[[#This Row],[50D EMA]]</f>
        <v>-7.3692351310606821E-2</v>
      </c>
      <c r="U542" s="2">
        <f>(Table2[[#This Row],[Close Price]]-Table2[[#This Row],[200D EMA]])/Table2[[#This Row],[200D EMA]]</f>
        <v>-8.5840511754090063E-2</v>
      </c>
      <c r="V542">
        <v>0.69776080156717901</v>
      </c>
      <c r="W542">
        <v>176.36</v>
      </c>
      <c r="X542">
        <v>181</v>
      </c>
      <c r="Y542">
        <v>176.36</v>
      </c>
      <c r="Z542">
        <v>181</v>
      </c>
      <c r="AA542">
        <v>176.36</v>
      </c>
      <c r="AB542">
        <v>206.8</v>
      </c>
      <c r="AC542" s="2">
        <f>(Table2[[#This Row],[Close Price]]/Table2[[#This Row],[Day Low]])-1</f>
        <v>7.9383080063504252E-3</v>
      </c>
      <c r="AD542" s="2">
        <f>(Table2[[#This Row],[Day High]]/Table2[[#This Row],[Close Price]])-1</f>
        <v>1.8226822682268384E-2</v>
      </c>
      <c r="AE542" s="2">
        <f>(Table2[[#This Row],[Close Price]]/Table2[[#This Row],[Current Week Low]])-1</f>
        <v>7.9383080063504252E-3</v>
      </c>
      <c r="AF542" s="2">
        <f>(Table2[[#This Row],[Current Week High]]/Table2[[#This Row],[Close Price]])-1</f>
        <v>1.8226822682268384E-2</v>
      </c>
      <c r="AG542" s="2">
        <f>(Table2[[#This Row],[Close Price]]/Table2[[#This Row],[Current Month Low]])-1</f>
        <v>7.9383080063504252E-3</v>
      </c>
      <c r="AH542" s="2">
        <f>(Table2[[#This Row],[Current Month High]]/Table2[[#This Row],[Close Price]])-1</f>
        <v>0.16336633663366351</v>
      </c>
      <c r="AI542">
        <v>73.267326732673197</v>
      </c>
      <c r="AJ542">
        <v>23.059882312218701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-0.01</v>
      </c>
      <c r="AM542" t="s">
        <v>10506</v>
      </c>
      <c r="AN542">
        <v>-4.3</v>
      </c>
      <c r="AO542" t="s">
        <v>10506</v>
      </c>
      <c r="AP542">
        <v>7.6869661755261998E-2</v>
      </c>
      <c r="AQ542">
        <f>(Table2[[#This Row],[Sharpe Ratio]]-AVERAGE(Table2[Sharpe Ratio]))/_xlfn.STDEV.P(Table2[Sharpe Ratio])</f>
        <v>0.32810400427426539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590</v>
      </c>
      <c r="AT542">
        <f>_xlfn.RANK.AVG(Table2[[#This Row],[6M Return vs Nifty Z-Score]],Table2[6M Return vs Nifty Z-Score])</f>
        <v>677</v>
      </c>
      <c r="AU542">
        <f>_xlfn.RANK.AVG(Table2[[#This Row],[Sharpe Ratio Z-Score]],Table2[Sharpe Ratio Z-Score])</f>
        <v>243</v>
      </c>
      <c r="AV542">
        <f>(Table2[[#This Row],[Rank 1Y]]+Table2[[#This Row],[Rank 6M]]+Table2[[#This Row],[Rank Sharpe]])/3</f>
        <v>503.33333333333331</v>
      </c>
    </row>
    <row r="543" spans="1:48" x14ac:dyDescent="0.3">
      <c r="A543" t="s">
        <v>550</v>
      </c>
      <c r="B543" t="s">
        <v>551</v>
      </c>
      <c r="C543" t="s">
        <v>10461</v>
      </c>
      <c r="D543" t="s">
        <v>37</v>
      </c>
      <c r="E543">
        <v>35412.226652309997</v>
      </c>
      <c r="F543">
        <v>1026.0999999999999</v>
      </c>
      <c r="G543">
        <v>3.0525642195805101</v>
      </c>
      <c r="H543">
        <f>(Table2[[#This Row],[1Y Return vs Nifty]]-AVERAGE(Table2[1Y Return vs Nifty]))/_xlfn.STDEV.P(Table2[1Y Return vs Nifty])</f>
        <v>-0.49213700487720646</v>
      </c>
      <c r="I543">
        <v>-1.71349713073613</v>
      </c>
      <c r="J543">
        <f>(Table2[[#This Row],[1M Return vs Nifty]]-AVERAGE(Table2[1M Return vs Nifty]))/_xlfn.STDEV.P(Table2[1M Return vs Nifty])</f>
        <v>0.10923733120459679</v>
      </c>
      <c r="K543">
        <v>5.0071940421896199</v>
      </c>
      <c r="L543">
        <f>(Table2[[#This Row],[6M Return vs Nifty]]-AVERAGE(Table2[6M Return vs Nifty]))/_xlfn.STDEV.P(Table2[6M Return vs Nifty])</f>
        <v>-0.1114542548624152</v>
      </c>
      <c r="M543">
        <v>-0.146681880007275</v>
      </c>
      <c r="N543">
        <f>(Table2[[#This Row],[1W Return vs Nifty]]-AVERAGE(Table2[1W Return vs Nifty]))/_xlfn.STDEV.P(Table2[1W Return vs Nifty])</f>
        <v>0.61839984784141999</v>
      </c>
      <c r="O543">
        <v>1009.92</v>
      </c>
      <c r="P543">
        <v>994.15245003162397</v>
      </c>
      <c r="Q543">
        <v>950.95555787017599</v>
      </c>
      <c r="R543">
        <v>56.036906625209603</v>
      </c>
      <c r="S543" s="2">
        <f>(Table2[[#This Row],[Close Price]]-Table2[[#This Row],[20D EMA]])/Table2[[#This Row],[20D EMA]]</f>
        <v>1.6021070975918837E-2</v>
      </c>
      <c r="T543" s="2">
        <f>(Table2[[#This Row],[Close Price]]-Table2[[#This Row],[50D EMA]])/Table2[[#This Row],[50D EMA]]</f>
        <v>3.2135463698107554E-2</v>
      </c>
      <c r="U543" s="2">
        <f>(Table2[[#This Row],[Close Price]]-Table2[[#This Row],[200D EMA]])/Table2[[#This Row],[200D EMA]]</f>
        <v>7.9019930540310909E-2</v>
      </c>
      <c r="V543">
        <v>0.73524151726153597</v>
      </c>
      <c r="W543">
        <v>999.75</v>
      </c>
      <c r="X543">
        <v>1030</v>
      </c>
      <c r="Y543">
        <v>999.75</v>
      </c>
      <c r="Z543">
        <v>1030</v>
      </c>
      <c r="AA543">
        <v>967.7</v>
      </c>
      <c r="AB543">
        <v>1049.45</v>
      </c>
      <c r="AC543" s="2">
        <f>(Table2[[#This Row],[Close Price]]/Table2[[#This Row],[Day Low]])-1</f>
        <v>2.635658914728678E-2</v>
      </c>
      <c r="AD543" s="2">
        <f>(Table2[[#This Row],[Day High]]/Table2[[#This Row],[Close Price]])-1</f>
        <v>3.8007991423838483E-3</v>
      </c>
      <c r="AE543" s="2">
        <f>(Table2[[#This Row],[Close Price]]/Table2[[#This Row],[Current Week Low]])-1</f>
        <v>2.635658914728678E-2</v>
      </c>
      <c r="AF543" s="2">
        <f>(Table2[[#This Row],[Current Week High]]/Table2[[#This Row],[Close Price]])-1</f>
        <v>3.8007991423838483E-3</v>
      </c>
      <c r="AG543" s="2">
        <f>(Table2[[#This Row],[Close Price]]/Table2[[#This Row],[Current Month Low]])-1</f>
        <v>6.034928180221133E-2</v>
      </c>
      <c r="AH543" s="2">
        <f>(Table2[[#This Row],[Current Month High]]/Table2[[#This Row],[Close Price]])-1</f>
        <v>2.2756066660169605E-2</v>
      </c>
      <c r="AI543">
        <v>6.42237598674593</v>
      </c>
      <c r="AJ543">
        <v>34.482306684141498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-7.0000000000000007E-2</v>
      </c>
      <c r="AM543" t="s">
        <v>10506</v>
      </c>
      <c r="AN543">
        <v>2.92</v>
      </c>
      <c r="AO543" t="s">
        <v>10507</v>
      </c>
      <c r="AP543">
        <v>-7.7621813582384999E-2</v>
      </c>
      <c r="AQ543">
        <f>(Table2[[#This Row],[Sharpe Ratio]]-AVERAGE(Table2[Sharpe Ratio]))/_xlfn.STDEV.P(Table2[Sharpe Ratio])</f>
        <v>-1.43061164213431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-1.3065657228279148</v>
      </c>
      <c r="AS543">
        <f>_xlfn.RANK.AVG(Table2[[#This Row],[1Y Return vs Nifty Z-Score]],Table2[1Y Return vs Nifty Z-Score])</f>
        <v>478</v>
      </c>
      <c r="AT543">
        <f>_xlfn.RANK.AVG(Table2[[#This Row],[6M Return vs Nifty Z-Score]],Table2[6M Return vs Nifty Z-Score])</f>
        <v>355</v>
      </c>
      <c r="AU543">
        <f>_xlfn.RANK.AVG(Table2[[#This Row],[Sharpe Ratio Z-Score]],Table2[Sharpe Ratio Z-Score])</f>
        <v>678</v>
      </c>
      <c r="AV543">
        <f>(Table2[[#This Row],[Rank 1Y]]+Table2[[#This Row],[Rank 6M]]+Table2[[#This Row],[Rank Sharpe]])/3</f>
        <v>503.66666666666669</v>
      </c>
    </row>
    <row r="544" spans="1:48" x14ac:dyDescent="0.3">
      <c r="A544" t="s">
        <v>1295</v>
      </c>
      <c r="B544" t="s">
        <v>1296</v>
      </c>
      <c r="C544" t="s">
        <v>10475</v>
      </c>
      <c r="D544" t="s">
        <v>396</v>
      </c>
      <c r="E544">
        <v>8361.6248209899895</v>
      </c>
      <c r="F544">
        <v>528.85</v>
      </c>
      <c r="G544">
        <v>-2.95808344686654</v>
      </c>
      <c r="H544">
        <f>(Table2[[#This Row],[1Y Return vs Nifty]]-AVERAGE(Table2[1Y Return vs Nifty]))/_xlfn.STDEV.P(Table2[1Y Return vs Nifty])</f>
        <v>-0.57411332533115844</v>
      </c>
      <c r="I544">
        <v>-15.2083740395411</v>
      </c>
      <c r="J544">
        <f>(Table2[[#This Row],[1M Return vs Nifty]]-AVERAGE(Table2[1M Return vs Nifty]))/_xlfn.STDEV.P(Table2[1M Return vs Nifty])</f>
        <v>-1.3467927663101376</v>
      </c>
      <c r="K544">
        <v>7.74237337739975E-2</v>
      </c>
      <c r="L544">
        <f>(Table2[[#This Row],[6M Return vs Nifty]]-AVERAGE(Table2[6M Return vs Nifty]))/_xlfn.STDEV.P(Table2[6M Return vs Nifty])</f>
        <v>-0.27423666293250609</v>
      </c>
      <c r="M544">
        <v>-5.1634163075903201</v>
      </c>
      <c r="N544">
        <f>(Table2[[#This Row],[1W Return vs Nifty]]-AVERAGE(Table2[1W Return vs Nifty]))/_xlfn.STDEV.P(Table2[1W Return vs Nifty])</f>
        <v>-0.64550485975153671</v>
      </c>
      <c r="O544">
        <v>535.48</v>
      </c>
      <c r="P544">
        <v>523.37906075167905</v>
      </c>
      <c r="Q544">
        <v>489.22124768317201</v>
      </c>
      <c r="R544">
        <v>46.0553612819742</v>
      </c>
      <c r="S544" s="2">
        <f>(Table2[[#This Row],[Close Price]]-Table2[[#This Row],[20D EMA]])/Table2[[#This Row],[20D EMA]]</f>
        <v>-1.2381414805408223E-2</v>
      </c>
      <c r="T544" s="2">
        <f>(Table2[[#This Row],[Close Price]]-Table2[[#This Row],[50D EMA]])/Table2[[#This Row],[50D EMA]]</f>
        <v>1.0453110677495561E-2</v>
      </c>
      <c r="U544" s="2">
        <f>(Table2[[#This Row],[Close Price]]-Table2[[#This Row],[200D EMA]])/Table2[[#This Row],[200D EMA]]</f>
        <v>8.1003743203100345E-2</v>
      </c>
      <c r="V544">
        <v>0.68667476530740301</v>
      </c>
      <c r="W544">
        <v>496.05</v>
      </c>
      <c r="X544">
        <v>554.95000000000005</v>
      </c>
      <c r="Y544">
        <v>496.05</v>
      </c>
      <c r="Z544">
        <v>554.95000000000005</v>
      </c>
      <c r="AA544">
        <v>496.05</v>
      </c>
      <c r="AB544">
        <v>570</v>
      </c>
      <c r="AC544" s="2">
        <f>(Table2[[#This Row],[Close Price]]/Table2[[#This Row],[Day Low]])-1</f>
        <v>6.6122366696905521E-2</v>
      </c>
      <c r="AD544" s="2">
        <f>(Table2[[#This Row],[Day High]]/Table2[[#This Row],[Close Price]])-1</f>
        <v>4.9352368346412101E-2</v>
      </c>
      <c r="AE544" s="2">
        <f>(Table2[[#This Row],[Close Price]]/Table2[[#This Row],[Current Week Low]])-1</f>
        <v>6.6122366696905521E-2</v>
      </c>
      <c r="AF544" s="2">
        <f>(Table2[[#This Row],[Current Week High]]/Table2[[#This Row],[Close Price]])-1</f>
        <v>4.9352368346412101E-2</v>
      </c>
      <c r="AG544" s="2">
        <f>(Table2[[#This Row],[Close Price]]/Table2[[#This Row],[Current Month Low]])-1</f>
        <v>6.6122366696905521E-2</v>
      </c>
      <c r="AH544" s="2">
        <f>(Table2[[#This Row],[Current Month High]]/Table2[[#This Row],[Close Price]])-1</f>
        <v>7.7810343197503906E-2</v>
      </c>
      <c r="AI544">
        <v>19.863855535595999</v>
      </c>
      <c r="AJ544">
        <v>31.293445878848001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0.05</v>
      </c>
      <c r="AM544" t="s">
        <v>10507</v>
      </c>
      <c r="AN544">
        <v>-6.15</v>
      </c>
      <c r="AO544" t="s">
        <v>10506</v>
      </c>
      <c r="AP544">
        <v>-1.8076264824636999E-2</v>
      </c>
      <c r="AQ544">
        <f>(Table2[[#This Row],[Sharpe Ratio]]-AVERAGE(Table2[Sharpe Ratio]))/_xlfn.STDEV.P(Table2[Sharpe Ratio])</f>
        <v>-0.7527510155504904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-3.5933986298758294</v>
      </c>
      <c r="AS544">
        <f>_xlfn.RANK.AVG(Table2[[#This Row],[1Y Return vs Nifty Z-Score]],Table2[1Y Return vs Nifty Z-Score])</f>
        <v>522</v>
      </c>
      <c r="AT544">
        <f>_xlfn.RANK.AVG(Table2[[#This Row],[6M Return vs Nifty Z-Score]],Table2[6M Return vs Nifty Z-Score])</f>
        <v>419</v>
      </c>
      <c r="AU544">
        <f>_xlfn.RANK.AVG(Table2[[#This Row],[Sharpe Ratio Z-Score]],Table2[Sharpe Ratio Z-Score])</f>
        <v>570</v>
      </c>
      <c r="AV544">
        <f>(Table2[[#This Row],[Rank 1Y]]+Table2[[#This Row],[Rank 6M]]+Table2[[#This Row],[Rank Sharpe]])/3</f>
        <v>503.66666666666669</v>
      </c>
    </row>
    <row r="545" spans="1:48" x14ac:dyDescent="0.3">
      <c r="A545" t="s">
        <v>419</v>
      </c>
      <c r="B545" t="s">
        <v>420</v>
      </c>
      <c r="C545" t="s">
        <v>10465</v>
      </c>
      <c r="D545" t="s">
        <v>391</v>
      </c>
      <c r="E545">
        <v>55548.158385349998</v>
      </c>
      <c r="F545">
        <v>130974.5</v>
      </c>
      <c r="G545">
        <v>3.3730900891924298</v>
      </c>
      <c r="H545">
        <f>(Table2[[#This Row],[1Y Return vs Nifty]]-AVERAGE(Table2[1Y Return vs Nifty]))/_xlfn.STDEV.P(Table2[1Y Return vs Nifty])</f>
        <v>-0.48776550735161284</v>
      </c>
      <c r="I545">
        <v>-2.2806033410158602</v>
      </c>
      <c r="J545">
        <f>(Table2[[#This Row],[1M Return vs Nifty]]-AVERAGE(Table2[1M Return vs Nifty]))/_xlfn.STDEV.P(Table2[1M Return vs Nifty])</f>
        <v>4.8049391793600821E-2</v>
      </c>
      <c r="K545">
        <v>-20.725555388201901</v>
      </c>
      <c r="L545">
        <f>(Table2[[#This Row],[6M Return vs Nifty]]-AVERAGE(Table2[6M Return vs Nifty]))/_xlfn.STDEV.P(Table2[6M Return vs Nifty])</f>
        <v>-0.96115690964789591</v>
      </c>
      <c r="M545">
        <v>-1.29511053455943</v>
      </c>
      <c r="N545">
        <f>(Table2[[#This Row],[1W Return vs Nifty]]-AVERAGE(Table2[1W Return vs Nifty]))/_xlfn.STDEV.P(Table2[1W Return vs Nifty])</f>
        <v>0.32906733407660071</v>
      </c>
      <c r="O545">
        <v>129575.02</v>
      </c>
      <c r="P545">
        <v>129228.00447703899</v>
      </c>
      <c r="Q545">
        <v>125311.50494268299</v>
      </c>
      <c r="R545">
        <v>54.304557361554501</v>
      </c>
      <c r="S545" s="2">
        <f>(Table2[[#This Row],[Close Price]]-Table2[[#This Row],[20D EMA]])/Table2[[#This Row],[20D EMA]]</f>
        <v>1.0800538560595985E-2</v>
      </c>
      <c r="T545" s="2">
        <f>(Table2[[#This Row],[Close Price]]-Table2[[#This Row],[50D EMA]])/Table2[[#This Row],[50D EMA]]</f>
        <v>1.3514837825042173E-2</v>
      </c>
      <c r="U545" s="2">
        <f>(Table2[[#This Row],[Close Price]]-Table2[[#This Row],[200D EMA]])/Table2[[#This Row],[200D EMA]]</f>
        <v>4.5191341847719717E-2</v>
      </c>
      <c r="V545">
        <v>1.2191777299562101</v>
      </c>
      <c r="W545">
        <v>126600.15</v>
      </c>
      <c r="X545">
        <v>131560</v>
      </c>
      <c r="Y545">
        <v>126600.15</v>
      </c>
      <c r="Z545">
        <v>131560</v>
      </c>
      <c r="AA545">
        <v>126600.15</v>
      </c>
      <c r="AB545">
        <v>134350</v>
      </c>
      <c r="AC545" s="2">
        <f>(Table2[[#This Row],[Close Price]]/Table2[[#This Row],[Day Low]])-1</f>
        <v>3.4552486707164265E-2</v>
      </c>
      <c r="AD545" s="2">
        <f>(Table2[[#This Row],[Day High]]/Table2[[#This Row],[Close Price]])-1</f>
        <v>4.47033582872991E-3</v>
      </c>
      <c r="AE545" s="2">
        <f>(Table2[[#This Row],[Close Price]]/Table2[[#This Row],[Current Week Low]])-1</f>
        <v>3.4552486707164265E-2</v>
      </c>
      <c r="AF545" s="2">
        <f>(Table2[[#This Row],[Current Week High]]/Table2[[#This Row],[Close Price]])-1</f>
        <v>4.47033582872991E-3</v>
      </c>
      <c r="AG545" s="2">
        <f>(Table2[[#This Row],[Close Price]]/Table2[[#This Row],[Current Month Low]])-1</f>
        <v>3.4552486707164265E-2</v>
      </c>
      <c r="AH545" s="2">
        <f>(Table2[[#This Row],[Current Month High]]/Table2[[#This Row],[Close Price]])-1</f>
        <v>2.5772192296973806E-2</v>
      </c>
      <c r="AI545">
        <v>15.629378237748501</v>
      </c>
      <c r="AJ545">
        <v>29.166109878644001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-0.12</v>
      </c>
      <c r="AM545" t="s">
        <v>10506</v>
      </c>
      <c r="AN545">
        <v>1.59</v>
      </c>
      <c r="AO545" t="s">
        <v>10507</v>
      </c>
      <c r="AP545">
        <v>2.1192188106390002E-2</v>
      </c>
      <c r="AQ545">
        <f>(Table2[[#This Row],[Sharpe Ratio]]-AVERAGE(Table2[Sharpe Ratio]))/_xlfn.STDEV.P(Table2[Sharpe Ratio])</f>
        <v>-0.3057228385645554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-1.3775285296938624</v>
      </c>
      <c r="AS545">
        <f>_xlfn.RANK.AVG(Table2[[#This Row],[1Y Return vs Nifty Z-Score]],Table2[1Y Return vs Nifty Z-Score])</f>
        <v>473</v>
      </c>
      <c r="AT545">
        <f>_xlfn.RANK.AVG(Table2[[#This Row],[6M Return vs Nifty Z-Score]],Table2[6M Return vs Nifty Z-Score])</f>
        <v>622</v>
      </c>
      <c r="AU545">
        <f>_xlfn.RANK.AVG(Table2[[#This Row],[Sharpe Ratio Z-Score]],Table2[Sharpe Ratio Z-Score])</f>
        <v>417</v>
      </c>
      <c r="AV545">
        <f>(Table2[[#This Row],[Rank 1Y]]+Table2[[#This Row],[Rank 6M]]+Table2[[#This Row],[Rank Sharpe]])/3</f>
        <v>504</v>
      </c>
    </row>
    <row r="546" spans="1:48" x14ac:dyDescent="0.3">
      <c r="A546" t="s">
        <v>547</v>
      </c>
      <c r="B546" t="s">
        <v>548</v>
      </c>
      <c r="C546" t="s">
        <v>10475</v>
      </c>
      <c r="D546" t="s">
        <v>549</v>
      </c>
      <c r="E546">
        <v>35690.814250000003</v>
      </c>
      <c r="F546">
        <v>3249.05</v>
      </c>
      <c r="G546">
        <v>-4.6675458404055004</v>
      </c>
      <c r="H546">
        <f>(Table2[[#This Row],[1Y Return vs Nifty]]-AVERAGE(Table2[1Y Return vs Nifty]))/_xlfn.STDEV.P(Table2[1Y Return vs Nifty])</f>
        <v>-0.59742785726737579</v>
      </c>
      <c r="I546">
        <v>-7.6824973308973803</v>
      </c>
      <c r="J546">
        <f>(Table2[[#This Row],[1M Return vs Nifty]]-AVERAGE(Table2[1M Return vs Nifty]))/_xlfn.STDEV.P(Table2[1M Return vs Nifty])</f>
        <v>-0.53478810172363023</v>
      </c>
      <c r="K546">
        <v>-24.3378462194698</v>
      </c>
      <c r="L546">
        <f>(Table2[[#This Row],[6M Return vs Nifty]]-AVERAGE(Table2[6M Return vs Nifty]))/_xlfn.STDEV.P(Table2[6M Return vs Nifty])</f>
        <v>-1.0804357732410925</v>
      </c>
      <c r="M546">
        <v>0.114164472463127</v>
      </c>
      <c r="N546">
        <f>(Table2[[#This Row],[1W Return vs Nifty]]-AVERAGE(Table2[1W Return vs Nifty]))/_xlfn.STDEV.P(Table2[1W Return vs Nifty])</f>
        <v>0.68411688700401085</v>
      </c>
      <c r="O546">
        <v>3252.67</v>
      </c>
      <c r="P546">
        <v>3257.3117271821998</v>
      </c>
      <c r="Q546">
        <v>3254.9794376984401</v>
      </c>
      <c r="R546">
        <v>47.715234212126497</v>
      </c>
      <c r="S546" s="2">
        <f>(Table2[[#This Row],[Close Price]]-Table2[[#This Row],[20D EMA]])/Table2[[#This Row],[20D EMA]]</f>
        <v>-1.1129318375365134E-3</v>
      </c>
      <c r="T546" s="2">
        <f>(Table2[[#This Row],[Close Price]]-Table2[[#This Row],[50D EMA]])/Table2[[#This Row],[50D EMA]]</f>
        <v>-2.536363687041571E-3</v>
      </c>
      <c r="U546" s="2">
        <f>(Table2[[#This Row],[Close Price]]-Table2[[#This Row],[200D EMA]])/Table2[[#This Row],[200D EMA]]</f>
        <v>-1.8216513535435756E-3</v>
      </c>
      <c r="V546">
        <v>0.74412626698582895</v>
      </c>
      <c r="W546">
        <v>3150.2</v>
      </c>
      <c r="X546">
        <v>3279</v>
      </c>
      <c r="Y546">
        <v>3150.2</v>
      </c>
      <c r="Z546">
        <v>3279</v>
      </c>
      <c r="AA546">
        <v>3150.2</v>
      </c>
      <c r="AB546">
        <v>3354.65</v>
      </c>
      <c r="AC546" s="2">
        <f>(Table2[[#This Row],[Close Price]]/Table2[[#This Row],[Day Low]])-1</f>
        <v>3.1378960066027695E-2</v>
      </c>
      <c r="AD546" s="2">
        <f>(Table2[[#This Row],[Day High]]/Table2[[#This Row],[Close Price]])-1</f>
        <v>9.2180791308227317E-3</v>
      </c>
      <c r="AE546" s="2">
        <f>(Table2[[#This Row],[Close Price]]/Table2[[#This Row],[Current Week Low]])-1</f>
        <v>3.1378960066027695E-2</v>
      </c>
      <c r="AF546" s="2">
        <f>(Table2[[#This Row],[Current Week High]]/Table2[[#This Row],[Close Price]])-1</f>
        <v>9.2180791308227317E-3</v>
      </c>
      <c r="AG546" s="2">
        <f>(Table2[[#This Row],[Close Price]]/Table2[[#This Row],[Current Month Low]])-1</f>
        <v>3.1378960066027695E-2</v>
      </c>
      <c r="AH546" s="2">
        <f>(Table2[[#This Row],[Current Month High]]/Table2[[#This Row],[Close Price]])-1</f>
        <v>3.250180822086457E-2</v>
      </c>
      <c r="AI546">
        <v>20.650651728966899</v>
      </c>
      <c r="AJ546">
        <v>31.221728594507201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-0.14000000000000001</v>
      </c>
      <c r="AM546" t="s">
        <v>10506</v>
      </c>
      <c r="AN546">
        <v>0.7</v>
      </c>
      <c r="AO546" t="s">
        <v>10507</v>
      </c>
      <c r="AP546">
        <v>5.2892569306135E-2</v>
      </c>
      <c r="AQ546">
        <f>(Table2[[#This Row],[Sharpe Ratio]]-AVERAGE(Table2[Sharpe Ratio]))/_xlfn.STDEV.P(Table2[Sharpe Ratio])</f>
        <v>5.5151159766159995E-2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542</v>
      </c>
      <c r="AT546">
        <f>_xlfn.RANK.AVG(Table2[[#This Row],[6M Return vs Nifty Z-Score]],Table2[6M Return vs Nifty Z-Score])</f>
        <v>652</v>
      </c>
      <c r="AU546">
        <f>_xlfn.RANK.AVG(Table2[[#This Row],[Sharpe Ratio Z-Score]],Table2[Sharpe Ratio Z-Score])</f>
        <v>319</v>
      </c>
      <c r="AV546">
        <f>(Table2[[#This Row],[Rank 1Y]]+Table2[[#This Row],[Rank 6M]]+Table2[[#This Row],[Rank Sharpe]])/3</f>
        <v>504.33333333333331</v>
      </c>
    </row>
    <row r="547" spans="1:48" x14ac:dyDescent="0.3">
      <c r="A547" t="s">
        <v>570</v>
      </c>
      <c r="B547" t="s">
        <v>571</v>
      </c>
      <c r="C547" t="s">
        <v>10466</v>
      </c>
      <c r="D547" t="s">
        <v>62</v>
      </c>
      <c r="E547">
        <v>32863.849945424998</v>
      </c>
      <c r="F547">
        <v>1994.75</v>
      </c>
      <c r="G547">
        <v>36.822411728887303</v>
      </c>
      <c r="H547">
        <f>(Table2[[#This Row],[1Y Return vs Nifty]]-AVERAGE(Table2[1Y Return vs Nifty]))/_xlfn.STDEV.P(Table2[1Y Return vs Nifty])</f>
        <v>-3.1566365117779084E-2</v>
      </c>
      <c r="I547">
        <v>6.0691751580858702</v>
      </c>
      <c r="J547">
        <f>(Table2[[#This Row],[1M Return vs Nifty]]-AVERAGE(Table2[1M Return vs Nifty]))/_xlfn.STDEV.P(Table2[1M Return vs Nifty])</f>
        <v>0.94894896164007581</v>
      </c>
      <c r="K547">
        <v>-7.80883517151916</v>
      </c>
      <c r="L547">
        <f>(Table2[[#This Row],[6M Return vs Nifty]]-AVERAGE(Table2[6M Return vs Nifty]))/_xlfn.STDEV.P(Table2[6M Return vs Nifty])</f>
        <v>-0.53464315957522723</v>
      </c>
      <c r="M547">
        <v>-2.1615373774595699</v>
      </c>
      <c r="N547">
        <f>(Table2[[#This Row],[1W Return vs Nifty]]-AVERAGE(Table2[1W Return vs Nifty]))/_xlfn.STDEV.P(Table2[1W Return vs Nifty])</f>
        <v>0.11078171793845955</v>
      </c>
      <c r="O547">
        <v>1938.83</v>
      </c>
      <c r="P547">
        <v>1878.1016627563999</v>
      </c>
      <c r="Q547">
        <v>1787.13384050219</v>
      </c>
      <c r="R547">
        <v>57.711777293128598</v>
      </c>
      <c r="S547" s="2">
        <f>(Table2[[#This Row],[Close Price]]-Table2[[#This Row],[20D EMA]])/Table2[[#This Row],[20D EMA]]</f>
        <v>2.8842136752577623E-2</v>
      </c>
      <c r="T547" s="2">
        <f>(Table2[[#This Row],[Close Price]]-Table2[[#This Row],[50D EMA]])/Table2[[#This Row],[50D EMA]]</f>
        <v>6.2109703407855391E-2</v>
      </c>
      <c r="U547" s="2">
        <f>(Table2[[#This Row],[Close Price]]-Table2[[#This Row],[200D EMA]])/Table2[[#This Row],[200D EMA]]</f>
        <v>0.11617269775355452</v>
      </c>
      <c r="V547">
        <v>1.2156511263304699</v>
      </c>
      <c r="W547">
        <v>1961.1</v>
      </c>
      <c r="X547">
        <v>2009</v>
      </c>
      <c r="Y547">
        <v>1961.1</v>
      </c>
      <c r="Z547">
        <v>2009</v>
      </c>
      <c r="AA547">
        <v>1803</v>
      </c>
      <c r="AB547">
        <v>2143</v>
      </c>
      <c r="AC547" s="2">
        <f>(Table2[[#This Row],[Close Price]]/Table2[[#This Row],[Day Low]])-1</f>
        <v>1.7158737443271788E-2</v>
      </c>
      <c r="AD547" s="2">
        <f>(Table2[[#This Row],[Day High]]/Table2[[#This Row],[Close Price]])-1</f>
        <v>7.1437523499184863E-3</v>
      </c>
      <c r="AE547" s="2">
        <f>(Table2[[#This Row],[Close Price]]/Table2[[#This Row],[Current Week Low]])-1</f>
        <v>1.7158737443271788E-2</v>
      </c>
      <c r="AF547" s="2">
        <f>(Table2[[#This Row],[Current Week High]]/Table2[[#This Row],[Close Price]])-1</f>
        <v>7.1437523499184863E-3</v>
      </c>
      <c r="AG547" s="2">
        <f>(Table2[[#This Row],[Close Price]]/Table2[[#This Row],[Current Month Low]])-1</f>
        <v>0.10635052689961166</v>
      </c>
      <c r="AH547" s="2">
        <f>(Table2[[#This Row],[Current Month High]]/Table2[[#This Row],[Close Price]])-1</f>
        <v>7.4320090236871694E-2</v>
      </c>
      <c r="AI547">
        <v>9.9887203910264493</v>
      </c>
      <c r="AJ547">
        <v>67.626050420167999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7.0000000000000007E-2</v>
      </c>
      <c r="AM547" t="s">
        <v>10507</v>
      </c>
      <c r="AN547">
        <v>10.199999999999999</v>
      </c>
      <c r="AO547" t="s">
        <v>10507</v>
      </c>
      <c r="AP547">
        <v>-0.115901984170834</v>
      </c>
      <c r="AQ547">
        <f>(Table2[[#This Row],[Sharpe Ratio]]-AVERAGE(Table2[Sharpe Ratio]))/_xlfn.STDEV.P(Table2[Sharpe Ratio])</f>
        <v>-1.8663893108629932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-1.3728681559774643</v>
      </c>
      <c r="AS547">
        <f>_xlfn.RANK.AVG(Table2[[#This Row],[1Y Return vs Nifty Z-Score]],Table2[1Y Return vs Nifty Z-Score])</f>
        <v>297</v>
      </c>
      <c r="AT547">
        <f>_xlfn.RANK.AVG(Table2[[#This Row],[6M Return vs Nifty Z-Score]],Table2[6M Return vs Nifty Z-Score])</f>
        <v>499</v>
      </c>
      <c r="AU547">
        <f>_xlfn.RANK.AVG(Table2[[#This Row],[Sharpe Ratio Z-Score]],Table2[Sharpe Ratio Z-Score])</f>
        <v>717</v>
      </c>
      <c r="AV547">
        <f>(Table2[[#This Row],[Rank 1Y]]+Table2[[#This Row],[Rank 6M]]+Table2[[#This Row],[Rank Sharpe]])/3</f>
        <v>504.33333333333331</v>
      </c>
    </row>
    <row r="548" spans="1:48" x14ac:dyDescent="0.3">
      <c r="A548" t="s">
        <v>593</v>
      </c>
      <c r="B548" t="s">
        <v>594</v>
      </c>
      <c r="C548" t="s">
        <v>10461</v>
      </c>
      <c r="D548" t="s">
        <v>51</v>
      </c>
      <c r="E548">
        <v>31314.460347234999</v>
      </c>
      <c r="F548">
        <v>404.05</v>
      </c>
      <c r="G548">
        <v>-14.4667954127158</v>
      </c>
      <c r="H548">
        <f>(Table2[[#This Row],[1Y Return vs Nifty]]-AVERAGE(Table2[1Y Return vs Nifty]))/_xlfn.STDEV.P(Table2[1Y Return vs Nifty])</f>
        <v>-0.73107508926738474</v>
      </c>
      <c r="I548">
        <v>-6.0081762891939601</v>
      </c>
      <c r="J548">
        <f>(Table2[[#This Row],[1M Return vs Nifty]]-AVERAGE(Table2[1M Return vs Nifty]))/_xlfn.STDEV.P(Table2[1M Return vs Nifty])</f>
        <v>-0.35413718907752989</v>
      </c>
      <c r="K548">
        <v>-29.919517386492899</v>
      </c>
      <c r="L548">
        <f>(Table2[[#This Row],[6M Return vs Nifty]]-AVERAGE(Table2[6M Return vs Nifty]))/_xlfn.STDEV.P(Table2[6M Return vs Nifty])</f>
        <v>-1.2647441318013983</v>
      </c>
      <c r="M548">
        <v>1.29588068436853</v>
      </c>
      <c r="N548">
        <f>(Table2[[#This Row],[1W Return vs Nifty]]-AVERAGE(Table2[1W Return vs Nifty]))/_xlfn.STDEV.P(Table2[1W Return vs Nifty])</f>
        <v>0.98183579256420173</v>
      </c>
      <c r="O548">
        <v>415.78</v>
      </c>
      <c r="P548">
        <v>431.42308167316401</v>
      </c>
      <c r="Q548">
        <v>431.73482629295802</v>
      </c>
      <c r="R548">
        <v>38.363044024801397</v>
      </c>
      <c r="S548" s="2">
        <f>(Table2[[#This Row],[Close Price]]-Table2[[#This Row],[20D EMA]])/Table2[[#This Row],[20D EMA]]</f>
        <v>-2.8212035210928764E-2</v>
      </c>
      <c r="T548" s="2">
        <f>(Table2[[#This Row],[Close Price]]-Table2[[#This Row],[50D EMA]])/Table2[[#This Row],[50D EMA]]</f>
        <v>-6.3448347656793191E-2</v>
      </c>
      <c r="U548" s="2">
        <f>(Table2[[#This Row],[Close Price]]-Table2[[#This Row],[200D EMA]])/Table2[[#This Row],[200D EMA]]</f>
        <v>-6.4124607529743707E-2</v>
      </c>
      <c r="V548">
        <v>1.7482310083249699</v>
      </c>
      <c r="W548">
        <v>401.55</v>
      </c>
      <c r="X548">
        <v>413</v>
      </c>
      <c r="Y548">
        <v>401.55</v>
      </c>
      <c r="Z548">
        <v>413</v>
      </c>
      <c r="AA548">
        <v>399.35</v>
      </c>
      <c r="AB548">
        <v>436.95</v>
      </c>
      <c r="AC548" s="2">
        <f>(Table2[[#This Row],[Close Price]]/Table2[[#This Row],[Day Low]])-1</f>
        <v>6.2258747354002608E-3</v>
      </c>
      <c r="AD548" s="2">
        <f>(Table2[[#This Row],[Day High]]/Table2[[#This Row],[Close Price]])-1</f>
        <v>2.2150723920306925E-2</v>
      </c>
      <c r="AE548" s="2">
        <f>(Table2[[#This Row],[Close Price]]/Table2[[#This Row],[Current Week Low]])-1</f>
        <v>6.2258747354002608E-3</v>
      </c>
      <c r="AF548" s="2">
        <f>(Table2[[#This Row],[Current Week High]]/Table2[[#This Row],[Close Price]])-1</f>
        <v>2.2150723920306925E-2</v>
      </c>
      <c r="AG548" s="2">
        <f>(Table2[[#This Row],[Close Price]]/Table2[[#This Row],[Current Month Low]])-1</f>
        <v>1.1769124827845312E-2</v>
      </c>
      <c r="AH548" s="2">
        <f>(Table2[[#This Row],[Current Month High]]/Table2[[#This Row],[Close Price]])-1</f>
        <v>8.1425566142804051E-2</v>
      </c>
      <c r="AI548">
        <v>28.622695210988699</v>
      </c>
      <c r="AJ548">
        <v>20.145703241153701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-0.24</v>
      </c>
      <c r="AM548" t="s">
        <v>10506</v>
      </c>
      <c r="AN548">
        <v>-3.07</v>
      </c>
      <c r="AO548" t="s">
        <v>10506</v>
      </c>
      <c r="AP548">
        <v>8.0713994502062E-2</v>
      </c>
      <c r="AQ548">
        <f>(Table2[[#This Row],[Sharpe Ratio]]-AVERAGE(Table2[Sharpe Ratio]))/_xlfn.STDEV.P(Table2[Sharpe Ratio])</f>
        <v>0.37186750732206403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588</v>
      </c>
      <c r="AT548">
        <f>_xlfn.RANK.AVG(Table2[[#This Row],[6M Return vs Nifty Z-Score]],Table2[6M Return vs Nifty Z-Score])</f>
        <v>689</v>
      </c>
      <c r="AU548">
        <f>_xlfn.RANK.AVG(Table2[[#This Row],[Sharpe Ratio Z-Score]],Table2[Sharpe Ratio Z-Score])</f>
        <v>237</v>
      </c>
      <c r="AV548">
        <f>(Table2[[#This Row],[Rank 1Y]]+Table2[[#This Row],[Rank 6M]]+Table2[[#This Row],[Rank Sharpe]])/3</f>
        <v>504.66666666666669</v>
      </c>
    </row>
    <row r="549" spans="1:48" x14ac:dyDescent="0.3">
      <c r="A549" t="s">
        <v>674</v>
      </c>
      <c r="B549" t="s">
        <v>675</v>
      </c>
      <c r="C549" t="s">
        <v>10475</v>
      </c>
      <c r="D549" t="s">
        <v>549</v>
      </c>
      <c r="E549">
        <v>25291.013364945</v>
      </c>
      <c r="F549">
        <v>697.65</v>
      </c>
      <c r="G549">
        <v>25.9679224440358</v>
      </c>
      <c r="H549">
        <f>(Table2[[#This Row],[1Y Return vs Nifty]]-AVERAGE(Table2[1Y Return vs Nifty]))/_xlfn.STDEV.P(Table2[1Y Return vs Nifty])</f>
        <v>-0.17960550188936614</v>
      </c>
      <c r="I549">
        <v>-8.6763262962384609</v>
      </c>
      <c r="J549">
        <f>(Table2[[#This Row],[1M Return vs Nifty]]-AVERAGE(Table2[1M Return vs Nifty]))/_xlfn.STDEV.P(Table2[1M Return vs Nifty])</f>
        <v>-0.64201730396810497</v>
      </c>
      <c r="K549">
        <v>-5.0165230159521599</v>
      </c>
      <c r="L549">
        <f>(Table2[[#This Row],[6M Return vs Nifty]]-AVERAGE(Table2[6M Return vs Nifty]))/_xlfn.STDEV.P(Table2[6M Return vs Nifty])</f>
        <v>-0.44244022346872403</v>
      </c>
      <c r="M549">
        <v>-4.6198549377239599</v>
      </c>
      <c r="N549">
        <f>(Table2[[#This Row],[1W Return vs Nifty]]-AVERAGE(Table2[1W Return vs Nifty]))/_xlfn.STDEV.P(Table2[1W Return vs Nifty])</f>
        <v>-0.50856123952271881</v>
      </c>
      <c r="O549">
        <v>696.57</v>
      </c>
      <c r="P549">
        <v>685.76957172558696</v>
      </c>
      <c r="Q549">
        <v>641.74172656964595</v>
      </c>
      <c r="R549">
        <v>49.211891713000803</v>
      </c>
      <c r="S549" s="2">
        <f>(Table2[[#This Row],[Close Price]]-Table2[[#This Row],[20D EMA]])/Table2[[#This Row],[20D EMA]]</f>
        <v>1.5504543692664444E-3</v>
      </c>
      <c r="T549" s="2">
        <f>(Table2[[#This Row],[Close Price]]-Table2[[#This Row],[50D EMA]])/Table2[[#This Row],[50D EMA]]</f>
        <v>1.7324227793482524E-2</v>
      </c>
      <c r="U549" s="2">
        <f>(Table2[[#This Row],[Close Price]]-Table2[[#This Row],[200D EMA]])/Table2[[#This Row],[200D EMA]]</f>
        <v>8.7119585832769603E-2</v>
      </c>
      <c r="V549">
        <v>0.492579531090514</v>
      </c>
      <c r="W549">
        <v>660.1</v>
      </c>
      <c r="X549">
        <v>699.7</v>
      </c>
      <c r="Y549">
        <v>660.1</v>
      </c>
      <c r="Z549">
        <v>699.7</v>
      </c>
      <c r="AA549">
        <v>660.1</v>
      </c>
      <c r="AB549">
        <v>728.9</v>
      </c>
      <c r="AC549" s="2">
        <f>(Table2[[#This Row],[Close Price]]/Table2[[#This Row],[Day Low]])-1</f>
        <v>5.6885320405998918E-2</v>
      </c>
      <c r="AD549" s="2">
        <f>(Table2[[#This Row],[Day High]]/Table2[[#This Row],[Close Price]])-1</f>
        <v>2.9384361785997903E-3</v>
      </c>
      <c r="AE549" s="2">
        <f>(Table2[[#This Row],[Close Price]]/Table2[[#This Row],[Current Week Low]])-1</f>
        <v>5.6885320405998918E-2</v>
      </c>
      <c r="AF549" s="2">
        <f>(Table2[[#This Row],[Current Week High]]/Table2[[#This Row],[Close Price]])-1</f>
        <v>2.9384361785997903E-3</v>
      </c>
      <c r="AG549" s="2">
        <f>(Table2[[#This Row],[Close Price]]/Table2[[#This Row],[Current Month Low]])-1</f>
        <v>5.6885320405998918E-2</v>
      </c>
      <c r="AH549" s="2">
        <f>(Table2[[#This Row],[Current Month High]]/Table2[[#This Row],[Close Price]])-1</f>
        <v>4.479323442987182E-2</v>
      </c>
      <c r="AI549">
        <v>10.2630258725722</v>
      </c>
      <c r="AJ549">
        <v>59.280821917808197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</v>
      </c>
      <c r="AM549" t="s">
        <v>10506</v>
      </c>
      <c r="AN549">
        <v>-2.34</v>
      </c>
      <c r="AO549" t="s">
        <v>10506</v>
      </c>
      <c r="AP549">
        <v>-8.7756193814666997E-2</v>
      </c>
      <c r="AQ549">
        <f>(Table2[[#This Row],[Sharpe Ratio]]-AVERAGE(Table2[Sharpe Ratio]))/_xlfn.STDEV.P(Table2[Sharpe Ratio])</f>
        <v>-1.5459804224648377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-3.3186046913137512</v>
      </c>
      <c r="AS549">
        <f>_xlfn.RANK.AVG(Table2[[#This Row],[1Y Return vs Nifty Z-Score]],Table2[1Y Return vs Nifty Z-Score])</f>
        <v>352</v>
      </c>
      <c r="AT549">
        <f>_xlfn.RANK.AVG(Table2[[#This Row],[6M Return vs Nifty Z-Score]],Table2[6M Return vs Nifty Z-Score])</f>
        <v>472</v>
      </c>
      <c r="AU549">
        <f>_xlfn.RANK.AVG(Table2[[#This Row],[Sharpe Ratio Z-Score]],Table2[Sharpe Ratio Z-Score])</f>
        <v>693</v>
      </c>
      <c r="AV549">
        <f>(Table2[[#This Row],[Rank 1Y]]+Table2[[#This Row],[Rank 6M]]+Table2[[#This Row],[Rank Sharpe]])/3</f>
        <v>505.66666666666669</v>
      </c>
    </row>
    <row r="550" spans="1:48" x14ac:dyDescent="0.3">
      <c r="A550" t="s">
        <v>1126</v>
      </c>
      <c r="B550" t="s">
        <v>1127</v>
      </c>
      <c r="C550" t="s">
        <v>10465</v>
      </c>
      <c r="D550" t="s">
        <v>391</v>
      </c>
      <c r="E550">
        <v>10591.452089279999</v>
      </c>
      <c r="F550">
        <v>2618.4</v>
      </c>
      <c r="G550">
        <v>-16.727182937277</v>
      </c>
      <c r="H550">
        <f>(Table2[[#This Row],[1Y Return vs Nifty]]-AVERAGE(Table2[1Y Return vs Nifty]))/_xlfn.STDEV.P(Table2[1Y Return vs Nifty])</f>
        <v>-0.76190342297556823</v>
      </c>
      <c r="I550">
        <v>1.0647423164940899</v>
      </c>
      <c r="J550">
        <f>(Table2[[#This Row],[1M Return vs Nifty]]-AVERAGE(Table2[1M Return vs Nifty]))/_xlfn.STDEV.P(Table2[1M Return vs Nifty])</f>
        <v>0.40899554912732095</v>
      </c>
      <c r="K550">
        <v>-18.546008854248601</v>
      </c>
      <c r="L550">
        <f>(Table2[[#This Row],[6M Return vs Nifty]]-AVERAGE(Table2[6M Return vs Nifty]))/_xlfn.STDEV.P(Table2[6M Return vs Nifty])</f>
        <v>-0.88918766745174882</v>
      </c>
      <c r="M550">
        <v>-0.27936801233279301</v>
      </c>
      <c r="N550">
        <f>(Table2[[#This Row],[1W Return vs Nifty]]-AVERAGE(Table2[1W Return vs Nifty]))/_xlfn.STDEV.P(Table2[1W Return vs Nifty])</f>
        <v>0.58497120422886195</v>
      </c>
      <c r="O550">
        <v>2652.08</v>
      </c>
      <c r="P550">
        <v>2585.3106932739302</v>
      </c>
      <c r="Q550">
        <v>2448.3139468475201</v>
      </c>
      <c r="R550">
        <v>42.792228700440802</v>
      </c>
      <c r="S550" s="2">
        <f>(Table2[[#This Row],[Close Price]]-Table2[[#This Row],[20D EMA]])/Table2[[#This Row],[20D EMA]]</f>
        <v>-1.2699466079454555E-2</v>
      </c>
      <c r="T550" s="2">
        <f>(Table2[[#This Row],[Close Price]]-Table2[[#This Row],[50D EMA]])/Table2[[#This Row],[50D EMA]]</f>
        <v>1.27989671849332E-2</v>
      </c>
      <c r="U550" s="2">
        <f>(Table2[[#This Row],[Close Price]]-Table2[[#This Row],[200D EMA]])/Table2[[#This Row],[200D EMA]]</f>
        <v>6.947068752007271E-2</v>
      </c>
      <c r="V550">
        <v>1.6254972608527301</v>
      </c>
      <c r="W550">
        <v>2595.3000000000002</v>
      </c>
      <c r="X550">
        <v>2650</v>
      </c>
      <c r="Y550">
        <v>2595.3000000000002</v>
      </c>
      <c r="Z550">
        <v>2650</v>
      </c>
      <c r="AA550">
        <v>2595.3000000000002</v>
      </c>
      <c r="AB550">
        <v>2907.35</v>
      </c>
      <c r="AC550" s="2">
        <f>(Table2[[#This Row],[Close Price]]/Table2[[#This Row],[Day Low]])-1</f>
        <v>8.9007051207952159E-3</v>
      </c>
      <c r="AD550" s="2">
        <f>(Table2[[#This Row],[Day High]]/Table2[[#This Row],[Close Price]])-1</f>
        <v>1.2068438741215992E-2</v>
      </c>
      <c r="AE550" s="2">
        <f>(Table2[[#This Row],[Close Price]]/Table2[[#This Row],[Current Week Low]])-1</f>
        <v>8.9007051207952159E-3</v>
      </c>
      <c r="AF550" s="2">
        <f>(Table2[[#This Row],[Current Week High]]/Table2[[#This Row],[Close Price]])-1</f>
        <v>1.2068438741215992E-2</v>
      </c>
      <c r="AG550" s="2">
        <f>(Table2[[#This Row],[Close Price]]/Table2[[#This Row],[Current Month Low]])-1</f>
        <v>8.9007051207952159E-3</v>
      </c>
      <c r="AH550" s="2">
        <f>(Table2[[#This Row],[Current Month High]]/Table2[[#This Row],[Close Price]])-1</f>
        <v>0.11035365108463169</v>
      </c>
      <c r="AI550">
        <v>14.514589062022599</v>
      </c>
      <c r="AJ550">
        <v>27.3324093661098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-0.1</v>
      </c>
      <c r="AM550" t="s">
        <v>10506</v>
      </c>
      <c r="AN550">
        <v>-2.68</v>
      </c>
      <c r="AO550" t="s">
        <v>10506</v>
      </c>
      <c r="AP550">
        <v>5.5738966594785999E-2</v>
      </c>
      <c r="AQ550">
        <f>(Table2[[#This Row],[Sharpe Ratio]]-AVERAGE(Table2[Sharpe Ratio]))/_xlfn.STDEV.P(Table2[Sharpe Ratio])</f>
        <v>8.7554264445590682E-2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-0.56957007262554349</v>
      </c>
      <c r="AS550">
        <f>_xlfn.RANK.AVG(Table2[[#This Row],[1Y Return vs Nifty Z-Score]],Table2[1Y Return vs Nifty Z-Score])</f>
        <v>603</v>
      </c>
      <c r="AT550">
        <f>_xlfn.RANK.AVG(Table2[[#This Row],[6M Return vs Nifty Z-Score]],Table2[6M Return vs Nifty Z-Score])</f>
        <v>605</v>
      </c>
      <c r="AU550">
        <f>_xlfn.RANK.AVG(Table2[[#This Row],[Sharpe Ratio Z-Score]],Table2[Sharpe Ratio Z-Score])</f>
        <v>312</v>
      </c>
      <c r="AV550">
        <f>(Table2[[#This Row],[Rank 1Y]]+Table2[[#This Row],[Rank 6M]]+Table2[[#This Row],[Rank Sharpe]])/3</f>
        <v>506.66666666666669</v>
      </c>
    </row>
    <row r="551" spans="1:48" x14ac:dyDescent="0.3">
      <c r="A551" t="s">
        <v>33</v>
      </c>
      <c r="B551" t="s">
        <v>34</v>
      </c>
      <c r="C551" t="s">
        <v>10460</v>
      </c>
      <c r="D551" t="s">
        <v>21</v>
      </c>
      <c r="E551">
        <v>750014.586769855</v>
      </c>
      <c r="F551">
        <v>1810.85</v>
      </c>
      <c r="G551">
        <v>11.3529261513899</v>
      </c>
      <c r="H551">
        <f>(Table2[[#This Row],[1Y Return vs Nifty]]-AVERAGE(Table2[1Y Return vs Nifty]))/_xlfn.STDEV.P(Table2[1Y Return vs Nifty])</f>
        <v>-0.37893237746173841</v>
      </c>
      <c r="I551">
        <v>13.6170169632518</v>
      </c>
      <c r="J551">
        <f>(Table2[[#This Row],[1M Return vs Nifty]]-AVERAGE(Table2[1M Return vs Nifty]))/_xlfn.STDEV.P(Table2[1M Return vs Nifty])</f>
        <v>1.7633235508911262</v>
      </c>
      <c r="K551">
        <v>-3.3439658551605098</v>
      </c>
      <c r="L551">
        <f>(Table2[[#This Row],[6M Return vs Nifty]]-AVERAGE(Table2[6M Return vs Nifty]))/_xlfn.STDEV.P(Table2[6M Return vs Nifty])</f>
        <v>-0.38721191358098778</v>
      </c>
      <c r="M551">
        <v>4.4533593366227402</v>
      </c>
      <c r="N551">
        <f>(Table2[[#This Row],[1W Return vs Nifty]]-AVERAGE(Table2[1W Return vs Nifty]))/_xlfn.STDEV.P(Table2[1W Return vs Nifty])</f>
        <v>1.7773238117757388</v>
      </c>
      <c r="O551">
        <v>1665.33</v>
      </c>
      <c r="P551">
        <v>1583.4285541608399</v>
      </c>
      <c r="Q551">
        <v>1523.96418642148</v>
      </c>
      <c r="R551">
        <v>92.751978058697702</v>
      </c>
      <c r="S551" s="2">
        <f>(Table2[[#This Row],[Close Price]]-Table2[[#This Row],[20D EMA]])/Table2[[#This Row],[20D EMA]]</f>
        <v>8.738208042850365E-2</v>
      </c>
      <c r="T551" s="2">
        <f>(Table2[[#This Row],[Close Price]]-Table2[[#This Row],[50D EMA]])/Table2[[#This Row],[50D EMA]]</f>
        <v>0.14362595978300088</v>
      </c>
      <c r="U551" s="2">
        <f>(Table2[[#This Row],[Close Price]]-Table2[[#This Row],[200D EMA]])/Table2[[#This Row],[200D EMA]]</f>
        <v>0.18824970831642393</v>
      </c>
      <c r="V551">
        <v>1.2711692837208199</v>
      </c>
      <c r="W551">
        <v>1792.95</v>
      </c>
      <c r="X551">
        <v>1823</v>
      </c>
      <c r="Y551">
        <v>1792.95</v>
      </c>
      <c r="Z551">
        <v>1823</v>
      </c>
      <c r="AA551">
        <v>1559.5</v>
      </c>
      <c r="AB551">
        <v>1844</v>
      </c>
      <c r="AC551" s="2">
        <f>(Table2[[#This Row],[Close Price]]/Table2[[#This Row],[Day Low]])-1</f>
        <v>9.9835466688975583E-3</v>
      </c>
      <c r="AD551" s="2">
        <f>(Table2[[#This Row],[Day High]]/Table2[[#This Row],[Close Price]])-1</f>
        <v>6.7095562857222291E-3</v>
      </c>
      <c r="AE551" s="2">
        <f>(Table2[[#This Row],[Close Price]]/Table2[[#This Row],[Current Week Low]])-1</f>
        <v>9.9835466688975583E-3</v>
      </c>
      <c r="AF551" s="2">
        <f>(Table2[[#This Row],[Current Week High]]/Table2[[#This Row],[Close Price]])-1</f>
        <v>6.7095562857222291E-3</v>
      </c>
      <c r="AG551" s="2">
        <f>(Table2[[#This Row],[Close Price]]/Table2[[#This Row],[Current Month Low]])-1</f>
        <v>0.16117345302981723</v>
      </c>
      <c r="AH551" s="2">
        <f>(Table2[[#This Row],[Current Month High]]/Table2[[#This Row],[Close Price]])-1</f>
        <v>1.8306320236353146E-2</v>
      </c>
      <c r="AI551">
        <v>1.83063202363531</v>
      </c>
      <c r="AJ551">
        <v>36.745327543892699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7.0000000000000007E-2</v>
      </c>
      <c r="AM551" t="s">
        <v>10507</v>
      </c>
      <c r="AN551">
        <v>11.27</v>
      </c>
      <c r="AO551" t="s">
        <v>10507</v>
      </c>
      <c r="AP551">
        <v>-5.6362261262893003E-2</v>
      </c>
      <c r="AQ551">
        <f>(Table2[[#This Row],[Sharpe Ratio]]-AVERAGE(Table2[Sharpe Ratio]))/_xlfn.STDEV.P(Table2[Sharpe Ratio])</f>
        <v>-1.1885950051760825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1.5859080664480565</v>
      </c>
      <c r="AS551">
        <f>_xlfn.RANK.AVG(Table2[[#This Row],[1Y Return vs Nifty Z-Score]],Table2[1Y Return vs Nifty Z-Score])</f>
        <v>430</v>
      </c>
      <c r="AT551">
        <f>_xlfn.RANK.AVG(Table2[[#This Row],[6M Return vs Nifty Z-Score]],Table2[6M Return vs Nifty Z-Score])</f>
        <v>452</v>
      </c>
      <c r="AU551">
        <f>_xlfn.RANK.AVG(Table2[[#This Row],[Sharpe Ratio Z-Score]],Table2[Sharpe Ratio Z-Score])</f>
        <v>639</v>
      </c>
      <c r="AV551">
        <f>(Table2[[#This Row],[Rank 1Y]]+Table2[[#This Row],[Rank 6M]]+Table2[[#This Row],[Rank Sharpe]])/3</f>
        <v>507</v>
      </c>
    </row>
    <row r="552" spans="1:48" x14ac:dyDescent="0.3">
      <c r="A552" t="s">
        <v>1744</v>
      </c>
      <c r="B552" t="s">
        <v>1745</v>
      </c>
      <c r="C552" t="s">
        <v>10466</v>
      </c>
      <c r="D552" t="s">
        <v>62</v>
      </c>
      <c r="E552">
        <v>4223.6671912499996</v>
      </c>
      <c r="F552">
        <v>342.55</v>
      </c>
      <c r="G552">
        <v>-1.9641287687632001</v>
      </c>
      <c r="H552">
        <f>(Table2[[#This Row],[1Y Return vs Nifty]]-AVERAGE(Table2[1Y Return vs Nifty]))/_xlfn.STDEV.P(Table2[1Y Return vs Nifty])</f>
        <v>-0.56055725754436236</v>
      </c>
      <c r="I552">
        <v>2.7820417227805398</v>
      </c>
      <c r="J552">
        <f>(Table2[[#This Row],[1M Return vs Nifty]]-AVERAGE(Table2[1M Return vs Nifty]))/_xlfn.STDEV.P(Table2[1M Return vs Nifty])</f>
        <v>0.59428361354573733</v>
      </c>
      <c r="K552">
        <v>6.11377992004065</v>
      </c>
      <c r="L552">
        <f>(Table2[[#This Row],[6M Return vs Nifty]]-AVERAGE(Table2[6M Return vs Nifty]))/_xlfn.STDEV.P(Table2[6M Return vs Nifty])</f>
        <v>-7.4914476604300173E-2</v>
      </c>
      <c r="M552">
        <v>-8.0686366394524995</v>
      </c>
      <c r="N552">
        <f>(Table2[[#This Row],[1W Return vs Nifty]]-AVERAGE(Table2[1W Return vs Nifty]))/_xlfn.STDEV.P(Table2[1W Return vs Nifty])</f>
        <v>-1.3774394891483799</v>
      </c>
      <c r="O552">
        <v>341.27</v>
      </c>
      <c r="P552">
        <v>323.75216778747699</v>
      </c>
      <c r="Q552">
        <v>303.72152722611798</v>
      </c>
      <c r="R552">
        <v>47.366562611026197</v>
      </c>
      <c r="S552" s="2">
        <f>(Table2[[#This Row],[Close Price]]-Table2[[#This Row],[20D EMA]])/Table2[[#This Row],[20D EMA]]</f>
        <v>3.7506959299089568E-3</v>
      </c>
      <c r="T552" s="2">
        <f>(Table2[[#This Row],[Close Price]]-Table2[[#This Row],[50D EMA]])/Table2[[#This Row],[50D EMA]]</f>
        <v>5.8062413422549246E-2</v>
      </c>
      <c r="U552" s="2">
        <f>(Table2[[#This Row],[Close Price]]-Table2[[#This Row],[200D EMA]])/Table2[[#This Row],[200D EMA]]</f>
        <v>0.12784234666703284</v>
      </c>
      <c r="V552">
        <v>0.82381307720809205</v>
      </c>
      <c r="W552">
        <v>328.85</v>
      </c>
      <c r="X552">
        <v>344.95</v>
      </c>
      <c r="Y552">
        <v>328.85</v>
      </c>
      <c r="Z552">
        <v>344.95</v>
      </c>
      <c r="AA552">
        <v>328.85</v>
      </c>
      <c r="AB552">
        <v>377.95</v>
      </c>
      <c r="AC552" s="2">
        <f>(Table2[[#This Row],[Close Price]]/Table2[[#This Row],[Day Low]])-1</f>
        <v>4.1660331458111655E-2</v>
      </c>
      <c r="AD552" s="2">
        <f>(Table2[[#This Row],[Day High]]/Table2[[#This Row],[Close Price]])-1</f>
        <v>7.0062764559917223E-3</v>
      </c>
      <c r="AE552" s="2">
        <f>(Table2[[#This Row],[Close Price]]/Table2[[#This Row],[Current Week Low]])-1</f>
        <v>4.1660331458111655E-2</v>
      </c>
      <c r="AF552" s="2">
        <f>(Table2[[#This Row],[Current Week High]]/Table2[[#This Row],[Close Price]])-1</f>
        <v>7.0062764559917223E-3</v>
      </c>
      <c r="AG552" s="2">
        <f>(Table2[[#This Row],[Close Price]]/Table2[[#This Row],[Current Month Low]])-1</f>
        <v>4.1660331458111655E-2</v>
      </c>
      <c r="AH552" s="2">
        <f>(Table2[[#This Row],[Current Month High]]/Table2[[#This Row],[Close Price]])-1</f>
        <v>0.1033425777258794</v>
      </c>
      <c r="AI552">
        <v>10.3342577725879</v>
      </c>
      <c r="AJ552">
        <v>36.965213914434202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0.05</v>
      </c>
      <c r="AM552" t="s">
        <v>10507</v>
      </c>
      <c r="AN552">
        <v>1.71</v>
      </c>
      <c r="AO552" t="s">
        <v>10507</v>
      </c>
      <c r="AP552">
        <v>-6.9191228675791E-2</v>
      </c>
      <c r="AQ552">
        <f>(Table2[[#This Row],[Sharpe Ratio]]-AVERAGE(Table2[Sharpe Ratio]))/_xlfn.STDEV.P(Table2[Sharpe Ratio])</f>
        <v>-1.3346386989593042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-2.7532663087106095</v>
      </c>
      <c r="AS552">
        <f>_xlfn.RANK.AVG(Table2[[#This Row],[1Y Return vs Nifty Z-Score]],Table2[1Y Return vs Nifty Z-Score])</f>
        <v>515</v>
      </c>
      <c r="AT552">
        <f>_xlfn.RANK.AVG(Table2[[#This Row],[6M Return vs Nifty Z-Score]],Table2[6M Return vs Nifty Z-Score])</f>
        <v>343</v>
      </c>
      <c r="AU552">
        <f>_xlfn.RANK.AVG(Table2[[#This Row],[Sharpe Ratio Z-Score]],Table2[Sharpe Ratio Z-Score])</f>
        <v>664</v>
      </c>
      <c r="AV552">
        <f>(Table2[[#This Row],[Rank 1Y]]+Table2[[#This Row],[Rank 6M]]+Table2[[#This Row],[Rank Sharpe]])/3</f>
        <v>507.33333333333331</v>
      </c>
    </row>
    <row r="553" spans="1:48" x14ac:dyDescent="0.3">
      <c r="A553" t="s">
        <v>1027</v>
      </c>
      <c r="B553" t="s">
        <v>1028</v>
      </c>
      <c r="C553" t="s">
        <v>10461</v>
      </c>
      <c r="D553" t="s">
        <v>235</v>
      </c>
      <c r="E553">
        <v>12480.72394867</v>
      </c>
      <c r="F553">
        <v>979.85</v>
      </c>
      <c r="G553">
        <v>-3.90189952570115</v>
      </c>
      <c r="H553">
        <f>(Table2[[#This Row],[1Y Return vs Nifty]]-AVERAGE(Table2[1Y Return vs Nifty]))/_xlfn.STDEV.P(Table2[1Y Return vs Nifty])</f>
        <v>-0.58698557697885367</v>
      </c>
      <c r="I553">
        <v>-7.2211717499080796</v>
      </c>
      <c r="J553">
        <f>(Table2[[#This Row],[1M Return vs Nifty]]-AVERAGE(Table2[1M Return vs Nifty]))/_xlfn.STDEV.P(Table2[1M Return vs Nifty])</f>
        <v>-0.48501336608038564</v>
      </c>
      <c r="K553">
        <v>4.2666990686991104</v>
      </c>
      <c r="L553">
        <f>(Table2[[#This Row],[6M Return vs Nifty]]-AVERAGE(Table2[6M Return vs Nifty]))/_xlfn.STDEV.P(Table2[6M Return vs Nifty])</f>
        <v>-0.13590560805077975</v>
      </c>
      <c r="M553">
        <v>-6.4596262552003996</v>
      </c>
      <c r="N553">
        <f>(Table2[[#This Row],[1W Return vs Nifty]]-AVERAGE(Table2[1W Return vs Nifty]))/_xlfn.STDEV.P(Table2[1W Return vs Nifty])</f>
        <v>-0.9720690577297203</v>
      </c>
      <c r="O553">
        <v>1027.49</v>
      </c>
      <c r="P553">
        <v>991.17468714762197</v>
      </c>
      <c r="Q553">
        <v>899.23034912997605</v>
      </c>
      <c r="R553">
        <v>35.021185628866299</v>
      </c>
      <c r="S553" s="2">
        <f>(Table2[[#This Row],[Close Price]]-Table2[[#This Row],[20D EMA]])/Table2[[#This Row],[20D EMA]]</f>
        <v>-4.6365414748562019E-2</v>
      </c>
      <c r="T553" s="2">
        <f>(Table2[[#This Row],[Close Price]]-Table2[[#This Row],[50D EMA]])/Table2[[#This Row],[50D EMA]]</f>
        <v>-1.1425520944458185E-2</v>
      </c>
      <c r="U553" s="2">
        <f>(Table2[[#This Row],[Close Price]]-Table2[[#This Row],[200D EMA]])/Table2[[#This Row],[200D EMA]]</f>
        <v>8.9654059105128234E-2</v>
      </c>
      <c r="V553">
        <v>1.62688765324623</v>
      </c>
      <c r="W553">
        <v>972</v>
      </c>
      <c r="X553">
        <v>997.1</v>
      </c>
      <c r="Y553">
        <v>972</v>
      </c>
      <c r="Z553">
        <v>997.1</v>
      </c>
      <c r="AA553">
        <v>972</v>
      </c>
      <c r="AB553">
        <v>1112</v>
      </c>
      <c r="AC553" s="2">
        <f>(Table2[[#This Row],[Close Price]]/Table2[[#This Row],[Day Low]])-1</f>
        <v>8.0761316872428601E-3</v>
      </c>
      <c r="AD553" s="2">
        <f>(Table2[[#This Row],[Day High]]/Table2[[#This Row],[Close Price]])-1</f>
        <v>1.7604735418686568E-2</v>
      </c>
      <c r="AE553" s="2">
        <f>(Table2[[#This Row],[Close Price]]/Table2[[#This Row],[Current Week Low]])-1</f>
        <v>8.0761316872428601E-3</v>
      </c>
      <c r="AF553" s="2">
        <f>(Table2[[#This Row],[Current Week High]]/Table2[[#This Row],[Close Price]])-1</f>
        <v>1.7604735418686568E-2</v>
      </c>
      <c r="AG553" s="2">
        <f>(Table2[[#This Row],[Close Price]]/Table2[[#This Row],[Current Month Low]])-1</f>
        <v>8.0761316872428601E-3</v>
      </c>
      <c r="AH553" s="2">
        <f>(Table2[[#This Row],[Current Month High]]/Table2[[#This Row],[Close Price]])-1</f>
        <v>0.13486758177272029</v>
      </c>
      <c r="AI553">
        <v>13.486758177272</v>
      </c>
      <c r="AJ553">
        <v>34.005743982494501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-0.04</v>
      </c>
      <c r="AM553" t="s">
        <v>10506</v>
      </c>
      <c r="AN553">
        <v>-5.59</v>
      </c>
      <c r="AO553" t="s">
        <v>10506</v>
      </c>
      <c r="AP553">
        <v>-4.5223662157008002E-2</v>
      </c>
      <c r="AQ553">
        <f>(Table2[[#This Row],[Sharpe Ratio]]-AVERAGE(Table2[Sharpe Ratio]))/_xlfn.STDEV.P(Table2[Sharpe Ratio])</f>
        <v>-1.0617942966982934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-3.2417679055380328</v>
      </c>
      <c r="AS553">
        <f>_xlfn.RANK.AVG(Table2[[#This Row],[1Y Return vs Nifty Z-Score]],Table2[1Y Return vs Nifty Z-Score])</f>
        <v>534</v>
      </c>
      <c r="AT553">
        <f>_xlfn.RANK.AVG(Table2[[#This Row],[6M Return vs Nifty Z-Score]],Table2[6M Return vs Nifty Z-Score])</f>
        <v>366</v>
      </c>
      <c r="AU553">
        <f>_xlfn.RANK.AVG(Table2[[#This Row],[Sharpe Ratio Z-Score]],Table2[Sharpe Ratio Z-Score])</f>
        <v>624</v>
      </c>
      <c r="AV553">
        <f>(Table2[[#This Row],[Rank 1Y]]+Table2[[#This Row],[Rank 6M]]+Table2[[#This Row],[Rank Sharpe]])/3</f>
        <v>508</v>
      </c>
    </row>
    <row r="554" spans="1:48" x14ac:dyDescent="0.3">
      <c r="A554" t="s">
        <v>1130</v>
      </c>
      <c r="B554" t="s">
        <v>1131</v>
      </c>
      <c r="C554" t="s">
        <v>10466</v>
      </c>
      <c r="D554" t="s">
        <v>62</v>
      </c>
      <c r="E554">
        <v>10419.71070688</v>
      </c>
      <c r="F554">
        <v>850.4</v>
      </c>
      <c r="G554">
        <v>9.5292598509184501</v>
      </c>
      <c r="H554">
        <f>(Table2[[#This Row],[1Y Return vs Nifty]]-AVERAGE(Table2[1Y Return vs Nifty]))/_xlfn.STDEV.P(Table2[1Y Return vs Nifty])</f>
        <v>-0.40380448132552887</v>
      </c>
      <c r="I554">
        <v>-2.7986026504033799</v>
      </c>
      <c r="J554">
        <f>(Table2[[#This Row],[1M Return vs Nifty]]-AVERAGE(Table2[1M Return vs Nifty]))/_xlfn.STDEV.P(Table2[1M Return vs Nifty])</f>
        <v>-7.8401572594898033E-3</v>
      </c>
      <c r="K554">
        <v>-5.9987589396412702</v>
      </c>
      <c r="L554">
        <f>(Table2[[#This Row],[6M Return vs Nifty]]-AVERAGE(Table2[6M Return vs Nifty]))/_xlfn.STDEV.P(Table2[6M Return vs Nifty])</f>
        <v>-0.47487393111593701</v>
      </c>
      <c r="M554">
        <v>0.59311421629479699</v>
      </c>
      <c r="N554">
        <f>(Table2[[#This Row],[1W Return vs Nifty]]-AVERAGE(Table2[1W Return vs Nifty]))/_xlfn.STDEV.P(Table2[1W Return vs Nifty])</f>
        <v>0.80478240053029326</v>
      </c>
      <c r="O554">
        <v>860.23</v>
      </c>
      <c r="P554">
        <v>849.45779487218397</v>
      </c>
      <c r="Q554">
        <v>768.37413414430102</v>
      </c>
      <c r="R554">
        <v>42.425579428705198</v>
      </c>
      <c r="S554" s="2">
        <f>(Table2[[#This Row],[Close Price]]-Table2[[#This Row],[20D EMA]])/Table2[[#This Row],[20D EMA]]</f>
        <v>-1.142717645280918E-2</v>
      </c>
      <c r="T554" s="2">
        <f>(Table2[[#This Row],[Close Price]]-Table2[[#This Row],[50D EMA]])/Table2[[#This Row],[50D EMA]]</f>
        <v>1.1091841566511038E-3</v>
      </c>
      <c r="U554" s="2">
        <f>(Table2[[#This Row],[Close Price]]-Table2[[#This Row],[200D EMA]])/Table2[[#This Row],[200D EMA]]</f>
        <v>0.10675250793943886</v>
      </c>
      <c r="V554">
        <v>2.53235123791328</v>
      </c>
      <c r="W554">
        <v>836.7</v>
      </c>
      <c r="X554">
        <v>854</v>
      </c>
      <c r="Y554">
        <v>836.7</v>
      </c>
      <c r="Z554">
        <v>854</v>
      </c>
      <c r="AA554">
        <v>834.05</v>
      </c>
      <c r="AB554">
        <v>972</v>
      </c>
      <c r="AC554" s="2">
        <f>(Table2[[#This Row],[Close Price]]/Table2[[#This Row],[Day Low]])-1</f>
        <v>1.6373849647424388E-2</v>
      </c>
      <c r="AD554" s="2">
        <f>(Table2[[#This Row],[Day High]]/Table2[[#This Row],[Close Price]])-1</f>
        <v>4.2333019755409484E-3</v>
      </c>
      <c r="AE554" s="2">
        <f>(Table2[[#This Row],[Close Price]]/Table2[[#This Row],[Current Week Low]])-1</f>
        <v>1.6373849647424388E-2</v>
      </c>
      <c r="AF554" s="2">
        <f>(Table2[[#This Row],[Current Week High]]/Table2[[#This Row],[Close Price]])-1</f>
        <v>4.2333019755409484E-3</v>
      </c>
      <c r="AG554" s="2">
        <f>(Table2[[#This Row],[Close Price]]/Table2[[#This Row],[Current Month Low]])-1</f>
        <v>1.9603141298483395E-2</v>
      </c>
      <c r="AH554" s="2">
        <f>(Table2[[#This Row],[Current Month High]]/Table2[[#This Row],[Close Price]])-1</f>
        <v>0.14299153339604898</v>
      </c>
      <c r="AI554">
        <v>14.2991533396048</v>
      </c>
      <c r="AJ554">
        <v>42.684563758389203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-0.06</v>
      </c>
      <c r="AM554" t="s">
        <v>10506</v>
      </c>
      <c r="AN554">
        <v>-8.1</v>
      </c>
      <c r="AO554" t="s">
        <v>10506</v>
      </c>
      <c r="AP554">
        <v>-3.4584760876427999E-2</v>
      </c>
      <c r="AQ554">
        <f>(Table2[[#This Row],[Sharpe Ratio]]-AVERAGE(Table2[Sharpe Ratio]))/_xlfn.STDEV.P(Table2[Sharpe Ratio])</f>
        <v>-0.94068209874782971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-1.0224182679184919</v>
      </c>
      <c r="AS554">
        <f>_xlfn.RANK.AVG(Table2[[#This Row],[1Y Return vs Nifty Z-Score]],Table2[1Y Return vs Nifty Z-Score])</f>
        <v>442</v>
      </c>
      <c r="AT554">
        <f>_xlfn.RANK.AVG(Table2[[#This Row],[6M Return vs Nifty Z-Score]],Table2[6M Return vs Nifty Z-Score])</f>
        <v>480</v>
      </c>
      <c r="AU554">
        <f>_xlfn.RANK.AVG(Table2[[#This Row],[Sharpe Ratio Z-Score]],Table2[Sharpe Ratio Z-Score])</f>
        <v>603</v>
      </c>
      <c r="AV554">
        <f>(Table2[[#This Row],[Rank 1Y]]+Table2[[#This Row],[Rank 6M]]+Table2[[#This Row],[Rank Sharpe]])/3</f>
        <v>508.33333333333331</v>
      </c>
    </row>
    <row r="555" spans="1:48" x14ac:dyDescent="0.3">
      <c r="A555" t="s">
        <v>1321</v>
      </c>
      <c r="B555" t="s">
        <v>1322</v>
      </c>
      <c r="C555" t="s">
        <v>10477</v>
      </c>
      <c r="D555" t="s">
        <v>1154</v>
      </c>
      <c r="E555">
        <v>8183.9965730229997</v>
      </c>
      <c r="F555">
        <v>78.17</v>
      </c>
      <c r="G555">
        <v>10.068531501972</v>
      </c>
      <c r="H555">
        <f>(Table2[[#This Row],[1Y Return vs Nifty]]-AVERAGE(Table2[1Y Return vs Nifty]))/_xlfn.STDEV.P(Table2[1Y Return vs Nifty])</f>
        <v>-0.39644961573836845</v>
      </c>
      <c r="I555">
        <v>-10.3038518387353</v>
      </c>
      <c r="J555">
        <f>(Table2[[#This Row],[1M Return vs Nifty]]-AVERAGE(Table2[1M Return vs Nifty]))/_xlfn.STDEV.P(Table2[1M Return vs Nifty])</f>
        <v>-0.81761921500170798</v>
      </c>
      <c r="K555">
        <v>-45.584011177730098</v>
      </c>
      <c r="L555">
        <f>(Table2[[#This Row],[6M Return vs Nifty]]-AVERAGE(Table2[6M Return vs Nifty]))/_xlfn.STDEV.P(Table2[6M Return vs Nifty])</f>
        <v>-1.7819901414549582</v>
      </c>
      <c r="M555">
        <v>-5.5083813140606503</v>
      </c>
      <c r="N555">
        <f>(Table2[[#This Row],[1W Return vs Nifty]]-AVERAGE(Table2[1W Return vs Nifty]))/_xlfn.STDEV.P(Table2[1W Return vs Nifty])</f>
        <v>-0.7324145620541842</v>
      </c>
      <c r="O555">
        <v>82.42</v>
      </c>
      <c r="P555">
        <v>83.433178971808502</v>
      </c>
      <c r="Q555">
        <v>85.029240099117303</v>
      </c>
      <c r="R555">
        <v>28.226349048185099</v>
      </c>
      <c r="S555" s="2">
        <f>(Table2[[#This Row],[Close Price]]-Table2[[#This Row],[20D EMA]])/Table2[[#This Row],[20D EMA]]</f>
        <v>-5.1565154088813396E-2</v>
      </c>
      <c r="T555" s="2">
        <f>(Table2[[#This Row],[Close Price]]-Table2[[#This Row],[50D EMA]])/Table2[[#This Row],[50D EMA]]</f>
        <v>-6.3082565433433768E-2</v>
      </c>
      <c r="U555" s="2">
        <f>(Table2[[#This Row],[Close Price]]-Table2[[#This Row],[200D EMA]])/Table2[[#This Row],[200D EMA]]</f>
        <v>-8.0669192046425295E-2</v>
      </c>
      <c r="V555">
        <v>1.23103065488787</v>
      </c>
      <c r="W555">
        <v>77.62</v>
      </c>
      <c r="X555">
        <v>80</v>
      </c>
      <c r="Y555">
        <v>77.62</v>
      </c>
      <c r="Z555">
        <v>80</v>
      </c>
      <c r="AA555">
        <v>77.62</v>
      </c>
      <c r="AB555">
        <v>90</v>
      </c>
      <c r="AC555" s="2">
        <f>(Table2[[#This Row],[Close Price]]/Table2[[#This Row],[Day Low]])-1</f>
        <v>7.0858026281885866E-3</v>
      </c>
      <c r="AD555" s="2">
        <f>(Table2[[#This Row],[Day High]]/Table2[[#This Row],[Close Price]])-1</f>
        <v>2.3410515543047072E-2</v>
      </c>
      <c r="AE555" s="2">
        <f>(Table2[[#This Row],[Close Price]]/Table2[[#This Row],[Current Week Low]])-1</f>
        <v>7.0858026281885866E-3</v>
      </c>
      <c r="AF555" s="2">
        <f>(Table2[[#This Row],[Current Week High]]/Table2[[#This Row],[Close Price]])-1</f>
        <v>2.3410515543047072E-2</v>
      </c>
      <c r="AG555" s="2">
        <f>(Table2[[#This Row],[Close Price]]/Table2[[#This Row],[Current Month Low]])-1</f>
        <v>7.0858026281885866E-3</v>
      </c>
      <c r="AH555" s="2">
        <f>(Table2[[#This Row],[Current Month High]]/Table2[[#This Row],[Close Price]])-1</f>
        <v>0.15133682998592812</v>
      </c>
      <c r="AI555">
        <v>73.596008698989294</v>
      </c>
      <c r="AJ555">
        <v>36.780402449693803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-0.14000000000000001</v>
      </c>
      <c r="AM555" t="s">
        <v>10506</v>
      </c>
      <c r="AN555">
        <v>-11.58</v>
      </c>
      <c r="AO555" t="s">
        <v>10506</v>
      </c>
      <c r="AP555">
        <v>3.8558465119265001E-2</v>
      </c>
      <c r="AQ555">
        <f>(Table2[[#This Row],[Sharpe Ratio]]-AVERAGE(Table2[Sharpe Ratio]))/_xlfn.STDEV.P(Table2[Sharpe Ratio])</f>
        <v>-0.10802686190527767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439</v>
      </c>
      <c r="AT555">
        <f>_xlfn.RANK.AVG(Table2[[#This Row],[6M Return vs Nifty Z-Score]],Table2[6M Return vs Nifty Z-Score])</f>
        <v>723</v>
      </c>
      <c r="AU555">
        <f>_xlfn.RANK.AVG(Table2[[#This Row],[Sharpe Ratio Z-Score]],Table2[Sharpe Ratio Z-Score])</f>
        <v>364</v>
      </c>
      <c r="AV555">
        <f>(Table2[[#This Row],[Rank 1Y]]+Table2[[#This Row],[Rank 6M]]+Table2[[#This Row],[Rank Sharpe]])/3</f>
        <v>508.66666666666669</v>
      </c>
    </row>
    <row r="556" spans="1:48" x14ac:dyDescent="0.3">
      <c r="A556" t="s">
        <v>1187</v>
      </c>
      <c r="B556" t="s">
        <v>1188</v>
      </c>
      <c r="C556" t="s">
        <v>10461</v>
      </c>
      <c r="D556" t="s">
        <v>481</v>
      </c>
      <c r="E556">
        <v>9777.9643165809994</v>
      </c>
      <c r="F556">
        <v>167.29</v>
      </c>
      <c r="G556">
        <v>30.208339857830701</v>
      </c>
      <c r="H556">
        <f>(Table2[[#This Row],[1Y Return vs Nifty]]-AVERAGE(Table2[1Y Return vs Nifty]))/_xlfn.STDEV.P(Table2[1Y Return vs Nifty])</f>
        <v>-0.12177249685194941</v>
      </c>
      <c r="I556">
        <v>-10.1765057195335</v>
      </c>
      <c r="J556">
        <f>(Table2[[#This Row],[1M Return vs Nifty]]-AVERAGE(Table2[1M Return vs Nifty]))/_xlfn.STDEV.P(Table2[1M Return vs Nifty])</f>
        <v>-0.80387920213515573</v>
      </c>
      <c r="K556">
        <v>-12.771260937159401</v>
      </c>
      <c r="L556">
        <f>(Table2[[#This Row],[6M Return vs Nifty]]-AVERAGE(Table2[6M Return vs Nifty]))/_xlfn.STDEV.P(Table2[6M Return vs Nifty])</f>
        <v>-0.6985038600668898</v>
      </c>
      <c r="M556">
        <v>-1.83947586760313</v>
      </c>
      <c r="N556">
        <f>(Table2[[#This Row],[1W Return vs Nifty]]-AVERAGE(Table2[1W Return vs Nifty]))/_xlfn.STDEV.P(Table2[1W Return vs Nifty])</f>
        <v>0.1919211651860509</v>
      </c>
      <c r="O556">
        <v>168.27</v>
      </c>
      <c r="P556">
        <v>168.173085863464</v>
      </c>
      <c r="Q556">
        <v>165.24779307103401</v>
      </c>
      <c r="R556">
        <v>46.618263555824299</v>
      </c>
      <c r="S556" s="2">
        <f>(Table2[[#This Row],[Close Price]]-Table2[[#This Row],[20D EMA]])/Table2[[#This Row],[20D EMA]]</f>
        <v>-5.8239733761218165E-3</v>
      </c>
      <c r="T556" s="2">
        <f>(Table2[[#This Row],[Close Price]]-Table2[[#This Row],[50D EMA]])/Table2[[#This Row],[50D EMA]]</f>
        <v>-5.2510534544211286E-3</v>
      </c>
      <c r="U556" s="2">
        <f>(Table2[[#This Row],[Close Price]]-Table2[[#This Row],[200D EMA]])/Table2[[#This Row],[200D EMA]]</f>
        <v>1.2358452061675107E-2</v>
      </c>
      <c r="V556">
        <v>1.2421545862680099</v>
      </c>
      <c r="W556">
        <v>163.55000000000001</v>
      </c>
      <c r="X556">
        <v>169.34</v>
      </c>
      <c r="Y556">
        <v>163.55000000000001</v>
      </c>
      <c r="Z556">
        <v>169.34</v>
      </c>
      <c r="AA556">
        <v>163.55000000000001</v>
      </c>
      <c r="AB556">
        <v>176.5</v>
      </c>
      <c r="AC556" s="2">
        <f>(Table2[[#This Row],[Close Price]]/Table2[[#This Row],[Day Low]])-1</f>
        <v>2.286762457963909E-2</v>
      </c>
      <c r="AD556" s="2">
        <f>(Table2[[#This Row],[Day High]]/Table2[[#This Row],[Close Price]])-1</f>
        <v>1.225416940641999E-2</v>
      </c>
      <c r="AE556" s="2">
        <f>(Table2[[#This Row],[Close Price]]/Table2[[#This Row],[Current Week Low]])-1</f>
        <v>2.286762457963909E-2</v>
      </c>
      <c r="AF556" s="2">
        <f>(Table2[[#This Row],[Current Week High]]/Table2[[#This Row],[Close Price]])-1</f>
        <v>1.225416940641999E-2</v>
      </c>
      <c r="AG556" s="2">
        <f>(Table2[[#This Row],[Close Price]]/Table2[[#This Row],[Current Month Low]])-1</f>
        <v>2.286762457963909E-2</v>
      </c>
      <c r="AH556" s="2">
        <f>(Table2[[#This Row],[Current Month High]]/Table2[[#This Row],[Close Price]])-1</f>
        <v>5.5054097674696711E-2</v>
      </c>
      <c r="AI556">
        <v>25.110513645258798</v>
      </c>
      <c r="AJ556">
        <v>56.525500942662198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-0.09</v>
      </c>
      <c r="AM556" t="s">
        <v>10506</v>
      </c>
      <c r="AN556">
        <v>-1.43</v>
      </c>
      <c r="AO556" t="s">
        <v>10506</v>
      </c>
      <c r="AP556">
        <v>-5.7131076970725003E-2</v>
      </c>
      <c r="AQ556">
        <f>(Table2[[#This Row],[Sharpe Ratio]]-AVERAGE(Table2[Sharpe Ratio]))/_xlfn.STDEV.P(Table2[Sharpe Ratio])</f>
        <v>-1.1973471270107254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-2.6295815208786695</v>
      </c>
      <c r="AS556">
        <f>_xlfn.RANK.AVG(Table2[[#This Row],[1Y Return vs Nifty Z-Score]],Table2[1Y Return vs Nifty Z-Score])</f>
        <v>334</v>
      </c>
      <c r="AT556">
        <f>_xlfn.RANK.AVG(Table2[[#This Row],[6M Return vs Nifty Z-Score]],Table2[6M Return vs Nifty Z-Score])</f>
        <v>555</v>
      </c>
      <c r="AU556">
        <f>_xlfn.RANK.AVG(Table2[[#This Row],[Sharpe Ratio Z-Score]],Table2[Sharpe Ratio Z-Score])</f>
        <v>640</v>
      </c>
      <c r="AV556">
        <f>(Table2[[#This Row],[Rank 1Y]]+Table2[[#This Row],[Rank 6M]]+Table2[[#This Row],[Rank Sharpe]])/3</f>
        <v>509.66666666666669</v>
      </c>
    </row>
    <row r="557" spans="1:48" x14ac:dyDescent="0.3">
      <c r="A557" t="s">
        <v>920</v>
      </c>
      <c r="B557" t="s">
        <v>921</v>
      </c>
      <c r="C557" t="s">
        <v>10472</v>
      </c>
      <c r="D557" t="s">
        <v>922</v>
      </c>
      <c r="E557">
        <v>15813.733190268</v>
      </c>
      <c r="F557">
        <v>202.28</v>
      </c>
      <c r="G557">
        <v>-12.279294275442901</v>
      </c>
      <c r="H557">
        <f>(Table2[[#This Row],[1Y Return vs Nifty]]-AVERAGE(Table2[1Y Return vs Nifty]))/_xlfn.STDEV.P(Table2[1Y Return vs Nifty])</f>
        <v>-0.70124081779219982</v>
      </c>
      <c r="I557">
        <v>-12.367574925994701</v>
      </c>
      <c r="J557">
        <f>(Table2[[#This Row],[1M Return vs Nifty]]-AVERAGE(Table2[1M Return vs Nifty]))/_xlfn.STDEV.P(Table2[1M Return vs Nifty])</f>
        <v>-1.0402846715517526</v>
      </c>
      <c r="K557">
        <v>2.0045227587345802</v>
      </c>
      <c r="L557">
        <f>(Table2[[#This Row],[6M Return vs Nifty]]-AVERAGE(Table2[6M Return vs Nifty]))/_xlfn.STDEV.P(Table2[6M Return vs Nifty])</f>
        <v>-0.21060330879081443</v>
      </c>
      <c r="M557">
        <v>-4.22695871943945</v>
      </c>
      <c r="N557">
        <f>(Table2[[#This Row],[1W Return vs Nifty]]-AVERAGE(Table2[1W Return vs Nifty]))/_xlfn.STDEV.P(Table2[1W Return vs Nifty])</f>
        <v>-0.40957585629116006</v>
      </c>
      <c r="O557">
        <v>209.58</v>
      </c>
      <c r="P557">
        <v>210.78057912716801</v>
      </c>
      <c r="Q557">
        <v>196.85817402111101</v>
      </c>
      <c r="R557">
        <v>32.3059866987672</v>
      </c>
      <c r="S557" s="2">
        <f>(Table2[[#This Row],[Close Price]]-Table2[[#This Row],[20D EMA]])/Table2[[#This Row],[20D EMA]]</f>
        <v>-3.4831567897700214E-2</v>
      </c>
      <c r="T557" s="2">
        <f>(Table2[[#This Row],[Close Price]]-Table2[[#This Row],[50D EMA]])/Table2[[#This Row],[50D EMA]]</f>
        <v>-4.032904341741772E-2</v>
      </c>
      <c r="U557" s="2">
        <f>(Table2[[#This Row],[Close Price]]-Table2[[#This Row],[200D EMA]])/Table2[[#This Row],[200D EMA]]</f>
        <v>2.7541787410400111E-2</v>
      </c>
      <c r="V557">
        <v>0.84372046510978405</v>
      </c>
      <c r="W557">
        <v>195.46</v>
      </c>
      <c r="X557">
        <v>203.34</v>
      </c>
      <c r="Y557">
        <v>195.46</v>
      </c>
      <c r="Z557">
        <v>203.34</v>
      </c>
      <c r="AA557">
        <v>195.46</v>
      </c>
      <c r="AB557">
        <v>225.9</v>
      </c>
      <c r="AC557" s="2">
        <f>(Table2[[#This Row],[Close Price]]/Table2[[#This Row],[Day Low]])-1</f>
        <v>3.4892049524199331E-2</v>
      </c>
      <c r="AD557" s="2">
        <f>(Table2[[#This Row],[Day High]]/Table2[[#This Row],[Close Price]])-1</f>
        <v>5.2402610243227343E-3</v>
      </c>
      <c r="AE557" s="2">
        <f>(Table2[[#This Row],[Close Price]]/Table2[[#This Row],[Current Week Low]])-1</f>
        <v>3.4892049524199331E-2</v>
      </c>
      <c r="AF557" s="2">
        <f>(Table2[[#This Row],[Current Week High]]/Table2[[#This Row],[Close Price]])-1</f>
        <v>5.2402610243227343E-3</v>
      </c>
      <c r="AG557" s="2">
        <f>(Table2[[#This Row],[Close Price]]/Table2[[#This Row],[Current Month Low]])-1</f>
        <v>3.4892049524199331E-2</v>
      </c>
      <c r="AH557" s="2">
        <f>(Table2[[#This Row],[Current Month High]]/Table2[[#This Row],[Close Price]])-1</f>
        <v>0.11676883527783266</v>
      </c>
      <c r="AI557">
        <v>17.4362270120624</v>
      </c>
      <c r="AJ557">
        <v>48.516886930983802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-0.16</v>
      </c>
      <c r="AM557" t="s">
        <v>10506</v>
      </c>
      <c r="AN557">
        <v>-8.0500000000000007</v>
      </c>
      <c r="AO557" t="s">
        <v>10506</v>
      </c>
      <c r="AP557">
        <v>-1.5102885325377E-2</v>
      </c>
      <c r="AQ557">
        <f>(Table2[[#This Row],[Sharpe Ratio]]-AVERAGE(Table2[Sharpe Ratio]))/_xlfn.STDEV.P(Table2[Sharpe Ratio])</f>
        <v>-0.71890235796837998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573</v>
      </c>
      <c r="AT557">
        <f>_xlfn.RANK.AVG(Table2[[#This Row],[6M Return vs Nifty Z-Score]],Table2[6M Return vs Nifty Z-Score])</f>
        <v>397</v>
      </c>
      <c r="AU557">
        <f>_xlfn.RANK.AVG(Table2[[#This Row],[Sharpe Ratio Z-Score]],Table2[Sharpe Ratio Z-Score])</f>
        <v>564</v>
      </c>
      <c r="AV557">
        <f>(Table2[[#This Row],[Rank 1Y]]+Table2[[#This Row],[Rank 6M]]+Table2[[#This Row],[Rank Sharpe]])/3</f>
        <v>511.33333333333331</v>
      </c>
    </row>
    <row r="558" spans="1:48" x14ac:dyDescent="0.3">
      <c r="A558" t="s">
        <v>905</v>
      </c>
      <c r="B558" t="s">
        <v>906</v>
      </c>
      <c r="C558" t="s">
        <v>10466</v>
      </c>
      <c r="D558" t="s">
        <v>291</v>
      </c>
      <c r="E558">
        <v>16329.89940414</v>
      </c>
      <c r="F558">
        <v>327.95</v>
      </c>
      <c r="G558">
        <v>-16.6747649503648</v>
      </c>
      <c r="H558">
        <f>(Table2[[#This Row],[1Y Return vs Nifty]]-AVERAGE(Table2[1Y Return vs Nifty]))/_xlfn.STDEV.P(Table2[1Y Return vs Nifty])</f>
        <v>-0.7611885193693142</v>
      </c>
      <c r="I558">
        <v>-18.786211637773899</v>
      </c>
      <c r="J558">
        <f>(Table2[[#This Row],[1M Return vs Nifty]]-AVERAGE(Table2[1M Return vs Nifty]))/_xlfn.STDEV.P(Table2[1M Return vs Nifty])</f>
        <v>-1.7328236476772578</v>
      </c>
      <c r="K558">
        <v>-36.723765712230303</v>
      </c>
      <c r="L558">
        <f>(Table2[[#This Row],[6M Return vs Nifty]]-AVERAGE(Table2[6M Return vs Nifty]))/_xlfn.STDEV.P(Table2[6M Return vs Nifty])</f>
        <v>-1.4894223334773693</v>
      </c>
      <c r="M558">
        <v>-4.6052050585383801</v>
      </c>
      <c r="N558">
        <f>(Table2[[#This Row],[1W Return vs Nifty]]-AVERAGE(Table2[1W Return vs Nifty]))/_xlfn.STDEV.P(Table2[1W Return vs Nifty])</f>
        <v>-0.50487038214615176</v>
      </c>
      <c r="O558">
        <v>340.62</v>
      </c>
      <c r="P558">
        <v>355.97188612279598</v>
      </c>
      <c r="Q558">
        <v>370.19213766008102</v>
      </c>
      <c r="R558">
        <v>31.467205878912502</v>
      </c>
      <c r="S558" s="2">
        <f>(Table2[[#This Row],[Close Price]]-Table2[[#This Row],[20D EMA]])/Table2[[#This Row],[20D EMA]]</f>
        <v>-3.7196876284422573E-2</v>
      </c>
      <c r="T558" s="2">
        <f>(Table2[[#This Row],[Close Price]]-Table2[[#This Row],[50D EMA]])/Table2[[#This Row],[50D EMA]]</f>
        <v>-7.8719379858918317E-2</v>
      </c>
      <c r="U558" s="2">
        <f>(Table2[[#This Row],[Close Price]]-Table2[[#This Row],[200D EMA]])/Table2[[#This Row],[200D EMA]]</f>
        <v>-0.11410868401227023</v>
      </c>
      <c r="V558">
        <v>0.53822938732429304</v>
      </c>
      <c r="W558">
        <v>315.5</v>
      </c>
      <c r="X558">
        <v>329.6</v>
      </c>
      <c r="Y558">
        <v>315.5</v>
      </c>
      <c r="Z558">
        <v>329.6</v>
      </c>
      <c r="AA558">
        <v>315.5</v>
      </c>
      <c r="AB558">
        <v>353.95</v>
      </c>
      <c r="AC558" s="2">
        <f>(Table2[[#This Row],[Close Price]]/Table2[[#This Row],[Day Low]])-1</f>
        <v>3.9461172741679817E-2</v>
      </c>
      <c r="AD558" s="2">
        <f>(Table2[[#This Row],[Day High]]/Table2[[#This Row],[Close Price]])-1</f>
        <v>5.0312547644459915E-3</v>
      </c>
      <c r="AE558" s="2">
        <f>(Table2[[#This Row],[Close Price]]/Table2[[#This Row],[Current Week Low]])-1</f>
        <v>3.9461172741679817E-2</v>
      </c>
      <c r="AF558" s="2">
        <f>(Table2[[#This Row],[Current Week High]]/Table2[[#This Row],[Close Price]])-1</f>
        <v>5.0312547644459915E-3</v>
      </c>
      <c r="AG558" s="2">
        <f>(Table2[[#This Row],[Close Price]]/Table2[[#This Row],[Current Month Low]])-1</f>
        <v>3.9461172741679817E-2</v>
      </c>
      <c r="AH558" s="2">
        <f>(Table2[[#This Row],[Current Month High]]/Table2[[#This Row],[Close Price]])-1</f>
        <v>7.9280378106418636E-2</v>
      </c>
      <c r="AI558">
        <v>70.1478883976216</v>
      </c>
      <c r="AJ558">
        <v>11.414982164090301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-0.12</v>
      </c>
      <c r="AM558" t="s">
        <v>10506</v>
      </c>
      <c r="AN558">
        <v>-5.42</v>
      </c>
      <c r="AO558" t="s">
        <v>10506</v>
      </c>
      <c r="AP558">
        <v>8.8957993755495998E-2</v>
      </c>
      <c r="AQ558">
        <f>(Table2[[#This Row],[Sharpe Ratio]]-AVERAGE(Table2[Sharpe Ratio]))/_xlfn.STDEV.P(Table2[Sharpe Ratio])</f>
        <v>0.46571637791060105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602</v>
      </c>
      <c r="AT558">
        <f>_xlfn.RANK.AVG(Table2[[#This Row],[6M Return vs Nifty Z-Score]],Table2[6M Return vs Nifty Z-Score])</f>
        <v>717</v>
      </c>
      <c r="AU558">
        <f>_xlfn.RANK.AVG(Table2[[#This Row],[Sharpe Ratio Z-Score]],Table2[Sharpe Ratio Z-Score])</f>
        <v>218</v>
      </c>
      <c r="AV558">
        <f>(Table2[[#This Row],[Rank 1Y]]+Table2[[#This Row],[Rank 6M]]+Table2[[#This Row],[Rank Sharpe]])/3</f>
        <v>512.33333333333337</v>
      </c>
    </row>
    <row r="559" spans="1:48" x14ac:dyDescent="0.3">
      <c r="A559" t="s">
        <v>93</v>
      </c>
      <c r="B559" t="s">
        <v>94</v>
      </c>
      <c r="C559" t="s">
        <v>10473</v>
      </c>
      <c r="D559" t="s">
        <v>95</v>
      </c>
      <c r="E559">
        <v>288689.74939419999</v>
      </c>
      <c r="F559">
        <v>3254.45</v>
      </c>
      <c r="G559">
        <v>-14.889835925640501</v>
      </c>
      <c r="H559">
        <f>(Table2[[#This Row],[1Y Return vs Nifty]]-AVERAGE(Table2[1Y Return vs Nifty]))/_xlfn.STDEV.P(Table2[1Y Return vs Nifty])</f>
        <v>-0.73684473449981258</v>
      </c>
      <c r="I559">
        <v>-8.0249008860411095</v>
      </c>
      <c r="J559">
        <f>(Table2[[#This Row],[1M Return vs Nifty]]-AVERAGE(Table2[1M Return vs Nifty]))/_xlfn.STDEV.P(Table2[1M Return vs Nifty])</f>
        <v>-0.571731742273625</v>
      </c>
      <c r="K559">
        <v>-26.591559635494502</v>
      </c>
      <c r="L559">
        <f>(Table2[[#This Row],[6M Return vs Nifty]]-AVERAGE(Table2[6M Return vs Nifty]))/_xlfn.STDEV.P(Table2[6M Return vs Nifty])</f>
        <v>-1.1548540268327654</v>
      </c>
      <c r="M559">
        <v>0.84557714415172802</v>
      </c>
      <c r="N559">
        <f>(Table2[[#This Row],[1W Return vs Nifty]]-AVERAGE(Table2[1W Return vs Nifty]))/_xlfn.STDEV.P(Table2[1W Return vs Nifty])</f>
        <v>0.86838733868620954</v>
      </c>
      <c r="O559">
        <v>3291.7</v>
      </c>
      <c r="P559">
        <v>3360.9957572349099</v>
      </c>
      <c r="Q559">
        <v>3386.1529228663599</v>
      </c>
      <c r="R559">
        <v>44.090659249754701</v>
      </c>
      <c r="S559" s="2">
        <f>(Table2[[#This Row],[Close Price]]-Table2[[#This Row],[20D EMA]])/Table2[[#This Row],[20D EMA]]</f>
        <v>-1.1316341100343288E-2</v>
      </c>
      <c r="T559" s="2">
        <f>(Table2[[#This Row],[Close Price]]-Table2[[#This Row],[50D EMA]])/Table2[[#This Row],[50D EMA]]</f>
        <v>-3.1700652107506742E-2</v>
      </c>
      <c r="U559" s="2">
        <f>(Table2[[#This Row],[Close Price]]-Table2[[#This Row],[200D EMA]])/Table2[[#This Row],[200D EMA]]</f>
        <v>-3.8894558475780307E-2</v>
      </c>
      <c r="V559">
        <v>1.06803248772863</v>
      </c>
      <c r="W559">
        <v>3223.2</v>
      </c>
      <c r="X559">
        <v>3273.4</v>
      </c>
      <c r="Y559">
        <v>3223.2</v>
      </c>
      <c r="Z559">
        <v>3273.4</v>
      </c>
      <c r="AA559">
        <v>3126.1</v>
      </c>
      <c r="AB559">
        <v>3450</v>
      </c>
      <c r="AC559" s="2">
        <f>(Table2[[#This Row],[Close Price]]/Table2[[#This Row],[Day Low]])-1</f>
        <v>9.6953338297345315E-3</v>
      </c>
      <c r="AD559" s="2">
        <f>(Table2[[#This Row],[Day High]]/Table2[[#This Row],[Close Price]])-1</f>
        <v>5.82279647866768E-3</v>
      </c>
      <c r="AE559" s="2">
        <f>(Table2[[#This Row],[Close Price]]/Table2[[#This Row],[Current Week Low]])-1</f>
        <v>9.6953338297345315E-3</v>
      </c>
      <c r="AF559" s="2">
        <f>(Table2[[#This Row],[Current Week High]]/Table2[[#This Row],[Close Price]])-1</f>
        <v>5.82279647866768E-3</v>
      </c>
      <c r="AG559" s="2">
        <f>(Table2[[#This Row],[Close Price]]/Table2[[#This Row],[Current Month Low]])-1</f>
        <v>4.1057547743194478E-2</v>
      </c>
      <c r="AH559" s="2">
        <f>(Table2[[#This Row],[Current Month High]]/Table2[[#This Row],[Close Price]])-1</f>
        <v>6.0086957857702572E-2</v>
      </c>
      <c r="AI559">
        <v>19.4349275607245</v>
      </c>
      <c r="AJ559">
        <v>12.9056878696941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-0.17</v>
      </c>
      <c r="AM559" t="s">
        <v>10506</v>
      </c>
      <c r="AN559">
        <v>-3.15</v>
      </c>
      <c r="AO559" t="s">
        <v>10506</v>
      </c>
      <c r="AP559">
        <v>6.5767272460463003E-2</v>
      </c>
      <c r="AQ559">
        <f>(Table2[[#This Row],[Sharpe Ratio]]-AVERAGE(Table2[Sharpe Ratio]))/_xlfn.STDEV.P(Table2[Sharpe Ratio])</f>
        <v>0.20171550469778479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592</v>
      </c>
      <c r="AT559">
        <f>_xlfn.RANK.AVG(Table2[[#This Row],[6M Return vs Nifty Z-Score]],Table2[6M Return vs Nifty Z-Score])</f>
        <v>669</v>
      </c>
      <c r="AU559">
        <f>_xlfn.RANK.AVG(Table2[[#This Row],[Sharpe Ratio Z-Score]],Table2[Sharpe Ratio Z-Score])</f>
        <v>278</v>
      </c>
      <c r="AV559">
        <f>(Table2[[#This Row],[Rank 1Y]]+Table2[[#This Row],[Rank 6M]]+Table2[[#This Row],[Rank Sharpe]])/3</f>
        <v>513</v>
      </c>
    </row>
    <row r="560" spans="1:48" x14ac:dyDescent="0.3">
      <c r="A560" t="s">
        <v>1064</v>
      </c>
      <c r="B560" t="s">
        <v>1065</v>
      </c>
      <c r="C560" t="s">
        <v>10470</v>
      </c>
      <c r="D560" t="s">
        <v>80</v>
      </c>
      <c r="E560">
        <v>11639.743225785</v>
      </c>
      <c r="F560">
        <v>1511.55</v>
      </c>
      <c r="G560">
        <v>3.3366376629427501</v>
      </c>
      <c r="H560">
        <f>(Table2[[#This Row],[1Y Return vs Nifty]]-AVERAGE(Table2[1Y Return vs Nifty]))/_xlfn.STDEV.P(Table2[1Y Return vs Nifty])</f>
        <v>-0.48826266438715976</v>
      </c>
      <c r="I560">
        <v>-6.6992030195662098</v>
      </c>
      <c r="J560">
        <f>(Table2[[#This Row],[1M Return vs Nifty]]-AVERAGE(Table2[1M Return vs Nifty]))/_xlfn.STDEV.P(Table2[1M Return vs Nifty])</f>
        <v>-0.42869553624946377</v>
      </c>
      <c r="K560">
        <v>-4.9076727919974097</v>
      </c>
      <c r="L560">
        <f>(Table2[[#This Row],[6M Return vs Nifty]]-AVERAGE(Table2[6M Return vs Nifty]))/_xlfn.STDEV.P(Table2[6M Return vs Nifty])</f>
        <v>-0.43884595832738976</v>
      </c>
      <c r="M560">
        <v>-6.3234937370840596</v>
      </c>
      <c r="N560">
        <f>(Table2[[#This Row],[1W Return vs Nifty]]-AVERAGE(Table2[1W Return vs Nifty]))/_xlfn.STDEV.P(Table2[1W Return vs Nifty])</f>
        <v>-0.93777213948790306</v>
      </c>
      <c r="O560">
        <v>1557.86</v>
      </c>
      <c r="P560">
        <v>1535.0596686988299</v>
      </c>
      <c r="Q560">
        <v>1442.0418198088501</v>
      </c>
      <c r="R560">
        <v>30.633856835421302</v>
      </c>
      <c r="S560" s="2">
        <f>(Table2[[#This Row],[Close Price]]-Table2[[#This Row],[20D EMA]])/Table2[[#This Row],[20D EMA]]</f>
        <v>-2.972667633805345E-2</v>
      </c>
      <c r="T560" s="2">
        <f>(Table2[[#This Row],[Close Price]]-Table2[[#This Row],[50D EMA]])/Table2[[#This Row],[50D EMA]]</f>
        <v>-1.5315149748385722E-2</v>
      </c>
      <c r="U560" s="2">
        <f>(Table2[[#This Row],[Close Price]]-Table2[[#This Row],[200D EMA]])/Table2[[#This Row],[200D EMA]]</f>
        <v>4.8201223595834113E-2</v>
      </c>
      <c r="V560">
        <v>0.615012834640146</v>
      </c>
      <c r="W560">
        <v>1478.55</v>
      </c>
      <c r="X560">
        <v>1523.7</v>
      </c>
      <c r="Y560">
        <v>1478.55</v>
      </c>
      <c r="Z560">
        <v>1523.7</v>
      </c>
      <c r="AA560">
        <v>1478.55</v>
      </c>
      <c r="AB560">
        <v>1652.8</v>
      </c>
      <c r="AC560" s="2">
        <f>(Table2[[#This Row],[Close Price]]/Table2[[#This Row],[Day Low]])-1</f>
        <v>2.2319164045855766E-2</v>
      </c>
      <c r="AD560" s="2">
        <f>(Table2[[#This Row],[Day High]]/Table2[[#This Row],[Close Price]])-1</f>
        <v>8.0381065793391215E-3</v>
      </c>
      <c r="AE560" s="2">
        <f>(Table2[[#This Row],[Close Price]]/Table2[[#This Row],[Current Week Low]])-1</f>
        <v>2.2319164045855766E-2</v>
      </c>
      <c r="AF560" s="2">
        <f>(Table2[[#This Row],[Current Week High]]/Table2[[#This Row],[Close Price]])-1</f>
        <v>8.0381065793391215E-3</v>
      </c>
      <c r="AG560" s="2">
        <f>(Table2[[#This Row],[Close Price]]/Table2[[#This Row],[Current Month Low]])-1</f>
        <v>2.2319164045855766E-2</v>
      </c>
      <c r="AH560" s="2">
        <f>(Table2[[#This Row],[Current Month High]]/Table2[[#This Row],[Close Price]])-1</f>
        <v>9.3447123813304334E-2</v>
      </c>
      <c r="AI560">
        <v>19.215374946247199</v>
      </c>
      <c r="AJ560">
        <v>42.5251048984017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-0.05</v>
      </c>
      <c r="AM560" t="s">
        <v>10506</v>
      </c>
      <c r="AN560">
        <v>-5.4</v>
      </c>
      <c r="AO560" t="s">
        <v>10506</v>
      </c>
      <c r="AP560">
        <v>-3.2931734547716002E-2</v>
      </c>
      <c r="AQ560">
        <f>(Table2[[#This Row],[Sharpe Ratio]]-AVERAGE(Table2[Sharpe Ratio]))/_xlfn.STDEV.P(Table2[Sharpe Ratio])</f>
        <v>-0.92186421082309278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-3.2154405092750089</v>
      </c>
      <c r="AS560">
        <f>_xlfn.RANK.AVG(Table2[[#This Row],[1Y Return vs Nifty Z-Score]],Table2[1Y Return vs Nifty Z-Score])</f>
        <v>474</v>
      </c>
      <c r="AT560">
        <f>_xlfn.RANK.AVG(Table2[[#This Row],[6M Return vs Nifty Z-Score]],Table2[6M Return vs Nifty Z-Score])</f>
        <v>470</v>
      </c>
      <c r="AU560">
        <f>_xlfn.RANK.AVG(Table2[[#This Row],[Sharpe Ratio Z-Score]],Table2[Sharpe Ratio Z-Score])</f>
        <v>600</v>
      </c>
      <c r="AV560">
        <f>(Table2[[#This Row],[Rank 1Y]]+Table2[[#This Row],[Rank 6M]]+Table2[[#This Row],[Rank Sharpe]])/3</f>
        <v>514.66666666666663</v>
      </c>
    </row>
    <row r="561" spans="1:48" x14ac:dyDescent="0.3">
      <c r="A561" t="s">
        <v>1569</v>
      </c>
      <c r="B561" t="s">
        <v>1570</v>
      </c>
      <c r="C561" t="s">
        <v>10473</v>
      </c>
      <c r="D561" t="s">
        <v>365</v>
      </c>
      <c r="E561">
        <v>5760.8792729999996</v>
      </c>
      <c r="F561">
        <v>270</v>
      </c>
      <c r="G561">
        <v>-8.2241928112083205</v>
      </c>
      <c r="H561">
        <f>(Table2[[#This Row],[1Y Return vs Nifty]]-AVERAGE(Table2[1Y Return vs Nifty]))/_xlfn.STDEV.P(Table2[1Y Return vs Nifty])</f>
        <v>-0.64593524748551745</v>
      </c>
      <c r="I561">
        <v>3.0871189576792899</v>
      </c>
      <c r="J561">
        <f>(Table2[[#This Row],[1M Return vs Nifty]]-AVERAGE(Table2[1M Return vs Nifty]))/_xlfn.STDEV.P(Table2[1M Return vs Nifty])</f>
        <v>0.62719992979530059</v>
      </c>
      <c r="K561">
        <v>11.469782464624901</v>
      </c>
      <c r="L561">
        <f>(Table2[[#This Row],[6M Return vs Nifty]]-AVERAGE(Table2[6M Return vs Nifty]))/_xlfn.STDEV.P(Table2[6M Return vs Nifty])</f>
        <v>0.10194224029964959</v>
      </c>
      <c r="M561">
        <v>1.1216105961828799</v>
      </c>
      <c r="N561">
        <f>(Table2[[#This Row],[1W Return vs Nifty]]-AVERAGE(Table2[1W Return vs Nifty]))/_xlfn.STDEV.P(Table2[1W Return vs Nifty])</f>
        <v>0.93793058130975626</v>
      </c>
      <c r="O561">
        <v>263.92</v>
      </c>
      <c r="P561">
        <v>250.16241682762899</v>
      </c>
      <c r="Q561">
        <v>231.99412478981</v>
      </c>
      <c r="R561">
        <v>57.534489282588602</v>
      </c>
      <c r="S561" s="2">
        <f>(Table2[[#This Row],[Close Price]]-Table2[[#This Row],[20D EMA]])/Table2[[#This Row],[20D EMA]]</f>
        <v>2.30372840254622E-2</v>
      </c>
      <c r="T561" s="2">
        <f>(Table2[[#This Row],[Close Price]]-Table2[[#This Row],[50D EMA]])/Table2[[#This Row],[50D EMA]]</f>
        <v>7.9298814841718732E-2</v>
      </c>
      <c r="U561" s="2">
        <f>(Table2[[#This Row],[Close Price]]-Table2[[#This Row],[200D EMA]])/Table2[[#This Row],[200D EMA]]</f>
        <v>0.1638225763028433</v>
      </c>
      <c r="V561">
        <v>0.65194717262814905</v>
      </c>
      <c r="W561">
        <v>257.75</v>
      </c>
      <c r="X561">
        <v>270.60000000000002</v>
      </c>
      <c r="Y561">
        <v>257.75</v>
      </c>
      <c r="Z561">
        <v>270.60000000000002</v>
      </c>
      <c r="AA561">
        <v>257.75</v>
      </c>
      <c r="AB561">
        <v>287.05</v>
      </c>
      <c r="AC561" s="2">
        <f>(Table2[[#This Row],[Close Price]]/Table2[[#This Row],[Day Low]])-1</f>
        <v>4.7526673132880726E-2</v>
      </c>
      <c r="AD561" s="2">
        <f>(Table2[[#This Row],[Day High]]/Table2[[#This Row],[Close Price]])-1</f>
        <v>2.2222222222223476E-3</v>
      </c>
      <c r="AE561" s="2">
        <f>(Table2[[#This Row],[Close Price]]/Table2[[#This Row],[Current Week Low]])-1</f>
        <v>4.7526673132880726E-2</v>
      </c>
      <c r="AF561" s="2">
        <f>(Table2[[#This Row],[Current Week High]]/Table2[[#This Row],[Close Price]])-1</f>
        <v>2.2222222222223476E-3</v>
      </c>
      <c r="AG561" s="2">
        <f>(Table2[[#This Row],[Close Price]]/Table2[[#This Row],[Current Month Low]])-1</f>
        <v>4.7526673132880726E-2</v>
      </c>
      <c r="AH561" s="2">
        <f>(Table2[[#This Row],[Current Month High]]/Table2[[#This Row],[Close Price]])-1</f>
        <v>6.3148148148148175E-2</v>
      </c>
      <c r="AI561">
        <v>6.3148148148148104</v>
      </c>
      <c r="AJ561">
        <v>42.857142857142797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0.09</v>
      </c>
      <c r="AM561" t="s">
        <v>10507</v>
      </c>
      <c r="AN561">
        <v>-3.38</v>
      </c>
      <c r="AO561" t="s">
        <v>10506</v>
      </c>
      <c r="AP561">
        <v>-9.2907053592754002E-2</v>
      </c>
      <c r="AQ561">
        <f>(Table2[[#This Row],[Sharpe Ratio]]-AVERAGE(Table2[Sharpe Ratio]))/_xlfn.STDEV.P(Table2[Sharpe Ratio])</f>
        <v>-1.6046172997707193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-0.58347979585153031</v>
      </c>
      <c r="AS561">
        <f>_xlfn.RANK.AVG(Table2[[#This Row],[1Y Return vs Nifty Z-Score]],Table2[1Y Return vs Nifty Z-Score])</f>
        <v>555</v>
      </c>
      <c r="AT561">
        <f>_xlfn.RANK.AVG(Table2[[#This Row],[6M Return vs Nifty Z-Score]],Table2[6M Return vs Nifty Z-Score])</f>
        <v>291</v>
      </c>
      <c r="AU561">
        <f>_xlfn.RANK.AVG(Table2[[#This Row],[Sharpe Ratio Z-Score]],Table2[Sharpe Ratio Z-Score])</f>
        <v>699</v>
      </c>
      <c r="AV561">
        <f>(Table2[[#This Row],[Rank 1Y]]+Table2[[#This Row],[Rank 6M]]+Table2[[#This Row],[Rank Sharpe]])/3</f>
        <v>515</v>
      </c>
    </row>
    <row r="562" spans="1:48" x14ac:dyDescent="0.3">
      <c r="A562" t="s">
        <v>1782</v>
      </c>
      <c r="B562" t="s">
        <v>1783</v>
      </c>
      <c r="C562" t="s">
        <v>10477</v>
      </c>
      <c r="D562" t="s">
        <v>1784</v>
      </c>
      <c r="E562">
        <v>4028.757842</v>
      </c>
      <c r="F562">
        <v>22.76</v>
      </c>
      <c r="G562">
        <v>23.663314401475901</v>
      </c>
      <c r="H562">
        <f>(Table2[[#This Row],[1Y Return vs Nifty]]-AVERAGE(Table2[1Y Return vs Nifty]))/_xlfn.STDEV.P(Table2[1Y Return vs Nifty])</f>
        <v>-0.2110369378845689</v>
      </c>
      <c r="I562">
        <v>-4.5522663924895097</v>
      </c>
      <c r="J562">
        <f>(Table2[[#This Row],[1M Return vs Nifty]]-AVERAGE(Table2[1M Return vs Nifty]))/_xlfn.STDEV.P(Table2[1M Return vs Nifty])</f>
        <v>-0.19705175264141725</v>
      </c>
      <c r="K562">
        <v>-11.094560891935201</v>
      </c>
      <c r="L562">
        <f>(Table2[[#This Row],[6M Return vs Nifty]]-AVERAGE(Table2[6M Return vs Nifty]))/_xlfn.STDEV.P(Table2[6M Return vs Nifty])</f>
        <v>-0.64313875096497208</v>
      </c>
      <c r="M562">
        <v>-2.0822525665535401</v>
      </c>
      <c r="N562">
        <f>(Table2[[#This Row],[1W Return vs Nifty]]-AVERAGE(Table2[1W Return vs Nifty]))/_xlfn.STDEV.P(Table2[1W Return vs Nifty])</f>
        <v>0.13075655359923954</v>
      </c>
      <c r="O562">
        <v>23.02</v>
      </c>
      <c r="P562">
        <v>22.390494861816698</v>
      </c>
      <c r="Q562">
        <v>21.1537145272851</v>
      </c>
      <c r="R562">
        <v>43.909459639686503</v>
      </c>
      <c r="S562" s="2">
        <f>(Table2[[#This Row],[Close Price]]-Table2[[#This Row],[20D EMA]])/Table2[[#This Row],[20D EMA]]</f>
        <v>-1.1294526498696699E-2</v>
      </c>
      <c r="T562" s="2">
        <f>(Table2[[#This Row],[Close Price]]-Table2[[#This Row],[50D EMA]])/Table2[[#This Row],[50D EMA]]</f>
        <v>1.6502767824637648E-2</v>
      </c>
      <c r="U562" s="2">
        <f>(Table2[[#This Row],[Close Price]]-Table2[[#This Row],[200D EMA]])/Table2[[#This Row],[200D EMA]]</f>
        <v>7.5933967561254354E-2</v>
      </c>
      <c r="V562">
        <v>1.8198070739965599</v>
      </c>
      <c r="W562">
        <v>22.4</v>
      </c>
      <c r="X562">
        <v>23.07</v>
      </c>
      <c r="Y562">
        <v>22.4</v>
      </c>
      <c r="Z562">
        <v>23.07</v>
      </c>
      <c r="AA562">
        <v>21.7</v>
      </c>
      <c r="AB562">
        <v>25.66</v>
      </c>
      <c r="AC562" s="2">
        <f>(Table2[[#This Row],[Close Price]]/Table2[[#This Row],[Day Low]])-1</f>
        <v>1.6071428571428736E-2</v>
      </c>
      <c r="AD562" s="2">
        <f>(Table2[[#This Row],[Day High]]/Table2[[#This Row],[Close Price]])-1</f>
        <v>1.3620386643233617E-2</v>
      </c>
      <c r="AE562" s="2">
        <f>(Table2[[#This Row],[Close Price]]/Table2[[#This Row],[Current Week Low]])-1</f>
        <v>1.6071428571428736E-2</v>
      </c>
      <c r="AF562" s="2">
        <f>(Table2[[#This Row],[Current Week High]]/Table2[[#This Row],[Close Price]])-1</f>
        <v>1.3620386643233617E-2</v>
      </c>
      <c r="AG562" s="2">
        <f>(Table2[[#This Row],[Close Price]]/Table2[[#This Row],[Current Month Low]])-1</f>
        <v>4.8847926267281183E-2</v>
      </c>
      <c r="AH562" s="2">
        <f>(Table2[[#This Row],[Current Month High]]/Table2[[#This Row],[Close Price]])-1</f>
        <v>0.12741652021089633</v>
      </c>
      <c r="AI562">
        <v>22.803163444639701</v>
      </c>
      <c r="AJ562">
        <v>50.728476821191997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-0.05</v>
      </c>
      <c r="AM562" t="s">
        <v>10506</v>
      </c>
      <c r="AN562">
        <v>-3.03</v>
      </c>
      <c r="AO562" t="s">
        <v>10506</v>
      </c>
      <c r="AP562">
        <v>-6.2257147960422997E-2</v>
      </c>
      <c r="AQ562">
        <f>(Table2[[#This Row],[Sharpe Ratio]]-AVERAGE(Table2[Sharpe Ratio]))/_xlfn.STDEV.P(Table2[Sharpe Ratio])</f>
        <v>-1.2557018112059515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-2.1761726990976702</v>
      </c>
      <c r="AS562">
        <f>_xlfn.RANK.AVG(Table2[[#This Row],[1Y Return vs Nifty Z-Score]],Table2[1Y Return vs Nifty Z-Score])</f>
        <v>358</v>
      </c>
      <c r="AT562">
        <f>_xlfn.RANK.AVG(Table2[[#This Row],[6M Return vs Nifty Z-Score]],Table2[6M Return vs Nifty Z-Score])</f>
        <v>537</v>
      </c>
      <c r="AU562">
        <f>_xlfn.RANK.AVG(Table2[[#This Row],[Sharpe Ratio Z-Score]],Table2[Sharpe Ratio Z-Score])</f>
        <v>650</v>
      </c>
      <c r="AV562">
        <f>(Table2[[#This Row],[Rank 1Y]]+Table2[[#This Row],[Rank 6M]]+Table2[[#This Row],[Rank Sharpe]])/3</f>
        <v>515</v>
      </c>
    </row>
    <row r="563" spans="1:48" x14ac:dyDescent="0.3">
      <c r="A563" t="s">
        <v>1191</v>
      </c>
      <c r="B563" t="s">
        <v>1192</v>
      </c>
      <c r="C563" t="s">
        <v>10471</v>
      </c>
      <c r="D563" t="s">
        <v>527</v>
      </c>
      <c r="E563">
        <v>9747.7812321599995</v>
      </c>
      <c r="F563">
        <v>1528.7</v>
      </c>
      <c r="G563">
        <v>-16.757514988624699</v>
      </c>
      <c r="H563">
        <f>(Table2[[#This Row],[1Y Return vs Nifty]]-AVERAGE(Table2[1Y Return vs Nifty]))/_xlfn.STDEV.P(Table2[1Y Return vs Nifty])</f>
        <v>-0.76231710717389267</v>
      </c>
      <c r="I563">
        <v>-7.8808547248604199</v>
      </c>
      <c r="J563">
        <f>(Table2[[#This Row],[1M Return vs Nifty]]-AVERAGE(Table2[1M Return vs Nifty]))/_xlfn.STDEV.P(Table2[1M Return vs Nifty])</f>
        <v>-0.55618987794037589</v>
      </c>
      <c r="K563">
        <v>-6.4564511197607599</v>
      </c>
      <c r="L563">
        <f>(Table2[[#This Row],[6M Return vs Nifty]]-AVERAGE(Table2[6M Return vs Nifty]))/_xlfn.STDEV.P(Table2[6M Return vs Nifty])</f>
        <v>-0.48998705618537769</v>
      </c>
      <c r="M563">
        <v>-1.59694602008737</v>
      </c>
      <c r="N563">
        <f>(Table2[[#This Row],[1W Return vs Nifty]]-AVERAGE(Table2[1W Return vs Nifty]))/_xlfn.STDEV.P(Table2[1W Return vs Nifty])</f>
        <v>0.25302358558159349</v>
      </c>
      <c r="O563">
        <v>1545.52</v>
      </c>
      <c r="P563">
        <v>1515.55774402426</v>
      </c>
      <c r="Q563">
        <v>1451.52688026032</v>
      </c>
      <c r="R563">
        <v>31.025818129938401</v>
      </c>
      <c r="S563" s="2">
        <f>(Table2[[#This Row],[Close Price]]-Table2[[#This Row],[20D EMA]])/Table2[[#This Row],[20D EMA]]</f>
        <v>-1.0883068481805435E-2</v>
      </c>
      <c r="T563" s="2">
        <f>(Table2[[#This Row],[Close Price]]-Table2[[#This Row],[50D EMA]])/Table2[[#This Row],[50D EMA]]</f>
        <v>8.6715640018066031E-3</v>
      </c>
      <c r="U563" s="2">
        <f>(Table2[[#This Row],[Close Price]]-Table2[[#This Row],[200D EMA]])/Table2[[#This Row],[200D EMA]]</f>
        <v>5.3166855391503072E-2</v>
      </c>
      <c r="V563">
        <v>0.92640016896915101</v>
      </c>
      <c r="W563">
        <v>1490.45</v>
      </c>
      <c r="X563">
        <v>1550</v>
      </c>
      <c r="Y563">
        <v>1490.45</v>
      </c>
      <c r="Z563">
        <v>1550</v>
      </c>
      <c r="AA563">
        <v>1490.45</v>
      </c>
      <c r="AB563">
        <v>1621</v>
      </c>
      <c r="AC563" s="2">
        <f>(Table2[[#This Row],[Close Price]]/Table2[[#This Row],[Day Low]])-1</f>
        <v>2.5663390251266405E-2</v>
      </c>
      <c r="AD563" s="2">
        <f>(Table2[[#This Row],[Day High]]/Table2[[#This Row],[Close Price]])-1</f>
        <v>1.3933407470399617E-2</v>
      </c>
      <c r="AE563" s="2">
        <f>(Table2[[#This Row],[Close Price]]/Table2[[#This Row],[Current Week Low]])-1</f>
        <v>2.5663390251266405E-2</v>
      </c>
      <c r="AF563" s="2">
        <f>(Table2[[#This Row],[Current Week High]]/Table2[[#This Row],[Close Price]])-1</f>
        <v>1.3933407470399617E-2</v>
      </c>
      <c r="AG563" s="2">
        <f>(Table2[[#This Row],[Close Price]]/Table2[[#This Row],[Current Month Low]])-1</f>
        <v>2.5663390251266405E-2</v>
      </c>
      <c r="AH563" s="2">
        <f>(Table2[[#This Row],[Current Month High]]/Table2[[#This Row],[Close Price]])-1</f>
        <v>6.0378099038398636E-2</v>
      </c>
      <c r="AI563">
        <v>9.8972983580820095</v>
      </c>
      <c r="AJ563">
        <v>26.026380873866401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-0.03</v>
      </c>
      <c r="AM563" t="s">
        <v>10506</v>
      </c>
      <c r="AN563">
        <v>-3.63</v>
      </c>
      <c r="AO563" t="s">
        <v>10506</v>
      </c>
      <c r="AP563">
        <v>7.6419444148199999E-3</v>
      </c>
      <c r="AQ563">
        <f>(Table2[[#This Row],[Sharpe Ratio]]-AVERAGE(Table2[Sharpe Ratio]))/_xlfn.STDEV.P(Table2[Sharpe Ratio])</f>
        <v>-0.4599774700316292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-2.0154479257496818</v>
      </c>
      <c r="AS563">
        <f>_xlfn.RANK.AVG(Table2[[#This Row],[1Y Return vs Nifty Z-Score]],Table2[1Y Return vs Nifty Z-Score])</f>
        <v>604</v>
      </c>
      <c r="AT563">
        <f>_xlfn.RANK.AVG(Table2[[#This Row],[6M Return vs Nifty Z-Score]],Table2[6M Return vs Nifty Z-Score])</f>
        <v>487</v>
      </c>
      <c r="AU563">
        <f>_xlfn.RANK.AVG(Table2[[#This Row],[Sharpe Ratio Z-Score]],Table2[Sharpe Ratio Z-Score])</f>
        <v>457</v>
      </c>
      <c r="AV563">
        <f>(Table2[[#This Row],[Rank 1Y]]+Table2[[#This Row],[Rank 6M]]+Table2[[#This Row],[Rank Sharpe]])/3</f>
        <v>516</v>
      </c>
    </row>
    <row r="564" spans="1:48" x14ac:dyDescent="0.3">
      <c r="A564" t="s">
        <v>655</v>
      </c>
      <c r="B564" t="s">
        <v>656</v>
      </c>
      <c r="C564" t="s">
        <v>10475</v>
      </c>
      <c r="D564" t="s">
        <v>170</v>
      </c>
      <c r="E564">
        <v>27185.042425379899</v>
      </c>
      <c r="F564">
        <v>1067.0999999999999</v>
      </c>
      <c r="G564">
        <v>-16.3954254452497</v>
      </c>
      <c r="H564">
        <f>(Table2[[#This Row],[1Y Return vs Nifty]]-AVERAGE(Table2[1Y Return vs Nifty]))/_xlfn.STDEV.P(Table2[1Y Return vs Nifty])</f>
        <v>-0.75737874277658646</v>
      </c>
      <c r="I564">
        <v>-11.472021423110601</v>
      </c>
      <c r="J564">
        <f>(Table2[[#This Row],[1M Return vs Nifty]]-AVERAGE(Table2[1M Return vs Nifty]))/_xlfn.STDEV.P(Table2[1M Return vs Nifty])</f>
        <v>-0.94365890290296928</v>
      </c>
      <c r="K564">
        <v>-7.3269295223316702</v>
      </c>
      <c r="L564">
        <f>(Table2[[#This Row],[6M Return vs Nifty]]-AVERAGE(Table2[6M Return vs Nifty]))/_xlfn.STDEV.P(Table2[6M Return vs Nifty])</f>
        <v>-0.5187304989177105</v>
      </c>
      <c r="M564">
        <v>-1.8218245325059601</v>
      </c>
      <c r="N564">
        <f>(Table2[[#This Row],[1W Return vs Nifty]]-AVERAGE(Table2[1W Return vs Nifty]))/_xlfn.STDEV.P(Table2[1W Return vs Nifty])</f>
        <v>0.19636820256597495</v>
      </c>
      <c r="O564">
        <v>1076.81</v>
      </c>
      <c r="P564">
        <v>1082.39425452722</v>
      </c>
      <c r="Q564">
        <v>1058.02231124234</v>
      </c>
      <c r="R564">
        <v>46.223046358110501</v>
      </c>
      <c r="S564" s="2">
        <f>(Table2[[#This Row],[Close Price]]-Table2[[#This Row],[20D EMA]])/Table2[[#This Row],[20D EMA]]</f>
        <v>-9.0173753958451702E-3</v>
      </c>
      <c r="T564" s="2">
        <f>(Table2[[#This Row],[Close Price]]-Table2[[#This Row],[50D EMA]])/Table2[[#This Row],[50D EMA]]</f>
        <v>-1.4130021905835512E-2</v>
      </c>
      <c r="U564" s="2">
        <f>(Table2[[#This Row],[Close Price]]-Table2[[#This Row],[200D EMA]])/Table2[[#This Row],[200D EMA]]</f>
        <v>8.5798651514264954E-3</v>
      </c>
      <c r="V564">
        <v>0.82662019277758603</v>
      </c>
      <c r="W564">
        <v>1032.4000000000001</v>
      </c>
      <c r="X564">
        <v>1070</v>
      </c>
      <c r="Y564">
        <v>1032.4000000000001</v>
      </c>
      <c r="Z564">
        <v>1070</v>
      </c>
      <c r="AA564">
        <v>1032.4000000000001</v>
      </c>
      <c r="AB564">
        <v>1120</v>
      </c>
      <c r="AC564" s="2">
        <f>(Table2[[#This Row],[Close Price]]/Table2[[#This Row],[Day Low]])-1</f>
        <v>3.3611003487020286E-2</v>
      </c>
      <c r="AD564" s="2">
        <f>(Table2[[#This Row],[Day High]]/Table2[[#This Row],[Close Price]])-1</f>
        <v>2.7176459563302835E-3</v>
      </c>
      <c r="AE564" s="2">
        <f>(Table2[[#This Row],[Close Price]]/Table2[[#This Row],[Current Week Low]])-1</f>
        <v>3.3611003487020286E-2</v>
      </c>
      <c r="AF564" s="2">
        <f>(Table2[[#This Row],[Current Week High]]/Table2[[#This Row],[Close Price]])-1</f>
        <v>2.7176459563302835E-3</v>
      </c>
      <c r="AG564" s="2">
        <f>(Table2[[#This Row],[Close Price]]/Table2[[#This Row],[Current Month Low]])-1</f>
        <v>3.3611003487020286E-2</v>
      </c>
      <c r="AH564" s="2">
        <f>(Table2[[#This Row],[Current Month High]]/Table2[[#This Row],[Close Price]])-1</f>
        <v>4.9573610720644812E-2</v>
      </c>
      <c r="AI564">
        <v>26.4173929341205</v>
      </c>
      <c r="AJ564">
        <v>14.3729903536977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-7.0000000000000007E-2</v>
      </c>
      <c r="AM564" t="s">
        <v>10506</v>
      </c>
      <c r="AN564">
        <v>-3.29</v>
      </c>
      <c r="AO564" t="s">
        <v>10506</v>
      </c>
      <c r="AP564">
        <v>8.7863423509720005E-3</v>
      </c>
      <c r="AQ564">
        <f>(Table2[[#This Row],[Sharpe Ratio]]-AVERAGE(Table2[Sharpe Ratio]))/_xlfn.STDEV.P(Table2[Sharpe Ratio])</f>
        <v>-0.44694975732690273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600</v>
      </c>
      <c r="AT564">
        <f>_xlfn.RANK.AVG(Table2[[#This Row],[6M Return vs Nifty Z-Score]],Table2[6M Return vs Nifty Z-Score])</f>
        <v>496</v>
      </c>
      <c r="AU564">
        <f>_xlfn.RANK.AVG(Table2[[#This Row],[Sharpe Ratio Z-Score]],Table2[Sharpe Ratio Z-Score])</f>
        <v>453</v>
      </c>
      <c r="AV564">
        <f>(Table2[[#This Row],[Rank 1Y]]+Table2[[#This Row],[Rank 6M]]+Table2[[#This Row],[Rank Sharpe]])/3</f>
        <v>516.33333333333337</v>
      </c>
    </row>
    <row r="565" spans="1:48" x14ac:dyDescent="0.3">
      <c r="A565" t="s">
        <v>1802</v>
      </c>
      <c r="B565" t="s">
        <v>1803</v>
      </c>
      <c r="C565" t="s">
        <v>10471</v>
      </c>
      <c r="D565" t="s">
        <v>304</v>
      </c>
      <c r="E565">
        <v>3930.1400789599902</v>
      </c>
      <c r="F565">
        <v>178.6</v>
      </c>
      <c r="G565">
        <v>0.41782906394040598</v>
      </c>
      <c r="H565">
        <f>(Table2[[#This Row],[1Y Return vs Nifty]]-AVERAGE(Table2[1Y Return vs Nifty]))/_xlfn.STDEV.P(Table2[1Y Return vs Nifty])</f>
        <v>-0.52807088512038458</v>
      </c>
      <c r="I565">
        <v>-12.833854485951999</v>
      </c>
      <c r="J565">
        <f>(Table2[[#This Row],[1M Return vs Nifty]]-AVERAGE(Table2[1M Return vs Nifty]))/_xlfn.STDEV.P(Table2[1M Return vs Nifty])</f>
        <v>-1.0905939168854972</v>
      </c>
      <c r="K565">
        <v>-12.053250602402001</v>
      </c>
      <c r="L565">
        <f>(Table2[[#This Row],[6M Return vs Nifty]]-AVERAGE(Table2[6M Return vs Nifty]))/_xlfn.STDEV.P(Table2[6M Return vs Nifty])</f>
        <v>-0.67479495600060979</v>
      </c>
      <c r="M565">
        <v>-6.72027514075294</v>
      </c>
      <c r="N565">
        <f>(Table2[[#This Row],[1W Return vs Nifty]]-AVERAGE(Table2[1W Return vs Nifty]))/_xlfn.STDEV.P(Table2[1W Return vs Nifty])</f>
        <v>-1.0377363475243344</v>
      </c>
      <c r="O565">
        <v>184.87</v>
      </c>
      <c r="P565">
        <v>188.569280246505</v>
      </c>
      <c r="Q565">
        <v>183.33965008099401</v>
      </c>
      <c r="R565">
        <v>35.377979767986197</v>
      </c>
      <c r="S565" s="2">
        <f>(Table2[[#This Row],[Close Price]]-Table2[[#This Row],[20D EMA]])/Table2[[#This Row],[20D EMA]]</f>
        <v>-3.3915724563206635E-2</v>
      </c>
      <c r="T565" s="2">
        <f>(Table2[[#This Row],[Close Price]]-Table2[[#This Row],[50D EMA]])/Table2[[#This Row],[50D EMA]]</f>
        <v>-5.2867997552267169E-2</v>
      </c>
      <c r="U565" s="2">
        <f>(Table2[[#This Row],[Close Price]]-Table2[[#This Row],[200D EMA]])/Table2[[#This Row],[200D EMA]]</f>
        <v>-2.5851746083840426E-2</v>
      </c>
      <c r="V565">
        <v>0.93735556467950698</v>
      </c>
      <c r="W565">
        <v>169.84</v>
      </c>
      <c r="X565">
        <v>182.2</v>
      </c>
      <c r="Y565">
        <v>169.84</v>
      </c>
      <c r="Z565">
        <v>182.2</v>
      </c>
      <c r="AA565">
        <v>169.84</v>
      </c>
      <c r="AB565">
        <v>194.62</v>
      </c>
      <c r="AC565" s="2">
        <f>(Table2[[#This Row],[Close Price]]/Table2[[#This Row],[Day Low]])-1</f>
        <v>5.1577955723033364E-2</v>
      </c>
      <c r="AD565" s="2">
        <f>(Table2[[#This Row],[Day High]]/Table2[[#This Row],[Close Price]])-1</f>
        <v>2.015677491601342E-2</v>
      </c>
      <c r="AE565" s="2">
        <f>(Table2[[#This Row],[Close Price]]/Table2[[#This Row],[Current Week Low]])-1</f>
        <v>5.1577955723033364E-2</v>
      </c>
      <c r="AF565" s="2">
        <f>(Table2[[#This Row],[Current Week High]]/Table2[[#This Row],[Close Price]])-1</f>
        <v>2.015677491601342E-2</v>
      </c>
      <c r="AG565" s="2">
        <f>(Table2[[#This Row],[Close Price]]/Table2[[#This Row],[Current Month Low]])-1</f>
        <v>5.1577955723033364E-2</v>
      </c>
      <c r="AH565" s="2">
        <f>(Table2[[#This Row],[Current Month High]]/Table2[[#This Row],[Close Price]])-1</f>
        <v>8.9697648376259931E-2</v>
      </c>
      <c r="AI565">
        <v>33.174692049272103</v>
      </c>
      <c r="AJ565">
        <v>40.353634577603103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-0.17</v>
      </c>
      <c r="AM565" t="s">
        <v>10506</v>
      </c>
      <c r="AN565">
        <v>-5.24</v>
      </c>
      <c r="AO565" t="s">
        <v>10506</v>
      </c>
      <c r="AQ565">
        <f>(Table2[[#This Row],[Sharpe Ratio]]-AVERAGE(Table2[Sharpe Ratio]))/_xlfn.STDEV.P(Table2[Sharpe Ratio])</f>
        <v>-0.54697260799606973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500</v>
      </c>
      <c r="AT565">
        <f>_xlfn.RANK.AVG(Table2[[#This Row],[6M Return vs Nifty Z-Score]],Table2[6M Return vs Nifty Z-Score])</f>
        <v>546</v>
      </c>
      <c r="AU565">
        <f>_xlfn.RANK.AVG(Table2[[#This Row],[Sharpe Ratio Z-Score]],Table2[Sharpe Ratio Z-Score])</f>
        <v>504.5</v>
      </c>
      <c r="AV565">
        <f>(Table2[[#This Row],[Rank 1Y]]+Table2[[#This Row],[Rank 6M]]+Table2[[#This Row],[Rank Sharpe]])/3</f>
        <v>516.83333333333337</v>
      </c>
    </row>
    <row r="566" spans="1:48" x14ac:dyDescent="0.3">
      <c r="A566" t="s">
        <v>2048</v>
      </c>
      <c r="B566" t="s">
        <v>2049</v>
      </c>
      <c r="C566" t="s">
        <v>10463</v>
      </c>
      <c r="D566" t="s">
        <v>469</v>
      </c>
      <c r="E566">
        <v>2885.6842219999999</v>
      </c>
      <c r="F566">
        <v>397</v>
      </c>
      <c r="G566">
        <v>-6.9333214350122701</v>
      </c>
      <c r="H566">
        <f>(Table2[[#This Row],[1Y Return vs Nifty]]-AVERAGE(Table2[1Y Return vs Nifty]))/_xlfn.STDEV.P(Table2[1Y Return vs Nifty])</f>
        <v>-0.62832967626053937</v>
      </c>
      <c r="I566">
        <v>10.381733645826801</v>
      </c>
      <c r="J566">
        <f>(Table2[[#This Row],[1M Return vs Nifty]]-AVERAGE(Table2[1M Return vs Nifty]))/_xlfn.STDEV.P(Table2[1M Return vs Nifty])</f>
        <v>1.4142525726234734</v>
      </c>
      <c r="K566">
        <v>1.7395924536230101</v>
      </c>
      <c r="L566">
        <f>(Table2[[#This Row],[6M Return vs Nifty]]-AVERAGE(Table2[6M Return vs Nifty]))/_xlfn.STDEV.P(Table2[6M Return vs Nifty])</f>
        <v>-0.21935138229906387</v>
      </c>
      <c r="M566">
        <v>0.99432070408657003</v>
      </c>
      <c r="N566">
        <f>(Table2[[#This Row],[1W Return vs Nifty]]-AVERAGE(Table2[1W Return vs Nifty]))/_xlfn.STDEV.P(Table2[1W Return vs Nifty])</f>
        <v>0.90586145423678199</v>
      </c>
      <c r="O566">
        <v>375.7</v>
      </c>
      <c r="P566">
        <v>358.66076444198399</v>
      </c>
      <c r="Q566">
        <v>349.01197547847403</v>
      </c>
      <c r="R566">
        <v>62.655198747151204</v>
      </c>
      <c r="S566" s="2">
        <f>(Table2[[#This Row],[Close Price]]-Table2[[#This Row],[20D EMA]])/Table2[[#This Row],[20D EMA]]</f>
        <v>5.6694170881022125E-2</v>
      </c>
      <c r="T566" s="2">
        <f>(Table2[[#This Row],[Close Price]]-Table2[[#This Row],[50D EMA]])/Table2[[#This Row],[50D EMA]]</f>
        <v>0.10689553851162235</v>
      </c>
      <c r="U566" s="2">
        <f>(Table2[[#This Row],[Close Price]]-Table2[[#This Row],[200D EMA]])/Table2[[#This Row],[200D EMA]]</f>
        <v>0.13749678490469369</v>
      </c>
      <c r="V566">
        <v>3.2309415218741999</v>
      </c>
      <c r="W566">
        <v>384.2</v>
      </c>
      <c r="X566">
        <v>405.05</v>
      </c>
      <c r="Y566">
        <v>384.2</v>
      </c>
      <c r="Z566">
        <v>405.05</v>
      </c>
      <c r="AA566">
        <v>345.05</v>
      </c>
      <c r="AB566">
        <v>424.5</v>
      </c>
      <c r="AC566" s="2">
        <f>(Table2[[#This Row],[Close Price]]/Table2[[#This Row],[Day Low]])-1</f>
        <v>3.3315981259760541E-2</v>
      </c>
      <c r="AD566" s="2">
        <f>(Table2[[#This Row],[Day High]]/Table2[[#This Row],[Close Price]])-1</f>
        <v>2.0277078085642275E-2</v>
      </c>
      <c r="AE566" s="2">
        <f>(Table2[[#This Row],[Close Price]]/Table2[[#This Row],[Current Week Low]])-1</f>
        <v>3.3315981259760541E-2</v>
      </c>
      <c r="AF566" s="2">
        <f>(Table2[[#This Row],[Current Week High]]/Table2[[#This Row],[Close Price]])-1</f>
        <v>2.0277078085642275E-2</v>
      </c>
      <c r="AG566" s="2">
        <f>(Table2[[#This Row],[Close Price]]/Table2[[#This Row],[Current Month Low]])-1</f>
        <v>0.1505578901608462</v>
      </c>
      <c r="AH566" s="2">
        <f>(Table2[[#This Row],[Current Month High]]/Table2[[#This Row],[Close Price]])-1</f>
        <v>6.9269521410579404E-2</v>
      </c>
      <c r="AI566">
        <v>11.3098236775818</v>
      </c>
      <c r="AJ566">
        <v>34.553465514319498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0.03</v>
      </c>
      <c r="AM566" t="s">
        <v>10507</v>
      </c>
      <c r="AN566">
        <v>11.91</v>
      </c>
      <c r="AO566" t="s">
        <v>10507</v>
      </c>
      <c r="AP566">
        <v>-3.4053522389988003E-2</v>
      </c>
      <c r="AQ566">
        <f>(Table2[[#This Row],[Sharpe Ratio]]-AVERAGE(Table2[Sharpe Ratio]))/_xlfn.STDEV.P(Table2[Sharpe Ratio])</f>
        <v>-0.93463453245956363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0.53779843584108855</v>
      </c>
      <c r="AS566">
        <f>_xlfn.RANK.AVG(Table2[[#This Row],[1Y Return vs Nifty Z-Score]],Table2[1Y Return vs Nifty Z-Score])</f>
        <v>552</v>
      </c>
      <c r="AT566">
        <f>_xlfn.RANK.AVG(Table2[[#This Row],[6M Return vs Nifty Z-Score]],Table2[6M Return vs Nifty Z-Score])</f>
        <v>402</v>
      </c>
      <c r="AU566">
        <f>_xlfn.RANK.AVG(Table2[[#This Row],[Sharpe Ratio Z-Score]],Table2[Sharpe Ratio Z-Score])</f>
        <v>602</v>
      </c>
      <c r="AV566">
        <f>(Table2[[#This Row],[Rank 1Y]]+Table2[[#This Row],[Rank 6M]]+Table2[[#This Row],[Rank Sharpe]])/3</f>
        <v>518.66666666666663</v>
      </c>
    </row>
    <row r="567" spans="1:48" x14ac:dyDescent="0.3">
      <c r="A567" t="s">
        <v>500</v>
      </c>
      <c r="B567" t="s">
        <v>501</v>
      </c>
      <c r="C567" t="s">
        <v>10469</v>
      </c>
      <c r="D567" t="s">
        <v>396</v>
      </c>
      <c r="E567">
        <v>41224.886359379998</v>
      </c>
      <c r="F567">
        <v>1485.45</v>
      </c>
      <c r="G567">
        <v>-20.5987846647769</v>
      </c>
      <c r="H567">
        <f>(Table2[[#This Row],[1Y Return vs Nifty]]-AVERAGE(Table2[1Y Return vs Nifty]))/_xlfn.STDEV.P(Table2[1Y Return vs Nifty])</f>
        <v>-0.8147063290010369</v>
      </c>
      <c r="I567">
        <v>-13.189153921216301</v>
      </c>
      <c r="J567">
        <f>(Table2[[#This Row],[1M Return vs Nifty]]-AVERAGE(Table2[1M Return vs Nifty]))/_xlfn.STDEV.P(Table2[1M Return vs Nifty])</f>
        <v>-1.1289289587588522</v>
      </c>
      <c r="K567">
        <v>-14.6497627175657</v>
      </c>
      <c r="L567">
        <f>(Table2[[#This Row],[6M Return vs Nifty]]-AVERAGE(Table2[6M Return vs Nifty]))/_xlfn.STDEV.P(Table2[6M Return vs Nifty])</f>
        <v>-0.76053251946639178</v>
      </c>
      <c r="M567">
        <v>-3.6472077803622298</v>
      </c>
      <c r="N567">
        <f>(Table2[[#This Row],[1W Return vs Nifty]]-AVERAGE(Table2[1W Return vs Nifty]))/_xlfn.STDEV.P(Table2[1W Return vs Nifty])</f>
        <v>-0.26351471797330828</v>
      </c>
      <c r="O567">
        <v>1550.85</v>
      </c>
      <c r="P567">
        <v>1565.5636944043299</v>
      </c>
      <c r="Q567">
        <v>1532.52026540052</v>
      </c>
      <c r="R567">
        <v>25.009789606252699</v>
      </c>
      <c r="S567" s="2">
        <f>(Table2[[#This Row],[Close Price]]-Table2[[#This Row],[20D EMA]])/Table2[[#This Row],[20D EMA]]</f>
        <v>-4.2170422671438161E-2</v>
      </c>
      <c r="T567" s="2">
        <f>(Table2[[#This Row],[Close Price]]-Table2[[#This Row],[50D EMA]])/Table2[[#This Row],[50D EMA]]</f>
        <v>-5.1172427344012818E-2</v>
      </c>
      <c r="U567" s="2">
        <f>(Table2[[#This Row],[Close Price]]-Table2[[#This Row],[200D EMA]])/Table2[[#This Row],[200D EMA]]</f>
        <v>-3.0714285783502018E-2</v>
      </c>
      <c r="V567">
        <v>0.89973578469816196</v>
      </c>
      <c r="W567">
        <v>1461.1</v>
      </c>
      <c r="X567">
        <v>1500.25</v>
      </c>
      <c r="Y567">
        <v>1461.1</v>
      </c>
      <c r="Z567">
        <v>1500.25</v>
      </c>
      <c r="AA567">
        <v>1461.1</v>
      </c>
      <c r="AB567">
        <v>1654</v>
      </c>
      <c r="AC567" s="2">
        <f>(Table2[[#This Row],[Close Price]]/Table2[[#This Row],[Day Low]])-1</f>
        <v>1.666552597358173E-2</v>
      </c>
      <c r="AD567" s="2">
        <f>(Table2[[#This Row],[Day High]]/Table2[[#This Row],[Close Price]])-1</f>
        <v>9.9633107812446831E-3</v>
      </c>
      <c r="AE567" s="2">
        <f>(Table2[[#This Row],[Close Price]]/Table2[[#This Row],[Current Week Low]])-1</f>
        <v>1.666552597358173E-2</v>
      </c>
      <c r="AF567" s="2">
        <f>(Table2[[#This Row],[Current Week High]]/Table2[[#This Row],[Close Price]])-1</f>
        <v>9.9633107812446831E-3</v>
      </c>
      <c r="AG567" s="2">
        <f>(Table2[[#This Row],[Close Price]]/Table2[[#This Row],[Current Month Low]])-1</f>
        <v>1.666552597358173E-2</v>
      </c>
      <c r="AH567" s="2">
        <f>(Table2[[#This Row],[Current Month High]]/Table2[[#This Row],[Close Price]])-1</f>
        <v>0.11346729947154066</v>
      </c>
      <c r="AI567">
        <v>21.175401393517099</v>
      </c>
      <c r="AJ567">
        <v>13.8275862068965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-7.0000000000000007E-2</v>
      </c>
      <c r="AM567" t="s">
        <v>10506</v>
      </c>
      <c r="AN567">
        <v>-6.91</v>
      </c>
      <c r="AO567" t="s">
        <v>10506</v>
      </c>
      <c r="AP567">
        <v>3.7816208915035003E-2</v>
      </c>
      <c r="AQ567">
        <f>(Table2[[#This Row],[Sharpe Ratio]]-AVERAGE(Table2[Sharpe Ratio]))/_xlfn.STDEV.P(Table2[Sharpe Ratio])</f>
        <v>-0.1164766329827439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619</v>
      </c>
      <c r="AT567">
        <f>_xlfn.RANK.AVG(Table2[[#This Row],[6M Return vs Nifty Z-Score]],Table2[6M Return vs Nifty Z-Score])</f>
        <v>571</v>
      </c>
      <c r="AU567">
        <f>_xlfn.RANK.AVG(Table2[[#This Row],[Sharpe Ratio Z-Score]],Table2[Sharpe Ratio Z-Score])</f>
        <v>368</v>
      </c>
      <c r="AV567">
        <f>(Table2[[#This Row],[Rank 1Y]]+Table2[[#This Row],[Rank 6M]]+Table2[[#This Row],[Rank Sharpe]])/3</f>
        <v>519.33333333333337</v>
      </c>
    </row>
    <row r="568" spans="1:48" x14ac:dyDescent="0.3">
      <c r="A568" t="s">
        <v>1060</v>
      </c>
      <c r="B568" t="s">
        <v>1061</v>
      </c>
      <c r="C568" t="s">
        <v>10461</v>
      </c>
      <c r="D568" t="s">
        <v>24</v>
      </c>
      <c r="E568">
        <v>11685.580629407999</v>
      </c>
      <c r="F568">
        <v>157.77000000000001</v>
      </c>
      <c r="G568">
        <v>-3.1396295870508402</v>
      </c>
      <c r="H568">
        <f>(Table2[[#This Row],[1Y Return vs Nifty]]-AVERAGE(Table2[1Y Return vs Nifty]))/_xlfn.STDEV.P(Table2[1Y Return vs Nifty])</f>
        <v>-0.57658934545258467</v>
      </c>
      <c r="I568">
        <v>-7.6297545026019202</v>
      </c>
      <c r="J568">
        <f>(Table2[[#This Row],[1M Return vs Nifty]]-AVERAGE(Table2[1M Return vs Nifty]))/_xlfn.STDEV.P(Table2[1M Return vs Nifty])</f>
        <v>-0.52909741288332401</v>
      </c>
      <c r="K568">
        <v>-0.31726294767140301</v>
      </c>
      <c r="L568">
        <f>(Table2[[#This Row],[6M Return vs Nifty]]-AVERAGE(Table2[6M Return vs Nifty]))/_xlfn.STDEV.P(Table2[6M Return vs Nifty])</f>
        <v>-0.28726932863889754</v>
      </c>
      <c r="M568">
        <v>-2.6756464981884198</v>
      </c>
      <c r="N568">
        <f>(Table2[[#This Row],[1W Return vs Nifty]]-AVERAGE(Table2[1W Return vs Nifty]))/_xlfn.STDEV.P(Table2[1W Return vs Nifty])</f>
        <v>-1.8741769358977794E-2</v>
      </c>
      <c r="O568">
        <v>161.09</v>
      </c>
      <c r="P568">
        <v>157.35886101771101</v>
      </c>
      <c r="Q568">
        <v>148.314081501678</v>
      </c>
      <c r="R568">
        <v>38.389035539995902</v>
      </c>
      <c r="S568" s="2">
        <f>(Table2[[#This Row],[Close Price]]-Table2[[#This Row],[20D EMA]])/Table2[[#This Row],[20D EMA]]</f>
        <v>-2.0609597119622527E-2</v>
      </c>
      <c r="T568" s="2">
        <f>(Table2[[#This Row],[Close Price]]-Table2[[#This Row],[50D EMA]])/Table2[[#This Row],[50D EMA]]</f>
        <v>2.6127475734762013E-3</v>
      </c>
      <c r="U568" s="2">
        <f>(Table2[[#This Row],[Close Price]]-Table2[[#This Row],[200D EMA]])/Table2[[#This Row],[200D EMA]]</f>
        <v>6.3756039902489126E-2</v>
      </c>
      <c r="V568">
        <v>0.54343159363180205</v>
      </c>
      <c r="W568">
        <v>153.34</v>
      </c>
      <c r="X568">
        <v>158.35</v>
      </c>
      <c r="Y568">
        <v>153.34</v>
      </c>
      <c r="Z568">
        <v>158.35</v>
      </c>
      <c r="AA568">
        <v>153.34</v>
      </c>
      <c r="AB568">
        <v>174.75</v>
      </c>
      <c r="AC568" s="2">
        <f>(Table2[[#This Row],[Close Price]]/Table2[[#This Row],[Day Low]])-1</f>
        <v>2.8890048258771506E-2</v>
      </c>
      <c r="AD568" s="2">
        <f>(Table2[[#This Row],[Day High]]/Table2[[#This Row],[Close Price]])-1</f>
        <v>3.6762375610064346E-3</v>
      </c>
      <c r="AE568" s="2">
        <f>(Table2[[#This Row],[Close Price]]/Table2[[#This Row],[Current Week Low]])-1</f>
        <v>2.8890048258771506E-2</v>
      </c>
      <c r="AF568" s="2">
        <f>(Table2[[#This Row],[Current Week High]]/Table2[[#This Row],[Close Price]])-1</f>
        <v>3.6762375610064346E-3</v>
      </c>
      <c r="AG568" s="2">
        <f>(Table2[[#This Row],[Close Price]]/Table2[[#This Row],[Current Month Low]])-1</f>
        <v>2.8890048258771506E-2</v>
      </c>
      <c r="AH568" s="2">
        <f>(Table2[[#This Row],[Current Month High]]/Table2[[#This Row],[Close Price]])-1</f>
        <v>0.10762502376877725</v>
      </c>
      <c r="AI568">
        <v>10.7625023768777</v>
      </c>
      <c r="AJ568">
        <v>31.420241566014099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-0.08</v>
      </c>
      <c r="AM568" t="s">
        <v>10506</v>
      </c>
      <c r="AN568">
        <v>-7.23</v>
      </c>
      <c r="AO568" t="s">
        <v>10506</v>
      </c>
      <c r="AP568">
        <v>-4.1701705506066E-2</v>
      </c>
      <c r="AQ568">
        <f>(Table2[[#This Row],[Sharpe Ratio]]-AVERAGE(Table2[Sharpe Ratio]))/_xlfn.STDEV.P(Table2[Sharpe Ratio])</f>
        <v>-1.0217006911809212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-2.4333985475147055</v>
      </c>
      <c r="AS568">
        <f>_xlfn.RANK.AVG(Table2[[#This Row],[1Y Return vs Nifty Z-Score]],Table2[1Y Return vs Nifty Z-Score])</f>
        <v>525</v>
      </c>
      <c r="AT568">
        <f>_xlfn.RANK.AVG(Table2[[#This Row],[6M Return vs Nifty Z-Score]],Table2[6M Return vs Nifty Z-Score])</f>
        <v>421</v>
      </c>
      <c r="AU568">
        <f>_xlfn.RANK.AVG(Table2[[#This Row],[Sharpe Ratio Z-Score]],Table2[Sharpe Ratio Z-Score])</f>
        <v>620</v>
      </c>
      <c r="AV568">
        <f>(Table2[[#This Row],[Rank 1Y]]+Table2[[#This Row],[Rank 6M]]+Table2[[#This Row],[Rank Sharpe]])/3</f>
        <v>522</v>
      </c>
    </row>
    <row r="569" spans="1:48" x14ac:dyDescent="0.3">
      <c r="A569" t="s">
        <v>822</v>
      </c>
      <c r="B569" t="s">
        <v>823</v>
      </c>
      <c r="C569" t="s">
        <v>628</v>
      </c>
      <c r="D569" t="s">
        <v>628</v>
      </c>
      <c r="E569">
        <v>18739.79672292</v>
      </c>
      <c r="F569">
        <v>37.24</v>
      </c>
      <c r="G569">
        <v>-11.4511324225018</v>
      </c>
      <c r="H569">
        <f>(Table2[[#This Row],[1Y Return vs Nifty]]-AVERAGE(Table2[1Y Return vs Nifty]))/_xlfn.STDEV.P(Table2[1Y Return vs Nifty])</f>
        <v>-0.68994591827190099</v>
      </c>
      <c r="I569">
        <v>-8.3375418059740998</v>
      </c>
      <c r="J569">
        <f>(Table2[[#This Row],[1M Return vs Nifty]]-AVERAGE(Table2[1M Return vs Nifty]))/_xlfn.STDEV.P(Table2[1M Return vs Nifty])</f>
        <v>-0.60546414251805514</v>
      </c>
      <c r="K569">
        <v>-26.911611935994401</v>
      </c>
      <c r="L569">
        <f>(Table2[[#This Row],[6M Return vs Nifty]]-AVERAGE(Table2[6M Return vs Nifty]))/_xlfn.STDEV.P(Table2[6M Return vs Nifty])</f>
        <v>-1.1654222441987565</v>
      </c>
      <c r="M569">
        <v>-1.8543044618931099</v>
      </c>
      <c r="N569">
        <f>(Table2[[#This Row],[1W Return vs Nifty]]-AVERAGE(Table2[1W Return vs Nifty]))/_xlfn.STDEV.P(Table2[1W Return vs Nifty])</f>
        <v>0.18818528273091339</v>
      </c>
      <c r="O569">
        <v>37.89</v>
      </c>
      <c r="P569">
        <v>38.259464907102398</v>
      </c>
      <c r="Q569">
        <v>38.522385529579601</v>
      </c>
      <c r="R569">
        <v>36.206650914618699</v>
      </c>
      <c r="S569" s="2">
        <f>(Table2[[#This Row],[Close Price]]-Table2[[#This Row],[20D EMA]])/Table2[[#This Row],[20D EMA]]</f>
        <v>-1.715492214304562E-2</v>
      </c>
      <c r="T569" s="2">
        <f>(Table2[[#This Row],[Close Price]]-Table2[[#This Row],[50D EMA]])/Table2[[#This Row],[50D EMA]]</f>
        <v>-2.6646083775028043E-2</v>
      </c>
      <c r="U569" s="2">
        <f>(Table2[[#This Row],[Close Price]]-Table2[[#This Row],[200D EMA]])/Table2[[#This Row],[200D EMA]]</f>
        <v>-3.3289359211539832E-2</v>
      </c>
      <c r="V569">
        <v>0.65114133847797695</v>
      </c>
      <c r="W569">
        <v>36.47</v>
      </c>
      <c r="X569">
        <v>37.5</v>
      </c>
      <c r="Y569">
        <v>36.47</v>
      </c>
      <c r="Z569">
        <v>37.5</v>
      </c>
      <c r="AA569">
        <v>36.47</v>
      </c>
      <c r="AB569">
        <v>40.19</v>
      </c>
      <c r="AC569" s="2">
        <f>(Table2[[#This Row],[Close Price]]/Table2[[#This Row],[Day Low]])-1</f>
        <v>2.1113243761996303E-2</v>
      </c>
      <c r="AD569" s="2">
        <f>(Table2[[#This Row],[Day High]]/Table2[[#This Row],[Close Price]])-1</f>
        <v>6.9817400644467398E-3</v>
      </c>
      <c r="AE569" s="2">
        <f>(Table2[[#This Row],[Close Price]]/Table2[[#This Row],[Current Week Low]])-1</f>
        <v>2.1113243761996303E-2</v>
      </c>
      <c r="AF569" s="2">
        <f>(Table2[[#This Row],[Current Week High]]/Table2[[#This Row],[Close Price]])-1</f>
        <v>6.9817400644467398E-3</v>
      </c>
      <c r="AG569" s="2">
        <f>(Table2[[#This Row],[Close Price]]/Table2[[#This Row],[Current Month Low]])-1</f>
        <v>2.1113243761996303E-2</v>
      </c>
      <c r="AH569" s="2">
        <f>(Table2[[#This Row],[Current Month High]]/Table2[[#This Row],[Close Price]])-1</f>
        <v>7.9215896885069803E-2</v>
      </c>
      <c r="AI569">
        <v>42.0515574650912</v>
      </c>
      <c r="AJ569">
        <v>17.848101265822699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-0.14000000000000001</v>
      </c>
      <c r="AM569" t="s">
        <v>10506</v>
      </c>
      <c r="AN569">
        <v>-2.97</v>
      </c>
      <c r="AO569" t="s">
        <v>10506</v>
      </c>
      <c r="AP569">
        <v>4.6769074736737998E-2</v>
      </c>
      <c r="AQ569">
        <f>(Table2[[#This Row],[Sharpe Ratio]]-AVERAGE(Table2[Sharpe Ratio]))/_xlfn.STDEV.P(Table2[Sharpe Ratio])</f>
        <v>-1.4558095623882271E-2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567</v>
      </c>
      <c r="AT569">
        <f>_xlfn.RANK.AVG(Table2[[#This Row],[6M Return vs Nifty Z-Score]],Table2[6M Return vs Nifty Z-Score])</f>
        <v>672</v>
      </c>
      <c r="AU569">
        <f>_xlfn.RANK.AVG(Table2[[#This Row],[Sharpe Ratio Z-Score]],Table2[Sharpe Ratio Z-Score])</f>
        <v>342</v>
      </c>
      <c r="AV569">
        <f>(Table2[[#This Row],[Rank 1Y]]+Table2[[#This Row],[Rank 6M]]+Table2[[#This Row],[Rank Sharpe]])/3</f>
        <v>527</v>
      </c>
    </row>
    <row r="570" spans="1:48" x14ac:dyDescent="0.3">
      <c r="A570" t="s">
        <v>1917</v>
      </c>
      <c r="B570" t="s">
        <v>1918</v>
      </c>
      <c r="C570" t="s">
        <v>10477</v>
      </c>
      <c r="D570" t="s">
        <v>1527</v>
      </c>
      <c r="E570">
        <v>3405.8656531360002</v>
      </c>
      <c r="F570">
        <v>150.56</v>
      </c>
      <c r="G570">
        <v>-22.433520205996899</v>
      </c>
      <c r="H570">
        <f>(Table2[[#This Row],[1Y Return vs Nifty]]-AVERAGE(Table2[1Y Return vs Nifty]))/_xlfn.STDEV.P(Table2[1Y Return vs Nifty])</f>
        <v>-0.83972940089309001</v>
      </c>
      <c r="I570">
        <v>-5.6196557849823403</v>
      </c>
      <c r="J570">
        <f>(Table2[[#This Row],[1M Return vs Nifty]]-AVERAGE(Table2[1M Return vs Nifty]))/_xlfn.STDEV.P(Table2[1M Return vs Nifty])</f>
        <v>-0.31221775910002347</v>
      </c>
      <c r="K570">
        <v>-10.529099847186201</v>
      </c>
      <c r="L570">
        <f>(Table2[[#This Row],[6M Return vs Nifty]]-AVERAGE(Table2[6M Return vs Nifty]))/_xlfn.STDEV.P(Table2[6M Return vs Nifty])</f>
        <v>-0.62446706754456249</v>
      </c>
      <c r="M570">
        <v>-1.8756223410462001</v>
      </c>
      <c r="N570">
        <f>(Table2[[#This Row],[1W Return vs Nifty]]-AVERAGE(Table2[1W Return vs Nifty]))/_xlfn.STDEV.P(Table2[1W Return vs Nifty])</f>
        <v>0.18281450454713194</v>
      </c>
      <c r="O570">
        <v>153.86000000000001</v>
      </c>
      <c r="P570">
        <v>152.578839307979</v>
      </c>
      <c r="Q570">
        <v>147.816403693529</v>
      </c>
      <c r="R570">
        <v>36.359412174522703</v>
      </c>
      <c r="S570" s="2">
        <f>(Table2[[#This Row],[Close Price]]-Table2[[#This Row],[20D EMA]])/Table2[[#This Row],[20D EMA]]</f>
        <v>-2.1448069673729437E-2</v>
      </c>
      <c r="T570" s="2">
        <f>(Table2[[#This Row],[Close Price]]-Table2[[#This Row],[50D EMA]])/Table2[[#This Row],[50D EMA]]</f>
        <v>-1.323145016134239E-2</v>
      </c>
      <c r="U570" s="2">
        <f>(Table2[[#This Row],[Close Price]]-Table2[[#This Row],[200D EMA]])/Table2[[#This Row],[200D EMA]]</f>
        <v>1.8560837890220654E-2</v>
      </c>
      <c r="V570">
        <v>0.64540051162650902</v>
      </c>
      <c r="W570">
        <v>148.41</v>
      </c>
      <c r="X570">
        <v>151.19999999999999</v>
      </c>
      <c r="Y570">
        <v>148.41</v>
      </c>
      <c r="Z570">
        <v>151.19999999999999</v>
      </c>
      <c r="AA570">
        <v>148.41</v>
      </c>
      <c r="AB570">
        <v>163</v>
      </c>
      <c r="AC570" s="2">
        <f>(Table2[[#This Row],[Close Price]]/Table2[[#This Row],[Day Low]])-1</f>
        <v>1.4486894414122986E-2</v>
      </c>
      <c r="AD570" s="2">
        <f>(Table2[[#This Row],[Day High]]/Table2[[#This Row],[Close Price]])-1</f>
        <v>4.2507970244420878E-3</v>
      </c>
      <c r="AE570" s="2">
        <f>(Table2[[#This Row],[Close Price]]/Table2[[#This Row],[Current Week Low]])-1</f>
        <v>1.4486894414122986E-2</v>
      </c>
      <c r="AF570" s="2">
        <f>(Table2[[#This Row],[Current Week High]]/Table2[[#This Row],[Close Price]])-1</f>
        <v>4.2507970244420878E-3</v>
      </c>
      <c r="AG570" s="2">
        <f>(Table2[[#This Row],[Close Price]]/Table2[[#This Row],[Current Month Low]])-1</f>
        <v>1.4486894414122986E-2</v>
      </c>
      <c r="AH570" s="2">
        <f>(Table2[[#This Row],[Current Month High]]/Table2[[#This Row],[Close Price]])-1</f>
        <v>8.2624867162592874E-2</v>
      </c>
      <c r="AI570">
        <v>16.830499468650299</v>
      </c>
      <c r="AJ570">
        <v>16.713178294573598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-0.01</v>
      </c>
      <c r="AM570" t="s">
        <v>10506</v>
      </c>
      <c r="AN570">
        <v>-4.9000000000000004</v>
      </c>
      <c r="AO570" t="s">
        <v>10506</v>
      </c>
      <c r="AP570">
        <v>1.9616210000567E-2</v>
      </c>
      <c r="AQ570">
        <f>(Table2[[#This Row],[Sharpe Ratio]]-AVERAGE(Table2[Sharpe Ratio]))/_xlfn.STDEV.P(Table2[Sharpe Ratio])</f>
        <v>-0.3236636171547696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-1.9172633401453136</v>
      </c>
      <c r="AS570">
        <f>_xlfn.RANK.AVG(Table2[[#This Row],[1Y Return vs Nifty Z-Score]],Table2[1Y Return vs Nifty Z-Score])</f>
        <v>628</v>
      </c>
      <c r="AT570">
        <f>_xlfn.RANK.AVG(Table2[[#This Row],[6M Return vs Nifty Z-Score]],Table2[6M Return vs Nifty Z-Score])</f>
        <v>530</v>
      </c>
      <c r="AU570">
        <f>_xlfn.RANK.AVG(Table2[[#This Row],[Sharpe Ratio Z-Score]],Table2[Sharpe Ratio Z-Score])</f>
        <v>423</v>
      </c>
      <c r="AV570">
        <f>(Table2[[#This Row],[Rank 1Y]]+Table2[[#This Row],[Rank 6M]]+Table2[[#This Row],[Rank Sharpe]])/3</f>
        <v>527</v>
      </c>
    </row>
    <row r="571" spans="1:48" x14ac:dyDescent="0.3">
      <c r="A571" t="s">
        <v>1462</v>
      </c>
      <c r="B571" t="s">
        <v>1463</v>
      </c>
      <c r="C571" t="s">
        <v>10477</v>
      </c>
      <c r="D571" t="s">
        <v>1464</v>
      </c>
      <c r="E571">
        <v>6684.7641293999995</v>
      </c>
      <c r="F571">
        <v>873.35</v>
      </c>
      <c r="G571">
        <v>10.160335486026799</v>
      </c>
      <c r="H571">
        <f>(Table2[[#This Row],[1Y Return vs Nifty]]-AVERAGE(Table2[1Y Return vs Nifty]))/_xlfn.STDEV.P(Table2[1Y Return vs Nifty])</f>
        <v>-0.3951975455400375</v>
      </c>
      <c r="I571">
        <v>1.56530768747256</v>
      </c>
      <c r="J571">
        <f>(Table2[[#This Row],[1M Return vs Nifty]]-AVERAGE(Table2[1M Return vs Nifty]))/_xlfn.STDEV.P(Table2[1M Return vs Nifty])</f>
        <v>0.46300406293916146</v>
      </c>
      <c r="K571">
        <v>-15.2502421687518</v>
      </c>
      <c r="L571">
        <f>(Table2[[#This Row],[6M Return vs Nifty]]-AVERAGE(Table2[6M Return vs Nifty]))/_xlfn.STDEV.P(Table2[6M Return vs Nifty])</f>
        <v>-0.78036052055881899</v>
      </c>
      <c r="M571">
        <v>-0.99160285619516997</v>
      </c>
      <c r="N571">
        <f>(Table2[[#This Row],[1W Return vs Nifty]]-AVERAGE(Table2[1W Return vs Nifty]))/_xlfn.STDEV.P(Table2[1W Return vs Nifty])</f>
        <v>0.40553237104687739</v>
      </c>
      <c r="O571">
        <v>886.82</v>
      </c>
      <c r="P571">
        <v>824.797142785956</v>
      </c>
      <c r="Q571">
        <v>767.61317222030004</v>
      </c>
      <c r="R571">
        <v>37.456382854918203</v>
      </c>
      <c r="S571" s="2">
        <f>(Table2[[#This Row],[Close Price]]-Table2[[#This Row],[20D EMA]])/Table2[[#This Row],[20D EMA]]</f>
        <v>-1.5189102636386219E-2</v>
      </c>
      <c r="T571" s="2">
        <f>(Table2[[#This Row],[Close Price]]-Table2[[#This Row],[50D EMA]])/Table2[[#This Row],[50D EMA]]</f>
        <v>5.886642265763041E-2</v>
      </c>
      <c r="U571" s="2">
        <f>(Table2[[#This Row],[Close Price]]-Table2[[#This Row],[200D EMA]])/Table2[[#This Row],[200D EMA]]</f>
        <v>0.13774754212966292</v>
      </c>
      <c r="V571">
        <v>0.95953570625098605</v>
      </c>
      <c r="W571">
        <v>870</v>
      </c>
      <c r="X571">
        <v>889.9</v>
      </c>
      <c r="Y571">
        <v>870</v>
      </c>
      <c r="Z571">
        <v>889.9</v>
      </c>
      <c r="AA571">
        <v>855</v>
      </c>
      <c r="AB571">
        <v>970</v>
      </c>
      <c r="AC571" s="2">
        <f>(Table2[[#This Row],[Close Price]]/Table2[[#This Row],[Day Low]])-1</f>
        <v>3.8505747126436063E-3</v>
      </c>
      <c r="AD571" s="2">
        <f>(Table2[[#This Row],[Day High]]/Table2[[#This Row],[Close Price]])-1</f>
        <v>1.8950020037785453E-2</v>
      </c>
      <c r="AE571" s="2">
        <f>(Table2[[#This Row],[Close Price]]/Table2[[#This Row],[Current Week Low]])-1</f>
        <v>3.8505747126436063E-3</v>
      </c>
      <c r="AF571" s="2">
        <f>(Table2[[#This Row],[Current Week High]]/Table2[[#This Row],[Close Price]])-1</f>
        <v>1.8950020037785453E-2</v>
      </c>
      <c r="AG571" s="2">
        <f>(Table2[[#This Row],[Close Price]]/Table2[[#This Row],[Current Month Low]])-1</f>
        <v>2.1461988304093627E-2</v>
      </c>
      <c r="AH571" s="2">
        <f>(Table2[[#This Row],[Current Month High]]/Table2[[#This Row],[Close Price]])-1</f>
        <v>0.11066582698803451</v>
      </c>
      <c r="AI571">
        <v>13.287914352779501</v>
      </c>
      <c r="AJ571">
        <v>47.650042265426798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0.17</v>
      </c>
      <c r="AM571" t="s">
        <v>10507</v>
      </c>
      <c r="AN571">
        <v>-4.29</v>
      </c>
      <c r="AO571" t="s">
        <v>10506</v>
      </c>
      <c r="AP571">
        <v>-1.7880744062295E-2</v>
      </c>
      <c r="AQ571">
        <f>(Table2[[#This Row],[Sharpe Ratio]]-AVERAGE(Table2[Sharpe Ratio]))/_xlfn.STDEV.P(Table2[Sharpe Ratio])</f>
        <v>-0.75052522656648935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-1.0575468586793069</v>
      </c>
      <c r="AS571">
        <f>_xlfn.RANK.AVG(Table2[[#This Row],[1Y Return vs Nifty Z-Score]],Table2[1Y Return vs Nifty Z-Score])</f>
        <v>438</v>
      </c>
      <c r="AT571">
        <f>_xlfn.RANK.AVG(Table2[[#This Row],[6M Return vs Nifty Z-Score]],Table2[6M Return vs Nifty Z-Score])</f>
        <v>578</v>
      </c>
      <c r="AU571">
        <f>_xlfn.RANK.AVG(Table2[[#This Row],[Sharpe Ratio Z-Score]],Table2[Sharpe Ratio Z-Score])</f>
        <v>569</v>
      </c>
      <c r="AV571">
        <f>(Table2[[#This Row],[Rank 1Y]]+Table2[[#This Row],[Rank 6M]]+Table2[[#This Row],[Rank Sharpe]])/3</f>
        <v>528.33333333333337</v>
      </c>
    </row>
    <row r="572" spans="1:48" x14ac:dyDescent="0.3">
      <c r="A572" t="s">
        <v>226</v>
      </c>
      <c r="B572" t="s">
        <v>227</v>
      </c>
      <c r="C572" t="s">
        <v>10463</v>
      </c>
      <c r="D572" t="s">
        <v>177</v>
      </c>
      <c r="E572">
        <v>112834.204071364</v>
      </c>
      <c r="F572">
        <v>636.65</v>
      </c>
      <c r="G572">
        <v>-11.507276550116201</v>
      </c>
      <c r="H572">
        <f>(Table2[[#This Row],[1Y Return vs Nifty]]-AVERAGE(Table2[1Y Return vs Nifty]))/_xlfn.STDEV.P(Table2[1Y Return vs Nifty])</f>
        <v>-0.69071164091151238</v>
      </c>
      <c r="I572">
        <v>2.7364965630414999</v>
      </c>
      <c r="J572">
        <f>(Table2[[#This Row],[1M Return vs Nifty]]-AVERAGE(Table2[1M Return vs Nifty]))/_xlfn.STDEV.P(Table2[1M Return vs Nifty])</f>
        <v>0.5893695173428376</v>
      </c>
      <c r="K572">
        <v>7.6957976831032102</v>
      </c>
      <c r="L572">
        <f>(Table2[[#This Row],[6M Return vs Nifty]]-AVERAGE(Table2[6M Return vs Nifty]))/_xlfn.STDEV.P(Table2[6M Return vs Nifty])</f>
        <v>-2.267580320376442E-2</v>
      </c>
      <c r="M572">
        <v>0.18088541945060899</v>
      </c>
      <c r="N572">
        <f>(Table2[[#This Row],[1W Return vs Nifty]]-AVERAGE(Table2[1W Return vs Nifty]))/_xlfn.STDEV.P(Table2[1W Return vs Nifty])</f>
        <v>0.7009264112492809</v>
      </c>
      <c r="O572">
        <v>621.07000000000005</v>
      </c>
      <c r="P572">
        <v>595.95422050345405</v>
      </c>
      <c r="Q572">
        <v>560.13967460703896</v>
      </c>
      <c r="R572">
        <v>63.019566460773397</v>
      </c>
      <c r="S572" s="2">
        <f>(Table2[[#This Row],[Close Price]]-Table2[[#This Row],[20D EMA]])/Table2[[#This Row],[20D EMA]]</f>
        <v>2.5085739127634447E-2</v>
      </c>
      <c r="T572" s="2">
        <f>(Table2[[#This Row],[Close Price]]-Table2[[#This Row],[50D EMA]])/Table2[[#This Row],[50D EMA]]</f>
        <v>6.8286754412388725E-2</v>
      </c>
      <c r="U572" s="2">
        <f>(Table2[[#This Row],[Close Price]]-Table2[[#This Row],[200D EMA]])/Table2[[#This Row],[200D EMA]]</f>
        <v>0.1365915125484303</v>
      </c>
      <c r="V572">
        <v>0.69697319248147005</v>
      </c>
      <c r="W572">
        <v>627.20000000000005</v>
      </c>
      <c r="X572">
        <v>639.85</v>
      </c>
      <c r="Y572">
        <v>627.20000000000005</v>
      </c>
      <c r="Z572">
        <v>639.85</v>
      </c>
      <c r="AA572">
        <v>600.70000000000005</v>
      </c>
      <c r="AB572">
        <v>651</v>
      </c>
      <c r="AC572" s="2">
        <f>(Table2[[#This Row],[Close Price]]/Table2[[#This Row],[Day Low]])-1</f>
        <v>1.5066964285714191E-2</v>
      </c>
      <c r="AD572" s="2">
        <f>(Table2[[#This Row],[Day High]]/Table2[[#This Row],[Close Price]])-1</f>
        <v>5.026309589256428E-3</v>
      </c>
      <c r="AE572" s="2">
        <f>(Table2[[#This Row],[Close Price]]/Table2[[#This Row],[Current Week Low]])-1</f>
        <v>1.5066964285714191E-2</v>
      </c>
      <c r="AF572" s="2">
        <f>(Table2[[#This Row],[Current Week High]]/Table2[[#This Row],[Close Price]])-1</f>
        <v>5.026309589256428E-3</v>
      </c>
      <c r="AG572" s="2">
        <f>(Table2[[#This Row],[Close Price]]/Table2[[#This Row],[Current Month Low]])-1</f>
        <v>5.9846845347094835E-2</v>
      </c>
      <c r="AH572" s="2">
        <f>(Table2[[#This Row],[Current Month High]]/Table2[[#This Row],[Close Price]])-1</f>
        <v>2.2539857064321156E-2</v>
      </c>
      <c r="AI572">
        <v>2.2539857064321098</v>
      </c>
      <c r="AJ572">
        <v>30.141046606704801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0.08</v>
      </c>
      <c r="AM572" t="s">
        <v>10507</v>
      </c>
      <c r="AN572">
        <v>4.42</v>
      </c>
      <c r="AO572" t="s">
        <v>10507</v>
      </c>
      <c r="AP572">
        <v>-8.6632743480131003E-2</v>
      </c>
      <c r="AQ572">
        <f>(Table2[[#This Row],[Sharpe Ratio]]-AVERAGE(Table2[Sharpe Ratio]))/_xlfn.STDEV.P(Table2[Sharpe Ratio])</f>
        <v>-1.5331911751811729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-0.95628269070433125</v>
      </c>
      <c r="AS572">
        <f>_xlfn.RANK.AVG(Table2[[#This Row],[1Y Return vs Nifty Z-Score]],Table2[1Y Return vs Nifty Z-Score])</f>
        <v>568</v>
      </c>
      <c r="AT572">
        <f>_xlfn.RANK.AVG(Table2[[#This Row],[6M Return vs Nifty Z-Score]],Table2[6M Return vs Nifty Z-Score])</f>
        <v>328</v>
      </c>
      <c r="AU572">
        <f>_xlfn.RANK.AVG(Table2[[#This Row],[Sharpe Ratio Z-Score]],Table2[Sharpe Ratio Z-Score])</f>
        <v>692</v>
      </c>
      <c r="AV572">
        <f>(Table2[[#This Row],[Rank 1Y]]+Table2[[#This Row],[Rank 6M]]+Table2[[#This Row],[Rank Sharpe]])/3</f>
        <v>529.33333333333337</v>
      </c>
    </row>
    <row r="573" spans="1:48" x14ac:dyDescent="0.3">
      <c r="A573" t="s">
        <v>130</v>
      </c>
      <c r="B573" t="s">
        <v>131</v>
      </c>
      <c r="C573" t="s">
        <v>10468</v>
      </c>
      <c r="D573" t="s">
        <v>132</v>
      </c>
      <c r="E573">
        <v>216553.75014988001</v>
      </c>
      <c r="F573">
        <v>888.55</v>
      </c>
      <c r="G573">
        <v>-9.5733593225309708</v>
      </c>
      <c r="H573">
        <f>(Table2[[#This Row],[1Y Return vs Nifty]]-AVERAGE(Table2[1Y Return vs Nifty]))/_xlfn.STDEV.P(Table2[1Y Return vs Nifty])</f>
        <v>-0.66433587790265558</v>
      </c>
      <c r="I573">
        <v>-8.9064211848026797</v>
      </c>
      <c r="J573">
        <f>(Table2[[#This Row],[1M Return vs Nifty]]-AVERAGE(Table2[1M Return vs Nifty]))/_xlfn.STDEV.P(Table2[1M Return vs Nifty])</f>
        <v>-0.66684339799606973</v>
      </c>
      <c r="K573">
        <v>-1.1993202565630301</v>
      </c>
      <c r="L573">
        <f>(Table2[[#This Row],[6M Return vs Nifty]]-AVERAGE(Table2[6M Return vs Nifty]))/_xlfn.STDEV.P(Table2[6M Return vs Nifty])</f>
        <v>-0.31639511012857297</v>
      </c>
      <c r="M573">
        <v>-4.4955659227179199</v>
      </c>
      <c r="N573">
        <f>(Table2[[#This Row],[1W Return vs Nifty]]-AVERAGE(Table2[1W Return vs Nifty]))/_xlfn.STDEV.P(Table2[1W Return vs Nifty])</f>
        <v>-0.47724814662616932</v>
      </c>
      <c r="O573">
        <v>923.19</v>
      </c>
      <c r="P573">
        <v>910.95789844622198</v>
      </c>
      <c r="Q573">
        <v>851.54522102513999</v>
      </c>
      <c r="R573">
        <v>24.194163892804401</v>
      </c>
      <c r="S573" s="2">
        <f>(Table2[[#This Row],[Close Price]]-Table2[[#This Row],[20D EMA]])/Table2[[#This Row],[20D EMA]]</f>
        <v>-3.7522070213065674E-2</v>
      </c>
      <c r="T573" s="2">
        <f>(Table2[[#This Row],[Close Price]]-Table2[[#This Row],[50D EMA]])/Table2[[#This Row],[50D EMA]]</f>
        <v>-2.4598171314439581E-2</v>
      </c>
      <c r="U573" s="2">
        <f>(Table2[[#This Row],[Close Price]]-Table2[[#This Row],[200D EMA]])/Table2[[#This Row],[200D EMA]]</f>
        <v>4.3456035053912274E-2</v>
      </c>
      <c r="V573">
        <v>0.74566312492737596</v>
      </c>
      <c r="W573">
        <v>865.15</v>
      </c>
      <c r="X573">
        <v>893.4</v>
      </c>
      <c r="Y573">
        <v>865.15</v>
      </c>
      <c r="Z573">
        <v>893.4</v>
      </c>
      <c r="AA573">
        <v>865.15</v>
      </c>
      <c r="AB573">
        <v>959.4</v>
      </c>
      <c r="AC573" s="2">
        <f>(Table2[[#This Row],[Close Price]]/Table2[[#This Row],[Day Low]])-1</f>
        <v>2.704733283245675E-2</v>
      </c>
      <c r="AD573" s="2">
        <f>(Table2[[#This Row],[Day High]]/Table2[[#This Row],[Close Price]])-1</f>
        <v>5.4583309886895304E-3</v>
      </c>
      <c r="AE573" s="2">
        <f>(Table2[[#This Row],[Close Price]]/Table2[[#This Row],[Current Week Low]])-1</f>
        <v>2.704733283245675E-2</v>
      </c>
      <c r="AF573" s="2">
        <f>(Table2[[#This Row],[Current Week High]]/Table2[[#This Row],[Close Price]])-1</f>
        <v>5.4583309886895304E-3</v>
      </c>
      <c r="AG573" s="2">
        <f>(Table2[[#This Row],[Close Price]]/Table2[[#This Row],[Current Month Low]])-1</f>
        <v>2.704733283245675E-2</v>
      </c>
      <c r="AH573" s="2">
        <f>(Table2[[#This Row],[Current Month High]]/Table2[[#This Row],[Close Price]])-1</f>
        <v>7.9736649597659248E-2</v>
      </c>
      <c r="AI573">
        <v>7.9736649597659204</v>
      </c>
      <c r="AJ573">
        <v>22.897648686030401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10506</v>
      </c>
      <c r="AN573">
        <v>-6.51</v>
      </c>
      <c r="AO573" t="s">
        <v>10506</v>
      </c>
      <c r="AP573">
        <v>-3.5003621043196001E-2</v>
      </c>
      <c r="AQ573">
        <f>(Table2[[#This Row],[Sharpe Ratio]]-AVERAGE(Table2[Sharpe Ratio]))/_xlfn.STDEV.P(Table2[Sharpe Ratio])</f>
        <v>-0.94545036138071725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-3.0702728940341846</v>
      </c>
      <c r="AS573">
        <f>_xlfn.RANK.AVG(Table2[[#This Row],[1Y Return vs Nifty Z-Score]],Table2[1Y Return vs Nifty Z-Score])</f>
        <v>562</v>
      </c>
      <c r="AT573">
        <f>_xlfn.RANK.AVG(Table2[[#This Row],[6M Return vs Nifty Z-Score]],Table2[6M Return vs Nifty Z-Score])</f>
        <v>430</v>
      </c>
      <c r="AU573">
        <f>_xlfn.RANK.AVG(Table2[[#This Row],[Sharpe Ratio Z-Score]],Table2[Sharpe Ratio Z-Score])</f>
        <v>605</v>
      </c>
      <c r="AV573">
        <f>(Table2[[#This Row],[Rank 1Y]]+Table2[[#This Row],[Rank 6M]]+Table2[[#This Row],[Rank Sharpe]])/3</f>
        <v>532.33333333333337</v>
      </c>
    </row>
    <row r="574" spans="1:48" x14ac:dyDescent="0.3">
      <c r="A574" t="s">
        <v>1165</v>
      </c>
      <c r="B574" t="s">
        <v>1166</v>
      </c>
      <c r="C574" t="s">
        <v>10470</v>
      </c>
      <c r="D574" t="s">
        <v>80</v>
      </c>
      <c r="E574">
        <v>9928.4118187500007</v>
      </c>
      <c r="F574">
        <v>843.75</v>
      </c>
      <c r="G574">
        <v>1.9074050632228901</v>
      </c>
      <c r="H574">
        <f>(Table2[[#This Row],[1Y Return vs Nifty]]-AVERAGE(Table2[1Y Return vs Nifty]))/_xlfn.STDEV.P(Table2[1Y Return vs Nifty])</f>
        <v>-0.50775527751301386</v>
      </c>
      <c r="I574">
        <v>-2.6763133489920299</v>
      </c>
      <c r="J574">
        <f>(Table2[[#This Row],[1M Return vs Nifty]]-AVERAGE(Table2[1M Return vs Nifty]))/_xlfn.STDEV.P(Table2[1M Return vs Nifty])</f>
        <v>5.3542501191206886E-3</v>
      </c>
      <c r="K574">
        <v>-16.163860961235301</v>
      </c>
      <c r="L574">
        <f>(Table2[[#This Row],[6M Return vs Nifty]]-AVERAGE(Table2[6M Return vs Nifty]))/_xlfn.STDEV.P(Table2[6M Return vs Nifty])</f>
        <v>-0.81052847115170379</v>
      </c>
      <c r="M574">
        <v>-3.80360843755623</v>
      </c>
      <c r="N574">
        <f>(Table2[[#This Row],[1W Return vs Nifty]]-AVERAGE(Table2[1W Return vs Nifty]))/_xlfn.STDEV.P(Table2[1W Return vs Nifty])</f>
        <v>-0.30291794526221322</v>
      </c>
      <c r="O574">
        <v>862.39</v>
      </c>
      <c r="P574">
        <v>845.52619769289197</v>
      </c>
      <c r="Q574">
        <v>817.34480765747003</v>
      </c>
      <c r="R574">
        <v>32.793444317524397</v>
      </c>
      <c r="S574" s="2">
        <f>(Table2[[#This Row],[Close Price]]-Table2[[#This Row],[20D EMA]])/Table2[[#This Row],[20D EMA]]</f>
        <v>-2.1614350815756196E-2</v>
      </c>
      <c r="T574" s="2">
        <f>(Table2[[#This Row],[Close Price]]-Table2[[#This Row],[50D EMA]])/Table2[[#This Row],[50D EMA]]</f>
        <v>-2.1007009572719488E-3</v>
      </c>
      <c r="U574" s="2">
        <f>(Table2[[#This Row],[Close Price]]-Table2[[#This Row],[200D EMA]])/Table2[[#This Row],[200D EMA]]</f>
        <v>3.2306062380463262E-2</v>
      </c>
      <c r="V574">
        <v>0.67286207217168303</v>
      </c>
      <c r="W574">
        <v>837</v>
      </c>
      <c r="X574">
        <v>848.15</v>
      </c>
      <c r="Y574">
        <v>837</v>
      </c>
      <c r="Z574">
        <v>848.15</v>
      </c>
      <c r="AA574">
        <v>837</v>
      </c>
      <c r="AB574">
        <v>910</v>
      </c>
      <c r="AC574" s="2">
        <f>(Table2[[#This Row],[Close Price]]/Table2[[#This Row],[Day Low]])-1</f>
        <v>8.0645161290322509E-3</v>
      </c>
      <c r="AD574" s="2">
        <f>(Table2[[#This Row],[Day High]]/Table2[[#This Row],[Close Price]])-1</f>
        <v>5.2148148148147833E-3</v>
      </c>
      <c r="AE574" s="2">
        <f>(Table2[[#This Row],[Close Price]]/Table2[[#This Row],[Current Week Low]])-1</f>
        <v>8.0645161290322509E-3</v>
      </c>
      <c r="AF574" s="2">
        <f>(Table2[[#This Row],[Current Week High]]/Table2[[#This Row],[Close Price]])-1</f>
        <v>5.2148148148147833E-3</v>
      </c>
      <c r="AG574" s="2">
        <f>(Table2[[#This Row],[Close Price]]/Table2[[#This Row],[Current Month Low]])-1</f>
        <v>8.0645161290322509E-3</v>
      </c>
      <c r="AH574" s="2">
        <f>(Table2[[#This Row],[Current Month High]]/Table2[[#This Row],[Close Price]])-1</f>
        <v>7.8518518518518432E-2</v>
      </c>
      <c r="AI574">
        <v>18.5066666666666</v>
      </c>
      <c r="AJ574">
        <v>38.957509881422901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0.01</v>
      </c>
      <c r="AM574" t="s">
        <v>10507</v>
      </c>
      <c r="AN574">
        <v>-4.04</v>
      </c>
      <c r="AO574" t="s">
        <v>10506</v>
      </c>
      <c r="AP574">
        <v>-5.2217035402490003E-3</v>
      </c>
      <c r="AQ574">
        <f>(Table2[[#This Row],[Sharpe Ratio]]-AVERAGE(Table2[Sharpe Ratio]))/_xlfn.STDEV.P(Table2[Sharpe Ratio])</f>
        <v>-0.60641596367036887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-2.2222634074781791</v>
      </c>
      <c r="AS574">
        <f>_xlfn.RANK.AVG(Table2[[#This Row],[1Y Return vs Nifty Z-Score]],Table2[1Y Return vs Nifty Z-Score])</f>
        <v>487</v>
      </c>
      <c r="AT574">
        <f>_xlfn.RANK.AVG(Table2[[#This Row],[6M Return vs Nifty Z-Score]],Table2[6M Return vs Nifty Z-Score])</f>
        <v>583</v>
      </c>
      <c r="AU574">
        <f>_xlfn.RANK.AVG(Table2[[#This Row],[Sharpe Ratio Z-Score]],Table2[Sharpe Ratio Z-Score])</f>
        <v>538</v>
      </c>
      <c r="AV574">
        <f>(Table2[[#This Row],[Rank 1Y]]+Table2[[#This Row],[Rank 6M]]+Table2[[#This Row],[Rank Sharpe]])/3</f>
        <v>536</v>
      </c>
    </row>
    <row r="575" spans="1:48" x14ac:dyDescent="0.3">
      <c r="A575" t="s">
        <v>120</v>
      </c>
      <c r="B575" t="s">
        <v>121</v>
      </c>
      <c r="C575" t="s">
        <v>10463</v>
      </c>
      <c r="D575" t="s">
        <v>122</v>
      </c>
      <c r="E575">
        <v>249456.38200680001</v>
      </c>
      <c r="F575">
        <v>2587.3000000000002</v>
      </c>
      <c r="G575">
        <v>-10.7507749775784</v>
      </c>
      <c r="H575">
        <f>(Table2[[#This Row],[1Y Return vs Nifty]]-AVERAGE(Table2[1Y Return vs Nifty]))/_xlfn.STDEV.P(Table2[1Y Return vs Nifty])</f>
        <v>-0.68039408134460211</v>
      </c>
      <c r="I575">
        <v>-0.15920757029685501</v>
      </c>
      <c r="J575">
        <f>(Table2[[#This Row],[1M Return vs Nifty]]-AVERAGE(Table2[1M Return vs Nifty]))/_xlfn.STDEV.P(Table2[1M Return vs Nifty])</f>
        <v>0.27693744403600296</v>
      </c>
      <c r="K575">
        <v>-8.5661272246002795</v>
      </c>
      <c r="L575">
        <f>(Table2[[#This Row],[6M Return vs Nifty]]-AVERAGE(Table2[6M Return vs Nifty]))/_xlfn.STDEV.P(Table2[6M Return vs Nifty])</f>
        <v>-0.55964915707625618</v>
      </c>
      <c r="M575">
        <v>-7.6089089038078803E-2</v>
      </c>
      <c r="N575">
        <f>(Table2[[#This Row],[1W Return vs Nifty]]-AVERAGE(Table2[1W Return vs Nifty]))/_xlfn.STDEV.P(Table2[1W Return vs Nifty])</f>
        <v>0.63618483568879902</v>
      </c>
      <c r="O575">
        <v>2579.2199999999998</v>
      </c>
      <c r="P575">
        <v>2546.36218977101</v>
      </c>
      <c r="Q575">
        <v>2466.1712774081002</v>
      </c>
      <c r="R575">
        <v>48.702579162379799</v>
      </c>
      <c r="S575" s="2">
        <f>(Table2[[#This Row],[Close Price]]-Table2[[#This Row],[20D EMA]])/Table2[[#This Row],[20D EMA]]</f>
        <v>3.1327300501703547E-3</v>
      </c>
      <c r="T575" s="2">
        <f>(Table2[[#This Row],[Close Price]]-Table2[[#This Row],[50D EMA]])/Table2[[#This Row],[50D EMA]]</f>
        <v>1.6076978519961323E-2</v>
      </c>
      <c r="U575" s="2">
        <f>(Table2[[#This Row],[Close Price]]-Table2[[#This Row],[200D EMA]])/Table2[[#This Row],[200D EMA]]</f>
        <v>4.9116103046664306E-2</v>
      </c>
      <c r="V575">
        <v>0.82956619608003401</v>
      </c>
      <c r="W575">
        <v>2565.3000000000002</v>
      </c>
      <c r="X575">
        <v>2630</v>
      </c>
      <c r="Y575">
        <v>2565.3000000000002</v>
      </c>
      <c r="Z575">
        <v>2630</v>
      </c>
      <c r="AA575">
        <v>2532.5</v>
      </c>
      <c r="AB575">
        <v>2649.95</v>
      </c>
      <c r="AC575" s="2">
        <f>(Table2[[#This Row],[Close Price]]/Table2[[#This Row],[Day Low]])-1</f>
        <v>8.5759950103301286E-3</v>
      </c>
      <c r="AD575" s="2">
        <f>(Table2[[#This Row],[Day High]]/Table2[[#This Row],[Close Price]])-1</f>
        <v>1.6503691106558804E-2</v>
      </c>
      <c r="AE575" s="2">
        <f>(Table2[[#This Row],[Close Price]]/Table2[[#This Row],[Current Week Low]])-1</f>
        <v>8.5759950103301286E-3</v>
      </c>
      <c r="AF575" s="2">
        <f>(Table2[[#This Row],[Current Week High]]/Table2[[#This Row],[Close Price]])-1</f>
        <v>1.6503691106558804E-2</v>
      </c>
      <c r="AG575" s="2">
        <f>(Table2[[#This Row],[Close Price]]/Table2[[#This Row],[Current Month Low]])-1</f>
        <v>2.163869693978282E-2</v>
      </c>
      <c r="AH575" s="2">
        <f>(Table2[[#This Row],[Current Month High]]/Table2[[#This Row],[Close Price]])-1</f>
        <v>2.4214432033393685E-2</v>
      </c>
      <c r="AI575">
        <v>7.03436014377922</v>
      </c>
      <c r="AJ575">
        <v>20.620046620046601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-0.08</v>
      </c>
      <c r="AM575" t="s">
        <v>10506</v>
      </c>
      <c r="AN575">
        <v>1.4</v>
      </c>
      <c r="AO575" t="s">
        <v>10507</v>
      </c>
      <c r="AP575">
        <v>-6.3830268854300001E-3</v>
      </c>
      <c r="AQ575">
        <f>(Table2[[#This Row],[Sharpe Ratio]]-AVERAGE(Table2[Sharpe Ratio]))/_xlfn.STDEV.P(Table2[Sharpe Ratio])</f>
        <v>-0.61963635355431257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-0.9465573122503691</v>
      </c>
      <c r="AS575">
        <f>_xlfn.RANK.AVG(Table2[[#This Row],[1Y Return vs Nifty Z-Score]],Table2[1Y Return vs Nifty Z-Score])</f>
        <v>566</v>
      </c>
      <c r="AT575">
        <f>_xlfn.RANK.AVG(Table2[[#This Row],[6M Return vs Nifty Z-Score]],Table2[6M Return vs Nifty Z-Score])</f>
        <v>508</v>
      </c>
      <c r="AU575">
        <f>_xlfn.RANK.AVG(Table2[[#This Row],[Sharpe Ratio Z-Score]],Table2[Sharpe Ratio Z-Score])</f>
        <v>540</v>
      </c>
      <c r="AV575">
        <f>(Table2[[#This Row],[Rank 1Y]]+Table2[[#This Row],[Rank 6M]]+Table2[[#This Row],[Rank Sharpe]])/3</f>
        <v>538</v>
      </c>
    </row>
    <row r="576" spans="1:48" x14ac:dyDescent="0.3">
      <c r="A576" t="s">
        <v>506</v>
      </c>
      <c r="B576" t="s">
        <v>507</v>
      </c>
      <c r="C576" t="s">
        <v>10460</v>
      </c>
      <c r="D576" t="s">
        <v>21</v>
      </c>
      <c r="E576">
        <v>40524.473388359998</v>
      </c>
      <c r="F576">
        <v>6076.2</v>
      </c>
      <c r="G576">
        <v>4.4488834465621103</v>
      </c>
      <c r="H576">
        <f>(Table2[[#This Row],[1Y Return vs Nifty]]-AVERAGE(Table2[1Y Return vs Nifty]))/_xlfn.STDEV.P(Table2[1Y Return vs Nifty])</f>
        <v>-0.47309328134537615</v>
      </c>
      <c r="I576">
        <v>7.0627139650865498</v>
      </c>
      <c r="J576">
        <f>(Table2[[#This Row],[1M Return vs Nifty]]-AVERAGE(Table2[1M Return vs Nifty]))/_xlfn.STDEV.P(Table2[1M Return vs Nifty])</f>
        <v>1.0561468572428137</v>
      </c>
      <c r="K576">
        <v>-15.6391422379871</v>
      </c>
      <c r="L576">
        <f>(Table2[[#This Row],[6M Return vs Nifty]]-AVERAGE(Table2[6M Return vs Nifty]))/_xlfn.STDEV.P(Table2[6M Return vs Nifty])</f>
        <v>-0.79320211069551916</v>
      </c>
      <c r="M576">
        <v>-0.121764339169963</v>
      </c>
      <c r="N576">
        <f>(Table2[[#This Row],[1W Return vs Nifty]]-AVERAGE(Table2[1W Return vs Nifty]))/_xlfn.STDEV.P(Table2[1W Return vs Nifty])</f>
        <v>0.62467751663583759</v>
      </c>
      <c r="O576">
        <v>5736.79</v>
      </c>
      <c r="P576">
        <v>5512.02425132592</v>
      </c>
      <c r="Q576">
        <v>5446.4346615943996</v>
      </c>
      <c r="R576">
        <v>71.228605952795505</v>
      </c>
      <c r="S576" s="2">
        <f>(Table2[[#This Row],[Close Price]]-Table2[[#This Row],[20D EMA]])/Table2[[#This Row],[20D EMA]]</f>
        <v>5.9163748367989738E-2</v>
      </c>
      <c r="T576" s="2">
        <f>(Table2[[#This Row],[Close Price]]-Table2[[#This Row],[50D EMA]])/Table2[[#This Row],[50D EMA]]</f>
        <v>0.10235364050482308</v>
      </c>
      <c r="U576" s="2">
        <f>(Table2[[#This Row],[Close Price]]-Table2[[#This Row],[200D EMA]])/Table2[[#This Row],[200D EMA]]</f>
        <v>0.11562891644443991</v>
      </c>
      <c r="V576">
        <v>1.0040421958471499</v>
      </c>
      <c r="W576">
        <v>5840.6</v>
      </c>
      <c r="X576">
        <v>6114.4</v>
      </c>
      <c r="Y576">
        <v>5840.6</v>
      </c>
      <c r="Z576">
        <v>6114.4</v>
      </c>
      <c r="AA576">
        <v>5425.75</v>
      </c>
      <c r="AB576">
        <v>6143.9</v>
      </c>
      <c r="AC576" s="2">
        <f>(Table2[[#This Row],[Close Price]]/Table2[[#This Row],[Day Low]])-1</f>
        <v>4.0338321405334998E-2</v>
      </c>
      <c r="AD576" s="2">
        <f>(Table2[[#This Row],[Day High]]/Table2[[#This Row],[Close Price]])-1</f>
        <v>6.2868240018432164E-3</v>
      </c>
      <c r="AE576" s="2">
        <f>(Table2[[#This Row],[Close Price]]/Table2[[#This Row],[Current Week Low]])-1</f>
        <v>4.0338321405334998E-2</v>
      </c>
      <c r="AF576" s="2">
        <f>(Table2[[#This Row],[Current Week High]]/Table2[[#This Row],[Close Price]])-1</f>
        <v>6.2868240018432164E-3</v>
      </c>
      <c r="AG576" s="2">
        <f>(Table2[[#This Row],[Close Price]]/Table2[[#This Row],[Current Month Low]])-1</f>
        <v>0.11988204395705671</v>
      </c>
      <c r="AH576" s="2">
        <f>(Table2[[#This Row],[Current Month High]]/Table2[[#This Row],[Close Price]])-1</f>
        <v>1.1141832066093871E-2</v>
      </c>
      <c r="AI576">
        <v>12.692965998485899</v>
      </c>
      <c r="AJ576">
        <v>41.727214414834599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0.02</v>
      </c>
      <c r="AM576" t="s">
        <v>10507</v>
      </c>
      <c r="AN576">
        <v>6.96</v>
      </c>
      <c r="AO576" t="s">
        <v>10507</v>
      </c>
      <c r="AP576">
        <v>-1.7372638430127998E-2</v>
      </c>
      <c r="AQ576">
        <f>(Table2[[#This Row],[Sharpe Ratio]]-AVERAGE(Table2[Sharpe Ratio]))/_xlfn.STDEV.P(Table2[Sharpe Ratio])</f>
        <v>-0.74474100239899133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-0.33021202056123533</v>
      </c>
      <c r="AS576">
        <f>_xlfn.RANK.AVG(Table2[[#This Row],[1Y Return vs Nifty Z-Score]],Table2[1Y Return vs Nifty Z-Score])</f>
        <v>467</v>
      </c>
      <c r="AT576">
        <f>_xlfn.RANK.AVG(Table2[[#This Row],[6M Return vs Nifty Z-Score]],Table2[6M Return vs Nifty Z-Score])</f>
        <v>581</v>
      </c>
      <c r="AU576">
        <f>_xlfn.RANK.AVG(Table2[[#This Row],[Sharpe Ratio Z-Score]],Table2[Sharpe Ratio Z-Score])</f>
        <v>568</v>
      </c>
      <c r="AV576">
        <f>(Table2[[#This Row],[Rank 1Y]]+Table2[[#This Row],[Rank 6M]]+Table2[[#This Row],[Rank Sharpe]])/3</f>
        <v>538.66666666666663</v>
      </c>
    </row>
    <row r="577" spans="1:48" x14ac:dyDescent="0.3">
      <c r="A577" t="s">
        <v>1029</v>
      </c>
      <c r="B577" t="s">
        <v>1030</v>
      </c>
      <c r="C577" t="s">
        <v>10473</v>
      </c>
      <c r="D577" t="s">
        <v>365</v>
      </c>
      <c r="E577">
        <v>12238.2318258</v>
      </c>
      <c r="F577">
        <v>882.9</v>
      </c>
      <c r="G577">
        <v>-11.5786989870094</v>
      </c>
      <c r="H577">
        <f>(Table2[[#This Row],[1Y Return vs Nifty]]-AVERAGE(Table2[1Y Return vs Nifty]))/_xlfn.STDEV.P(Table2[1Y Return vs Nifty])</f>
        <v>-0.6916857370321422</v>
      </c>
      <c r="I577">
        <v>8.2861501662001302</v>
      </c>
      <c r="J577">
        <f>(Table2[[#This Row],[1M Return vs Nifty]]-AVERAGE(Table2[1M Return vs Nifty]))/_xlfn.STDEV.P(Table2[1M Return vs Nifty])</f>
        <v>1.1881495382045186</v>
      </c>
      <c r="K577">
        <v>1.65153725268759</v>
      </c>
      <c r="L577">
        <f>(Table2[[#This Row],[6M Return vs Nifty]]-AVERAGE(Table2[6M Return vs Nifty]))/_xlfn.STDEV.P(Table2[6M Return vs Nifty])</f>
        <v>-0.22225898990643941</v>
      </c>
      <c r="M577">
        <v>1.3086484069421001</v>
      </c>
      <c r="N577">
        <f>(Table2[[#This Row],[1W Return vs Nifty]]-AVERAGE(Table2[1W Return vs Nifty]))/_xlfn.STDEV.P(Table2[1W Return vs Nifty])</f>
        <v>0.98505246366746979</v>
      </c>
      <c r="O577">
        <v>850.79</v>
      </c>
      <c r="P577">
        <v>795.84062907764405</v>
      </c>
      <c r="Q577">
        <v>760.47868232316796</v>
      </c>
      <c r="R577">
        <v>69.602867205845001</v>
      </c>
      <c r="S577" s="2">
        <f>(Table2[[#This Row],[Close Price]]-Table2[[#This Row],[20D EMA]])/Table2[[#This Row],[20D EMA]]</f>
        <v>3.7741393293292132E-2</v>
      </c>
      <c r="T577" s="2">
        <f>(Table2[[#This Row],[Close Price]]-Table2[[#This Row],[50D EMA]])/Table2[[#This Row],[50D EMA]]</f>
        <v>0.10939297108172924</v>
      </c>
      <c r="U577" s="2">
        <f>(Table2[[#This Row],[Close Price]]-Table2[[#This Row],[200D EMA]])/Table2[[#This Row],[200D EMA]]</f>
        <v>0.16097928912727716</v>
      </c>
      <c r="V577">
        <v>0.78873731994277896</v>
      </c>
      <c r="W577">
        <v>875.25</v>
      </c>
      <c r="X577">
        <v>889.85</v>
      </c>
      <c r="Y577">
        <v>875.25</v>
      </c>
      <c r="Z577">
        <v>889.85</v>
      </c>
      <c r="AA577">
        <v>783.3</v>
      </c>
      <c r="AB577">
        <v>907.7</v>
      </c>
      <c r="AC577" s="2">
        <f>(Table2[[#This Row],[Close Price]]/Table2[[#This Row],[Day Low]])-1</f>
        <v>8.7403598971722563E-3</v>
      </c>
      <c r="AD577" s="2">
        <f>(Table2[[#This Row],[Day High]]/Table2[[#This Row],[Close Price]])-1</f>
        <v>7.8717861592478844E-3</v>
      </c>
      <c r="AE577" s="2">
        <f>(Table2[[#This Row],[Close Price]]/Table2[[#This Row],[Current Week Low]])-1</f>
        <v>8.7403598971722563E-3</v>
      </c>
      <c r="AF577" s="2">
        <f>(Table2[[#This Row],[Current Week High]]/Table2[[#This Row],[Close Price]])-1</f>
        <v>7.8717861592478844E-3</v>
      </c>
      <c r="AG577" s="2">
        <f>(Table2[[#This Row],[Close Price]]/Table2[[#This Row],[Current Month Low]])-1</f>
        <v>0.12715434699348904</v>
      </c>
      <c r="AH577" s="2">
        <f>(Table2[[#This Row],[Current Month High]]/Table2[[#This Row],[Close Price]])-1</f>
        <v>2.8089251330841725E-2</v>
      </c>
      <c r="AI577">
        <v>2.8089251330841698</v>
      </c>
      <c r="AJ577">
        <v>36.428957737773302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0.14000000000000001</v>
      </c>
      <c r="AM577" t="s">
        <v>10507</v>
      </c>
      <c r="AN577">
        <v>5.74</v>
      </c>
      <c r="AO577" t="s">
        <v>10507</v>
      </c>
      <c r="AP577">
        <v>-6.0924310421437998E-2</v>
      </c>
      <c r="AQ577">
        <f>(Table2[[#This Row],[Sharpe Ratio]]-AVERAGE(Table2[Sharpe Ratio]))/_xlfn.STDEV.P(Table2[Sharpe Ratio])</f>
        <v>-1.2405289207353898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1.8728354198016883E-2</v>
      </c>
      <c r="AS577">
        <f>_xlfn.RANK.AVG(Table2[[#This Row],[1Y Return vs Nifty Z-Score]],Table2[1Y Return vs Nifty Z-Score])</f>
        <v>569</v>
      </c>
      <c r="AT577">
        <f>_xlfn.RANK.AVG(Table2[[#This Row],[6M Return vs Nifty Z-Score]],Table2[6M Return vs Nifty Z-Score])</f>
        <v>406</v>
      </c>
      <c r="AU577">
        <f>_xlfn.RANK.AVG(Table2[[#This Row],[Sharpe Ratio Z-Score]],Table2[Sharpe Ratio Z-Score])</f>
        <v>646</v>
      </c>
      <c r="AV577">
        <f>(Table2[[#This Row],[Rank 1Y]]+Table2[[#This Row],[Rank 6M]]+Table2[[#This Row],[Rank Sharpe]])/3</f>
        <v>540.33333333333337</v>
      </c>
    </row>
    <row r="578" spans="1:48" x14ac:dyDescent="0.3">
      <c r="A578" t="s">
        <v>718</v>
      </c>
      <c r="B578" t="s">
        <v>719</v>
      </c>
      <c r="C578" t="s">
        <v>10461</v>
      </c>
      <c r="D578" t="s">
        <v>51</v>
      </c>
      <c r="E578">
        <v>22184.747868074999</v>
      </c>
      <c r="F578">
        <v>758.55</v>
      </c>
      <c r="G578">
        <v>-9.37095087938539</v>
      </c>
      <c r="H578">
        <f>(Table2[[#This Row],[1Y Return vs Nifty]]-AVERAGE(Table2[1Y Return vs Nifty]))/_xlfn.STDEV.P(Table2[1Y Return vs Nifty])</f>
        <v>-0.66157532690737564</v>
      </c>
      <c r="I578">
        <v>-10.7708858793315</v>
      </c>
      <c r="J578">
        <f>(Table2[[#This Row],[1M Return vs Nifty]]-AVERAGE(Table2[1M Return vs Nifty]))/_xlfn.STDEV.P(Table2[1M Return vs Nifty])</f>
        <v>-0.86800986504374711</v>
      </c>
      <c r="K578">
        <v>-13.299686072660499</v>
      </c>
      <c r="L578">
        <f>(Table2[[#This Row],[6M Return vs Nifty]]-AVERAGE(Table2[6M Return vs Nifty]))/_xlfn.STDEV.P(Table2[6M Return vs Nifty])</f>
        <v>-0.71595260730259591</v>
      </c>
      <c r="M578">
        <v>-3.3252358123198502</v>
      </c>
      <c r="N578">
        <f>(Table2[[#This Row],[1W Return vs Nifty]]-AVERAGE(Table2[1W Return vs Nifty]))/_xlfn.STDEV.P(Table2[1W Return vs Nifty])</f>
        <v>-0.18239782968751789</v>
      </c>
      <c r="O578">
        <v>790.35</v>
      </c>
      <c r="P578">
        <v>777.45864449810904</v>
      </c>
      <c r="Q578">
        <v>732.52258976711903</v>
      </c>
      <c r="R578">
        <v>32.285445073441302</v>
      </c>
      <c r="S578" s="2">
        <f>(Table2[[#This Row],[Close Price]]-Table2[[#This Row],[20D EMA]])/Table2[[#This Row],[20D EMA]]</f>
        <v>-4.0235338773960988E-2</v>
      </c>
      <c r="T578" s="2">
        <f>(Table2[[#This Row],[Close Price]]-Table2[[#This Row],[50D EMA]])/Table2[[#This Row],[50D EMA]]</f>
        <v>-2.4321093645200409E-2</v>
      </c>
      <c r="U578" s="2">
        <f>(Table2[[#This Row],[Close Price]]-Table2[[#This Row],[200D EMA]])/Table2[[#This Row],[200D EMA]]</f>
        <v>3.5531204902712235E-2</v>
      </c>
      <c r="V578">
        <v>1.0933608811676101</v>
      </c>
      <c r="W578">
        <v>753</v>
      </c>
      <c r="X578">
        <v>769.6</v>
      </c>
      <c r="Y578">
        <v>753</v>
      </c>
      <c r="Z578">
        <v>769.6</v>
      </c>
      <c r="AA578">
        <v>745.45</v>
      </c>
      <c r="AB578">
        <v>839.95</v>
      </c>
      <c r="AC578" s="2">
        <f>(Table2[[#This Row],[Close Price]]/Table2[[#This Row],[Day Low]])-1</f>
        <v>7.3705179282868016E-3</v>
      </c>
      <c r="AD578" s="2">
        <f>(Table2[[#This Row],[Day High]]/Table2[[#This Row],[Close Price]])-1</f>
        <v>1.4567266495287168E-2</v>
      </c>
      <c r="AE578" s="2">
        <f>(Table2[[#This Row],[Close Price]]/Table2[[#This Row],[Current Week Low]])-1</f>
        <v>7.3705179282868016E-3</v>
      </c>
      <c r="AF578" s="2">
        <f>(Table2[[#This Row],[Current Week High]]/Table2[[#This Row],[Close Price]])-1</f>
        <v>1.4567266495287168E-2</v>
      </c>
      <c r="AG578" s="2">
        <f>(Table2[[#This Row],[Close Price]]/Table2[[#This Row],[Current Month Low]])-1</f>
        <v>1.7573277885840621E-2</v>
      </c>
      <c r="AH578" s="2">
        <f>(Table2[[#This Row],[Current Month High]]/Table2[[#This Row],[Close Price]])-1</f>
        <v>0.10730999934084773</v>
      </c>
      <c r="AI578">
        <v>15.555994990442199</v>
      </c>
      <c r="AJ578">
        <v>26.414465461211499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-0.05</v>
      </c>
      <c r="AM578" t="s">
        <v>10506</v>
      </c>
      <c r="AN578">
        <v>-8.23</v>
      </c>
      <c r="AO578" t="s">
        <v>10506</v>
      </c>
      <c r="AQ578">
        <f>(Table2[[#This Row],[Sharpe Ratio]]-AVERAGE(Table2[Sharpe Ratio]))/_xlfn.STDEV.P(Table2[Sharpe Ratio])</f>
        <v>-0.54697260799606973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-2.9749082369373059</v>
      </c>
      <c r="AS578">
        <f>_xlfn.RANK.AVG(Table2[[#This Row],[1Y Return vs Nifty Z-Score]],Table2[1Y Return vs Nifty Z-Score])</f>
        <v>561</v>
      </c>
      <c r="AT578">
        <f>_xlfn.RANK.AVG(Table2[[#This Row],[6M Return vs Nifty Z-Score]],Table2[6M Return vs Nifty Z-Score])</f>
        <v>559</v>
      </c>
      <c r="AU578">
        <f>_xlfn.RANK.AVG(Table2[[#This Row],[Sharpe Ratio Z-Score]],Table2[Sharpe Ratio Z-Score])</f>
        <v>504.5</v>
      </c>
      <c r="AV578">
        <f>(Table2[[#This Row],[Rank 1Y]]+Table2[[#This Row],[Rank 6M]]+Table2[[#This Row],[Rank Sharpe]])/3</f>
        <v>541.5</v>
      </c>
    </row>
    <row r="579" spans="1:48" x14ac:dyDescent="0.3">
      <c r="A579" t="s">
        <v>1591</v>
      </c>
      <c r="B579" t="s">
        <v>1592</v>
      </c>
      <c r="C579" t="s">
        <v>10461</v>
      </c>
      <c r="D579" t="s">
        <v>414</v>
      </c>
      <c r="E579">
        <v>5441.1032100359998</v>
      </c>
      <c r="F579">
        <v>60.52</v>
      </c>
      <c r="G579">
        <v>3.1476576082166501</v>
      </c>
      <c r="H579">
        <f>(Table2[[#This Row],[1Y Return vs Nifty]]-AVERAGE(Table2[1Y Return vs Nifty]))/_xlfn.STDEV.P(Table2[1Y Return vs Nifty])</f>
        <v>-0.49084007207853253</v>
      </c>
      <c r="I579">
        <v>-14.77296171919</v>
      </c>
      <c r="J579">
        <f>(Table2[[#This Row],[1M Return vs Nifty]]-AVERAGE(Table2[1M Return vs Nifty]))/_xlfn.STDEV.P(Table2[1M Return vs Nifty])</f>
        <v>-1.2998139426021362</v>
      </c>
      <c r="K579">
        <v>-28.437632323676599</v>
      </c>
      <c r="L579">
        <f>(Table2[[#This Row],[6M Return vs Nifty]]-AVERAGE(Table2[6M Return vs Nifty]))/_xlfn.STDEV.P(Table2[6M Return vs Nifty])</f>
        <v>-1.2158118684469494</v>
      </c>
      <c r="M579">
        <v>-6.6963991366873996</v>
      </c>
      <c r="N579">
        <f>(Table2[[#This Row],[1W Return vs Nifty]]-AVERAGE(Table2[1W Return vs Nifty]))/_xlfn.STDEV.P(Table2[1W Return vs Nifty])</f>
        <v>-1.0317210811448694</v>
      </c>
      <c r="O579">
        <v>65.25</v>
      </c>
      <c r="P579">
        <v>68.636995995922604</v>
      </c>
      <c r="Q579">
        <v>67.532278035505001</v>
      </c>
      <c r="R579">
        <v>20.1618057573627</v>
      </c>
      <c r="S579" s="2">
        <f>(Table2[[#This Row],[Close Price]]-Table2[[#This Row],[20D EMA]])/Table2[[#This Row],[20D EMA]]</f>
        <v>-7.2490421455938647E-2</v>
      </c>
      <c r="T579" s="2">
        <f>(Table2[[#This Row],[Close Price]]-Table2[[#This Row],[50D EMA]])/Table2[[#This Row],[50D EMA]]</f>
        <v>-0.11825977926546774</v>
      </c>
      <c r="U579" s="2">
        <f>(Table2[[#This Row],[Close Price]]-Table2[[#This Row],[200D EMA]])/Table2[[#This Row],[200D EMA]]</f>
        <v>-0.10383594689073428</v>
      </c>
      <c r="V579">
        <v>0.682389927828285</v>
      </c>
      <c r="W579">
        <v>60</v>
      </c>
      <c r="X579">
        <v>61.5</v>
      </c>
      <c r="Y579">
        <v>60</v>
      </c>
      <c r="Z579">
        <v>61.5</v>
      </c>
      <c r="AA579">
        <v>60</v>
      </c>
      <c r="AB579">
        <v>67.989999999999995</v>
      </c>
      <c r="AC579" s="2">
        <f>(Table2[[#This Row],[Close Price]]/Table2[[#This Row],[Day Low]])-1</f>
        <v>8.6666666666668224E-3</v>
      </c>
      <c r="AD579" s="2">
        <f>(Table2[[#This Row],[Day High]]/Table2[[#This Row],[Close Price]])-1</f>
        <v>1.6192994051553056E-2</v>
      </c>
      <c r="AE579" s="2">
        <f>(Table2[[#This Row],[Close Price]]/Table2[[#This Row],[Current Week Low]])-1</f>
        <v>8.6666666666668224E-3</v>
      </c>
      <c r="AF579" s="2">
        <f>(Table2[[#This Row],[Current Week High]]/Table2[[#This Row],[Close Price]])-1</f>
        <v>1.6192994051553056E-2</v>
      </c>
      <c r="AG579" s="2">
        <f>(Table2[[#This Row],[Close Price]]/Table2[[#This Row],[Current Month Low]])-1</f>
        <v>8.6666666666668224E-3</v>
      </c>
      <c r="AH579" s="2">
        <f>(Table2[[#This Row],[Current Month High]]/Table2[[#This Row],[Close Price]])-1</f>
        <v>0.12343027098479831</v>
      </c>
      <c r="AI579">
        <v>45.076007931262303</v>
      </c>
      <c r="AJ579">
        <v>38.489702517162399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-0.28000000000000003</v>
      </c>
      <c r="AM579" t="s">
        <v>10506</v>
      </c>
      <c r="AN579">
        <v>-7.86</v>
      </c>
      <c r="AO579" t="s">
        <v>10506</v>
      </c>
      <c r="AP579">
        <v>4.8138672487579998E-3</v>
      </c>
      <c r="AQ579">
        <f>(Table2[[#This Row],[Sharpe Ratio]]-AVERAGE(Table2[Sharpe Ratio]))/_xlfn.STDEV.P(Table2[Sharpe Ratio])</f>
        <v>-0.49217202025088025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477</v>
      </c>
      <c r="AT579">
        <f>_xlfn.RANK.AVG(Table2[[#This Row],[6M Return vs Nifty Z-Score]],Table2[6M Return vs Nifty Z-Score])</f>
        <v>679</v>
      </c>
      <c r="AU579">
        <f>_xlfn.RANK.AVG(Table2[[#This Row],[Sharpe Ratio Z-Score]],Table2[Sharpe Ratio Z-Score])</f>
        <v>470</v>
      </c>
      <c r="AV579">
        <f>(Table2[[#This Row],[Rank 1Y]]+Table2[[#This Row],[Rank 6M]]+Table2[[#This Row],[Rank Sharpe]])/3</f>
        <v>542</v>
      </c>
    </row>
    <row r="580" spans="1:48" x14ac:dyDescent="0.3">
      <c r="A580" t="s">
        <v>969</v>
      </c>
      <c r="B580" t="s">
        <v>970</v>
      </c>
      <c r="C580" t="s">
        <v>10461</v>
      </c>
      <c r="D580" t="s">
        <v>481</v>
      </c>
      <c r="E580">
        <v>14173.9211655</v>
      </c>
      <c r="F580">
        <v>1791</v>
      </c>
      <c r="G580">
        <v>-12.4357222027056</v>
      </c>
      <c r="H580">
        <f>(Table2[[#This Row],[1Y Return vs Nifty]]-AVERAGE(Table2[1Y Return vs Nifty]))/_xlfn.STDEV.P(Table2[1Y Return vs Nifty])</f>
        <v>-0.70337426273937553</v>
      </c>
      <c r="I580">
        <v>-13.1548057539684</v>
      </c>
      <c r="J580">
        <f>(Table2[[#This Row],[1M Return vs Nifty]]-AVERAGE(Table2[1M Return vs Nifty]))/_xlfn.STDEV.P(Table2[1M Return vs Nifty])</f>
        <v>-1.1252229623540402</v>
      </c>
      <c r="K580">
        <v>5.6120215351144997</v>
      </c>
      <c r="L580">
        <f>(Table2[[#This Row],[6M Return vs Nifty]]-AVERAGE(Table2[6M Return vs Nifty]))/_xlfn.STDEV.P(Table2[6M Return vs Nifty])</f>
        <v>-9.1482680203605116E-2</v>
      </c>
      <c r="M580">
        <v>-2.7301679757934298</v>
      </c>
      <c r="N580">
        <f>(Table2[[#This Row],[1W Return vs Nifty]]-AVERAGE(Table2[1W Return vs Nifty]))/_xlfn.STDEV.P(Table2[1W Return vs Nifty])</f>
        <v>-3.2477786922717057E-2</v>
      </c>
      <c r="O580">
        <v>1792.62</v>
      </c>
      <c r="P580">
        <v>1739.71948296911</v>
      </c>
      <c r="Q580">
        <v>1621.4265502339599</v>
      </c>
      <c r="R580">
        <v>49.688852231298</v>
      </c>
      <c r="S580" s="2">
        <f>(Table2[[#This Row],[Close Price]]-Table2[[#This Row],[20D EMA]])/Table2[[#This Row],[20D EMA]]</f>
        <v>-9.0370519128420471E-4</v>
      </c>
      <c r="T580" s="2">
        <f>(Table2[[#This Row],[Close Price]]-Table2[[#This Row],[50D EMA]])/Table2[[#This Row],[50D EMA]]</f>
        <v>2.9476313585550917E-2</v>
      </c>
      <c r="U580" s="2">
        <f>(Table2[[#This Row],[Close Price]]-Table2[[#This Row],[200D EMA]])/Table2[[#This Row],[200D EMA]]</f>
        <v>0.10458287471706436</v>
      </c>
      <c r="V580">
        <v>0.53484110036427501</v>
      </c>
      <c r="W580">
        <v>1712.1</v>
      </c>
      <c r="X580">
        <v>1795</v>
      </c>
      <c r="Y580">
        <v>1712.1</v>
      </c>
      <c r="Z580">
        <v>1795</v>
      </c>
      <c r="AA580">
        <v>1712.1</v>
      </c>
      <c r="AB580">
        <v>1917.75</v>
      </c>
      <c r="AC580" s="2">
        <f>(Table2[[#This Row],[Close Price]]/Table2[[#This Row],[Day Low]])-1</f>
        <v>4.6083756789907282E-2</v>
      </c>
      <c r="AD580" s="2">
        <f>(Table2[[#This Row],[Day High]]/Table2[[#This Row],[Close Price]])-1</f>
        <v>2.2333891680625939E-3</v>
      </c>
      <c r="AE580" s="2">
        <f>(Table2[[#This Row],[Close Price]]/Table2[[#This Row],[Current Week Low]])-1</f>
        <v>4.6083756789907282E-2</v>
      </c>
      <c r="AF580" s="2">
        <f>(Table2[[#This Row],[Current Week High]]/Table2[[#This Row],[Close Price]])-1</f>
        <v>2.2333891680625939E-3</v>
      </c>
      <c r="AG580" s="2">
        <f>(Table2[[#This Row],[Close Price]]/Table2[[#This Row],[Current Month Low]])-1</f>
        <v>4.6083756789907282E-2</v>
      </c>
      <c r="AH580" s="2">
        <f>(Table2[[#This Row],[Current Month High]]/Table2[[#This Row],[Close Price]])-1</f>
        <v>7.0770519262981502E-2</v>
      </c>
      <c r="AI580">
        <v>10.4941373534338</v>
      </c>
      <c r="AJ580">
        <v>37.0313695485845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0.04</v>
      </c>
      <c r="AM580" t="s">
        <v>10507</v>
      </c>
      <c r="AN580">
        <v>-3.66</v>
      </c>
      <c r="AO580" t="s">
        <v>10506</v>
      </c>
      <c r="AP580">
        <v>-9.6512386040012998E-2</v>
      </c>
      <c r="AQ580">
        <f>(Table2[[#This Row],[Sharpe Ratio]]-AVERAGE(Table2[Sharpe Ratio]))/_xlfn.STDEV.P(Table2[Sharpe Ratio])</f>
        <v>-1.6456600470915081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-3.598217739311246</v>
      </c>
      <c r="AS580">
        <f>_xlfn.RANK.AVG(Table2[[#This Row],[1Y Return vs Nifty Z-Score]],Table2[1Y Return vs Nifty Z-Score])</f>
        <v>574</v>
      </c>
      <c r="AT580">
        <f>_xlfn.RANK.AVG(Table2[[#This Row],[6M Return vs Nifty Z-Score]],Table2[6M Return vs Nifty Z-Score])</f>
        <v>350</v>
      </c>
      <c r="AU580">
        <f>_xlfn.RANK.AVG(Table2[[#This Row],[Sharpe Ratio Z-Score]],Table2[Sharpe Ratio Z-Score])</f>
        <v>703</v>
      </c>
      <c r="AV580">
        <f>(Table2[[#This Row],[Rank 1Y]]+Table2[[#This Row],[Rank 6M]]+Table2[[#This Row],[Rank Sharpe]])/3</f>
        <v>542.33333333333337</v>
      </c>
    </row>
    <row r="581" spans="1:48" x14ac:dyDescent="0.3">
      <c r="A581" t="s">
        <v>753</v>
      </c>
      <c r="B581" t="s">
        <v>754</v>
      </c>
      <c r="C581" t="s">
        <v>10461</v>
      </c>
      <c r="D581" t="s">
        <v>481</v>
      </c>
      <c r="E581">
        <v>20567.882572390001</v>
      </c>
      <c r="F581">
        <v>791.9</v>
      </c>
      <c r="G581">
        <v>-9.2442277879463894</v>
      </c>
      <c r="H581">
        <f>(Table2[[#This Row],[1Y Return vs Nifty]]-AVERAGE(Table2[1Y Return vs Nifty]))/_xlfn.STDEV.P(Table2[1Y Return vs Nifty])</f>
        <v>-0.65984701186893002</v>
      </c>
      <c r="I581">
        <v>-3.5803963890736901</v>
      </c>
      <c r="J581">
        <f>(Table2[[#This Row],[1M Return vs Nifty]]-AVERAGE(Table2[1M Return vs Nifty]))/_xlfn.STDEV.P(Table2[1M Return vs Nifty])</f>
        <v>-9.2191813168987335E-2</v>
      </c>
      <c r="K581">
        <v>-21.9195382546615</v>
      </c>
      <c r="L581">
        <f>(Table2[[#This Row],[6M Return vs Nifty]]-AVERAGE(Table2[6M Return vs Nifty]))/_xlfn.STDEV.P(Table2[6M Return vs Nifty])</f>
        <v>-1.0005825611564321</v>
      </c>
      <c r="M581">
        <v>-3.6869594653847901</v>
      </c>
      <c r="N581">
        <f>(Table2[[#This Row],[1W Return vs Nifty]]-AVERAGE(Table2[1W Return vs Nifty]))/_xlfn.STDEV.P(Table2[1W Return vs Nifty])</f>
        <v>-0.27352966745090546</v>
      </c>
      <c r="O581">
        <v>793.63</v>
      </c>
      <c r="P581">
        <v>781.84273714647202</v>
      </c>
      <c r="Q581">
        <v>734.82063637708802</v>
      </c>
      <c r="R581">
        <v>47.637376644344499</v>
      </c>
      <c r="S581" s="2">
        <f>(Table2[[#This Row],[Close Price]]-Table2[[#This Row],[20D EMA]])/Table2[[#This Row],[20D EMA]]</f>
        <v>-2.1798571122563642E-3</v>
      </c>
      <c r="T581" s="2">
        <f>(Table2[[#This Row],[Close Price]]-Table2[[#This Row],[50D EMA]])/Table2[[#This Row],[50D EMA]]</f>
        <v>1.2863536841480963E-2</v>
      </c>
      <c r="U581" s="2">
        <f>(Table2[[#This Row],[Close Price]]-Table2[[#This Row],[200D EMA]])/Table2[[#This Row],[200D EMA]]</f>
        <v>7.7677954043768219E-2</v>
      </c>
      <c r="V581">
        <v>0.60593958805418702</v>
      </c>
      <c r="W581">
        <v>765.2</v>
      </c>
      <c r="X581">
        <v>795.85</v>
      </c>
      <c r="Y581">
        <v>765.2</v>
      </c>
      <c r="Z581">
        <v>795.85</v>
      </c>
      <c r="AA581">
        <v>765.2</v>
      </c>
      <c r="AB581">
        <v>822.5</v>
      </c>
      <c r="AC581" s="2">
        <f>(Table2[[#This Row],[Close Price]]/Table2[[#This Row],[Day Low]])-1</f>
        <v>3.4892838473601584E-2</v>
      </c>
      <c r="AD581" s="2">
        <f>(Table2[[#This Row],[Day High]]/Table2[[#This Row],[Close Price]])-1</f>
        <v>4.9880035358000896E-3</v>
      </c>
      <c r="AE581" s="2">
        <f>(Table2[[#This Row],[Close Price]]/Table2[[#This Row],[Current Week Low]])-1</f>
        <v>3.4892838473601584E-2</v>
      </c>
      <c r="AF581" s="2">
        <f>(Table2[[#This Row],[Current Week High]]/Table2[[#This Row],[Close Price]])-1</f>
        <v>4.9880035358000896E-3</v>
      </c>
      <c r="AG581" s="2">
        <f>(Table2[[#This Row],[Close Price]]/Table2[[#This Row],[Current Month Low]])-1</f>
        <v>3.4892838473601584E-2</v>
      </c>
      <c r="AH581" s="2">
        <f>(Table2[[#This Row],[Current Month High]]/Table2[[#This Row],[Close Price]])-1</f>
        <v>3.8641242581133994E-2</v>
      </c>
      <c r="AI581">
        <v>15.3807298901376</v>
      </c>
      <c r="AJ581">
        <v>32.402608259488296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-0.08</v>
      </c>
      <c r="AM581" t="s">
        <v>10506</v>
      </c>
      <c r="AN581">
        <v>-1.08</v>
      </c>
      <c r="AO581" t="s">
        <v>10506</v>
      </c>
      <c r="AP581">
        <v>1.7766460598041999E-2</v>
      </c>
      <c r="AQ581">
        <f>(Table2[[#This Row],[Sharpe Ratio]]-AVERAGE(Table2[Sharpe Ratio]))/_xlfn.STDEV.P(Table2[Sharpe Ratio])</f>
        <v>-0.34472098105815441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-2.3708720347034093</v>
      </c>
      <c r="AS581">
        <f>_xlfn.RANK.AVG(Table2[[#This Row],[1Y Return vs Nifty Z-Score]],Table2[1Y Return vs Nifty Z-Score])</f>
        <v>560</v>
      </c>
      <c r="AT581">
        <f>_xlfn.RANK.AVG(Table2[[#This Row],[6M Return vs Nifty Z-Score]],Table2[6M Return vs Nifty Z-Score])</f>
        <v>637</v>
      </c>
      <c r="AU581">
        <f>_xlfn.RANK.AVG(Table2[[#This Row],[Sharpe Ratio Z-Score]],Table2[Sharpe Ratio Z-Score])</f>
        <v>432</v>
      </c>
      <c r="AV581">
        <f>(Table2[[#This Row],[Rank 1Y]]+Table2[[#This Row],[Rank 6M]]+Table2[[#This Row],[Rank Sharpe]])/3</f>
        <v>543</v>
      </c>
    </row>
    <row r="582" spans="1:48" x14ac:dyDescent="0.3">
      <c r="A582" t="s">
        <v>1978</v>
      </c>
      <c r="B582" t="s">
        <v>1979</v>
      </c>
      <c r="C582" t="s">
        <v>10474</v>
      </c>
      <c r="D582" t="s">
        <v>135</v>
      </c>
      <c r="E582">
        <v>3150.002731005</v>
      </c>
      <c r="F582">
        <v>414.45</v>
      </c>
      <c r="G582">
        <v>-13.608893390731801</v>
      </c>
      <c r="H582">
        <f>(Table2[[#This Row],[1Y Return vs Nifty]]-AVERAGE(Table2[1Y Return vs Nifty]))/_xlfn.STDEV.P(Table2[1Y Return vs Nifty])</f>
        <v>-0.71937457794564474</v>
      </c>
      <c r="I582">
        <v>-9.5073912590669192</v>
      </c>
      <c r="J582">
        <f>(Table2[[#This Row],[1M Return vs Nifty]]-AVERAGE(Table2[1M Return vs Nifty]))/_xlfn.STDEV.P(Table2[1M Return vs Nifty])</f>
        <v>-0.73168507989858989</v>
      </c>
      <c r="K582">
        <v>-30.859495555032801</v>
      </c>
      <c r="L582">
        <f>(Table2[[#This Row],[6M Return vs Nifty]]-AVERAGE(Table2[6M Return vs Nifty]))/_xlfn.STDEV.P(Table2[6M Return vs Nifty])</f>
        <v>-1.2957824764372594</v>
      </c>
      <c r="M582">
        <v>-0.64989399322019203</v>
      </c>
      <c r="N582">
        <f>(Table2[[#This Row],[1W Return vs Nifty]]-AVERAGE(Table2[1W Return vs Nifty]))/_xlfn.STDEV.P(Table2[1W Return vs Nifty])</f>
        <v>0.49162172793324249</v>
      </c>
      <c r="O582">
        <v>425.78</v>
      </c>
      <c r="P582">
        <v>447.82885772173898</v>
      </c>
      <c r="Q582">
        <v>461.85689866504799</v>
      </c>
      <c r="R582">
        <v>43.724365118779197</v>
      </c>
      <c r="S582" s="2">
        <f>(Table2[[#This Row],[Close Price]]-Table2[[#This Row],[20D EMA]])/Table2[[#This Row],[20D EMA]]</f>
        <v>-2.6609986377941625E-2</v>
      </c>
      <c r="T582" s="2">
        <f>(Table2[[#This Row],[Close Price]]-Table2[[#This Row],[50D EMA]])/Table2[[#This Row],[50D EMA]]</f>
        <v>-7.4534852201237858E-2</v>
      </c>
      <c r="U582" s="2">
        <f>(Table2[[#This Row],[Close Price]]-Table2[[#This Row],[200D EMA]])/Table2[[#This Row],[200D EMA]]</f>
        <v>-0.10264412808831694</v>
      </c>
      <c r="V582">
        <v>1.1476643267508599</v>
      </c>
      <c r="W582">
        <v>401.1</v>
      </c>
      <c r="X582">
        <v>416.9</v>
      </c>
      <c r="Y582">
        <v>401.1</v>
      </c>
      <c r="Z582">
        <v>416.9</v>
      </c>
      <c r="AA582">
        <v>401.1</v>
      </c>
      <c r="AB582">
        <v>438.25</v>
      </c>
      <c r="AC582" s="2">
        <f>(Table2[[#This Row],[Close Price]]/Table2[[#This Row],[Day Low]])-1</f>
        <v>3.3283470456245245E-2</v>
      </c>
      <c r="AD582" s="2">
        <f>(Table2[[#This Row],[Day High]]/Table2[[#This Row],[Close Price]])-1</f>
        <v>5.9114489081915078E-3</v>
      </c>
      <c r="AE582" s="2">
        <f>(Table2[[#This Row],[Close Price]]/Table2[[#This Row],[Current Week Low]])-1</f>
        <v>3.3283470456245245E-2</v>
      </c>
      <c r="AF582" s="2">
        <f>(Table2[[#This Row],[Current Week High]]/Table2[[#This Row],[Close Price]])-1</f>
        <v>5.9114489081915078E-3</v>
      </c>
      <c r="AG582" s="2">
        <f>(Table2[[#This Row],[Close Price]]/Table2[[#This Row],[Current Month Low]])-1</f>
        <v>3.3283470456245245E-2</v>
      </c>
      <c r="AH582" s="2">
        <f>(Table2[[#This Row],[Current Month High]]/Table2[[#This Row],[Close Price]])-1</f>
        <v>5.742550367957544E-2</v>
      </c>
      <c r="AI582">
        <v>41.150922909880499</v>
      </c>
      <c r="AJ582">
        <v>13.0061349693251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-0.31</v>
      </c>
      <c r="AM582" t="s">
        <v>10506</v>
      </c>
      <c r="AN582">
        <v>-2.97</v>
      </c>
      <c r="AO582" t="s">
        <v>10506</v>
      </c>
      <c r="AP582">
        <v>4.2582286441578E-2</v>
      </c>
      <c r="AQ582">
        <f>(Table2[[#This Row],[Sharpe Ratio]]-AVERAGE(Table2[Sharpe Ratio]))/_xlfn.STDEV.P(Table2[Sharpe Ratio])</f>
        <v>-6.2220078699681422E-2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581</v>
      </c>
      <c r="AT582">
        <f>_xlfn.RANK.AVG(Table2[[#This Row],[6M Return vs Nifty Z-Score]],Table2[6M Return vs Nifty Z-Score])</f>
        <v>697</v>
      </c>
      <c r="AU582">
        <f>_xlfn.RANK.AVG(Table2[[#This Row],[Sharpe Ratio Z-Score]],Table2[Sharpe Ratio Z-Score])</f>
        <v>351</v>
      </c>
      <c r="AV582">
        <f>(Table2[[#This Row],[Rank 1Y]]+Table2[[#This Row],[Rank 6M]]+Table2[[#This Row],[Rank Sharpe]])/3</f>
        <v>543</v>
      </c>
    </row>
    <row r="583" spans="1:48" x14ac:dyDescent="0.3">
      <c r="A583" t="s">
        <v>697</v>
      </c>
      <c r="B583" t="s">
        <v>698</v>
      </c>
      <c r="C583" t="s">
        <v>10466</v>
      </c>
      <c r="D583" t="s">
        <v>62</v>
      </c>
      <c r="E583">
        <v>23803.8837131</v>
      </c>
      <c r="F583">
        <v>441.5</v>
      </c>
      <c r="G583">
        <v>2.5023987360428701</v>
      </c>
      <c r="H583">
        <f>(Table2[[#This Row],[1Y Return vs Nifty]]-AVERAGE(Table2[1Y Return vs Nifty]))/_xlfn.STDEV.P(Table2[1Y Return vs Nifty])</f>
        <v>-0.49964044618403064</v>
      </c>
      <c r="I583">
        <v>-1.0064971370986</v>
      </c>
      <c r="J583">
        <f>(Table2[[#This Row],[1M Return vs Nifty]]-AVERAGE(Table2[1M Return vs Nifty]))/_xlfn.STDEV.P(Table2[1M Return vs Nifty])</f>
        <v>0.18551911403488777</v>
      </c>
      <c r="K583">
        <v>-2.9515864850179798</v>
      </c>
      <c r="L583">
        <f>(Table2[[#This Row],[6M Return vs Nifty]]-AVERAGE(Table2[6M Return vs Nifty]))/_xlfn.STDEV.P(Table2[6M Return vs Nifty])</f>
        <v>-0.37425543594555116</v>
      </c>
      <c r="M583">
        <v>-5.1176742766908898</v>
      </c>
      <c r="N583">
        <f>(Table2[[#This Row],[1W Return vs Nifty]]-AVERAGE(Table2[1W Return vs Nifty]))/_xlfn.STDEV.P(Table2[1W Return vs Nifty])</f>
        <v>-0.63398071610327389</v>
      </c>
      <c r="O583">
        <v>451.89</v>
      </c>
      <c r="P583">
        <v>443.17117390060997</v>
      </c>
      <c r="Q583">
        <v>418.10808951312401</v>
      </c>
      <c r="R583">
        <v>34.741831196250203</v>
      </c>
      <c r="S583" s="2">
        <f>(Table2[[#This Row],[Close Price]]-Table2[[#This Row],[20D EMA]])/Table2[[#This Row],[20D EMA]]</f>
        <v>-2.2992321140100438E-2</v>
      </c>
      <c r="T583" s="2">
        <f>(Table2[[#This Row],[Close Price]]-Table2[[#This Row],[50D EMA]])/Table2[[#This Row],[50D EMA]]</f>
        <v>-3.7709444996184842E-3</v>
      </c>
      <c r="U583" s="2">
        <f>(Table2[[#This Row],[Close Price]]-Table2[[#This Row],[200D EMA]])/Table2[[#This Row],[200D EMA]]</f>
        <v>5.5947041144588372E-2</v>
      </c>
      <c r="V583">
        <v>0.96482040722101703</v>
      </c>
      <c r="W583">
        <v>436.05</v>
      </c>
      <c r="X583">
        <v>444.6</v>
      </c>
      <c r="Y583">
        <v>436.05</v>
      </c>
      <c r="Z583">
        <v>444.6</v>
      </c>
      <c r="AA583">
        <v>425.1</v>
      </c>
      <c r="AB583">
        <v>484.3</v>
      </c>
      <c r="AC583" s="2">
        <f>(Table2[[#This Row],[Close Price]]/Table2[[#This Row],[Day Low]])-1</f>
        <v>1.2498566678133205E-2</v>
      </c>
      <c r="AD583" s="2">
        <f>(Table2[[#This Row],[Day High]]/Table2[[#This Row],[Close Price]])-1</f>
        <v>7.0215175537939878E-3</v>
      </c>
      <c r="AE583" s="2">
        <f>(Table2[[#This Row],[Close Price]]/Table2[[#This Row],[Current Week Low]])-1</f>
        <v>1.2498566678133205E-2</v>
      </c>
      <c r="AF583" s="2">
        <f>(Table2[[#This Row],[Current Week High]]/Table2[[#This Row],[Close Price]])-1</f>
        <v>7.0215175537939878E-3</v>
      </c>
      <c r="AG583" s="2">
        <f>(Table2[[#This Row],[Close Price]]/Table2[[#This Row],[Current Month Low]])-1</f>
        <v>3.8579157845212819E-2</v>
      </c>
      <c r="AH583" s="2">
        <f>(Table2[[#This Row],[Current Month High]]/Table2[[#This Row],[Close Price]])-1</f>
        <v>9.694224235560589E-2</v>
      </c>
      <c r="AI583">
        <v>9.6942242355605899</v>
      </c>
      <c r="AJ583">
        <v>34.542130123419099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-0.09</v>
      </c>
      <c r="AM583" t="s">
        <v>10506</v>
      </c>
      <c r="AN583">
        <v>1.05</v>
      </c>
      <c r="AO583" t="s">
        <v>10507</v>
      </c>
      <c r="AP583">
        <v>-0.101757207124598</v>
      </c>
      <c r="AQ583">
        <f>(Table2[[#This Row],[Sharpe Ratio]]-AVERAGE(Table2[Sharpe Ratio]))/_xlfn.STDEV.P(Table2[Sharpe Ratio])</f>
        <v>-1.7053665705997696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-3.0277240547977371</v>
      </c>
      <c r="AS583">
        <f>_xlfn.RANK.AVG(Table2[[#This Row],[1Y Return vs Nifty Z-Score]],Table2[1Y Return vs Nifty Z-Score])</f>
        <v>482</v>
      </c>
      <c r="AT583">
        <f>_xlfn.RANK.AVG(Table2[[#This Row],[6M Return vs Nifty Z-Score]],Table2[6M Return vs Nifty Z-Score])</f>
        <v>443</v>
      </c>
      <c r="AU583">
        <f>_xlfn.RANK.AVG(Table2[[#This Row],[Sharpe Ratio Z-Score]],Table2[Sharpe Ratio Z-Score])</f>
        <v>707</v>
      </c>
      <c r="AV583">
        <f>(Table2[[#This Row],[Rank 1Y]]+Table2[[#This Row],[Rank 6M]]+Table2[[#This Row],[Rank Sharpe]])/3</f>
        <v>544</v>
      </c>
    </row>
    <row r="584" spans="1:48" x14ac:dyDescent="0.3">
      <c r="A584" t="s">
        <v>953</v>
      </c>
      <c r="B584" t="s">
        <v>954</v>
      </c>
      <c r="C584" t="s">
        <v>10461</v>
      </c>
      <c r="D584" t="s">
        <v>24</v>
      </c>
      <c r="E584">
        <v>14702.604943389901</v>
      </c>
      <c r="F584">
        <v>242.45</v>
      </c>
      <c r="G584">
        <v>-14.9171816790201</v>
      </c>
      <c r="H584">
        <f>(Table2[[#This Row],[1Y Return vs Nifty]]-AVERAGE(Table2[1Y Return vs Nifty]))/_xlfn.STDEV.P(Table2[1Y Return vs Nifty])</f>
        <v>-0.73721769002249504</v>
      </c>
      <c r="I584">
        <v>-11.5442850199122</v>
      </c>
      <c r="J584">
        <f>(Table2[[#This Row],[1M Return vs Nifty]]-AVERAGE(Table2[1M Return vs Nifty]))/_xlfn.STDEV.P(Table2[1M Return vs Nifty])</f>
        <v>-0.95145578557250643</v>
      </c>
      <c r="K584">
        <v>-17.919431944159701</v>
      </c>
      <c r="L584">
        <f>(Table2[[#This Row],[6M Return vs Nifty]]-AVERAGE(Table2[6M Return vs Nifty]))/_xlfn.STDEV.P(Table2[6M Return vs Nifty])</f>
        <v>-0.86849792089473976</v>
      </c>
      <c r="M584">
        <v>-2.2589687822445002</v>
      </c>
      <c r="N584">
        <f>(Table2[[#This Row],[1W Return vs Nifty]]-AVERAGE(Table2[1W Return vs Nifty]))/_xlfn.STDEV.P(Table2[1W Return vs Nifty])</f>
        <v>8.6235070522164795E-2</v>
      </c>
      <c r="O584">
        <v>250.11</v>
      </c>
      <c r="P584">
        <v>252.57414455358099</v>
      </c>
      <c r="Q584">
        <v>244.966962560479</v>
      </c>
      <c r="R584">
        <v>34.698945157805802</v>
      </c>
      <c r="S584" s="2">
        <f>(Table2[[#This Row],[Close Price]]-Table2[[#This Row],[20D EMA]])/Table2[[#This Row],[20D EMA]]</f>
        <v>-3.0626524329295208E-2</v>
      </c>
      <c r="T584" s="2">
        <f>(Table2[[#This Row],[Close Price]]-Table2[[#This Row],[50D EMA]])/Table2[[#This Row],[50D EMA]]</f>
        <v>-4.0083851700161939E-2</v>
      </c>
      <c r="U584" s="2">
        <f>(Table2[[#This Row],[Close Price]]-Table2[[#This Row],[200D EMA]])/Table2[[#This Row],[200D EMA]]</f>
        <v>-1.0274702082970114E-2</v>
      </c>
      <c r="V584">
        <v>0.88322829042597195</v>
      </c>
      <c r="W584">
        <v>239.4</v>
      </c>
      <c r="X584">
        <v>247</v>
      </c>
      <c r="Y584">
        <v>239.4</v>
      </c>
      <c r="Z584">
        <v>247</v>
      </c>
      <c r="AA584">
        <v>239.05</v>
      </c>
      <c r="AB584">
        <v>270.3</v>
      </c>
      <c r="AC584" s="2">
        <f>(Table2[[#This Row],[Close Price]]/Table2[[#This Row],[Day Low]])-1</f>
        <v>1.2740183792815385E-2</v>
      </c>
      <c r="AD584" s="2">
        <f>(Table2[[#This Row],[Day High]]/Table2[[#This Row],[Close Price]])-1</f>
        <v>1.8766756032171594E-2</v>
      </c>
      <c r="AE584" s="2">
        <f>(Table2[[#This Row],[Close Price]]/Table2[[#This Row],[Current Week Low]])-1</f>
        <v>1.2740183792815385E-2</v>
      </c>
      <c r="AF584" s="2">
        <f>(Table2[[#This Row],[Current Week High]]/Table2[[#This Row],[Close Price]])-1</f>
        <v>1.8766756032171594E-2</v>
      </c>
      <c r="AG584" s="2">
        <f>(Table2[[#This Row],[Close Price]]/Table2[[#This Row],[Current Month Low]])-1</f>
        <v>1.4222965906713902E-2</v>
      </c>
      <c r="AH584" s="2">
        <f>(Table2[[#This Row],[Current Month High]]/Table2[[#This Row],[Close Price]])-1</f>
        <v>0.11486904516395136</v>
      </c>
      <c r="AI584">
        <v>24.0255722829449</v>
      </c>
      <c r="AJ584">
        <v>15.9770389858885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-0.15</v>
      </c>
      <c r="AM584" t="s">
        <v>10506</v>
      </c>
      <c r="AN584">
        <v>-10.050000000000001</v>
      </c>
      <c r="AO584" t="s">
        <v>10506</v>
      </c>
      <c r="AP584">
        <v>1.3587864996943999E-2</v>
      </c>
      <c r="AQ584">
        <f>(Table2[[#This Row],[Sharpe Ratio]]-AVERAGE(Table2[Sharpe Ratio]))/_xlfn.STDEV.P(Table2[Sharpe Ratio])</f>
        <v>-0.39228969931658042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593</v>
      </c>
      <c r="AT584">
        <f>_xlfn.RANK.AVG(Table2[[#This Row],[6M Return vs Nifty Z-Score]],Table2[6M Return vs Nifty Z-Score])</f>
        <v>601</v>
      </c>
      <c r="AU584">
        <f>_xlfn.RANK.AVG(Table2[[#This Row],[Sharpe Ratio Z-Score]],Table2[Sharpe Ratio Z-Score])</f>
        <v>440</v>
      </c>
      <c r="AV584">
        <f>(Table2[[#This Row],[Rank 1Y]]+Table2[[#This Row],[Rank 6M]]+Table2[[#This Row],[Rank Sharpe]])/3</f>
        <v>544.66666666666663</v>
      </c>
    </row>
    <row r="585" spans="1:48" x14ac:dyDescent="0.3">
      <c r="A585" t="s">
        <v>2366</v>
      </c>
      <c r="B585" t="s">
        <v>2367</v>
      </c>
      <c r="C585" t="s">
        <v>10466</v>
      </c>
      <c r="D585" t="s">
        <v>291</v>
      </c>
      <c r="E585">
        <v>2052.4987850950001</v>
      </c>
      <c r="F585">
        <v>635.65</v>
      </c>
      <c r="G585">
        <v>20.068419976367899</v>
      </c>
      <c r="H585">
        <f>(Table2[[#This Row],[1Y Return vs Nifty]]-AVERAGE(Table2[1Y Return vs Nifty]))/_xlfn.STDEV.P(Table2[1Y Return vs Nifty])</f>
        <v>-0.26006596665893006</v>
      </c>
      <c r="I585">
        <v>0.43631035528904599</v>
      </c>
      <c r="J585">
        <f>(Table2[[#This Row],[1M Return vs Nifty]]-AVERAGE(Table2[1M Return vs Nifty]))/_xlfn.STDEV.P(Table2[1M Return vs Nifty])</f>
        <v>0.34119086621407868</v>
      </c>
      <c r="K585">
        <v>-18.736868473044201</v>
      </c>
      <c r="L585">
        <f>(Table2[[#This Row],[6M Return vs Nifty]]-AVERAGE(Table2[6M Return vs Nifty]))/_xlfn.STDEV.P(Table2[6M Return vs Nifty])</f>
        <v>-0.89548990597548905</v>
      </c>
      <c r="M585">
        <v>-1.3666739742626299</v>
      </c>
      <c r="N585">
        <f>(Table2[[#This Row],[1W Return vs Nifty]]-AVERAGE(Table2[1W Return vs Nifty]))/_xlfn.STDEV.P(Table2[1W Return vs Nifty])</f>
        <v>0.31103780318592616</v>
      </c>
      <c r="O585">
        <v>651.27</v>
      </c>
      <c r="P585">
        <v>632.41749359478399</v>
      </c>
      <c r="Q585">
        <v>623.86757126093505</v>
      </c>
      <c r="R585">
        <v>35.039273801611202</v>
      </c>
      <c r="S585" s="2">
        <f>(Table2[[#This Row],[Close Price]]-Table2[[#This Row],[20D EMA]])/Table2[[#This Row],[20D EMA]]</f>
        <v>-2.3983908363658706E-2</v>
      </c>
      <c r="T585" s="2">
        <f>(Table2[[#This Row],[Close Price]]-Table2[[#This Row],[50D EMA]])/Table2[[#This Row],[50D EMA]]</f>
        <v>5.1113488130155775E-3</v>
      </c>
      <c r="U585" s="2">
        <f>(Table2[[#This Row],[Close Price]]-Table2[[#This Row],[200D EMA]])/Table2[[#This Row],[200D EMA]]</f>
        <v>1.888610545223688E-2</v>
      </c>
      <c r="V585">
        <v>0.58764592585261999</v>
      </c>
      <c r="W585">
        <v>631.95000000000005</v>
      </c>
      <c r="X585">
        <v>652.85</v>
      </c>
      <c r="Y585">
        <v>631.95000000000005</v>
      </c>
      <c r="Z585">
        <v>652.85</v>
      </c>
      <c r="AA585">
        <v>604.79999999999995</v>
      </c>
      <c r="AB585">
        <v>705.95</v>
      </c>
      <c r="AC585" s="2">
        <f>(Table2[[#This Row],[Close Price]]/Table2[[#This Row],[Day Low]])-1</f>
        <v>5.8548935833531157E-3</v>
      </c>
      <c r="AD585" s="2">
        <f>(Table2[[#This Row],[Day High]]/Table2[[#This Row],[Close Price]])-1</f>
        <v>2.7058916070164418E-2</v>
      </c>
      <c r="AE585" s="2">
        <f>(Table2[[#This Row],[Close Price]]/Table2[[#This Row],[Current Week Low]])-1</f>
        <v>5.8548935833531157E-3</v>
      </c>
      <c r="AF585" s="2">
        <f>(Table2[[#This Row],[Current Week High]]/Table2[[#This Row],[Close Price]])-1</f>
        <v>2.7058916070164418E-2</v>
      </c>
      <c r="AG585" s="2">
        <f>(Table2[[#This Row],[Close Price]]/Table2[[#This Row],[Current Month Low]])-1</f>
        <v>5.1008597883597906E-2</v>
      </c>
      <c r="AH585" s="2">
        <f>(Table2[[#This Row],[Current Month High]]/Table2[[#This Row],[Close Price]])-1</f>
        <v>0.11059545347282329</v>
      </c>
      <c r="AI585">
        <v>20.8054747109258</v>
      </c>
      <c r="AJ585">
        <v>41.5228765445842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</v>
      </c>
      <c r="AM585" t="s">
        <v>10505</v>
      </c>
      <c r="AN585">
        <v>-6.21</v>
      </c>
      <c r="AO585" t="s">
        <v>10506</v>
      </c>
      <c r="AP585">
        <v>-6.2960061826642003E-2</v>
      </c>
      <c r="AQ585">
        <f>(Table2[[#This Row],[Sharpe Ratio]]-AVERAGE(Table2[Sharpe Ratio]))/_xlfn.STDEV.P(Table2[Sharpe Ratio])</f>
        <v>-1.2637037130060029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-1.7670309162404172</v>
      </c>
      <c r="AS585">
        <f>_xlfn.RANK.AVG(Table2[[#This Row],[1Y Return vs Nifty Z-Score]],Table2[1Y Return vs Nifty Z-Score])</f>
        <v>379</v>
      </c>
      <c r="AT585">
        <f>_xlfn.RANK.AVG(Table2[[#This Row],[6M Return vs Nifty Z-Score]],Table2[6M Return vs Nifty Z-Score])</f>
        <v>607</v>
      </c>
      <c r="AU585">
        <f>_xlfn.RANK.AVG(Table2[[#This Row],[Sharpe Ratio Z-Score]],Table2[Sharpe Ratio Z-Score])</f>
        <v>651</v>
      </c>
      <c r="AV585">
        <f>(Table2[[#This Row],[Rank 1Y]]+Table2[[#This Row],[Rank 6M]]+Table2[[#This Row],[Rank Sharpe]])/3</f>
        <v>545.66666666666663</v>
      </c>
    </row>
    <row r="586" spans="1:48" x14ac:dyDescent="0.3">
      <c r="A586" t="s">
        <v>470</v>
      </c>
      <c r="B586" t="s">
        <v>471</v>
      </c>
      <c r="C586" t="s">
        <v>628</v>
      </c>
      <c r="D586" t="s">
        <v>472</v>
      </c>
      <c r="E586">
        <v>44838.908096220002</v>
      </c>
      <c r="F586">
        <v>40200.300000000003</v>
      </c>
      <c r="G586">
        <v>-16.806461301030101</v>
      </c>
      <c r="H586">
        <f>(Table2[[#This Row],[1Y Return vs Nifty]]-AVERAGE(Table2[1Y Return vs Nifty]))/_xlfn.STDEV.P(Table2[1Y Return vs Nifty])</f>
        <v>-0.76298466228832462</v>
      </c>
      <c r="I586">
        <v>-1.9042638235568099</v>
      </c>
      <c r="J586">
        <f>(Table2[[#This Row],[1M Return vs Nifty]]-AVERAGE(Table2[1M Return vs Nifty]))/_xlfn.STDEV.P(Table2[1M Return vs Nifty])</f>
        <v>8.865455388641115E-2</v>
      </c>
      <c r="K586">
        <v>-3.8945674031416901</v>
      </c>
      <c r="L586">
        <f>(Table2[[#This Row],[6M Return vs Nifty]]-AVERAGE(Table2[6M Return vs Nifty]))/_xlfn.STDEV.P(Table2[6M Return vs Nifty])</f>
        <v>-0.40539293222084033</v>
      </c>
      <c r="M586">
        <v>2.5546575617774301</v>
      </c>
      <c r="N586">
        <f>(Table2[[#This Row],[1W Return vs Nifty]]-AVERAGE(Table2[1W Return vs Nifty]))/_xlfn.STDEV.P(Table2[1W Return vs Nifty])</f>
        <v>1.2989691876306748</v>
      </c>
      <c r="O586">
        <v>39621.08</v>
      </c>
      <c r="P586">
        <v>38467.828569608202</v>
      </c>
      <c r="Q586">
        <v>37597.988770286698</v>
      </c>
      <c r="R586">
        <v>56.2751831049654</v>
      </c>
      <c r="S586" s="2">
        <f>(Table2[[#This Row],[Close Price]]-Table2[[#This Row],[20D EMA]])/Table2[[#This Row],[20D EMA]]</f>
        <v>1.461898565107264E-2</v>
      </c>
      <c r="T586" s="2">
        <f>(Table2[[#This Row],[Close Price]]-Table2[[#This Row],[50D EMA]])/Table2[[#This Row],[50D EMA]]</f>
        <v>4.5036891730367984E-2</v>
      </c>
      <c r="U586" s="2">
        <f>(Table2[[#This Row],[Close Price]]-Table2[[#This Row],[200D EMA]])/Table2[[#This Row],[200D EMA]]</f>
        <v>6.9214107318684145E-2</v>
      </c>
      <c r="V586">
        <v>0.95649584870956905</v>
      </c>
      <c r="W586">
        <v>39538.949999999997</v>
      </c>
      <c r="X586">
        <v>40866</v>
      </c>
      <c r="Y586">
        <v>39538.949999999997</v>
      </c>
      <c r="Z586">
        <v>40866</v>
      </c>
      <c r="AA586">
        <v>38300</v>
      </c>
      <c r="AB586">
        <v>41350</v>
      </c>
      <c r="AC586" s="2">
        <f>(Table2[[#This Row],[Close Price]]/Table2[[#This Row],[Day Low]])-1</f>
        <v>1.6726544331602256E-2</v>
      </c>
      <c r="AD586" s="2">
        <f>(Table2[[#This Row],[Day High]]/Table2[[#This Row],[Close Price]])-1</f>
        <v>1.6559577913597634E-2</v>
      </c>
      <c r="AE586" s="2">
        <f>(Table2[[#This Row],[Close Price]]/Table2[[#This Row],[Current Week Low]])-1</f>
        <v>1.6726544331602256E-2</v>
      </c>
      <c r="AF586" s="2">
        <f>(Table2[[#This Row],[Current Week High]]/Table2[[#This Row],[Close Price]])-1</f>
        <v>1.6559577913597634E-2</v>
      </c>
      <c r="AG586" s="2">
        <f>(Table2[[#This Row],[Close Price]]/Table2[[#This Row],[Current Month Low]])-1</f>
        <v>4.9616187989556249E-2</v>
      </c>
      <c r="AH586" s="2">
        <f>(Table2[[#This Row],[Current Month High]]/Table2[[#This Row],[Close Price]])-1</f>
        <v>2.859928906003173E-2</v>
      </c>
      <c r="AI586">
        <v>6.67830837083305</v>
      </c>
      <c r="AJ586">
        <v>21.561049953054098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0.05</v>
      </c>
      <c r="AM586" t="s">
        <v>10507</v>
      </c>
      <c r="AN586">
        <v>4.7</v>
      </c>
      <c r="AO586" t="s">
        <v>10507</v>
      </c>
      <c r="AP586">
        <v>-2.4402121062421001E-2</v>
      </c>
      <c r="AQ586">
        <f>(Table2[[#This Row],[Sharpe Ratio]]-AVERAGE(Table2[Sharpe Ratio]))/_xlfn.STDEV.P(Table2[Sharpe Ratio])</f>
        <v>-0.82476393612107246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-0.60551778911315135</v>
      </c>
      <c r="AS586">
        <f>_xlfn.RANK.AVG(Table2[[#This Row],[1Y Return vs Nifty Z-Score]],Table2[1Y Return vs Nifty Z-Score])</f>
        <v>605</v>
      </c>
      <c r="AT586">
        <f>_xlfn.RANK.AVG(Table2[[#This Row],[6M Return vs Nifty Z-Score]],Table2[6M Return vs Nifty Z-Score])</f>
        <v>455</v>
      </c>
      <c r="AU586">
        <f>_xlfn.RANK.AVG(Table2[[#This Row],[Sharpe Ratio Z-Score]],Table2[Sharpe Ratio Z-Score])</f>
        <v>579</v>
      </c>
      <c r="AV586">
        <f>(Table2[[#This Row],[Rank 1Y]]+Table2[[#This Row],[Rank 6M]]+Table2[[#This Row],[Rank Sharpe]])/3</f>
        <v>546.33333333333337</v>
      </c>
    </row>
    <row r="587" spans="1:48" x14ac:dyDescent="0.3">
      <c r="A587" t="s">
        <v>1613</v>
      </c>
      <c r="B587" t="s">
        <v>1614</v>
      </c>
      <c r="C587" t="s">
        <v>10475</v>
      </c>
      <c r="D587" t="s">
        <v>271</v>
      </c>
      <c r="E587">
        <v>5175.5461832999999</v>
      </c>
      <c r="F587">
        <v>540.5</v>
      </c>
      <c r="G587">
        <v>-18.655188639048699</v>
      </c>
      <c r="H587">
        <f>(Table2[[#This Row],[1Y Return vs Nifty]]-AVERAGE(Table2[1Y Return vs Nifty]))/_xlfn.STDEV.P(Table2[1Y Return vs Nifty])</f>
        <v>-0.78819856153904833</v>
      </c>
      <c r="I587">
        <v>-10.379084915174101</v>
      </c>
      <c r="J587">
        <f>(Table2[[#This Row],[1M Return vs Nifty]]-AVERAGE(Table2[1M Return vs Nifty]))/_xlfn.STDEV.P(Table2[1M Return vs Nifty])</f>
        <v>-0.82573648975447345</v>
      </c>
      <c r="K587">
        <v>-19.091025352198201</v>
      </c>
      <c r="L587">
        <f>(Table2[[#This Row],[6M Return vs Nifty]]-AVERAGE(Table2[6M Return vs Nifty]))/_xlfn.STDEV.P(Table2[6M Return vs Nifty])</f>
        <v>-0.907184266161979</v>
      </c>
      <c r="M587">
        <v>-6.2746903387621202</v>
      </c>
      <c r="N587">
        <f>(Table2[[#This Row],[1W Return vs Nifty]]-AVERAGE(Table2[1W Return vs Nifty]))/_xlfn.STDEV.P(Table2[1W Return vs Nifty])</f>
        <v>-0.92547672186593599</v>
      </c>
      <c r="O587">
        <v>546.36</v>
      </c>
      <c r="P587">
        <v>534.35520925644698</v>
      </c>
      <c r="Q587">
        <v>530.24378754936697</v>
      </c>
      <c r="R587">
        <v>44.606822798019799</v>
      </c>
      <c r="S587" s="2">
        <f>(Table2[[#This Row],[Close Price]]-Table2[[#This Row],[20D EMA]])/Table2[[#This Row],[20D EMA]]</f>
        <v>-1.0725528955267613E-2</v>
      </c>
      <c r="T587" s="2">
        <f>(Table2[[#This Row],[Close Price]]-Table2[[#This Row],[50D EMA]])/Table2[[#This Row],[50D EMA]]</f>
        <v>1.149944949933859E-2</v>
      </c>
      <c r="U587" s="2">
        <f>(Table2[[#This Row],[Close Price]]-Table2[[#This Row],[200D EMA]])/Table2[[#This Row],[200D EMA]]</f>
        <v>1.9342447175164972E-2</v>
      </c>
      <c r="V587">
        <v>1.0156755862287601</v>
      </c>
      <c r="W587">
        <v>521</v>
      </c>
      <c r="X587">
        <v>547.15</v>
      </c>
      <c r="Y587">
        <v>521</v>
      </c>
      <c r="Z587">
        <v>547.15</v>
      </c>
      <c r="AA587">
        <v>521</v>
      </c>
      <c r="AB587">
        <v>580</v>
      </c>
      <c r="AC587" s="2">
        <f>(Table2[[#This Row],[Close Price]]/Table2[[#This Row],[Day Low]])-1</f>
        <v>3.7428023032629598E-2</v>
      </c>
      <c r="AD587" s="2">
        <f>(Table2[[#This Row],[Day High]]/Table2[[#This Row],[Close Price]])-1</f>
        <v>1.2303422756706706E-2</v>
      </c>
      <c r="AE587" s="2">
        <f>(Table2[[#This Row],[Close Price]]/Table2[[#This Row],[Current Week Low]])-1</f>
        <v>3.7428023032629598E-2</v>
      </c>
      <c r="AF587" s="2">
        <f>(Table2[[#This Row],[Current Week High]]/Table2[[#This Row],[Close Price]])-1</f>
        <v>1.2303422756706706E-2</v>
      </c>
      <c r="AG587" s="2">
        <f>(Table2[[#This Row],[Close Price]]/Table2[[#This Row],[Current Month Low]])-1</f>
        <v>3.7428023032629598E-2</v>
      </c>
      <c r="AH587" s="2">
        <f>(Table2[[#This Row],[Current Month High]]/Table2[[#This Row],[Close Price]])-1</f>
        <v>7.3080481036077671E-2</v>
      </c>
      <c r="AI587">
        <v>22.0906567992599</v>
      </c>
      <c r="AJ587">
        <v>24.267157144499301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0.01</v>
      </c>
      <c r="AM587" t="s">
        <v>10507</v>
      </c>
      <c r="AN587">
        <v>-4.5599999999999996</v>
      </c>
      <c r="AO587" t="s">
        <v>10506</v>
      </c>
      <c r="AP587">
        <v>2.0679297631475999E-2</v>
      </c>
      <c r="AQ587">
        <f>(Table2[[#This Row],[Sharpe Ratio]]-AVERAGE(Table2[Sharpe Ratio]))/_xlfn.STDEV.P(Table2[Sharpe Ratio])</f>
        <v>-0.31156153290774657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-3.7581575722291833</v>
      </c>
      <c r="AS587">
        <f>_xlfn.RANK.AVG(Table2[[#This Row],[1Y Return vs Nifty Z-Score]],Table2[1Y Return vs Nifty Z-Score])</f>
        <v>612</v>
      </c>
      <c r="AT587">
        <f>_xlfn.RANK.AVG(Table2[[#This Row],[6M Return vs Nifty Z-Score]],Table2[6M Return vs Nifty Z-Score])</f>
        <v>609</v>
      </c>
      <c r="AU587">
        <f>_xlfn.RANK.AVG(Table2[[#This Row],[Sharpe Ratio Z-Score]],Table2[Sharpe Ratio Z-Score])</f>
        <v>419</v>
      </c>
      <c r="AV587">
        <f>(Table2[[#This Row],[Rank 1Y]]+Table2[[#This Row],[Rank 6M]]+Table2[[#This Row],[Rank Sharpe]])/3</f>
        <v>546.66666666666663</v>
      </c>
    </row>
    <row r="588" spans="1:48" x14ac:dyDescent="0.3">
      <c r="A588" t="s">
        <v>722</v>
      </c>
      <c r="B588" t="s">
        <v>723</v>
      </c>
      <c r="C588" t="s">
        <v>10473</v>
      </c>
      <c r="D588" t="s">
        <v>724</v>
      </c>
      <c r="E588">
        <v>22127.348202000001</v>
      </c>
      <c r="F588">
        <v>1389.4</v>
      </c>
      <c r="G588">
        <v>-26.462648487034301</v>
      </c>
      <c r="H588">
        <f>(Table2[[#This Row],[1Y Return vs Nifty]]-AVERAGE(Table2[1Y Return vs Nifty]))/_xlfn.STDEV.P(Table2[1Y Return vs Nifty])</f>
        <v>-0.89468073549887328</v>
      </c>
      <c r="I588">
        <v>-3.9098488866987799</v>
      </c>
      <c r="J588">
        <f>(Table2[[#This Row],[1M Return vs Nifty]]-AVERAGE(Table2[1M Return vs Nifty]))/_xlfn.STDEV.P(Table2[1M Return vs Nifty])</f>
        <v>-0.12773809902881228</v>
      </c>
      <c r="K588">
        <v>-9.6317524261705199</v>
      </c>
      <c r="L588">
        <f>(Table2[[#This Row],[6M Return vs Nifty]]-AVERAGE(Table2[6M Return vs Nifty]))/_xlfn.STDEV.P(Table2[6M Return vs Nifty])</f>
        <v>-0.59483640223363354</v>
      </c>
      <c r="M588">
        <v>-1.1093097323972601</v>
      </c>
      <c r="N588">
        <f>(Table2[[#This Row],[1W Return vs Nifty]]-AVERAGE(Table2[1W Return vs Nifty]))/_xlfn.STDEV.P(Table2[1W Return vs Nifty])</f>
        <v>0.37587756729049088</v>
      </c>
      <c r="O588">
        <v>1393.93</v>
      </c>
      <c r="P588">
        <v>1346.9151420600799</v>
      </c>
      <c r="Q588">
        <v>1293.66912853848</v>
      </c>
      <c r="R588">
        <v>46.144398285442499</v>
      </c>
      <c r="S588" s="2">
        <f>(Table2[[#This Row],[Close Price]]-Table2[[#This Row],[20D EMA]])/Table2[[#This Row],[20D EMA]]</f>
        <v>-3.2498045095521099E-3</v>
      </c>
      <c r="T588" s="2">
        <f>(Table2[[#This Row],[Close Price]]-Table2[[#This Row],[50D EMA]])/Table2[[#This Row],[50D EMA]]</f>
        <v>3.1542341913938565E-2</v>
      </c>
      <c r="U588" s="2">
        <f>(Table2[[#This Row],[Close Price]]-Table2[[#This Row],[200D EMA]])/Table2[[#This Row],[200D EMA]]</f>
        <v>7.3999502152201677E-2</v>
      </c>
      <c r="V588">
        <v>0.76172689950540895</v>
      </c>
      <c r="W588">
        <v>1341.05</v>
      </c>
      <c r="X588">
        <v>1394.9</v>
      </c>
      <c r="Y588">
        <v>1341.05</v>
      </c>
      <c r="Z588">
        <v>1394.9</v>
      </c>
      <c r="AA588">
        <v>1340.45</v>
      </c>
      <c r="AB588">
        <v>1520</v>
      </c>
      <c r="AC588" s="2">
        <f>(Table2[[#This Row],[Close Price]]/Table2[[#This Row],[Day Low]])-1</f>
        <v>3.6053838410201156E-2</v>
      </c>
      <c r="AD588" s="2">
        <f>(Table2[[#This Row],[Day High]]/Table2[[#This Row],[Close Price]])-1</f>
        <v>3.9585432560818035E-3</v>
      </c>
      <c r="AE588" s="2">
        <f>(Table2[[#This Row],[Close Price]]/Table2[[#This Row],[Current Week Low]])-1</f>
        <v>3.6053838410201156E-2</v>
      </c>
      <c r="AF588" s="2">
        <f>(Table2[[#This Row],[Current Week High]]/Table2[[#This Row],[Close Price]])-1</f>
        <v>3.9585432560818035E-3</v>
      </c>
      <c r="AG588" s="2">
        <f>(Table2[[#This Row],[Close Price]]/Table2[[#This Row],[Current Month Low]])-1</f>
        <v>3.6517587377373317E-2</v>
      </c>
      <c r="AH588" s="2">
        <f>(Table2[[#This Row],[Current Month High]]/Table2[[#This Row],[Close Price]])-1</f>
        <v>9.3997408953504946E-2</v>
      </c>
      <c r="AI588">
        <v>9.6732402475888808</v>
      </c>
      <c r="AJ588">
        <v>25.131715224929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0.09</v>
      </c>
      <c r="AM588" t="s">
        <v>10507</v>
      </c>
      <c r="AN588">
        <v>-6.39</v>
      </c>
      <c r="AO588" t="s">
        <v>10506</v>
      </c>
      <c r="AP588">
        <v>1.8133574391199999E-3</v>
      </c>
      <c r="AQ588">
        <f>(Table2[[#This Row],[Sharpe Ratio]]-AVERAGE(Table2[Sharpe Ratio]))/_xlfn.STDEV.P(Table2[Sharpe Ratio])</f>
        <v>-0.52632952659794308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-1.7677071960687714</v>
      </c>
      <c r="AS588">
        <f>_xlfn.RANK.AVG(Table2[[#This Row],[1Y Return vs Nifty Z-Score]],Table2[1Y Return vs Nifty Z-Score])</f>
        <v>642</v>
      </c>
      <c r="AT588">
        <f>_xlfn.RANK.AVG(Table2[[#This Row],[6M Return vs Nifty Z-Score]],Table2[6M Return vs Nifty Z-Score])</f>
        <v>520</v>
      </c>
      <c r="AU588">
        <f>_xlfn.RANK.AVG(Table2[[#This Row],[Sharpe Ratio Z-Score]],Table2[Sharpe Ratio Z-Score])</f>
        <v>479</v>
      </c>
      <c r="AV588">
        <f>(Table2[[#This Row],[Rank 1Y]]+Table2[[#This Row],[Rank 6M]]+Table2[[#This Row],[Rank Sharpe]])/3</f>
        <v>547</v>
      </c>
    </row>
    <row r="589" spans="1:48" x14ac:dyDescent="0.3">
      <c r="A589" t="s">
        <v>348</v>
      </c>
      <c r="B589" t="s">
        <v>349</v>
      </c>
      <c r="C589" t="s">
        <v>10475</v>
      </c>
      <c r="D589" t="s">
        <v>170</v>
      </c>
      <c r="E589">
        <v>70180.059442875005</v>
      </c>
      <c r="F589">
        <v>2367.5500000000002</v>
      </c>
      <c r="G589">
        <v>-13.720144818903499</v>
      </c>
      <c r="H589">
        <f>(Table2[[#This Row],[1Y Return vs Nifty]]-AVERAGE(Table2[1Y Return vs Nifty]))/_xlfn.STDEV.P(Table2[1Y Return vs Nifty])</f>
        <v>-0.72089188244141034</v>
      </c>
      <c r="I589">
        <v>-8.8137639873247302</v>
      </c>
      <c r="J589">
        <f>(Table2[[#This Row],[1M Return vs Nifty]]-AVERAGE(Table2[1M Return vs Nifty]))/_xlfn.STDEV.P(Table2[1M Return vs Nifty])</f>
        <v>-0.65684614724743662</v>
      </c>
      <c r="K589">
        <v>-8.5817026553796598</v>
      </c>
      <c r="L589">
        <f>(Table2[[#This Row],[6M Return vs Nifty]]-AVERAGE(Table2[6M Return vs Nifty]))/_xlfn.STDEV.P(Table2[6M Return vs Nifty])</f>
        <v>-0.56016346220010105</v>
      </c>
      <c r="M589">
        <v>-1.9952508413715999</v>
      </c>
      <c r="N589">
        <f>(Table2[[#This Row],[1W Return vs Nifty]]-AVERAGE(Table2[1W Return vs Nifty]))/_xlfn.STDEV.P(Table2[1W Return vs Nifty])</f>
        <v>0.15267557116205283</v>
      </c>
      <c r="O589">
        <v>2387.65</v>
      </c>
      <c r="P589">
        <v>2390.3569184327198</v>
      </c>
      <c r="Q589">
        <v>2387.99778968187</v>
      </c>
      <c r="R589">
        <v>43.128409393660597</v>
      </c>
      <c r="S589" s="2">
        <f>(Table2[[#This Row],[Close Price]]-Table2[[#This Row],[20D EMA]])/Table2[[#This Row],[20D EMA]]</f>
        <v>-8.4183192678993612E-3</v>
      </c>
      <c r="T589" s="2">
        <f>(Table2[[#This Row],[Close Price]]-Table2[[#This Row],[50D EMA]])/Table2[[#This Row],[50D EMA]]</f>
        <v>-9.5412188267153739E-3</v>
      </c>
      <c r="U589" s="2">
        <f>(Table2[[#This Row],[Close Price]]-Table2[[#This Row],[200D EMA]])/Table2[[#This Row],[200D EMA]]</f>
        <v>-8.562733923046845E-3</v>
      </c>
      <c r="V589">
        <v>0.68184910220019201</v>
      </c>
      <c r="W589">
        <v>2309.3000000000002</v>
      </c>
      <c r="X589">
        <v>2375</v>
      </c>
      <c r="Y589">
        <v>2309.3000000000002</v>
      </c>
      <c r="Z589">
        <v>2375</v>
      </c>
      <c r="AA589">
        <v>2309.3000000000002</v>
      </c>
      <c r="AB589">
        <v>2471</v>
      </c>
      <c r="AC589" s="2">
        <f>(Table2[[#This Row],[Close Price]]/Table2[[#This Row],[Day Low]])-1</f>
        <v>2.5224093881262677E-2</v>
      </c>
      <c r="AD589" s="2">
        <f>(Table2[[#This Row],[Day High]]/Table2[[#This Row],[Close Price]])-1</f>
        <v>3.1467128466136085E-3</v>
      </c>
      <c r="AE589" s="2">
        <f>(Table2[[#This Row],[Close Price]]/Table2[[#This Row],[Current Week Low]])-1</f>
        <v>2.5224093881262677E-2</v>
      </c>
      <c r="AF589" s="2">
        <f>(Table2[[#This Row],[Current Week High]]/Table2[[#This Row],[Close Price]])-1</f>
        <v>3.1467128466136085E-3</v>
      </c>
      <c r="AG589" s="2">
        <f>(Table2[[#This Row],[Close Price]]/Table2[[#This Row],[Current Month Low]])-1</f>
        <v>2.5224093881262677E-2</v>
      </c>
      <c r="AH589" s="2">
        <f>(Table2[[#This Row],[Current Month High]]/Table2[[#This Row],[Close Price]])-1</f>
        <v>4.3694958923781835E-2</v>
      </c>
      <c r="AI589">
        <v>13.7864036662372</v>
      </c>
      <c r="AJ589">
        <v>16.056372549019599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-0.15</v>
      </c>
      <c r="AM589" t="s">
        <v>10506</v>
      </c>
      <c r="AN589">
        <v>-0.59</v>
      </c>
      <c r="AO589" t="s">
        <v>10506</v>
      </c>
      <c r="AP589">
        <v>-1.0699373326478001E-2</v>
      </c>
      <c r="AQ589">
        <f>(Table2[[#This Row],[Sharpe Ratio]]-AVERAGE(Table2[Sharpe Ratio]))/_xlfn.STDEV.P(Table2[Sharpe Ratio])</f>
        <v>-0.66877321372475362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582</v>
      </c>
      <c r="AT589">
        <f>_xlfn.RANK.AVG(Table2[[#This Row],[6M Return vs Nifty Z-Score]],Table2[6M Return vs Nifty Z-Score])</f>
        <v>509</v>
      </c>
      <c r="AU589">
        <f>_xlfn.RANK.AVG(Table2[[#This Row],[Sharpe Ratio Z-Score]],Table2[Sharpe Ratio Z-Score])</f>
        <v>554</v>
      </c>
      <c r="AV589">
        <f>(Table2[[#This Row],[Rank 1Y]]+Table2[[#This Row],[Rank 6M]]+Table2[[#This Row],[Rank Sharpe]])/3</f>
        <v>548.33333333333337</v>
      </c>
    </row>
    <row r="590" spans="1:48" x14ac:dyDescent="0.3">
      <c r="A590" t="s">
        <v>743</v>
      </c>
      <c r="B590" t="s">
        <v>744</v>
      </c>
      <c r="C590" t="s">
        <v>10471</v>
      </c>
      <c r="D590" t="s">
        <v>527</v>
      </c>
      <c r="E590">
        <v>21254.01713036</v>
      </c>
      <c r="F590">
        <v>176.2</v>
      </c>
      <c r="G590">
        <v>-34.001016152880098</v>
      </c>
      <c r="H590">
        <f>(Table2[[#This Row],[1Y Return vs Nifty]]-AVERAGE(Table2[1Y Return vs Nifty]))/_xlfn.STDEV.P(Table2[1Y Return vs Nifty])</f>
        <v>-0.99749289115470019</v>
      </c>
      <c r="I590">
        <v>-1.8219629435785301</v>
      </c>
      <c r="J590">
        <f>(Table2[[#This Row],[1M Return vs Nifty]]-AVERAGE(Table2[1M Return vs Nifty]))/_xlfn.STDEV.P(Table2[1M Return vs Nifty])</f>
        <v>9.7534409487178911E-2</v>
      </c>
      <c r="K590">
        <v>-13.5034470508214</v>
      </c>
      <c r="L590">
        <f>(Table2[[#This Row],[6M Return vs Nifty]]-AVERAGE(Table2[6M Return vs Nifty]))/_xlfn.STDEV.P(Table2[6M Return vs Nifty])</f>
        <v>-0.72268085235675716</v>
      </c>
      <c r="M590">
        <v>7.0913635879796901</v>
      </c>
      <c r="N590">
        <f>(Table2[[#This Row],[1W Return vs Nifty]]-AVERAGE(Table2[1W Return vs Nifty]))/_xlfn.STDEV.P(Table2[1W Return vs Nifty])</f>
        <v>2.44193662715784</v>
      </c>
      <c r="O590">
        <v>169.32</v>
      </c>
      <c r="P590">
        <v>166.343304447581</v>
      </c>
      <c r="Q590">
        <v>169.964235647886</v>
      </c>
      <c r="R590">
        <v>72.642962357031706</v>
      </c>
      <c r="S590" s="2">
        <f>(Table2[[#This Row],[Close Price]]-Table2[[#This Row],[20D EMA]])/Table2[[#This Row],[20D EMA]]</f>
        <v>4.0633120718166757E-2</v>
      </c>
      <c r="T590" s="2">
        <f>(Table2[[#This Row],[Close Price]]-Table2[[#This Row],[50D EMA]])/Table2[[#This Row],[50D EMA]]</f>
        <v>5.9255138553082419E-2</v>
      </c>
      <c r="U590" s="2">
        <f>(Table2[[#This Row],[Close Price]]-Table2[[#This Row],[200D EMA]])/Table2[[#This Row],[200D EMA]]</f>
        <v>3.668868528925455E-2</v>
      </c>
      <c r="V590">
        <v>1.1798849566674301</v>
      </c>
      <c r="W590">
        <v>172.12</v>
      </c>
      <c r="X590">
        <v>179.85</v>
      </c>
      <c r="Y590">
        <v>172.12</v>
      </c>
      <c r="Z590">
        <v>179.85</v>
      </c>
      <c r="AA590">
        <v>161.5</v>
      </c>
      <c r="AB590">
        <v>179.85</v>
      </c>
      <c r="AC590" s="2">
        <f>(Table2[[#This Row],[Close Price]]/Table2[[#This Row],[Day Low]])-1</f>
        <v>2.3704392284452647E-2</v>
      </c>
      <c r="AD590" s="2">
        <f>(Table2[[#This Row],[Day High]]/Table2[[#This Row],[Close Price]])-1</f>
        <v>2.0715096481271233E-2</v>
      </c>
      <c r="AE590" s="2">
        <f>(Table2[[#This Row],[Close Price]]/Table2[[#This Row],[Current Week Low]])-1</f>
        <v>2.3704392284452647E-2</v>
      </c>
      <c r="AF590" s="2">
        <f>(Table2[[#This Row],[Current Week High]]/Table2[[#This Row],[Close Price]])-1</f>
        <v>2.0715096481271233E-2</v>
      </c>
      <c r="AG590" s="2">
        <f>(Table2[[#This Row],[Close Price]]/Table2[[#This Row],[Current Month Low]])-1</f>
        <v>9.1021671826625239E-2</v>
      </c>
      <c r="AH590" s="2">
        <f>(Table2[[#This Row],[Current Month High]]/Table2[[#This Row],[Close Price]])-1</f>
        <v>2.0715096481271233E-2</v>
      </c>
      <c r="AI590">
        <v>29.114642451759298</v>
      </c>
      <c r="AJ590">
        <v>23.866432337433999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10506</v>
      </c>
      <c r="AN590">
        <v>4.88</v>
      </c>
      <c r="AO590" t="s">
        <v>10507</v>
      </c>
      <c r="AP590">
        <v>2.6051265112160001E-2</v>
      </c>
      <c r="AQ590">
        <f>(Table2[[#This Row],[Sharpe Ratio]]-AVERAGE(Table2[Sharpe Ratio]))/_xlfn.STDEV.P(Table2[Sharpe Ratio])</f>
        <v>-0.2504075874254566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680</v>
      </c>
      <c r="AT590">
        <f>_xlfn.RANK.AVG(Table2[[#This Row],[6M Return vs Nifty Z-Score]],Table2[6M Return vs Nifty Z-Score])</f>
        <v>561</v>
      </c>
      <c r="AU590">
        <f>_xlfn.RANK.AVG(Table2[[#This Row],[Sharpe Ratio Z-Score]],Table2[Sharpe Ratio Z-Score])</f>
        <v>405</v>
      </c>
      <c r="AV590">
        <f>(Table2[[#This Row],[Rank 1Y]]+Table2[[#This Row],[Rank 6M]]+Table2[[#This Row],[Rank Sharpe]])/3</f>
        <v>548.66666666666663</v>
      </c>
    </row>
    <row r="591" spans="1:48" x14ac:dyDescent="0.3">
      <c r="A591" t="s">
        <v>239</v>
      </c>
      <c r="B591" t="s">
        <v>240</v>
      </c>
      <c r="C591" t="s">
        <v>10461</v>
      </c>
      <c r="D591" t="s">
        <v>24</v>
      </c>
      <c r="E591">
        <v>110843.7172117</v>
      </c>
      <c r="F591">
        <v>1423.4</v>
      </c>
      <c r="G591">
        <v>-24.985618333268501</v>
      </c>
      <c r="H591">
        <f>(Table2[[#This Row],[1Y Return vs Nifty]]-AVERAGE(Table2[1Y Return vs Nifty]))/_xlfn.STDEV.P(Table2[1Y Return vs Nifty])</f>
        <v>-0.87453623461901597</v>
      </c>
      <c r="I591">
        <v>-9.3564040123405299</v>
      </c>
      <c r="J591">
        <f>(Table2[[#This Row],[1M Return vs Nifty]]-AVERAGE(Table2[1M Return vs Nifty]))/_xlfn.STDEV.P(Table2[1M Return vs Nifty])</f>
        <v>-0.71539430695859618</v>
      </c>
      <c r="K591">
        <v>-14.886418227525599</v>
      </c>
      <c r="L591">
        <f>(Table2[[#This Row],[6M Return vs Nifty]]-AVERAGE(Table2[6M Return vs Nifty]))/_xlfn.STDEV.P(Table2[6M Return vs Nifty])</f>
        <v>-0.76834695125210084</v>
      </c>
      <c r="M591">
        <v>-0.29902129417672002</v>
      </c>
      <c r="N591">
        <f>(Table2[[#This Row],[1W Return vs Nifty]]-AVERAGE(Table2[1W Return vs Nifty]))/_xlfn.STDEV.P(Table2[1W Return vs Nifty])</f>
        <v>0.58001980092044358</v>
      </c>
      <c r="O591">
        <v>1449.42</v>
      </c>
      <c r="P591">
        <v>1463.08496699642</v>
      </c>
      <c r="Q591">
        <v>1458.6677327387499</v>
      </c>
      <c r="R591">
        <v>35.7355489639843</v>
      </c>
      <c r="S591" s="2">
        <f>(Table2[[#This Row],[Close Price]]-Table2[[#This Row],[20D EMA]])/Table2[[#This Row],[20D EMA]]</f>
        <v>-1.7952008389562707E-2</v>
      </c>
      <c r="T591" s="2">
        <f>(Table2[[#This Row],[Close Price]]-Table2[[#This Row],[50D EMA]])/Table2[[#This Row],[50D EMA]]</f>
        <v>-2.7124171112146368E-2</v>
      </c>
      <c r="U591" s="2">
        <f>(Table2[[#This Row],[Close Price]]-Table2[[#This Row],[200D EMA]])/Table2[[#This Row],[200D EMA]]</f>
        <v>-2.4178044078984468E-2</v>
      </c>
      <c r="V591">
        <v>0.79989575016139502</v>
      </c>
      <c r="W591">
        <v>1409.6</v>
      </c>
      <c r="X591">
        <v>1429.95</v>
      </c>
      <c r="Y591">
        <v>1409.6</v>
      </c>
      <c r="Z591">
        <v>1429.95</v>
      </c>
      <c r="AA591">
        <v>1409.6</v>
      </c>
      <c r="AB591">
        <v>1469</v>
      </c>
      <c r="AC591" s="2">
        <f>(Table2[[#This Row],[Close Price]]/Table2[[#This Row],[Day Low]])-1</f>
        <v>9.7900113507378705E-3</v>
      </c>
      <c r="AD591" s="2">
        <f>(Table2[[#This Row],[Day High]]/Table2[[#This Row],[Close Price]])-1</f>
        <v>4.6016580019669906E-3</v>
      </c>
      <c r="AE591" s="2">
        <f>(Table2[[#This Row],[Close Price]]/Table2[[#This Row],[Current Week Low]])-1</f>
        <v>9.7900113507378705E-3</v>
      </c>
      <c r="AF591" s="2">
        <f>(Table2[[#This Row],[Current Week High]]/Table2[[#This Row],[Close Price]])-1</f>
        <v>4.6016580019669906E-3</v>
      </c>
      <c r="AG591" s="2">
        <f>(Table2[[#This Row],[Close Price]]/Table2[[#This Row],[Current Month Low]])-1</f>
        <v>9.7900113507378705E-3</v>
      </c>
      <c r="AH591" s="2">
        <f>(Table2[[#This Row],[Current Month High]]/Table2[[#This Row],[Close Price]])-1</f>
        <v>3.2035970212167975E-2</v>
      </c>
      <c r="AI591">
        <v>19.045946325698999</v>
      </c>
      <c r="AJ591">
        <v>5.1216720209741302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-0.11</v>
      </c>
      <c r="AM591" t="s">
        <v>10506</v>
      </c>
      <c r="AN591">
        <v>-2.21</v>
      </c>
      <c r="AO591" t="s">
        <v>10506</v>
      </c>
      <c r="AP591">
        <v>1.1307175865527999E-2</v>
      </c>
      <c r="AQ591">
        <f>(Table2[[#This Row],[Sharpe Ratio]]-AVERAGE(Table2[Sharpe Ratio]))/_xlfn.STDEV.P(Table2[Sharpe Ratio])</f>
        <v>-0.4182528383910758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633</v>
      </c>
      <c r="AT591">
        <f>_xlfn.RANK.AVG(Table2[[#This Row],[6M Return vs Nifty Z-Score]],Table2[6M Return vs Nifty Z-Score])</f>
        <v>573</v>
      </c>
      <c r="AU591">
        <f>_xlfn.RANK.AVG(Table2[[#This Row],[Sharpe Ratio Z-Score]],Table2[Sharpe Ratio Z-Score])</f>
        <v>447</v>
      </c>
      <c r="AV591">
        <f>(Table2[[#This Row],[Rank 1Y]]+Table2[[#This Row],[Rank 6M]]+Table2[[#This Row],[Rank Sharpe]])/3</f>
        <v>551</v>
      </c>
    </row>
    <row r="592" spans="1:48" x14ac:dyDescent="0.3">
      <c r="A592" t="s">
        <v>1921</v>
      </c>
      <c r="B592" t="s">
        <v>1922</v>
      </c>
      <c r="C592" t="s">
        <v>10468</v>
      </c>
      <c r="D592" t="s">
        <v>132</v>
      </c>
      <c r="E592">
        <v>3393.8244989999998</v>
      </c>
      <c r="F592">
        <v>1165.8</v>
      </c>
      <c r="G592">
        <v>-17.135501320247201</v>
      </c>
      <c r="H592">
        <f>(Table2[[#This Row],[1Y Return vs Nifty]]-AVERAGE(Table2[1Y Return vs Nifty]))/_xlfn.STDEV.P(Table2[1Y Return vs Nifty])</f>
        <v>-0.76747228018815394</v>
      </c>
      <c r="I592">
        <v>-9.8323566837444591</v>
      </c>
      <c r="J592">
        <f>(Table2[[#This Row],[1M Return vs Nifty]]-AVERAGE(Table2[1M Return vs Nifty]))/_xlfn.STDEV.P(Table2[1M Return vs Nifty])</f>
        <v>-0.76674723290521973</v>
      </c>
      <c r="K592">
        <v>-4.5465870866287803</v>
      </c>
      <c r="L592">
        <f>(Table2[[#This Row],[6M Return vs Nifty]]-AVERAGE(Table2[6M Return vs Nifty]))/_xlfn.STDEV.P(Table2[6M Return vs Nifty])</f>
        <v>-0.42692280634214363</v>
      </c>
      <c r="M592">
        <v>-4.6139407294465604</v>
      </c>
      <c r="N592">
        <f>(Table2[[#This Row],[1W Return vs Nifty]]-AVERAGE(Table2[1W Return vs Nifty]))/_xlfn.STDEV.P(Table2[1W Return vs Nifty])</f>
        <v>-0.50707122728639398</v>
      </c>
      <c r="O592">
        <v>1211.32</v>
      </c>
      <c r="P592">
        <v>1205.3997758252599</v>
      </c>
      <c r="Q592">
        <v>1138.8742995468001</v>
      </c>
      <c r="R592">
        <v>29.8350858406728</v>
      </c>
      <c r="S592" s="2">
        <f>(Table2[[#This Row],[Close Price]]-Table2[[#This Row],[20D EMA]])/Table2[[#This Row],[20D EMA]]</f>
        <v>-3.7578839612984166E-2</v>
      </c>
      <c r="T592" s="2">
        <f>(Table2[[#This Row],[Close Price]]-Table2[[#This Row],[50D EMA]])/Table2[[#This Row],[50D EMA]]</f>
        <v>-3.2851985390613264E-2</v>
      </c>
      <c r="U592" s="2">
        <f>(Table2[[#This Row],[Close Price]]-Table2[[#This Row],[200D EMA]])/Table2[[#This Row],[200D EMA]]</f>
        <v>2.3642381309258251E-2</v>
      </c>
      <c r="V592">
        <v>0.48912574897168398</v>
      </c>
      <c r="W592">
        <v>1149.05</v>
      </c>
      <c r="X592">
        <v>1180.05</v>
      </c>
      <c r="Y592">
        <v>1149.05</v>
      </c>
      <c r="Z592">
        <v>1180.05</v>
      </c>
      <c r="AA592">
        <v>1149.05</v>
      </c>
      <c r="AB592">
        <v>1288.8</v>
      </c>
      <c r="AC592" s="2">
        <f>(Table2[[#This Row],[Close Price]]/Table2[[#This Row],[Day Low]])-1</f>
        <v>1.4577259475218707E-2</v>
      </c>
      <c r="AD592" s="2">
        <f>(Table2[[#This Row],[Day High]]/Table2[[#This Row],[Close Price]])-1</f>
        <v>1.2223365928975882E-2</v>
      </c>
      <c r="AE592" s="2">
        <f>(Table2[[#This Row],[Close Price]]/Table2[[#This Row],[Current Week Low]])-1</f>
        <v>1.4577259475218707E-2</v>
      </c>
      <c r="AF592" s="2">
        <f>(Table2[[#This Row],[Current Week High]]/Table2[[#This Row],[Close Price]])-1</f>
        <v>1.2223365928975882E-2</v>
      </c>
      <c r="AG592" s="2">
        <f>(Table2[[#This Row],[Close Price]]/Table2[[#This Row],[Current Month Low]])-1</f>
        <v>1.4577259475218707E-2</v>
      </c>
      <c r="AH592" s="2">
        <f>(Table2[[#This Row],[Current Month High]]/Table2[[#This Row],[Close Price]])-1</f>
        <v>0.105506948018528</v>
      </c>
      <c r="AI592">
        <v>16.572310859495602</v>
      </c>
      <c r="AJ592">
        <v>22.073298429319301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</v>
      </c>
      <c r="AM592" t="s">
        <v>10506</v>
      </c>
      <c r="AN592">
        <v>-7.15</v>
      </c>
      <c r="AO592" t="s">
        <v>10506</v>
      </c>
      <c r="AP592">
        <v>-2.6888570838827001E-2</v>
      </c>
      <c r="AQ592">
        <f>(Table2[[#This Row],[Sharpe Ratio]]-AVERAGE(Table2[Sharpe Ratio]))/_xlfn.STDEV.P(Table2[Sharpe Ratio])</f>
        <v>-0.85306943398894552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-3.3212829807108566</v>
      </c>
      <c r="AS592">
        <f>_xlfn.RANK.AVG(Table2[[#This Row],[1Y Return vs Nifty Z-Score]],Table2[1Y Return vs Nifty Z-Score])</f>
        <v>607</v>
      </c>
      <c r="AT592">
        <f>_xlfn.RANK.AVG(Table2[[#This Row],[6M Return vs Nifty Z-Score]],Table2[6M Return vs Nifty Z-Score])</f>
        <v>462</v>
      </c>
      <c r="AU592">
        <f>_xlfn.RANK.AVG(Table2[[#This Row],[Sharpe Ratio Z-Score]],Table2[Sharpe Ratio Z-Score])</f>
        <v>584</v>
      </c>
      <c r="AV592">
        <f>(Table2[[#This Row],[Rank 1Y]]+Table2[[#This Row],[Rank 6M]]+Table2[[#This Row],[Rank Sharpe]])/3</f>
        <v>551</v>
      </c>
    </row>
    <row r="593" spans="1:48" x14ac:dyDescent="0.3">
      <c r="A593" t="s">
        <v>38</v>
      </c>
      <c r="B593" t="s">
        <v>39</v>
      </c>
      <c r="C593" t="s">
        <v>10463</v>
      </c>
      <c r="D593" t="s">
        <v>40</v>
      </c>
      <c r="E593">
        <v>642683.69789485994</v>
      </c>
      <c r="F593">
        <v>2735.3</v>
      </c>
      <c r="G593">
        <v>-18.1197857461237</v>
      </c>
      <c r="H593">
        <f>(Table2[[#This Row],[1Y Return vs Nifty]]-AVERAGE(Table2[1Y Return vs Nifty]))/_xlfn.STDEV.P(Table2[1Y Return vs Nifty])</f>
        <v>-0.78089646007544078</v>
      </c>
      <c r="I593">
        <v>7.7042869199764299</v>
      </c>
      <c r="J593">
        <f>(Table2[[#This Row],[1M Return vs Nifty]]-AVERAGE(Table2[1M Return vs Nifty]))/_xlfn.STDEV.P(Table2[1M Return vs Nifty])</f>
        <v>1.1253693880138522</v>
      </c>
      <c r="K593">
        <v>1.5267780071077599</v>
      </c>
      <c r="L593">
        <f>(Table2[[#This Row],[6M Return vs Nifty]]-AVERAGE(Table2[6M Return vs Nifty]))/_xlfn.STDEV.P(Table2[6M Return vs Nifty])</f>
        <v>-0.22637857543557122</v>
      </c>
      <c r="M593">
        <v>4.3176010980866497</v>
      </c>
      <c r="N593">
        <f>(Table2[[#This Row],[1W Return vs Nifty]]-AVERAGE(Table2[1W Return vs Nifty]))/_xlfn.STDEV.P(Table2[1W Return vs Nifty])</f>
        <v>1.7431211886835376</v>
      </c>
      <c r="O593">
        <v>2598.46</v>
      </c>
      <c r="P593">
        <v>2504.9840320281201</v>
      </c>
      <c r="Q593">
        <v>2456.6627801859599</v>
      </c>
      <c r="R593">
        <v>84.954404498630794</v>
      </c>
      <c r="S593" s="2">
        <f>(Table2[[#This Row],[Close Price]]-Table2[[#This Row],[20D EMA]])/Table2[[#This Row],[20D EMA]]</f>
        <v>5.2661961315548497E-2</v>
      </c>
      <c r="T593" s="2">
        <f>(Table2[[#This Row],[Close Price]]-Table2[[#This Row],[50D EMA]])/Table2[[#This Row],[50D EMA]]</f>
        <v>9.1943088270071124E-2</v>
      </c>
      <c r="U593" s="2">
        <f>(Table2[[#This Row],[Close Price]]-Table2[[#This Row],[200D EMA]])/Table2[[#This Row],[200D EMA]]</f>
        <v>0.11342102874735965</v>
      </c>
      <c r="V593">
        <v>0.96192806618252402</v>
      </c>
      <c r="W593">
        <v>2705.65</v>
      </c>
      <c r="X593">
        <v>2749.95</v>
      </c>
      <c r="Y593">
        <v>2705.65</v>
      </c>
      <c r="Z593">
        <v>2749.95</v>
      </c>
      <c r="AA593">
        <v>2450.1</v>
      </c>
      <c r="AB593">
        <v>2751.2</v>
      </c>
      <c r="AC593" s="2">
        <f>(Table2[[#This Row],[Close Price]]/Table2[[#This Row],[Day Low]])-1</f>
        <v>1.0958549701550524E-2</v>
      </c>
      <c r="AD593" s="2">
        <f>(Table2[[#This Row],[Day High]]/Table2[[#This Row],[Close Price]])-1</f>
        <v>5.3559024604246108E-3</v>
      </c>
      <c r="AE593" s="2">
        <f>(Table2[[#This Row],[Close Price]]/Table2[[#This Row],[Current Week Low]])-1</f>
        <v>1.0958549701550524E-2</v>
      </c>
      <c r="AF593" s="2">
        <f>(Table2[[#This Row],[Current Week High]]/Table2[[#This Row],[Close Price]])-1</f>
        <v>5.3559024604246108E-3</v>
      </c>
      <c r="AG593" s="2">
        <f>(Table2[[#This Row],[Close Price]]/Table2[[#This Row],[Current Month Low]])-1</f>
        <v>0.11640341210562855</v>
      </c>
      <c r="AH593" s="2">
        <f>(Table2[[#This Row],[Current Month High]]/Table2[[#This Row],[Close Price]])-1</f>
        <v>5.8128907249661577E-3</v>
      </c>
      <c r="AI593">
        <v>0.58128907249661499</v>
      </c>
      <c r="AJ593">
        <v>25.9317234870283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10507</v>
      </c>
      <c r="AN593">
        <v>8.9600000000000009</v>
      </c>
      <c r="AO593" t="s">
        <v>10507</v>
      </c>
      <c r="AP593">
        <v>-5.2639550806474998E-2</v>
      </c>
      <c r="AQ593">
        <f>(Table2[[#This Row],[Sharpe Ratio]]-AVERAGE(Table2[Sharpe Ratio]))/_xlfn.STDEV.P(Table2[Sharpe Ratio])</f>
        <v>-1.1462160382302233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0.71499950295615466</v>
      </c>
      <c r="AS593">
        <f>_xlfn.RANK.AVG(Table2[[#This Row],[1Y Return vs Nifty Z-Score]],Table2[1Y Return vs Nifty Z-Score])</f>
        <v>609</v>
      </c>
      <c r="AT593">
        <f>_xlfn.RANK.AVG(Table2[[#This Row],[6M Return vs Nifty Z-Score]],Table2[6M Return vs Nifty Z-Score])</f>
        <v>408</v>
      </c>
      <c r="AU593">
        <f>_xlfn.RANK.AVG(Table2[[#This Row],[Sharpe Ratio Z-Score]],Table2[Sharpe Ratio Z-Score])</f>
        <v>637</v>
      </c>
      <c r="AV593">
        <f>(Table2[[#This Row],[Rank 1Y]]+Table2[[#This Row],[Rank 6M]]+Table2[[#This Row],[Rank Sharpe]])/3</f>
        <v>551.33333333333337</v>
      </c>
    </row>
    <row r="594" spans="1:48" x14ac:dyDescent="0.3">
      <c r="A594" t="s">
        <v>437</v>
      </c>
      <c r="B594" t="s">
        <v>438</v>
      </c>
      <c r="C594" t="s">
        <v>10460</v>
      </c>
      <c r="D594" t="s">
        <v>286</v>
      </c>
      <c r="E594">
        <v>52927.35351696</v>
      </c>
      <c r="F594">
        <v>5001.2</v>
      </c>
      <c r="G594">
        <v>1.0967717109896</v>
      </c>
      <c r="H594">
        <f>(Table2[[#This Row],[1Y Return vs Nifty]]-AVERAGE(Table2[1Y Return vs Nifty]))/_xlfn.STDEV.P(Table2[1Y Return vs Nifty])</f>
        <v>-0.5188111142782087</v>
      </c>
      <c r="I594">
        <v>-3.95260735106219</v>
      </c>
      <c r="J594">
        <f>(Table2[[#This Row],[1M Return vs Nifty]]-AVERAGE(Table2[1M Return vs Nifty]))/_xlfn.STDEV.P(Table2[1M Return vs Nifty])</f>
        <v>-0.1323515246611732</v>
      </c>
      <c r="K594">
        <v>-20.3328679796244</v>
      </c>
      <c r="L594">
        <f>(Table2[[#This Row],[6M Return vs Nifty]]-AVERAGE(Table2[6M Return vs Nifty]))/_xlfn.STDEV.P(Table2[6M Return vs Nifty])</f>
        <v>-0.94819026049632649</v>
      </c>
      <c r="M594">
        <v>-3.0101044668298802</v>
      </c>
      <c r="N594">
        <f>(Table2[[#This Row],[1W Return vs Nifty]]-AVERAGE(Table2[1W Return vs Nifty]))/_xlfn.STDEV.P(Table2[1W Return vs Nifty])</f>
        <v>-0.10300435235195041</v>
      </c>
      <c r="O594">
        <v>4943.4799999999996</v>
      </c>
      <c r="P594">
        <v>4907.1488556889499</v>
      </c>
      <c r="Q594">
        <v>4851.6409474094098</v>
      </c>
      <c r="R594">
        <v>55.403751279124897</v>
      </c>
      <c r="S594" s="2">
        <f>(Table2[[#This Row],[Close Price]]-Table2[[#This Row],[20D EMA]])/Table2[[#This Row],[20D EMA]]</f>
        <v>1.1675985338263787E-2</v>
      </c>
      <c r="T594" s="2">
        <f>(Table2[[#This Row],[Close Price]]-Table2[[#This Row],[50D EMA]])/Table2[[#This Row],[50D EMA]]</f>
        <v>1.9166148628651174E-2</v>
      </c>
      <c r="U594" s="2">
        <f>(Table2[[#This Row],[Close Price]]-Table2[[#This Row],[200D EMA]])/Table2[[#This Row],[200D EMA]]</f>
        <v>3.0826488235995451E-2</v>
      </c>
      <c r="V594">
        <v>1.0525159793827701</v>
      </c>
      <c r="W594">
        <v>4842.1499999999996</v>
      </c>
      <c r="X594">
        <v>5040</v>
      </c>
      <c r="Y594">
        <v>4842.1499999999996</v>
      </c>
      <c r="Z594">
        <v>5040</v>
      </c>
      <c r="AA594">
        <v>4728.05</v>
      </c>
      <c r="AB594">
        <v>5160</v>
      </c>
      <c r="AC594" s="2">
        <f>(Table2[[#This Row],[Close Price]]/Table2[[#This Row],[Day Low]])-1</f>
        <v>3.2846979131171183E-2</v>
      </c>
      <c r="AD594" s="2">
        <f>(Table2[[#This Row],[Day High]]/Table2[[#This Row],[Close Price]])-1</f>
        <v>7.7581380468687566E-3</v>
      </c>
      <c r="AE594" s="2">
        <f>(Table2[[#This Row],[Close Price]]/Table2[[#This Row],[Current Week Low]])-1</f>
        <v>3.2846979131171183E-2</v>
      </c>
      <c r="AF594" s="2">
        <f>(Table2[[#This Row],[Current Week High]]/Table2[[#This Row],[Close Price]])-1</f>
        <v>7.7581380468687566E-3</v>
      </c>
      <c r="AG594" s="2">
        <f>(Table2[[#This Row],[Close Price]]/Table2[[#This Row],[Current Month Low]])-1</f>
        <v>5.7772231681136876E-2</v>
      </c>
      <c r="AH594" s="2">
        <f>(Table2[[#This Row],[Current Month High]]/Table2[[#This Row],[Close Price]])-1</f>
        <v>3.1752379428937161E-2</v>
      </c>
      <c r="AI594">
        <v>17.438814684475702</v>
      </c>
      <c r="AJ594">
        <v>27.580005357074501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</v>
      </c>
      <c r="AM594" t="s">
        <v>10506</v>
      </c>
      <c r="AN594">
        <v>-0.74</v>
      </c>
      <c r="AO594" t="s">
        <v>10506</v>
      </c>
      <c r="AP594">
        <v>-6.3892127382000003E-3</v>
      </c>
      <c r="AQ594">
        <f>(Table2[[#This Row],[Sharpe Ratio]]-AVERAGE(Table2[Sharpe Ratio]))/_xlfn.STDEV.P(Table2[Sharpe Ratio])</f>
        <v>-0.6197067726892791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-2.3220640244769379</v>
      </c>
      <c r="AS594">
        <f>_xlfn.RANK.AVG(Table2[[#This Row],[1Y Return vs Nifty Z-Score]],Table2[1Y Return vs Nifty Z-Score])</f>
        <v>494</v>
      </c>
      <c r="AT594">
        <f>_xlfn.RANK.AVG(Table2[[#This Row],[6M Return vs Nifty Z-Score]],Table2[6M Return vs Nifty Z-Score])</f>
        <v>618</v>
      </c>
      <c r="AU594">
        <f>_xlfn.RANK.AVG(Table2[[#This Row],[Sharpe Ratio Z-Score]],Table2[Sharpe Ratio Z-Score])</f>
        <v>542</v>
      </c>
      <c r="AV594">
        <f>(Table2[[#This Row],[Rank 1Y]]+Table2[[#This Row],[Rank 6M]]+Table2[[#This Row],[Rank Sharpe]])/3</f>
        <v>551.33333333333337</v>
      </c>
    </row>
    <row r="595" spans="1:48" x14ac:dyDescent="0.3">
      <c r="A595" t="s">
        <v>1000</v>
      </c>
      <c r="B595" t="s">
        <v>1001</v>
      </c>
      <c r="C595" t="s">
        <v>10471</v>
      </c>
      <c r="D595" t="s">
        <v>527</v>
      </c>
      <c r="E595">
        <v>13024.75906203</v>
      </c>
      <c r="F595">
        <v>838.05</v>
      </c>
      <c r="G595">
        <v>-29.460720558198599</v>
      </c>
      <c r="H595">
        <f>(Table2[[#This Row],[1Y Return vs Nifty]]-AVERAGE(Table2[1Y Return vs Nifty]))/_xlfn.STDEV.P(Table2[1Y Return vs Nifty])</f>
        <v>-0.93556999244563521</v>
      </c>
      <c r="I595">
        <v>-5.5730573437500597E-2</v>
      </c>
      <c r="J595">
        <f>(Table2[[#This Row],[1M Return vs Nifty]]-AVERAGE(Table2[1M Return vs Nifty]))/_xlfn.STDEV.P(Table2[1M Return vs Nifty])</f>
        <v>0.28810209732226993</v>
      </c>
      <c r="K595">
        <v>-12.3666303517539</v>
      </c>
      <c r="L595">
        <f>(Table2[[#This Row],[6M Return vs Nifty]]-AVERAGE(Table2[6M Return vs Nifty]))/_xlfn.STDEV.P(Table2[6M Return vs Nifty])</f>
        <v>-0.68514284384293367</v>
      </c>
      <c r="M595">
        <v>-5.9809276475533302E-2</v>
      </c>
      <c r="N595">
        <f>(Table2[[#This Row],[1W Return vs Nifty]]-AVERAGE(Table2[1W Return vs Nifty]))/_xlfn.STDEV.P(Table2[1W Return vs Nifty])</f>
        <v>0.64028633478817343</v>
      </c>
      <c r="O595">
        <v>842.73</v>
      </c>
      <c r="P595">
        <v>835.89511717068399</v>
      </c>
      <c r="Q595">
        <v>826.91616290329102</v>
      </c>
      <c r="R595">
        <v>42.820760666772699</v>
      </c>
      <c r="S595" s="2">
        <f>(Table2[[#This Row],[Close Price]]-Table2[[#This Row],[20D EMA]])/Table2[[#This Row],[20D EMA]]</f>
        <v>-5.5533800861486638E-3</v>
      </c>
      <c r="T595" s="2">
        <f>(Table2[[#This Row],[Close Price]]-Table2[[#This Row],[50D EMA]])/Table2[[#This Row],[50D EMA]]</f>
        <v>2.577934462172428E-3</v>
      </c>
      <c r="U595" s="2">
        <f>(Table2[[#This Row],[Close Price]]-Table2[[#This Row],[200D EMA]])/Table2[[#This Row],[200D EMA]]</f>
        <v>1.346428767049151E-2</v>
      </c>
      <c r="V595">
        <v>0.67080489903593798</v>
      </c>
      <c r="W595">
        <v>832.25</v>
      </c>
      <c r="X595">
        <v>854.4</v>
      </c>
      <c r="Y595">
        <v>832.25</v>
      </c>
      <c r="Z595">
        <v>854.4</v>
      </c>
      <c r="AA595">
        <v>816</v>
      </c>
      <c r="AB595">
        <v>878.4</v>
      </c>
      <c r="AC595" s="2">
        <f>(Table2[[#This Row],[Close Price]]/Table2[[#This Row],[Day Low]])-1</f>
        <v>6.9690597777110064E-3</v>
      </c>
      <c r="AD595" s="2">
        <f>(Table2[[#This Row],[Day High]]/Table2[[#This Row],[Close Price]])-1</f>
        <v>1.9509575800966461E-2</v>
      </c>
      <c r="AE595" s="2">
        <f>(Table2[[#This Row],[Close Price]]/Table2[[#This Row],[Current Week Low]])-1</f>
        <v>6.9690597777110064E-3</v>
      </c>
      <c r="AF595" s="2">
        <f>(Table2[[#This Row],[Current Week High]]/Table2[[#This Row],[Close Price]])-1</f>
        <v>1.9509575800966461E-2</v>
      </c>
      <c r="AG595" s="2">
        <f>(Table2[[#This Row],[Close Price]]/Table2[[#This Row],[Current Month Low]])-1</f>
        <v>2.702205882352926E-2</v>
      </c>
      <c r="AH595" s="2">
        <f>(Table2[[#This Row],[Current Month High]]/Table2[[#This Row],[Close Price]])-1</f>
        <v>4.8147485233577925E-2</v>
      </c>
      <c r="AI595">
        <v>22.301771970646101</v>
      </c>
      <c r="AJ595">
        <v>18.2100289160025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-0.08</v>
      </c>
      <c r="AM595" t="s">
        <v>10506</v>
      </c>
      <c r="AN595">
        <v>0.34</v>
      </c>
      <c r="AO595" t="s">
        <v>10507</v>
      </c>
      <c r="AP595">
        <v>1.2270186554669001E-2</v>
      </c>
      <c r="AQ595">
        <f>(Table2[[#This Row],[Sharpe Ratio]]-AVERAGE(Table2[Sharpe Ratio]))/_xlfn.STDEV.P(Table2[Sharpe Ratio])</f>
        <v>-0.40729002013233745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-1.0996144243104631</v>
      </c>
      <c r="AS595">
        <f>_xlfn.RANK.AVG(Table2[[#This Row],[1Y Return vs Nifty Z-Score]],Table2[1Y Return vs Nifty Z-Score])</f>
        <v>660</v>
      </c>
      <c r="AT595">
        <f>_xlfn.RANK.AVG(Table2[[#This Row],[6M Return vs Nifty Z-Score]],Table2[6M Return vs Nifty Z-Score])</f>
        <v>550</v>
      </c>
      <c r="AU595">
        <f>_xlfn.RANK.AVG(Table2[[#This Row],[Sharpe Ratio Z-Score]],Table2[Sharpe Ratio Z-Score])</f>
        <v>444</v>
      </c>
      <c r="AV595">
        <f>(Table2[[#This Row],[Rank 1Y]]+Table2[[#This Row],[Rank 6M]]+Table2[[#This Row],[Rank Sharpe]])/3</f>
        <v>551.33333333333337</v>
      </c>
    </row>
    <row r="596" spans="1:48" x14ac:dyDescent="0.3">
      <c r="A596" t="s">
        <v>1325</v>
      </c>
      <c r="B596" t="s">
        <v>1326</v>
      </c>
      <c r="C596" t="s">
        <v>10470</v>
      </c>
      <c r="D596" t="s">
        <v>80</v>
      </c>
      <c r="E596">
        <v>8049.1750707800002</v>
      </c>
      <c r="F596">
        <v>159.91</v>
      </c>
      <c r="G596">
        <v>4.7268680919434303</v>
      </c>
      <c r="H596">
        <f>(Table2[[#This Row],[1Y Return vs Nifty]]-AVERAGE(Table2[1Y Return vs Nifty]))/_xlfn.STDEV.P(Table2[1Y Return vs Nifty])</f>
        <v>-0.46930198303017695</v>
      </c>
      <c r="I596">
        <v>-12.3581148663772</v>
      </c>
      <c r="J596">
        <f>(Table2[[#This Row],[1M Return vs Nifty]]-AVERAGE(Table2[1M Return vs Nifty]))/_xlfn.STDEV.P(Table2[1M Return vs Nifty])</f>
        <v>-1.0392639781715576</v>
      </c>
      <c r="K596">
        <v>-18.005723175294801</v>
      </c>
      <c r="L596">
        <f>(Table2[[#This Row],[6M Return vs Nifty]]-AVERAGE(Table2[6M Return vs Nifty]))/_xlfn.STDEV.P(Table2[6M Return vs Nifty])</f>
        <v>-0.87134728172104947</v>
      </c>
      <c r="M596">
        <v>-8.6114800405389396</v>
      </c>
      <c r="N596">
        <f>(Table2[[#This Row],[1W Return vs Nifty]]-AVERAGE(Table2[1W Return vs Nifty]))/_xlfn.STDEV.P(Table2[1W Return vs Nifty])</f>
        <v>-1.5142022259491543</v>
      </c>
      <c r="O596">
        <v>165.72</v>
      </c>
      <c r="P596">
        <v>164.45357766256001</v>
      </c>
      <c r="Q596">
        <v>159.862118553914</v>
      </c>
      <c r="R596">
        <v>36.989189476988201</v>
      </c>
      <c r="S596" s="2">
        <f>(Table2[[#This Row],[Close Price]]-Table2[[#This Row],[20D EMA]])/Table2[[#This Row],[20D EMA]]</f>
        <v>-3.5059135891865809E-2</v>
      </c>
      <c r="T596" s="2">
        <f>(Table2[[#This Row],[Close Price]]-Table2[[#This Row],[50D EMA]])/Table2[[#This Row],[50D EMA]]</f>
        <v>-2.7628329691208754E-2</v>
      </c>
      <c r="U596" s="2">
        <f>(Table2[[#This Row],[Close Price]]-Table2[[#This Row],[200D EMA]])/Table2[[#This Row],[200D EMA]]</f>
        <v>2.995171496482259E-4</v>
      </c>
      <c r="V596">
        <v>1.0542452226230301</v>
      </c>
      <c r="W596">
        <v>155.79</v>
      </c>
      <c r="X596">
        <v>160.9</v>
      </c>
      <c r="Y596">
        <v>155.79</v>
      </c>
      <c r="Z596">
        <v>160.9</v>
      </c>
      <c r="AA596">
        <v>155.34</v>
      </c>
      <c r="AB596">
        <v>180.83</v>
      </c>
      <c r="AC596" s="2">
        <f>(Table2[[#This Row],[Close Price]]/Table2[[#This Row],[Day Low]])-1</f>
        <v>2.6445856601835738E-2</v>
      </c>
      <c r="AD596" s="2">
        <f>(Table2[[#This Row],[Day High]]/Table2[[#This Row],[Close Price]])-1</f>
        <v>6.1909824276156211E-3</v>
      </c>
      <c r="AE596" s="2">
        <f>(Table2[[#This Row],[Close Price]]/Table2[[#This Row],[Current Week Low]])-1</f>
        <v>2.6445856601835738E-2</v>
      </c>
      <c r="AF596" s="2">
        <f>(Table2[[#This Row],[Current Week High]]/Table2[[#This Row],[Close Price]])-1</f>
        <v>6.1909824276156211E-3</v>
      </c>
      <c r="AG596" s="2">
        <f>(Table2[[#This Row],[Close Price]]/Table2[[#This Row],[Current Month Low]])-1</f>
        <v>2.9419338225827207E-2</v>
      </c>
      <c r="AH596" s="2">
        <f>(Table2[[#This Row],[Current Month High]]/Table2[[#This Row],[Close Price]])-1</f>
        <v>0.13082358826840101</v>
      </c>
      <c r="AI596">
        <v>24.445000312675798</v>
      </c>
      <c r="AJ596">
        <v>33.258333333333297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-7.0000000000000007E-2</v>
      </c>
      <c r="AM596" t="s">
        <v>10506</v>
      </c>
      <c r="AN596">
        <v>-5.13</v>
      </c>
      <c r="AO596" t="s">
        <v>10506</v>
      </c>
      <c r="AP596">
        <v>-3.0379177286991001E-2</v>
      </c>
      <c r="AQ596">
        <f>(Table2[[#This Row],[Sharpe Ratio]]-AVERAGE(Table2[Sharpe Ratio]))/_xlfn.STDEV.P(Table2[Sharpe Ratio])</f>
        <v>-0.89280615190444035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-4.7869216207763792</v>
      </c>
      <c r="AS596">
        <f>_xlfn.RANK.AVG(Table2[[#This Row],[1Y Return vs Nifty Z-Score]],Table2[1Y Return vs Nifty Z-Score])</f>
        <v>463</v>
      </c>
      <c r="AT596">
        <f>_xlfn.RANK.AVG(Table2[[#This Row],[6M Return vs Nifty Z-Score]],Table2[6M Return vs Nifty Z-Score])</f>
        <v>602</v>
      </c>
      <c r="AU596">
        <f>_xlfn.RANK.AVG(Table2[[#This Row],[Sharpe Ratio Z-Score]],Table2[Sharpe Ratio Z-Score])</f>
        <v>590</v>
      </c>
      <c r="AV596">
        <f>(Table2[[#This Row],[Rank 1Y]]+Table2[[#This Row],[Rank 6M]]+Table2[[#This Row],[Rank Sharpe]])/3</f>
        <v>551.66666666666663</v>
      </c>
    </row>
    <row r="597" spans="1:48" x14ac:dyDescent="0.3">
      <c r="A597" t="s">
        <v>311</v>
      </c>
      <c r="B597" t="s">
        <v>312</v>
      </c>
      <c r="C597" t="s">
        <v>10466</v>
      </c>
      <c r="D597" t="s">
        <v>62</v>
      </c>
      <c r="E597">
        <v>84465.90614454</v>
      </c>
      <c r="F597">
        <v>2108.3000000000002</v>
      </c>
      <c r="G597">
        <v>-13.2707589917413</v>
      </c>
      <c r="H597">
        <f>(Table2[[#This Row],[1Y Return vs Nifty]]-AVERAGE(Table2[1Y Return vs Nifty]))/_xlfn.STDEV.P(Table2[1Y Return vs Nifty])</f>
        <v>-0.71476292619255921</v>
      </c>
      <c r="I597">
        <v>-6.2808223335849798</v>
      </c>
      <c r="J597">
        <f>(Table2[[#This Row],[1M Return vs Nifty]]-AVERAGE(Table2[1M Return vs Nifty]))/_xlfn.STDEV.P(Table2[1M Return vs Nifty])</f>
        <v>-0.38355434117786852</v>
      </c>
      <c r="K597">
        <v>-15.2294221222534</v>
      </c>
      <c r="L597">
        <f>(Table2[[#This Row],[6M Return vs Nifty]]-AVERAGE(Table2[6M Return vs Nifty]))/_xlfn.STDEV.P(Table2[6M Return vs Nifty])</f>
        <v>-0.77967303674251309</v>
      </c>
      <c r="M597">
        <v>-0.86626825628396997</v>
      </c>
      <c r="N597">
        <f>(Table2[[#This Row],[1W Return vs Nifty]]-AVERAGE(Table2[1W Return vs Nifty]))/_xlfn.STDEV.P(Table2[1W Return vs Nifty])</f>
        <v>0.43710888623593525</v>
      </c>
      <c r="O597">
        <v>2136.84</v>
      </c>
      <c r="P597">
        <v>2157.9092634539702</v>
      </c>
      <c r="Q597">
        <v>2053.6088634369999</v>
      </c>
      <c r="R597">
        <v>42.964573131087299</v>
      </c>
      <c r="S597" s="2">
        <f>(Table2[[#This Row],[Close Price]]-Table2[[#This Row],[20D EMA]])/Table2[[#This Row],[20D EMA]]</f>
        <v>-1.3356170794256923E-2</v>
      </c>
      <c r="T597" s="2">
        <f>(Table2[[#This Row],[Close Price]]-Table2[[#This Row],[50D EMA]])/Table2[[#This Row],[50D EMA]]</f>
        <v>-2.2989503912024992E-2</v>
      </c>
      <c r="U597" s="2">
        <f>(Table2[[#This Row],[Close Price]]-Table2[[#This Row],[200D EMA]])/Table2[[#This Row],[200D EMA]]</f>
        <v>2.663172015700551E-2</v>
      </c>
      <c r="V597">
        <v>0.79980729884499502</v>
      </c>
      <c r="W597">
        <v>2101.65</v>
      </c>
      <c r="X597">
        <v>2129</v>
      </c>
      <c r="Y597">
        <v>2101.65</v>
      </c>
      <c r="Z597">
        <v>2129</v>
      </c>
      <c r="AA597">
        <v>2055.5500000000002</v>
      </c>
      <c r="AB597">
        <v>2214.25</v>
      </c>
      <c r="AC597" s="2">
        <f>(Table2[[#This Row],[Close Price]]/Table2[[#This Row],[Day Low]])-1</f>
        <v>3.1641805248256993E-3</v>
      </c>
      <c r="AD597" s="2">
        <f>(Table2[[#This Row],[Day High]]/Table2[[#This Row],[Close Price]])-1</f>
        <v>9.8183370488069688E-3</v>
      </c>
      <c r="AE597" s="2">
        <f>(Table2[[#This Row],[Close Price]]/Table2[[#This Row],[Current Week Low]])-1</f>
        <v>3.1641805248256993E-3</v>
      </c>
      <c r="AF597" s="2">
        <f>(Table2[[#This Row],[Current Week High]]/Table2[[#This Row],[Close Price]])-1</f>
        <v>9.8183370488069688E-3</v>
      </c>
      <c r="AG597" s="2">
        <f>(Table2[[#This Row],[Close Price]]/Table2[[#This Row],[Current Month Low]])-1</f>
        <v>2.566223151954472E-2</v>
      </c>
      <c r="AH597" s="2">
        <f>(Table2[[#This Row],[Current Month High]]/Table2[[#This Row],[Close Price]])-1</f>
        <v>5.0253758952710559E-2</v>
      </c>
      <c r="AI597">
        <v>18.104634065360699</v>
      </c>
      <c r="AJ597">
        <v>25.2666290365705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-0.16</v>
      </c>
      <c r="AM597" t="s">
        <v>10506</v>
      </c>
      <c r="AN597">
        <v>-1.46</v>
      </c>
      <c r="AO597" t="s">
        <v>10506</v>
      </c>
      <c r="AQ597">
        <f>(Table2[[#This Row],[Sharpe Ratio]]-AVERAGE(Table2[Sharpe Ratio]))/_xlfn.STDEV.P(Table2[Sharpe Ratio])</f>
        <v>-0.54697260799606973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578</v>
      </c>
      <c r="AT597">
        <f>_xlfn.RANK.AVG(Table2[[#This Row],[6M Return vs Nifty Z-Score]],Table2[6M Return vs Nifty Z-Score])</f>
        <v>577</v>
      </c>
      <c r="AU597">
        <f>_xlfn.RANK.AVG(Table2[[#This Row],[Sharpe Ratio Z-Score]],Table2[Sharpe Ratio Z-Score])</f>
        <v>504.5</v>
      </c>
      <c r="AV597">
        <f>(Table2[[#This Row],[Rank 1Y]]+Table2[[#This Row],[Rank 6M]]+Table2[[#This Row],[Rank Sharpe]])/3</f>
        <v>553.16666666666663</v>
      </c>
    </row>
    <row r="598" spans="1:48" x14ac:dyDescent="0.3">
      <c r="A598" t="s">
        <v>860</v>
      </c>
      <c r="B598" t="s">
        <v>861</v>
      </c>
      <c r="C598" t="s">
        <v>10461</v>
      </c>
      <c r="D598" t="s">
        <v>51</v>
      </c>
      <c r="E598">
        <v>17477.178246791998</v>
      </c>
      <c r="F598">
        <v>211.86</v>
      </c>
      <c r="G598">
        <v>-18.284891642152498</v>
      </c>
      <c r="H598">
        <f>(Table2[[#This Row],[1Y Return vs Nifty]]-AVERAGE(Table2[1Y Return vs Nifty]))/_xlfn.STDEV.P(Table2[1Y Return vs Nifty])</f>
        <v>-0.7831482596472652</v>
      </c>
      <c r="I598">
        <v>-7.6670719281612003</v>
      </c>
      <c r="J598">
        <f>(Table2[[#This Row],[1M Return vs Nifty]]-AVERAGE(Table2[1M Return vs Nifty]))/_xlfn.STDEV.P(Table2[1M Return vs Nifty])</f>
        <v>-0.53312377749140916</v>
      </c>
      <c r="K598">
        <v>-24.940266588213799</v>
      </c>
      <c r="L598">
        <f>(Table2[[#This Row],[6M Return vs Nifty]]-AVERAGE(Table2[6M Return vs Nifty]))/_xlfn.STDEV.P(Table2[6M Return vs Nifty])</f>
        <v>-1.1003278639795226</v>
      </c>
      <c r="M598">
        <v>-6.0418204864135401</v>
      </c>
      <c r="N598">
        <f>(Table2[[#This Row],[1W Return vs Nifty]]-AVERAGE(Table2[1W Return vs Nifty]))/_xlfn.STDEV.P(Table2[1W Return vs Nifty])</f>
        <v>-0.86680801877063451</v>
      </c>
      <c r="O598">
        <v>216.53</v>
      </c>
      <c r="P598">
        <v>217.89413810877701</v>
      </c>
      <c r="Q598">
        <v>212.78824257006599</v>
      </c>
      <c r="R598">
        <v>38.908233406677901</v>
      </c>
      <c r="S598" s="2">
        <f>(Table2[[#This Row],[Close Price]]-Table2[[#This Row],[20D EMA]])/Table2[[#This Row],[20D EMA]]</f>
        <v>-2.1567450237842272E-2</v>
      </c>
      <c r="T598" s="2">
        <f>(Table2[[#This Row],[Close Price]]-Table2[[#This Row],[50D EMA]])/Table2[[#This Row],[50D EMA]]</f>
        <v>-2.7692980458999959E-2</v>
      </c>
      <c r="U598" s="2">
        <f>(Table2[[#This Row],[Close Price]]-Table2[[#This Row],[200D EMA]])/Table2[[#This Row],[200D EMA]]</f>
        <v>-4.362283173424528E-3</v>
      </c>
      <c r="V598">
        <v>0.71012588456235304</v>
      </c>
      <c r="W598">
        <v>209.8</v>
      </c>
      <c r="X598">
        <v>213.06</v>
      </c>
      <c r="Y598">
        <v>209.8</v>
      </c>
      <c r="Z598">
        <v>213.06</v>
      </c>
      <c r="AA598">
        <v>207.8</v>
      </c>
      <c r="AB598">
        <v>229.5</v>
      </c>
      <c r="AC598" s="2">
        <f>(Table2[[#This Row],[Close Price]]/Table2[[#This Row],[Day Low]])-1</f>
        <v>9.8188751191610191E-3</v>
      </c>
      <c r="AD598" s="2">
        <f>(Table2[[#This Row],[Day High]]/Table2[[#This Row],[Close Price]])-1</f>
        <v>5.6641178136505044E-3</v>
      </c>
      <c r="AE598" s="2">
        <f>(Table2[[#This Row],[Close Price]]/Table2[[#This Row],[Current Week Low]])-1</f>
        <v>9.8188751191610191E-3</v>
      </c>
      <c r="AF598" s="2">
        <f>(Table2[[#This Row],[Current Week High]]/Table2[[#This Row],[Close Price]])-1</f>
        <v>5.6641178136505044E-3</v>
      </c>
      <c r="AG598" s="2">
        <f>(Table2[[#This Row],[Close Price]]/Table2[[#This Row],[Current Month Low]])-1</f>
        <v>1.9538017324350454E-2</v>
      </c>
      <c r="AH598" s="2">
        <f>(Table2[[#This Row],[Current Month High]]/Table2[[#This Row],[Close Price]])-1</f>
        <v>8.326253186066257E-2</v>
      </c>
      <c r="AI598">
        <v>36.528839799867797</v>
      </c>
      <c r="AJ598">
        <v>15.754678322633501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-0.12</v>
      </c>
      <c r="AM598" t="s">
        <v>10506</v>
      </c>
      <c r="AN598">
        <v>-0.92</v>
      </c>
      <c r="AO598" t="s">
        <v>10506</v>
      </c>
      <c r="AP598">
        <v>2.8684940165116E-2</v>
      </c>
      <c r="AQ598">
        <f>(Table2[[#This Row],[Sharpe Ratio]]-AVERAGE(Table2[Sharpe Ratio]))/_xlfn.STDEV.P(Table2[Sharpe Ratio])</f>
        <v>-0.22042609159815296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611</v>
      </c>
      <c r="AT598">
        <f>_xlfn.RANK.AVG(Table2[[#This Row],[6M Return vs Nifty Z-Score]],Table2[6M Return vs Nifty Z-Score])</f>
        <v>656</v>
      </c>
      <c r="AU598">
        <f>_xlfn.RANK.AVG(Table2[[#This Row],[Sharpe Ratio Z-Score]],Table2[Sharpe Ratio Z-Score])</f>
        <v>394</v>
      </c>
      <c r="AV598">
        <f>(Table2[[#This Row],[Rank 1Y]]+Table2[[#This Row],[Rank 6M]]+Table2[[#This Row],[Rank Sharpe]])/3</f>
        <v>553.66666666666663</v>
      </c>
    </row>
    <row r="599" spans="1:48" x14ac:dyDescent="0.3">
      <c r="A599" t="s">
        <v>1323</v>
      </c>
      <c r="B599" t="s">
        <v>1324</v>
      </c>
      <c r="C599" t="s">
        <v>10460</v>
      </c>
      <c r="D599" t="s">
        <v>21</v>
      </c>
      <c r="E599">
        <v>8152.6167504149998</v>
      </c>
      <c r="F599">
        <v>2642.05</v>
      </c>
      <c r="G599">
        <v>-0.40265942988140302</v>
      </c>
      <c r="H599">
        <f>(Table2[[#This Row],[1Y Return vs Nifty]]-AVERAGE(Table2[1Y Return vs Nifty]))/_xlfn.STDEV.P(Table2[1Y Return vs Nifty])</f>
        <v>-0.53926113140179333</v>
      </c>
      <c r="I599">
        <v>-8.3659009852061104</v>
      </c>
      <c r="J599">
        <f>(Table2[[#This Row],[1M Return vs Nifty]]-AVERAGE(Table2[1M Return vs Nifty]))/_xlfn.STDEV.P(Table2[1M Return vs Nifty])</f>
        <v>-0.60852395690403749</v>
      </c>
      <c r="K599">
        <v>-15.1213333398976</v>
      </c>
      <c r="L599">
        <f>(Table2[[#This Row],[6M Return vs Nifty]]-AVERAGE(Table2[6M Return vs Nifty]))/_xlfn.STDEV.P(Table2[6M Return vs Nifty])</f>
        <v>-0.77610391461785655</v>
      </c>
      <c r="M599">
        <v>-11.0496981749338</v>
      </c>
      <c r="N599">
        <f>(Table2[[#This Row],[1W Return vs Nifty]]-AVERAGE(Table2[1W Return vs Nifty]))/_xlfn.STDEV.P(Table2[1W Return vs Nifty])</f>
        <v>-2.1284813795867259</v>
      </c>
      <c r="O599">
        <v>2762.9</v>
      </c>
      <c r="P599">
        <v>2705.0336829057101</v>
      </c>
      <c r="Q599">
        <v>2574.4273117542002</v>
      </c>
      <c r="R599">
        <v>31.895308019892401</v>
      </c>
      <c r="S599" s="2">
        <f>(Table2[[#This Row],[Close Price]]-Table2[[#This Row],[20D EMA]])/Table2[[#This Row],[20D EMA]]</f>
        <v>-4.3740272901661263E-2</v>
      </c>
      <c r="T599" s="2">
        <f>(Table2[[#This Row],[Close Price]]-Table2[[#This Row],[50D EMA]])/Table2[[#This Row],[50D EMA]]</f>
        <v>-2.3283881196648787E-2</v>
      </c>
      <c r="U599" s="2">
        <f>(Table2[[#This Row],[Close Price]]-Table2[[#This Row],[200D EMA]])/Table2[[#This Row],[200D EMA]]</f>
        <v>2.6267080036422644E-2</v>
      </c>
      <c r="V599">
        <v>1.4047919487926399</v>
      </c>
      <c r="W599">
        <v>2599.9499999999998</v>
      </c>
      <c r="X599">
        <v>2680.45</v>
      </c>
      <c r="Y599">
        <v>2599.9499999999998</v>
      </c>
      <c r="Z599">
        <v>2680.45</v>
      </c>
      <c r="AA599">
        <v>2599.9499999999998</v>
      </c>
      <c r="AB599">
        <v>2991</v>
      </c>
      <c r="AC599" s="2">
        <f>(Table2[[#This Row],[Close Price]]/Table2[[#This Row],[Day Low]])-1</f>
        <v>1.6192619088828852E-2</v>
      </c>
      <c r="AD599" s="2">
        <f>(Table2[[#This Row],[Day High]]/Table2[[#This Row],[Close Price]])-1</f>
        <v>1.4534168543365755E-2</v>
      </c>
      <c r="AE599" s="2">
        <f>(Table2[[#This Row],[Close Price]]/Table2[[#This Row],[Current Week Low]])-1</f>
        <v>1.6192619088828852E-2</v>
      </c>
      <c r="AF599" s="2">
        <f>(Table2[[#This Row],[Current Week High]]/Table2[[#This Row],[Close Price]])-1</f>
        <v>1.4534168543365755E-2</v>
      </c>
      <c r="AG599" s="2">
        <f>(Table2[[#This Row],[Close Price]]/Table2[[#This Row],[Current Month Low]])-1</f>
        <v>1.6192619088828852E-2</v>
      </c>
      <c r="AH599" s="2">
        <f>(Table2[[#This Row],[Current Month High]]/Table2[[#This Row],[Close Price]])-1</f>
        <v>0.13207547169811318</v>
      </c>
      <c r="AI599">
        <v>19.036354346056999</v>
      </c>
      <c r="AJ599">
        <v>34.523930753564102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-0.17</v>
      </c>
      <c r="AM599" t="s">
        <v>10506</v>
      </c>
      <c r="AN599">
        <v>-3.83</v>
      </c>
      <c r="AO599" t="s">
        <v>10506</v>
      </c>
      <c r="AP599">
        <v>-2.8917368095503E-2</v>
      </c>
      <c r="AQ599">
        <f>(Table2[[#This Row],[Sharpe Ratio]]-AVERAGE(Table2[Sharpe Ratio]))/_xlfn.STDEV.P(Table2[Sharpe Ratio])</f>
        <v>-0.8761650609218149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-4.9285354434322279</v>
      </c>
      <c r="AS599">
        <f>_xlfn.RANK.AVG(Table2[[#This Row],[1Y Return vs Nifty Z-Score]],Table2[1Y Return vs Nifty Z-Score])</f>
        <v>503</v>
      </c>
      <c r="AT599">
        <f>_xlfn.RANK.AVG(Table2[[#This Row],[6M Return vs Nifty Z-Score]],Table2[6M Return vs Nifty Z-Score])</f>
        <v>575</v>
      </c>
      <c r="AU599">
        <f>_xlfn.RANK.AVG(Table2[[#This Row],[Sharpe Ratio Z-Score]],Table2[Sharpe Ratio Z-Score])</f>
        <v>586</v>
      </c>
      <c r="AV599">
        <f>(Table2[[#This Row],[Rank 1Y]]+Table2[[#This Row],[Rank 6M]]+Table2[[#This Row],[Rank Sharpe]])/3</f>
        <v>554.66666666666663</v>
      </c>
    </row>
    <row r="600" spans="1:48" x14ac:dyDescent="0.3">
      <c r="A600" t="s">
        <v>939</v>
      </c>
      <c r="B600" t="s">
        <v>940</v>
      </c>
      <c r="C600" t="s">
        <v>10473</v>
      </c>
      <c r="D600" t="s">
        <v>941</v>
      </c>
      <c r="E600">
        <v>15277.72565735</v>
      </c>
      <c r="F600">
        <v>687.65</v>
      </c>
      <c r="G600">
        <v>-20.5281400950632</v>
      </c>
      <c r="H600">
        <f>(Table2[[#This Row],[1Y Return vs Nifty]]-AVERAGE(Table2[1Y Return vs Nifty]))/_xlfn.STDEV.P(Table2[1Y Return vs Nifty])</f>
        <v>-0.81374284183516798</v>
      </c>
      <c r="I600">
        <v>-7.0206830141953196</v>
      </c>
      <c r="J600">
        <f>(Table2[[#This Row],[1M Return vs Nifty]]-AVERAGE(Table2[1M Return vs Nifty]))/_xlfn.STDEV.P(Table2[1M Return vs Nifty])</f>
        <v>-0.46338162868973265</v>
      </c>
      <c r="K600">
        <v>-25.513303786014401</v>
      </c>
      <c r="L600">
        <f>(Table2[[#This Row],[6M Return vs Nifty]]-AVERAGE(Table2[6M Return vs Nifty]))/_xlfn.STDEV.P(Table2[6M Return vs Nifty])</f>
        <v>-1.1192497141136921</v>
      </c>
      <c r="M600">
        <v>-2.7596318176021502</v>
      </c>
      <c r="N600">
        <f>(Table2[[#This Row],[1W Return vs Nifty]]-AVERAGE(Table2[1W Return vs Nifty]))/_xlfn.STDEV.P(Table2[1W Return vs Nifty])</f>
        <v>-3.9900840485422182E-2</v>
      </c>
      <c r="O600">
        <v>706.66</v>
      </c>
      <c r="P600">
        <v>696.85444399412199</v>
      </c>
      <c r="Q600">
        <v>679.59137659856299</v>
      </c>
      <c r="R600">
        <v>30.8028386670738</v>
      </c>
      <c r="S600" s="2">
        <f>(Table2[[#This Row],[Close Price]]-Table2[[#This Row],[20D EMA]])/Table2[[#This Row],[20D EMA]]</f>
        <v>-2.6901197181105469E-2</v>
      </c>
      <c r="T600" s="2">
        <f>(Table2[[#This Row],[Close Price]]-Table2[[#This Row],[50D EMA]])/Table2[[#This Row],[50D EMA]]</f>
        <v>-1.3208560372185351E-2</v>
      </c>
      <c r="U600" s="2">
        <f>(Table2[[#This Row],[Close Price]]-Table2[[#This Row],[200D EMA]])/Table2[[#This Row],[200D EMA]]</f>
        <v>1.1858042463356986E-2</v>
      </c>
      <c r="V600">
        <v>0.64951347784411295</v>
      </c>
      <c r="W600">
        <v>680</v>
      </c>
      <c r="X600">
        <v>698.95</v>
      </c>
      <c r="Y600">
        <v>680</v>
      </c>
      <c r="Z600">
        <v>698.95</v>
      </c>
      <c r="AA600">
        <v>680</v>
      </c>
      <c r="AB600">
        <v>766.05</v>
      </c>
      <c r="AC600" s="2">
        <f>(Table2[[#This Row],[Close Price]]/Table2[[#This Row],[Day Low]])-1</f>
        <v>1.1249999999999982E-2</v>
      </c>
      <c r="AD600" s="2">
        <f>(Table2[[#This Row],[Day High]]/Table2[[#This Row],[Close Price]])-1</f>
        <v>1.6432778302915896E-2</v>
      </c>
      <c r="AE600" s="2">
        <f>(Table2[[#This Row],[Close Price]]/Table2[[#This Row],[Current Week Low]])-1</f>
        <v>1.1249999999999982E-2</v>
      </c>
      <c r="AF600" s="2">
        <f>(Table2[[#This Row],[Current Week High]]/Table2[[#This Row],[Close Price]])-1</f>
        <v>1.6432778302915896E-2</v>
      </c>
      <c r="AG600" s="2">
        <f>(Table2[[#This Row],[Close Price]]/Table2[[#This Row],[Current Month Low]])-1</f>
        <v>1.1249999999999982E-2</v>
      </c>
      <c r="AH600" s="2">
        <f>(Table2[[#This Row],[Current Month High]]/Table2[[#This Row],[Close Price]])-1</f>
        <v>0.11401148840253028</v>
      </c>
      <c r="AI600">
        <v>23.536682905547799</v>
      </c>
      <c r="AJ600">
        <v>15.765993265993201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-0.02</v>
      </c>
      <c r="AM600" t="s">
        <v>10506</v>
      </c>
      <c r="AN600">
        <v>-4.1100000000000003</v>
      </c>
      <c r="AO600" t="s">
        <v>10506</v>
      </c>
      <c r="AP600">
        <v>3.0576976603696002E-2</v>
      </c>
      <c r="AQ600">
        <f>(Table2[[#This Row],[Sharpe Ratio]]-AVERAGE(Table2[Sharpe Ratio]))/_xlfn.STDEV.P(Table2[Sharpe Ratio])</f>
        <v>-0.19888733626661567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-2.6351623613906305</v>
      </c>
      <c r="AS600">
        <f>_xlfn.RANK.AVG(Table2[[#This Row],[1Y Return vs Nifty Z-Score]],Table2[1Y Return vs Nifty Z-Score])</f>
        <v>618</v>
      </c>
      <c r="AT600">
        <f>_xlfn.RANK.AVG(Table2[[#This Row],[6M Return vs Nifty Z-Score]],Table2[6M Return vs Nifty Z-Score])</f>
        <v>663</v>
      </c>
      <c r="AU600">
        <f>_xlfn.RANK.AVG(Table2[[#This Row],[Sharpe Ratio Z-Score]],Table2[Sharpe Ratio Z-Score])</f>
        <v>387</v>
      </c>
      <c r="AV600">
        <f>(Table2[[#This Row],[Rank 1Y]]+Table2[[#This Row],[Rank 6M]]+Table2[[#This Row],[Rank Sharpe]])/3</f>
        <v>556</v>
      </c>
    </row>
    <row r="601" spans="1:48" x14ac:dyDescent="0.3">
      <c r="A601" t="s">
        <v>442</v>
      </c>
      <c r="B601" t="s">
        <v>443</v>
      </c>
      <c r="C601" t="s">
        <v>10462</v>
      </c>
      <c r="D601" t="s">
        <v>27</v>
      </c>
      <c r="E601">
        <v>50892.45</v>
      </c>
      <c r="F601">
        <v>1785.7</v>
      </c>
      <c r="G601">
        <v>-14.1449071872334</v>
      </c>
      <c r="H601">
        <f>(Table2[[#This Row],[1Y Return vs Nifty]]-AVERAGE(Table2[1Y Return vs Nifty]))/_xlfn.STDEV.P(Table2[1Y Return vs Nifty])</f>
        <v>-0.72668501122807472</v>
      </c>
      <c r="I601">
        <v>-7.3049835826672096</v>
      </c>
      <c r="J601">
        <f>(Table2[[#This Row],[1M Return vs Nifty]]-AVERAGE(Table2[1M Return vs Nifty]))/_xlfn.STDEV.P(Table2[1M Return vs Nifty])</f>
        <v>-0.49405624597101599</v>
      </c>
      <c r="K601">
        <v>-8.8286320324965999</v>
      </c>
      <c r="L601">
        <f>(Table2[[#This Row],[6M Return vs Nifty]]-AVERAGE(Table2[6M Return vs Nifty]))/_xlfn.STDEV.P(Table2[6M Return vs Nifty])</f>
        <v>-0.5683171399813407</v>
      </c>
      <c r="M601">
        <v>-3.6918627469434</v>
      </c>
      <c r="N601">
        <f>(Table2[[#This Row],[1W Return vs Nifty]]-AVERAGE(Table2[1W Return vs Nifty]))/_xlfn.STDEV.P(Table2[1W Return vs Nifty])</f>
        <v>-0.27476498909968694</v>
      </c>
      <c r="O601">
        <v>1845.22</v>
      </c>
      <c r="P601">
        <v>1839.7352419707299</v>
      </c>
      <c r="Q601">
        <v>1778.1500127566701</v>
      </c>
      <c r="R601">
        <v>29.661219423849701</v>
      </c>
      <c r="S601" s="2">
        <f>(Table2[[#This Row],[Close Price]]-Table2[[#This Row],[20D EMA]])/Table2[[#This Row],[20D EMA]]</f>
        <v>-3.2256316320005189E-2</v>
      </c>
      <c r="T601" s="2">
        <f>(Table2[[#This Row],[Close Price]]-Table2[[#This Row],[50D EMA]])/Table2[[#This Row],[50D EMA]]</f>
        <v>-2.9371205561538938E-2</v>
      </c>
      <c r="U601" s="2">
        <f>(Table2[[#This Row],[Close Price]]-Table2[[#This Row],[200D EMA]])/Table2[[#This Row],[200D EMA]]</f>
        <v>4.2459787920959427E-3</v>
      </c>
      <c r="V601">
        <v>1.02473820876844</v>
      </c>
      <c r="W601">
        <v>1767.25</v>
      </c>
      <c r="X601">
        <v>1817.95</v>
      </c>
      <c r="Y601">
        <v>1767.25</v>
      </c>
      <c r="Z601">
        <v>1817.95</v>
      </c>
      <c r="AA601">
        <v>1767.25</v>
      </c>
      <c r="AB601">
        <v>1905.5</v>
      </c>
      <c r="AC601" s="2">
        <f>(Table2[[#This Row],[Close Price]]/Table2[[#This Row],[Day Low]])-1</f>
        <v>1.0439949073419275E-2</v>
      </c>
      <c r="AD601" s="2">
        <f>(Table2[[#This Row],[Day High]]/Table2[[#This Row],[Close Price]])-1</f>
        <v>1.8060144481155893E-2</v>
      </c>
      <c r="AE601" s="2">
        <f>(Table2[[#This Row],[Close Price]]/Table2[[#This Row],[Current Week Low]])-1</f>
        <v>1.0439949073419275E-2</v>
      </c>
      <c r="AF601" s="2">
        <f>(Table2[[#This Row],[Current Week High]]/Table2[[#This Row],[Close Price]])-1</f>
        <v>1.8060144481155893E-2</v>
      </c>
      <c r="AG601" s="2">
        <f>(Table2[[#This Row],[Close Price]]/Table2[[#This Row],[Current Month Low]])-1</f>
        <v>1.0439949073419275E-2</v>
      </c>
      <c r="AH601" s="2">
        <f>(Table2[[#This Row],[Current Month High]]/Table2[[#This Row],[Close Price]])-1</f>
        <v>6.7088536708293622E-2</v>
      </c>
      <c r="AI601">
        <v>16.741333930671399</v>
      </c>
      <c r="AJ601">
        <v>15.6991058701567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-7.0000000000000007E-2</v>
      </c>
      <c r="AM601" t="s">
        <v>10506</v>
      </c>
      <c r="AN601">
        <v>-5.76</v>
      </c>
      <c r="AO601" t="s">
        <v>10506</v>
      </c>
      <c r="AP601">
        <v>-1.9419731268831002E-2</v>
      </c>
      <c r="AQ601">
        <f>(Table2[[#This Row],[Sharpe Ratio]]-AVERAGE(Table2[Sharpe Ratio]))/_xlfn.STDEV.P(Table2[Sharpe Ratio])</f>
        <v>-0.7680449044247144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-2.8318682907048327</v>
      </c>
      <c r="AS601">
        <f>_xlfn.RANK.AVG(Table2[[#This Row],[1Y Return vs Nifty Z-Score]],Table2[1Y Return vs Nifty Z-Score])</f>
        <v>586</v>
      </c>
      <c r="AT601">
        <f>_xlfn.RANK.AVG(Table2[[#This Row],[6M Return vs Nifty Z-Score]],Table2[6M Return vs Nifty Z-Score])</f>
        <v>512</v>
      </c>
      <c r="AU601">
        <f>_xlfn.RANK.AVG(Table2[[#This Row],[Sharpe Ratio Z-Score]],Table2[Sharpe Ratio Z-Score])</f>
        <v>572</v>
      </c>
      <c r="AV601">
        <f>(Table2[[#This Row],[Rank 1Y]]+Table2[[#This Row],[Rank 6M]]+Table2[[#This Row],[Rank Sharpe]])/3</f>
        <v>556.66666666666663</v>
      </c>
    </row>
    <row r="602" spans="1:48" x14ac:dyDescent="0.3">
      <c r="A602" t="s">
        <v>154</v>
      </c>
      <c r="B602" t="s">
        <v>155</v>
      </c>
      <c r="C602" t="s">
        <v>10460</v>
      </c>
      <c r="D602" t="s">
        <v>21</v>
      </c>
      <c r="E602">
        <v>169310.47991808501</v>
      </c>
      <c r="F602">
        <v>5718.35</v>
      </c>
      <c r="G602">
        <v>-6.9267741257109696</v>
      </c>
      <c r="H602">
        <f>(Table2[[#This Row],[1Y Return vs Nifty]]-AVERAGE(Table2[1Y Return vs Nifty]))/_xlfn.STDEV.P(Table2[1Y Return vs Nifty])</f>
        <v>-0.62824038067124865</v>
      </c>
      <c r="I602">
        <v>9.1334158756258095</v>
      </c>
      <c r="J602">
        <f>(Table2[[#This Row],[1M Return vs Nifty]]-AVERAGE(Table2[1M Return vs Nifty]))/_xlfn.STDEV.P(Table2[1M Return vs Nifty])</f>
        <v>1.2795652941134184</v>
      </c>
      <c r="K602">
        <v>-12.200926635172401</v>
      </c>
      <c r="L602">
        <f>(Table2[[#This Row],[6M Return vs Nifty]]-AVERAGE(Table2[6M Return vs Nifty]))/_xlfn.STDEV.P(Table2[6M Return vs Nifty])</f>
        <v>-0.67967126031595815</v>
      </c>
      <c r="M602">
        <v>3.05613803368042</v>
      </c>
      <c r="N602">
        <f>(Table2[[#This Row],[1W Return vs Nifty]]-AVERAGE(Table2[1W Return vs Nifty]))/_xlfn.STDEV.P(Table2[1W Return vs Nifty])</f>
        <v>1.4253110417498074</v>
      </c>
      <c r="O602">
        <v>5444.07</v>
      </c>
      <c r="P602">
        <v>5217.3207771358502</v>
      </c>
      <c r="Q602">
        <v>5170.4205432686904</v>
      </c>
      <c r="R602">
        <v>73.197961303448395</v>
      </c>
      <c r="S602" s="2">
        <f>(Table2[[#This Row],[Close Price]]-Table2[[#This Row],[20D EMA]])/Table2[[#This Row],[20D EMA]]</f>
        <v>5.0381424191827194E-2</v>
      </c>
      <c r="T602" s="2">
        <f>(Table2[[#This Row],[Close Price]]-Table2[[#This Row],[50D EMA]])/Table2[[#This Row],[50D EMA]]</f>
        <v>9.603189918086652E-2</v>
      </c>
      <c r="U602" s="2">
        <f>(Table2[[#This Row],[Close Price]]-Table2[[#This Row],[200D EMA]])/Table2[[#This Row],[200D EMA]]</f>
        <v>0.10597386656384322</v>
      </c>
      <c r="V602">
        <v>1.32005466018123</v>
      </c>
      <c r="W602">
        <v>5661.05</v>
      </c>
      <c r="X602">
        <v>5780.05</v>
      </c>
      <c r="Y602">
        <v>5661.05</v>
      </c>
      <c r="Z602">
        <v>5780.05</v>
      </c>
      <c r="AA602">
        <v>5320.35</v>
      </c>
      <c r="AB602">
        <v>5879.15</v>
      </c>
      <c r="AC602" s="2">
        <f>(Table2[[#This Row],[Close Price]]/Table2[[#This Row],[Day Low]])-1</f>
        <v>1.0121797193100246E-2</v>
      </c>
      <c r="AD602" s="2">
        <f>(Table2[[#This Row],[Day High]]/Table2[[#This Row],[Close Price]])-1</f>
        <v>1.0789825736444936E-2</v>
      </c>
      <c r="AE602" s="2">
        <f>(Table2[[#This Row],[Close Price]]/Table2[[#This Row],[Current Week Low]])-1</f>
        <v>1.0121797193100246E-2</v>
      </c>
      <c r="AF602" s="2">
        <f>(Table2[[#This Row],[Current Week High]]/Table2[[#This Row],[Close Price]])-1</f>
        <v>1.0789825736444936E-2</v>
      </c>
      <c r="AG602" s="2">
        <f>(Table2[[#This Row],[Close Price]]/Table2[[#This Row],[Current Month Low]])-1</f>
        <v>7.4807108554888258E-2</v>
      </c>
      <c r="AH602" s="2">
        <f>(Table2[[#This Row],[Current Month High]]/Table2[[#This Row],[Close Price]])-1</f>
        <v>2.8119999650248584E-2</v>
      </c>
      <c r="AI602">
        <v>12.6548742207105</v>
      </c>
      <c r="AJ602">
        <v>26.692957871298599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0.02</v>
      </c>
      <c r="AM602" t="s">
        <v>10507</v>
      </c>
      <c r="AN602">
        <v>4.6100000000000003</v>
      </c>
      <c r="AO602" t="s">
        <v>10507</v>
      </c>
      <c r="AP602">
        <v>-1.8212837502781999E-2</v>
      </c>
      <c r="AQ602">
        <f>(Table2[[#This Row],[Sharpe Ratio]]-AVERAGE(Table2[Sharpe Ratio]))/_xlfn.STDEV.P(Table2[Sharpe Ratio])</f>
        <v>-0.7543057453852634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0.64265894949075564</v>
      </c>
      <c r="AS602">
        <f>_xlfn.RANK.AVG(Table2[[#This Row],[1Y Return vs Nifty Z-Score]],Table2[1Y Return vs Nifty Z-Score])</f>
        <v>551</v>
      </c>
      <c r="AT602">
        <f>_xlfn.RANK.AVG(Table2[[#This Row],[6M Return vs Nifty Z-Score]],Table2[6M Return vs Nifty Z-Score])</f>
        <v>549</v>
      </c>
      <c r="AU602">
        <f>_xlfn.RANK.AVG(Table2[[#This Row],[Sharpe Ratio Z-Score]],Table2[Sharpe Ratio Z-Score])</f>
        <v>571</v>
      </c>
      <c r="AV602">
        <f>(Table2[[#This Row],[Rank 1Y]]+Table2[[#This Row],[Rank 6M]]+Table2[[#This Row],[Rank Sharpe]])/3</f>
        <v>557</v>
      </c>
    </row>
    <row r="603" spans="1:48" x14ac:dyDescent="0.3">
      <c r="A603" t="s">
        <v>1415</v>
      </c>
      <c r="B603" t="s">
        <v>1416</v>
      </c>
      <c r="C603" t="s">
        <v>10471</v>
      </c>
      <c r="D603" t="s">
        <v>817</v>
      </c>
      <c r="E603">
        <v>7091.7065532360002</v>
      </c>
      <c r="F603">
        <v>40.020000000000003</v>
      </c>
      <c r="G603">
        <v>-28.387266596473399</v>
      </c>
      <c r="H603">
        <f>(Table2[[#This Row],[1Y Return vs Nifty]]-AVERAGE(Table2[1Y Return vs Nifty]))/_xlfn.STDEV.P(Table2[1Y Return vs Nifty])</f>
        <v>-0.92092967232669454</v>
      </c>
      <c r="I603">
        <v>-10.2729057236477</v>
      </c>
      <c r="J603">
        <f>(Table2[[#This Row],[1M Return vs Nifty]]-AVERAGE(Table2[1M Return vs Nifty]))/_xlfn.STDEV.P(Table2[1M Return vs Nifty])</f>
        <v>-0.81428028310383338</v>
      </c>
      <c r="K603">
        <v>-24.2867262716006</v>
      </c>
      <c r="L603">
        <f>(Table2[[#This Row],[6M Return vs Nifty]]-AVERAGE(Table2[6M Return vs Nifty]))/_xlfn.STDEV.P(Table2[6M Return vs Nifty])</f>
        <v>-1.0787477781228698</v>
      </c>
      <c r="M603">
        <v>-2.23849423810623</v>
      </c>
      <c r="N603">
        <f>(Table2[[#This Row],[1W Return vs Nifty]]-AVERAGE(Table2[1W Return vs Nifty]))/_xlfn.STDEV.P(Table2[1W Return vs Nifty])</f>
        <v>9.1393380792666151E-2</v>
      </c>
      <c r="O603">
        <v>41.26</v>
      </c>
      <c r="P603">
        <v>42.2976754830282</v>
      </c>
      <c r="Q603">
        <v>43.6168131821168</v>
      </c>
      <c r="R603">
        <v>25.742096102360001</v>
      </c>
      <c r="S603" s="2">
        <f>(Table2[[#This Row],[Close Price]]-Table2[[#This Row],[20D EMA]])/Table2[[#This Row],[20D EMA]]</f>
        <v>-3.0053320407173897E-2</v>
      </c>
      <c r="T603" s="2">
        <f>(Table2[[#This Row],[Close Price]]-Table2[[#This Row],[50D EMA]])/Table2[[#This Row],[50D EMA]]</f>
        <v>-5.3848715254863282E-2</v>
      </c>
      <c r="U603" s="2">
        <f>(Table2[[#This Row],[Close Price]]-Table2[[#This Row],[200D EMA]])/Table2[[#This Row],[200D EMA]]</f>
        <v>-8.2463915167271223E-2</v>
      </c>
      <c r="V603">
        <v>0.54875222187716199</v>
      </c>
      <c r="W603">
        <v>39.67</v>
      </c>
      <c r="X603">
        <v>40.340000000000003</v>
      </c>
      <c r="Y603">
        <v>39.67</v>
      </c>
      <c r="Z603">
        <v>40.340000000000003</v>
      </c>
      <c r="AA603">
        <v>39.67</v>
      </c>
      <c r="AB603">
        <v>42.65</v>
      </c>
      <c r="AC603" s="2">
        <f>(Table2[[#This Row],[Close Price]]/Table2[[#This Row],[Day Low]])-1</f>
        <v>8.8227880010083304E-3</v>
      </c>
      <c r="AD603" s="2">
        <f>(Table2[[#This Row],[Day High]]/Table2[[#This Row],[Close Price]])-1</f>
        <v>7.9960019990004128E-3</v>
      </c>
      <c r="AE603" s="2">
        <f>(Table2[[#This Row],[Close Price]]/Table2[[#This Row],[Current Week Low]])-1</f>
        <v>8.8227880010083304E-3</v>
      </c>
      <c r="AF603" s="2">
        <f>(Table2[[#This Row],[Current Week High]]/Table2[[#This Row],[Close Price]])-1</f>
        <v>7.9960019990004128E-3</v>
      </c>
      <c r="AG603" s="2">
        <f>(Table2[[#This Row],[Close Price]]/Table2[[#This Row],[Current Month Low]])-1</f>
        <v>8.8227880010083304E-3</v>
      </c>
      <c r="AH603" s="2">
        <f>(Table2[[#This Row],[Current Month High]]/Table2[[#This Row],[Close Price]])-1</f>
        <v>6.5717141429285197E-2</v>
      </c>
      <c r="AI603">
        <v>34.932533733133397</v>
      </c>
      <c r="AJ603">
        <v>8.1621621621621596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-0.21</v>
      </c>
      <c r="AM603" t="s">
        <v>10506</v>
      </c>
      <c r="AN603">
        <v>-4.49</v>
      </c>
      <c r="AO603" t="s">
        <v>10506</v>
      </c>
      <c r="AP603">
        <v>3.6697466388356997E-2</v>
      </c>
      <c r="AQ603">
        <f>(Table2[[#This Row],[Sharpe Ratio]]-AVERAGE(Table2[Sharpe Ratio]))/_xlfn.STDEV.P(Table2[Sharpe Ratio])</f>
        <v>-0.12921228704825863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651</v>
      </c>
      <c r="AT603">
        <f>_xlfn.RANK.AVG(Table2[[#This Row],[6M Return vs Nifty Z-Score]],Table2[6M Return vs Nifty Z-Score])</f>
        <v>651</v>
      </c>
      <c r="AU603">
        <f>_xlfn.RANK.AVG(Table2[[#This Row],[Sharpe Ratio Z-Score]],Table2[Sharpe Ratio Z-Score])</f>
        <v>371</v>
      </c>
      <c r="AV603">
        <f>(Table2[[#This Row],[Rank 1Y]]+Table2[[#This Row],[Rank 6M]]+Table2[[#This Row],[Rank Sharpe]])/3</f>
        <v>557.66666666666663</v>
      </c>
    </row>
    <row r="604" spans="1:48" x14ac:dyDescent="0.3">
      <c r="A604" t="s">
        <v>1860</v>
      </c>
      <c r="B604" t="s">
        <v>1861</v>
      </c>
      <c r="C604" t="s">
        <v>10465</v>
      </c>
      <c r="D604" t="s">
        <v>204</v>
      </c>
      <c r="E604">
        <v>3682.8173990999999</v>
      </c>
      <c r="F604">
        <v>234.68</v>
      </c>
      <c r="G604">
        <v>-21.849529694937502</v>
      </c>
      <c r="H604">
        <f>(Table2[[#This Row],[1Y Return vs Nifty]]-AVERAGE(Table2[1Y Return vs Nifty]))/_xlfn.STDEV.P(Table2[1Y Return vs Nifty])</f>
        <v>-0.83176463637296794</v>
      </c>
      <c r="I604">
        <v>2.5445041821598999</v>
      </c>
      <c r="J604">
        <f>(Table2[[#This Row],[1M Return vs Nifty]]-AVERAGE(Table2[1M Return vs Nifty]))/_xlfn.STDEV.P(Table2[1M Return vs Nifty])</f>
        <v>0.56865449437921745</v>
      </c>
      <c r="K604">
        <v>-30.749851776039598</v>
      </c>
      <c r="L604">
        <f>(Table2[[#This Row],[6M Return vs Nifty]]-AVERAGE(Table2[6M Return vs Nifty]))/_xlfn.STDEV.P(Table2[6M Return vs Nifty])</f>
        <v>-1.2921620078844041</v>
      </c>
      <c r="M604">
        <v>4.7418711235708697</v>
      </c>
      <c r="N604">
        <f>(Table2[[#This Row],[1W Return vs Nifty]]-AVERAGE(Table2[1W Return vs Nifty]))/_xlfn.STDEV.P(Table2[1W Return vs Nifty])</f>
        <v>1.8500108178318833</v>
      </c>
      <c r="O604">
        <v>227.89</v>
      </c>
      <c r="P604">
        <v>225.35405270738801</v>
      </c>
      <c r="Q604">
        <v>232.92550835273499</v>
      </c>
      <c r="R604">
        <v>58.9581139019989</v>
      </c>
      <c r="S604" s="2">
        <f>(Table2[[#This Row],[Close Price]]-Table2[[#This Row],[20D EMA]])/Table2[[#This Row],[20D EMA]]</f>
        <v>2.9795076572030458E-2</v>
      </c>
      <c r="T604" s="2">
        <f>(Table2[[#This Row],[Close Price]]-Table2[[#This Row],[50D EMA]])/Table2[[#This Row],[50D EMA]]</f>
        <v>4.1383534844706422E-2</v>
      </c>
      <c r="U604" s="2">
        <f>(Table2[[#This Row],[Close Price]]-Table2[[#This Row],[200D EMA]])/Table2[[#This Row],[200D EMA]]</f>
        <v>7.5324152329768303E-3</v>
      </c>
      <c r="V604">
        <v>1.1934898562643601</v>
      </c>
      <c r="W604">
        <v>226.01</v>
      </c>
      <c r="X604">
        <v>236.1</v>
      </c>
      <c r="Y604">
        <v>226.01</v>
      </c>
      <c r="Z604">
        <v>236.1</v>
      </c>
      <c r="AA604">
        <v>216.5</v>
      </c>
      <c r="AB604">
        <v>248</v>
      </c>
      <c r="AC604" s="2">
        <f>(Table2[[#This Row],[Close Price]]/Table2[[#This Row],[Day Low]])-1</f>
        <v>3.8361134463076985E-2</v>
      </c>
      <c r="AD604" s="2">
        <f>(Table2[[#This Row],[Day High]]/Table2[[#This Row],[Close Price]])-1</f>
        <v>6.0507925686039687E-3</v>
      </c>
      <c r="AE604" s="2">
        <f>(Table2[[#This Row],[Close Price]]/Table2[[#This Row],[Current Week Low]])-1</f>
        <v>3.8361134463076985E-2</v>
      </c>
      <c r="AF604" s="2">
        <f>(Table2[[#This Row],[Current Week High]]/Table2[[#This Row],[Close Price]])-1</f>
        <v>6.0507925686039687E-3</v>
      </c>
      <c r="AG604" s="2">
        <f>(Table2[[#This Row],[Close Price]]/Table2[[#This Row],[Current Month Low]])-1</f>
        <v>8.3972286374133898E-2</v>
      </c>
      <c r="AH604" s="2">
        <f>(Table2[[#This Row],[Current Month High]]/Table2[[#This Row],[Close Price]])-1</f>
        <v>5.6758138742116993E-2</v>
      </c>
      <c r="AI604">
        <v>27.407533662860001</v>
      </c>
      <c r="AJ604">
        <v>23.1592757806349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-0.08</v>
      </c>
      <c r="AM604" t="s">
        <v>10506</v>
      </c>
      <c r="AN604">
        <v>3.74</v>
      </c>
      <c r="AO604" t="s">
        <v>10507</v>
      </c>
      <c r="AP604">
        <v>4.1353467110998E-2</v>
      </c>
      <c r="AQ604">
        <f>(Table2[[#This Row],[Sharpe Ratio]]-AVERAGE(Table2[Sharpe Ratio]))/_xlfn.STDEV.P(Table2[Sharpe Ratio])</f>
        <v>-7.6208836193110072E-2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625</v>
      </c>
      <c r="AT604">
        <f>_xlfn.RANK.AVG(Table2[[#This Row],[6M Return vs Nifty Z-Score]],Table2[6M Return vs Nifty Z-Score])</f>
        <v>696</v>
      </c>
      <c r="AU604">
        <f>_xlfn.RANK.AVG(Table2[[#This Row],[Sharpe Ratio Z-Score]],Table2[Sharpe Ratio Z-Score])</f>
        <v>354</v>
      </c>
      <c r="AV604">
        <f>(Table2[[#This Row],[Rank 1Y]]+Table2[[#This Row],[Rank 6M]]+Table2[[#This Row],[Rank Sharpe]])/3</f>
        <v>558.33333333333337</v>
      </c>
    </row>
    <row r="605" spans="1:48" x14ac:dyDescent="0.3">
      <c r="A605" t="s">
        <v>110</v>
      </c>
      <c r="B605" t="s">
        <v>111</v>
      </c>
      <c r="C605" t="s">
        <v>10460</v>
      </c>
      <c r="D605" t="s">
        <v>21</v>
      </c>
      <c r="E605">
        <v>264259.38148434</v>
      </c>
      <c r="F605">
        <v>505.8</v>
      </c>
      <c r="G605">
        <v>1.0536335242539301</v>
      </c>
      <c r="H605">
        <f>(Table2[[#This Row],[1Y Return vs Nifty]]-AVERAGE(Table2[1Y Return vs Nifty]))/_xlfn.STDEV.P(Table2[1Y Return vs Nifty])</f>
        <v>-0.51939945517188413</v>
      </c>
      <c r="I605">
        <v>9.1005141894249295</v>
      </c>
      <c r="J605">
        <f>(Table2[[#This Row],[1M Return vs Nifty]]-AVERAGE(Table2[1M Return vs Nifty]))/_xlfn.STDEV.P(Table2[1M Return vs Nifty])</f>
        <v>1.2760153658190587</v>
      </c>
      <c r="K605">
        <v>-5.9771600265028697</v>
      </c>
      <c r="L605">
        <f>(Table2[[#This Row],[6M Return vs Nifty]]-AVERAGE(Table2[6M Return vs Nifty]))/_xlfn.STDEV.P(Table2[6M Return vs Nifty])</f>
        <v>-0.47416072890317595</v>
      </c>
      <c r="M605">
        <v>-0.90817967070538697</v>
      </c>
      <c r="N605">
        <f>(Table2[[#This Row],[1W Return vs Nifty]]-AVERAGE(Table2[1W Return vs Nifty]))/_xlfn.STDEV.P(Table2[1W Return vs Nifty])</f>
        <v>0.42654981942588904</v>
      </c>
      <c r="O605">
        <v>531.16999999999996</v>
      </c>
      <c r="P605">
        <v>505.866831601652</v>
      </c>
      <c r="Q605">
        <v>469.96186985645198</v>
      </c>
      <c r="R605">
        <v>31.983078892453801</v>
      </c>
      <c r="S605" s="2">
        <f>(Table2[[#This Row],[Close Price]]-Table2[[#This Row],[20D EMA]])/Table2[[#This Row],[20D EMA]]</f>
        <v>-4.7762486586215243E-2</v>
      </c>
      <c r="T605" s="2">
        <f>(Table2[[#This Row],[Close Price]]-Table2[[#This Row],[50D EMA]])/Table2[[#This Row],[50D EMA]]</f>
        <v>-1.3211303346452813E-4</v>
      </c>
      <c r="U605" s="2">
        <f>(Table2[[#This Row],[Close Price]]-Table2[[#This Row],[200D EMA]])/Table2[[#This Row],[200D EMA]]</f>
        <v>7.6257527348962684E-2</v>
      </c>
      <c r="V605">
        <v>1.46375894067668</v>
      </c>
      <c r="W605">
        <v>501.55</v>
      </c>
      <c r="X605">
        <v>526.75</v>
      </c>
      <c r="Y605">
        <v>501.55</v>
      </c>
      <c r="Z605">
        <v>526.75</v>
      </c>
      <c r="AA605">
        <v>501.55</v>
      </c>
      <c r="AB605">
        <v>579.9</v>
      </c>
      <c r="AC605" s="2">
        <f>(Table2[[#This Row],[Close Price]]/Table2[[#This Row],[Day Low]])-1</f>
        <v>8.4737314325591395E-3</v>
      </c>
      <c r="AD605" s="2">
        <f>(Table2[[#This Row],[Day High]]/Table2[[#This Row],[Close Price]])-1</f>
        <v>4.1419533412415888E-2</v>
      </c>
      <c r="AE605" s="2">
        <f>(Table2[[#This Row],[Close Price]]/Table2[[#This Row],[Current Week Low]])-1</f>
        <v>8.4737314325591395E-3</v>
      </c>
      <c r="AF605" s="2">
        <f>(Table2[[#This Row],[Current Week High]]/Table2[[#This Row],[Close Price]])-1</f>
        <v>4.1419533412415888E-2</v>
      </c>
      <c r="AG605" s="2">
        <f>(Table2[[#This Row],[Close Price]]/Table2[[#This Row],[Current Month Low]])-1</f>
        <v>8.4737314325591395E-3</v>
      </c>
      <c r="AH605" s="2">
        <f>(Table2[[#This Row],[Current Month High]]/Table2[[#This Row],[Close Price]])-1</f>
        <v>0.14650059311981023</v>
      </c>
      <c r="AI605">
        <v>14.650059311981</v>
      </c>
      <c r="AJ605">
        <v>34.862018397546898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-0.08</v>
      </c>
      <c r="AM605" t="s">
        <v>10506</v>
      </c>
      <c r="AN605">
        <v>-6.16</v>
      </c>
      <c r="AO605" t="s">
        <v>10506</v>
      </c>
      <c r="AP605">
        <v>-9.7842820254594995E-2</v>
      </c>
      <c r="AQ605">
        <f>(Table2[[#This Row],[Sharpe Ratio]]-AVERAGE(Table2[Sharpe Ratio]))/_xlfn.STDEV.P(Table2[Sharpe Ratio])</f>
        <v>-1.6608055783552156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-0.95180057718532796</v>
      </c>
      <c r="AS605">
        <f>_xlfn.RANK.AVG(Table2[[#This Row],[1Y Return vs Nifty Z-Score]],Table2[1Y Return vs Nifty Z-Score])</f>
        <v>495</v>
      </c>
      <c r="AT605">
        <f>_xlfn.RANK.AVG(Table2[[#This Row],[6M Return vs Nifty Z-Score]],Table2[6M Return vs Nifty Z-Score])</f>
        <v>479</v>
      </c>
      <c r="AU605">
        <f>_xlfn.RANK.AVG(Table2[[#This Row],[Sharpe Ratio Z-Score]],Table2[Sharpe Ratio Z-Score])</f>
        <v>704</v>
      </c>
      <c r="AV605">
        <f>(Table2[[#This Row],[Rank 1Y]]+Table2[[#This Row],[Rank 6M]]+Table2[[#This Row],[Rank Sharpe]])/3</f>
        <v>559.33333333333337</v>
      </c>
    </row>
    <row r="606" spans="1:48" x14ac:dyDescent="0.3">
      <c r="A606" t="s">
        <v>2185</v>
      </c>
      <c r="B606" t="s">
        <v>2186</v>
      </c>
      <c r="C606" t="s">
        <v>10477</v>
      </c>
      <c r="D606" t="s">
        <v>1784</v>
      </c>
      <c r="E606">
        <v>2470.1242004340002</v>
      </c>
      <c r="F606">
        <v>51.81</v>
      </c>
      <c r="G606">
        <v>14.9583549314158</v>
      </c>
      <c r="H606">
        <f>(Table2[[#This Row],[1Y Return vs Nifty]]-AVERAGE(Table2[1Y Return vs Nifty]))/_xlfn.STDEV.P(Table2[1Y Return vs Nifty])</f>
        <v>-0.32975967570861564</v>
      </c>
      <c r="I606">
        <v>-11.028150455368699</v>
      </c>
      <c r="J606">
        <f>(Table2[[#This Row],[1M Return vs Nifty]]-AVERAGE(Table2[1M Return vs Nifty]))/_xlfn.STDEV.P(Table2[1M Return vs Nifty])</f>
        <v>-0.89576743321319996</v>
      </c>
      <c r="K606">
        <v>-25.354732477490099</v>
      </c>
      <c r="L606">
        <f>(Table2[[#This Row],[6M Return vs Nifty]]-AVERAGE(Table2[6M Return vs Nifty]))/_xlfn.STDEV.P(Table2[6M Return vs Nifty])</f>
        <v>-1.1140136447154187</v>
      </c>
      <c r="M606">
        <v>-3.5283034529652699</v>
      </c>
      <c r="N606">
        <f>(Table2[[#This Row],[1W Return vs Nifty]]-AVERAGE(Table2[1W Return vs Nifty]))/_xlfn.STDEV.P(Table2[1W Return vs Nifty])</f>
        <v>-0.23355823107539705</v>
      </c>
      <c r="O606">
        <v>53.82</v>
      </c>
      <c r="P606">
        <v>53.225851174916599</v>
      </c>
      <c r="Q606">
        <v>51.4887920719286</v>
      </c>
      <c r="R606">
        <v>33.766678779781003</v>
      </c>
      <c r="S606" s="2">
        <f>(Table2[[#This Row],[Close Price]]-Table2[[#This Row],[20D EMA]])/Table2[[#This Row],[20D EMA]]</f>
        <v>-3.7346711259754702E-2</v>
      </c>
      <c r="T606" s="2">
        <f>(Table2[[#This Row],[Close Price]]-Table2[[#This Row],[50D EMA]])/Table2[[#This Row],[50D EMA]]</f>
        <v>-2.6600817904511704E-2</v>
      </c>
      <c r="U606" s="2">
        <f>(Table2[[#This Row],[Close Price]]-Table2[[#This Row],[200D EMA]])/Table2[[#This Row],[200D EMA]]</f>
        <v>6.2384048090054715E-3</v>
      </c>
      <c r="V606">
        <v>1.15428093916354</v>
      </c>
      <c r="W606">
        <v>51.1</v>
      </c>
      <c r="X606">
        <v>52.59</v>
      </c>
      <c r="Y606">
        <v>51.1</v>
      </c>
      <c r="Z606">
        <v>52.59</v>
      </c>
      <c r="AA606">
        <v>51.1</v>
      </c>
      <c r="AB606">
        <v>57.7</v>
      </c>
      <c r="AC606" s="2">
        <f>(Table2[[#This Row],[Close Price]]/Table2[[#This Row],[Day Low]])-1</f>
        <v>1.3894324853229056E-2</v>
      </c>
      <c r="AD606" s="2">
        <f>(Table2[[#This Row],[Day High]]/Table2[[#This Row],[Close Price]])-1</f>
        <v>1.505500868558185E-2</v>
      </c>
      <c r="AE606" s="2">
        <f>(Table2[[#This Row],[Close Price]]/Table2[[#This Row],[Current Week Low]])-1</f>
        <v>1.3894324853229056E-2</v>
      </c>
      <c r="AF606" s="2">
        <f>(Table2[[#This Row],[Current Week High]]/Table2[[#This Row],[Close Price]])-1</f>
        <v>1.505500868558185E-2</v>
      </c>
      <c r="AG606" s="2">
        <f>(Table2[[#This Row],[Close Price]]/Table2[[#This Row],[Current Month Low]])-1</f>
        <v>1.3894324853229056E-2</v>
      </c>
      <c r="AH606" s="2">
        <f>(Table2[[#This Row],[Current Month High]]/Table2[[#This Row],[Close Price]])-1</f>
        <v>0.11368461686933018</v>
      </c>
      <c r="AI606">
        <v>33.950974715305897</v>
      </c>
      <c r="AJ606">
        <v>42.530949105914701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-0.04</v>
      </c>
      <c r="AM606" t="s">
        <v>10506</v>
      </c>
      <c r="AN606">
        <v>-7.55</v>
      </c>
      <c r="AO606" t="s">
        <v>10506</v>
      </c>
      <c r="AP606">
        <v>-3.6973534509380998E-2</v>
      </c>
      <c r="AQ606">
        <f>(Table2[[#This Row],[Sharpe Ratio]]-AVERAGE(Table2[Sharpe Ratio]))/_xlfn.STDEV.P(Table2[Sharpe Ratio])</f>
        <v>-0.96787566107753664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-3.5409746457901679</v>
      </c>
      <c r="AS606">
        <f>_xlfn.RANK.AVG(Table2[[#This Row],[1Y Return vs Nifty Z-Score]],Table2[1Y Return vs Nifty Z-Score])</f>
        <v>410</v>
      </c>
      <c r="AT606">
        <f>_xlfn.RANK.AVG(Table2[[#This Row],[6M Return vs Nifty Z-Score]],Table2[6M Return vs Nifty Z-Score])</f>
        <v>660</v>
      </c>
      <c r="AU606">
        <f>_xlfn.RANK.AVG(Table2[[#This Row],[Sharpe Ratio Z-Score]],Table2[Sharpe Ratio Z-Score])</f>
        <v>609</v>
      </c>
      <c r="AV606">
        <f>(Table2[[#This Row],[Rank 1Y]]+Table2[[#This Row],[Rank 6M]]+Table2[[#This Row],[Rank Sharpe]])/3</f>
        <v>559.66666666666663</v>
      </c>
    </row>
    <row r="607" spans="1:48" x14ac:dyDescent="0.3">
      <c r="A607" t="s">
        <v>525</v>
      </c>
      <c r="B607" t="s">
        <v>526</v>
      </c>
      <c r="C607" t="s">
        <v>10471</v>
      </c>
      <c r="D607" t="s">
        <v>527</v>
      </c>
      <c r="E607">
        <v>37431.509385719997</v>
      </c>
      <c r="F607">
        <v>569.29999999999995</v>
      </c>
      <c r="G607">
        <v>-2.2231118061493902</v>
      </c>
      <c r="H607">
        <f>(Table2[[#This Row],[1Y Return vs Nifty]]-AVERAGE(Table2[1Y Return vs Nifty]))/_xlfn.STDEV.P(Table2[1Y Return vs Nifty])</f>
        <v>-0.5640894021056585</v>
      </c>
      <c r="I607">
        <v>-1.81083835200447</v>
      </c>
      <c r="J607">
        <f>(Table2[[#This Row],[1M Return vs Nifty]]-AVERAGE(Table2[1M Return vs Nifty]))/_xlfn.STDEV.P(Table2[1M Return vs Nifty])</f>
        <v>9.8734697586422102E-2</v>
      </c>
      <c r="K607">
        <v>-4.2624925577539701</v>
      </c>
      <c r="L607">
        <f>(Table2[[#This Row],[6M Return vs Nifty]]-AVERAGE(Table2[6M Return vs Nifty]))/_xlfn.STDEV.P(Table2[6M Return vs Nifty])</f>
        <v>-0.41754192475201485</v>
      </c>
      <c r="M607">
        <v>-3.3979274021640999</v>
      </c>
      <c r="N607">
        <f>(Table2[[#This Row],[1W Return vs Nifty]]-AVERAGE(Table2[1W Return vs Nifty]))/_xlfn.STDEV.P(Table2[1W Return vs Nifty])</f>
        <v>-0.20071158416920112</v>
      </c>
      <c r="O607">
        <v>565.32000000000005</v>
      </c>
      <c r="P607">
        <v>538.10842023899897</v>
      </c>
      <c r="Q607">
        <v>509.351355170131</v>
      </c>
      <c r="R607">
        <v>49.193034402984303</v>
      </c>
      <c r="S607" s="2">
        <f>(Table2[[#This Row],[Close Price]]-Table2[[#This Row],[20D EMA]])/Table2[[#This Row],[20D EMA]]</f>
        <v>7.040260383499441E-3</v>
      </c>
      <c r="T607" s="2">
        <f>(Table2[[#This Row],[Close Price]]-Table2[[#This Row],[50D EMA]])/Table2[[#This Row],[50D EMA]]</f>
        <v>5.7965232633132462E-2</v>
      </c>
      <c r="U607" s="2">
        <f>(Table2[[#This Row],[Close Price]]-Table2[[#This Row],[200D EMA]])/Table2[[#This Row],[200D EMA]]</f>
        <v>0.11769605444525656</v>
      </c>
      <c r="V607">
        <v>0.62861130337733895</v>
      </c>
      <c r="W607">
        <v>548.75</v>
      </c>
      <c r="X607">
        <v>576.85</v>
      </c>
      <c r="Y607">
        <v>548.75</v>
      </c>
      <c r="Z607">
        <v>576.85</v>
      </c>
      <c r="AA607">
        <v>548.75</v>
      </c>
      <c r="AB607">
        <v>594</v>
      </c>
      <c r="AC607" s="2">
        <f>(Table2[[#This Row],[Close Price]]/Table2[[#This Row],[Day Low]])-1</f>
        <v>3.7448747152619477E-2</v>
      </c>
      <c r="AD607" s="2">
        <f>(Table2[[#This Row],[Day High]]/Table2[[#This Row],[Close Price]])-1</f>
        <v>1.3261900579659258E-2</v>
      </c>
      <c r="AE607" s="2">
        <f>(Table2[[#This Row],[Close Price]]/Table2[[#This Row],[Current Week Low]])-1</f>
        <v>3.7448747152619477E-2</v>
      </c>
      <c r="AF607" s="2">
        <f>(Table2[[#This Row],[Current Week High]]/Table2[[#This Row],[Close Price]])-1</f>
        <v>1.3261900579659258E-2</v>
      </c>
      <c r="AG607" s="2">
        <f>(Table2[[#This Row],[Close Price]]/Table2[[#This Row],[Current Month Low]])-1</f>
        <v>3.7448747152619477E-2</v>
      </c>
      <c r="AH607" s="2">
        <f>(Table2[[#This Row],[Current Month High]]/Table2[[#This Row],[Close Price]])-1</f>
        <v>4.3386615141401741E-2</v>
      </c>
      <c r="AI607">
        <v>4.3386615141401697</v>
      </c>
      <c r="AJ607">
        <v>35.209595059969097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0.11</v>
      </c>
      <c r="AM607" t="s">
        <v>10507</v>
      </c>
      <c r="AN607">
        <v>-0.18</v>
      </c>
      <c r="AO607" t="s">
        <v>10506</v>
      </c>
      <c r="AP607">
        <v>-0.103396017486512</v>
      </c>
      <c r="AQ607">
        <f>(Table2[[#This Row],[Sharpe Ratio]]-AVERAGE(Table2[Sharpe Ratio]))/_xlfn.STDEV.P(Table2[Sharpe Ratio])</f>
        <v>-1.7240226253671638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-2.8076308388076159</v>
      </c>
      <c r="AS607">
        <f>_xlfn.RANK.AVG(Table2[[#This Row],[1Y Return vs Nifty Z-Score]],Table2[1Y Return vs Nifty Z-Score])</f>
        <v>517</v>
      </c>
      <c r="AT607">
        <f>_xlfn.RANK.AVG(Table2[[#This Row],[6M Return vs Nifty Z-Score]],Table2[6M Return vs Nifty Z-Score])</f>
        <v>460</v>
      </c>
      <c r="AU607">
        <f>_xlfn.RANK.AVG(Table2[[#This Row],[Sharpe Ratio Z-Score]],Table2[Sharpe Ratio Z-Score])</f>
        <v>708</v>
      </c>
      <c r="AV607">
        <f>(Table2[[#This Row],[Rank 1Y]]+Table2[[#This Row],[Rank 6M]]+Table2[[#This Row],[Rank Sharpe]])/3</f>
        <v>561.66666666666663</v>
      </c>
    </row>
    <row r="608" spans="1:48" x14ac:dyDescent="0.3">
      <c r="A608" t="s">
        <v>676</v>
      </c>
      <c r="B608" t="s">
        <v>677</v>
      </c>
      <c r="C608" t="s">
        <v>10461</v>
      </c>
      <c r="D608" t="s">
        <v>543</v>
      </c>
      <c r="E608">
        <v>25085.466314099998</v>
      </c>
      <c r="F608">
        <v>774.6</v>
      </c>
      <c r="G608">
        <v>-1.95223723931227</v>
      </c>
      <c r="H608">
        <f>(Table2[[#This Row],[1Y Return vs Nifty]]-AVERAGE(Table2[1Y Return vs Nifty]))/_xlfn.STDEV.P(Table2[1Y Return vs Nifty])</f>
        <v>-0.56039507471764327</v>
      </c>
      <c r="I608">
        <v>0.54216192746893699</v>
      </c>
      <c r="J608">
        <f>(Table2[[#This Row],[1M Return vs Nifty]]-AVERAGE(Table2[1M Return vs Nifty]))/_xlfn.STDEV.P(Table2[1M Return vs Nifty])</f>
        <v>0.35261172436674659</v>
      </c>
      <c r="K608">
        <v>-11.4473280889944</v>
      </c>
      <c r="L608">
        <f>(Table2[[#This Row],[6M Return vs Nifty]]-AVERAGE(Table2[6M Return vs Nifty]))/_xlfn.STDEV.P(Table2[6M Return vs Nifty])</f>
        <v>-0.65478722345615559</v>
      </c>
      <c r="M608">
        <v>-0.108069215657862</v>
      </c>
      <c r="N608">
        <f>(Table2[[#This Row],[1W Return vs Nifty]]-AVERAGE(Table2[1W Return vs Nifty]))/_xlfn.STDEV.P(Table2[1W Return vs Nifty])</f>
        <v>0.62812783503077607</v>
      </c>
      <c r="O608">
        <v>767.94</v>
      </c>
      <c r="P608">
        <v>753.639452024158</v>
      </c>
      <c r="Q608">
        <v>717.80676708392696</v>
      </c>
      <c r="R608">
        <v>52.855979814116601</v>
      </c>
      <c r="S608" s="2">
        <f>(Table2[[#This Row],[Close Price]]-Table2[[#This Row],[20D EMA]])/Table2[[#This Row],[20D EMA]]</f>
        <v>8.672552543167393E-3</v>
      </c>
      <c r="T608" s="2">
        <f>(Table2[[#This Row],[Close Price]]-Table2[[#This Row],[50D EMA]])/Table2[[#This Row],[50D EMA]]</f>
        <v>2.7812434605891792E-2</v>
      </c>
      <c r="U608" s="2">
        <f>(Table2[[#This Row],[Close Price]]-Table2[[#This Row],[200D EMA]])/Table2[[#This Row],[200D EMA]]</f>
        <v>7.912050362355072E-2</v>
      </c>
      <c r="V608">
        <v>0.55668306472499296</v>
      </c>
      <c r="W608">
        <v>767.05</v>
      </c>
      <c r="X608">
        <v>776.1</v>
      </c>
      <c r="Y608">
        <v>767.05</v>
      </c>
      <c r="Z608">
        <v>776.1</v>
      </c>
      <c r="AA608">
        <v>749.1</v>
      </c>
      <c r="AB608">
        <v>790.85</v>
      </c>
      <c r="AC608" s="2">
        <f>(Table2[[#This Row],[Close Price]]/Table2[[#This Row],[Day Low]])-1</f>
        <v>9.8429046346393267E-3</v>
      </c>
      <c r="AD608" s="2">
        <f>(Table2[[#This Row],[Day High]]/Table2[[#This Row],[Close Price]])-1</f>
        <v>1.9364833462431896E-3</v>
      </c>
      <c r="AE608" s="2">
        <f>(Table2[[#This Row],[Close Price]]/Table2[[#This Row],[Current Week Low]])-1</f>
        <v>9.8429046346393267E-3</v>
      </c>
      <c r="AF608" s="2">
        <f>(Table2[[#This Row],[Current Week High]]/Table2[[#This Row],[Close Price]])-1</f>
        <v>1.9364833462431896E-3</v>
      </c>
      <c r="AG608" s="2">
        <f>(Table2[[#This Row],[Close Price]]/Table2[[#This Row],[Current Month Low]])-1</f>
        <v>3.404084901882265E-2</v>
      </c>
      <c r="AH608" s="2">
        <f>(Table2[[#This Row],[Current Month High]]/Table2[[#This Row],[Close Price]])-1</f>
        <v>2.0978569584301665E-2</v>
      </c>
      <c r="AI608">
        <v>11.8577330234959</v>
      </c>
      <c r="AJ608">
        <v>27.4327547914781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-0.04</v>
      </c>
      <c r="AM608" t="s">
        <v>10506</v>
      </c>
      <c r="AN608">
        <v>0.87</v>
      </c>
      <c r="AO608" t="s">
        <v>10507</v>
      </c>
      <c r="AP608">
        <v>-4.8856902624209997E-2</v>
      </c>
      <c r="AQ608">
        <f>(Table2[[#This Row],[Sharpe Ratio]]-AVERAGE(Table2[Sharpe Ratio]))/_xlfn.STDEV.P(Table2[Sharpe Ratio])</f>
        <v>-1.1031547461526581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-1.337597484928934</v>
      </c>
      <c r="AS608">
        <f>_xlfn.RANK.AVG(Table2[[#This Row],[1Y Return vs Nifty Z-Score]],Table2[1Y Return vs Nifty Z-Score])</f>
        <v>514</v>
      </c>
      <c r="AT608">
        <f>_xlfn.RANK.AVG(Table2[[#This Row],[6M Return vs Nifty Z-Score]],Table2[6M Return vs Nifty Z-Score])</f>
        <v>539</v>
      </c>
      <c r="AU608">
        <f>_xlfn.RANK.AVG(Table2[[#This Row],[Sharpe Ratio Z-Score]],Table2[Sharpe Ratio Z-Score])</f>
        <v>632</v>
      </c>
      <c r="AV608">
        <f>(Table2[[#This Row],[Rank 1Y]]+Table2[[#This Row],[Rank 6M]]+Table2[[#This Row],[Rank Sharpe]])/3</f>
        <v>561.66666666666663</v>
      </c>
    </row>
    <row r="609" spans="1:48" x14ac:dyDescent="0.3">
      <c r="A609" t="s">
        <v>739</v>
      </c>
      <c r="B609" t="s">
        <v>740</v>
      </c>
      <c r="C609" t="s">
        <v>10475</v>
      </c>
      <c r="D609" t="s">
        <v>170</v>
      </c>
      <c r="E609">
        <v>21412.841202725001</v>
      </c>
      <c r="F609">
        <v>7272.95</v>
      </c>
      <c r="G609">
        <v>-15.644596350838601</v>
      </c>
      <c r="H609">
        <f>(Table2[[#This Row],[1Y Return vs Nifty]]-AVERAGE(Table2[1Y Return vs Nifty]))/_xlfn.STDEV.P(Table2[1Y Return vs Nifty])</f>
        <v>-0.74713854739910934</v>
      </c>
      <c r="I609">
        <v>4.2758257991115203</v>
      </c>
      <c r="J609">
        <f>(Table2[[#This Row],[1M Return vs Nifty]]-AVERAGE(Table2[1M Return vs Nifty]))/_xlfn.STDEV.P(Table2[1M Return vs Nifty])</f>
        <v>0.75545548558460285</v>
      </c>
      <c r="K609">
        <v>4.17969832877814</v>
      </c>
      <c r="L609">
        <f>(Table2[[#This Row],[6M Return vs Nifty]]-AVERAGE(Table2[6M Return vs Nifty]))/_xlfn.STDEV.P(Table2[6M Return vs Nifty])</f>
        <v>-0.13877839705761014</v>
      </c>
      <c r="M609">
        <v>-0.70778431537297004</v>
      </c>
      <c r="N609">
        <f>(Table2[[#This Row],[1W Return vs Nifty]]-AVERAGE(Table2[1W Return vs Nifty]))/_xlfn.STDEV.P(Table2[1W Return vs Nifty])</f>
        <v>0.47703697130536971</v>
      </c>
      <c r="O609">
        <v>6777.21</v>
      </c>
      <c r="P609">
        <v>6457.0797339024002</v>
      </c>
      <c r="Q609">
        <v>6449.3134906382702</v>
      </c>
      <c r="R609">
        <v>75.574989027344202</v>
      </c>
      <c r="S609" s="2">
        <f>(Table2[[#This Row],[Close Price]]-Table2[[#This Row],[20D EMA]])/Table2[[#This Row],[20D EMA]]</f>
        <v>7.314809486499603E-2</v>
      </c>
      <c r="T609" s="2">
        <f>(Table2[[#This Row],[Close Price]]-Table2[[#This Row],[50D EMA]])/Table2[[#This Row],[50D EMA]]</f>
        <v>0.12635282507259984</v>
      </c>
      <c r="U609" s="2">
        <f>(Table2[[#This Row],[Close Price]]-Table2[[#This Row],[200D EMA]])/Table2[[#This Row],[200D EMA]]</f>
        <v>0.12770917564440129</v>
      </c>
      <c r="V609">
        <v>2.0133269691911999</v>
      </c>
      <c r="W609">
        <v>6800.1</v>
      </c>
      <c r="X609">
        <v>7429</v>
      </c>
      <c r="Y609">
        <v>6800.1</v>
      </c>
      <c r="Z609">
        <v>7429</v>
      </c>
      <c r="AA609">
        <v>6500</v>
      </c>
      <c r="AB609">
        <v>7429</v>
      </c>
      <c r="AC609" s="2">
        <f>(Table2[[#This Row],[Close Price]]/Table2[[#This Row],[Day Low]])-1</f>
        <v>6.9535742121439315E-2</v>
      </c>
      <c r="AD609" s="2">
        <f>(Table2[[#This Row],[Day High]]/Table2[[#This Row],[Close Price]])-1</f>
        <v>2.1456217903326635E-2</v>
      </c>
      <c r="AE609" s="2">
        <f>(Table2[[#This Row],[Close Price]]/Table2[[#This Row],[Current Week Low]])-1</f>
        <v>6.9535742121439315E-2</v>
      </c>
      <c r="AF609" s="2">
        <f>(Table2[[#This Row],[Current Week High]]/Table2[[#This Row],[Close Price]])-1</f>
        <v>2.1456217903326635E-2</v>
      </c>
      <c r="AG609" s="2">
        <f>(Table2[[#This Row],[Close Price]]/Table2[[#This Row],[Current Month Low]])-1</f>
        <v>0.11891538461538453</v>
      </c>
      <c r="AH609" s="2">
        <f>(Table2[[#This Row],[Current Month High]]/Table2[[#This Row],[Close Price]])-1</f>
        <v>2.1456217903326635E-2</v>
      </c>
      <c r="AI609">
        <v>4.3579290384232001</v>
      </c>
      <c r="AJ609">
        <v>40.544170362425902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0.17</v>
      </c>
      <c r="AM609" t="s">
        <v>10507</v>
      </c>
      <c r="AN609">
        <v>10.23</v>
      </c>
      <c r="AO609" t="s">
        <v>10507</v>
      </c>
      <c r="AP609">
        <v>-0.12508793667311599</v>
      </c>
      <c r="AQ609">
        <f>(Table2[[#This Row],[Sharpe Ratio]]-AVERAGE(Table2[Sharpe Ratio]))/_xlfn.STDEV.P(Table2[Sharpe Ratio])</f>
        <v>-1.9709612838965922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-1.6243857714633394</v>
      </c>
      <c r="AS609">
        <f>_xlfn.RANK.AVG(Table2[[#This Row],[1Y Return vs Nifty Z-Score]],Table2[1Y Return vs Nifty Z-Score])</f>
        <v>597</v>
      </c>
      <c r="AT609">
        <f>_xlfn.RANK.AVG(Table2[[#This Row],[6M Return vs Nifty Z-Score]],Table2[6M Return vs Nifty Z-Score])</f>
        <v>368</v>
      </c>
      <c r="AU609">
        <f>_xlfn.RANK.AVG(Table2[[#This Row],[Sharpe Ratio Z-Score]],Table2[Sharpe Ratio Z-Score])</f>
        <v>721</v>
      </c>
      <c r="AV609">
        <f>(Table2[[#This Row],[Rank 1Y]]+Table2[[#This Row],[Rank 6M]]+Table2[[#This Row],[Rank Sharpe]])/3</f>
        <v>562</v>
      </c>
    </row>
    <row r="610" spans="1:48" x14ac:dyDescent="0.3">
      <c r="A610" t="s">
        <v>1095</v>
      </c>
      <c r="B610" t="s">
        <v>1096</v>
      </c>
      <c r="C610" t="s">
        <v>10462</v>
      </c>
      <c r="D610" t="s">
        <v>21</v>
      </c>
      <c r="E610">
        <v>11021.271021959999</v>
      </c>
      <c r="F610">
        <v>1755.3</v>
      </c>
      <c r="G610">
        <v>-6.3788430787978401</v>
      </c>
      <c r="H610">
        <f>(Table2[[#This Row],[1Y Return vs Nifty]]-AVERAGE(Table2[1Y Return vs Nifty]))/_xlfn.STDEV.P(Table2[1Y Return vs Nifty])</f>
        <v>-0.62076741376634093</v>
      </c>
      <c r="I610">
        <v>11.7288837804943</v>
      </c>
      <c r="J610">
        <f>(Table2[[#This Row],[1M Return vs Nifty]]-AVERAGE(Table2[1M Return vs Nifty]))/_xlfn.STDEV.P(Table2[1M Return vs Nifty])</f>
        <v>1.5596033716861233</v>
      </c>
      <c r="K610">
        <v>-5.5088088478947803</v>
      </c>
      <c r="L610">
        <f>(Table2[[#This Row],[6M Return vs Nifty]]-AVERAGE(Table2[6M Return vs Nifty]))/_xlfn.STDEV.P(Table2[6M Return vs Nifty])</f>
        <v>-0.45869564069285074</v>
      </c>
      <c r="M610">
        <v>-1.4370326257193</v>
      </c>
      <c r="N610">
        <f>(Table2[[#This Row],[1W Return vs Nifty]]-AVERAGE(Table2[1W Return vs Nifty]))/_xlfn.STDEV.P(Table2[1W Return vs Nifty])</f>
        <v>0.29331180391695144</v>
      </c>
      <c r="O610">
        <v>1748.54</v>
      </c>
      <c r="P610">
        <v>1659.76263611625</v>
      </c>
      <c r="Q610">
        <v>1576.2691706682499</v>
      </c>
      <c r="R610">
        <v>45.448699650355103</v>
      </c>
      <c r="S610" s="2">
        <f>(Table2[[#This Row],[Close Price]]-Table2[[#This Row],[20D EMA]])/Table2[[#This Row],[20D EMA]]</f>
        <v>3.8660825603074513E-3</v>
      </c>
      <c r="T610" s="2">
        <f>(Table2[[#This Row],[Close Price]]-Table2[[#This Row],[50D EMA]])/Table2[[#This Row],[50D EMA]]</f>
        <v>5.7560859489705102E-2</v>
      </c>
      <c r="U610" s="2">
        <f>(Table2[[#This Row],[Close Price]]-Table2[[#This Row],[200D EMA]])/Table2[[#This Row],[200D EMA]]</f>
        <v>0.11357884342548615</v>
      </c>
      <c r="V610">
        <v>0.98221739788110696</v>
      </c>
      <c r="W610">
        <v>1674.2</v>
      </c>
      <c r="X610">
        <v>1794.25</v>
      </c>
      <c r="Y610">
        <v>1674.2</v>
      </c>
      <c r="Z610">
        <v>1794.25</v>
      </c>
      <c r="AA610">
        <v>1674.2</v>
      </c>
      <c r="AB610">
        <v>1942.45</v>
      </c>
      <c r="AC610" s="2">
        <f>(Table2[[#This Row],[Close Price]]/Table2[[#This Row],[Day Low]])-1</f>
        <v>4.844104646995584E-2</v>
      </c>
      <c r="AD610" s="2">
        <f>(Table2[[#This Row],[Day High]]/Table2[[#This Row],[Close Price]])-1</f>
        <v>2.2189939041759255E-2</v>
      </c>
      <c r="AE610" s="2">
        <f>(Table2[[#This Row],[Close Price]]/Table2[[#This Row],[Current Week Low]])-1</f>
        <v>4.844104646995584E-2</v>
      </c>
      <c r="AF610" s="2">
        <f>(Table2[[#This Row],[Current Week High]]/Table2[[#This Row],[Close Price]])-1</f>
        <v>2.2189939041759255E-2</v>
      </c>
      <c r="AG610" s="2">
        <f>(Table2[[#This Row],[Close Price]]/Table2[[#This Row],[Current Month Low]])-1</f>
        <v>4.844104646995584E-2</v>
      </c>
      <c r="AH610" s="2">
        <f>(Table2[[#This Row],[Current Month High]]/Table2[[#This Row],[Close Price]])-1</f>
        <v>0.10661995100552613</v>
      </c>
      <c r="AI610">
        <v>10.6619951005526</v>
      </c>
      <c r="AJ610">
        <v>26.640453086108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-0.06</v>
      </c>
      <c r="AM610" t="s">
        <v>10506</v>
      </c>
      <c r="AN610">
        <v>-0.92</v>
      </c>
      <c r="AO610" t="s">
        <v>10506</v>
      </c>
      <c r="AP610">
        <v>-7.0096838445418003E-2</v>
      </c>
      <c r="AQ610">
        <f>(Table2[[#This Row],[Sharpe Ratio]]-AVERAGE(Table2[Sharpe Ratio]))/_xlfn.STDEV.P(Table2[Sharpe Ratio])</f>
        <v>-1.3449480708382544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-0.57149594969437145</v>
      </c>
      <c r="AS610">
        <f>_xlfn.RANK.AVG(Table2[[#This Row],[1Y Return vs Nifty Z-Score]],Table2[1Y Return vs Nifty Z-Score])</f>
        <v>549</v>
      </c>
      <c r="AT610">
        <f>_xlfn.RANK.AVG(Table2[[#This Row],[6M Return vs Nifty Z-Score]],Table2[6M Return vs Nifty Z-Score])</f>
        <v>475</v>
      </c>
      <c r="AU610">
        <f>_xlfn.RANK.AVG(Table2[[#This Row],[Sharpe Ratio Z-Score]],Table2[Sharpe Ratio Z-Score])</f>
        <v>665</v>
      </c>
      <c r="AV610">
        <f>(Table2[[#This Row],[Rank 1Y]]+Table2[[#This Row],[Rank 6M]]+Table2[[#This Row],[Rank Sharpe]])/3</f>
        <v>563</v>
      </c>
    </row>
    <row r="611" spans="1:48" x14ac:dyDescent="0.3">
      <c r="A611" t="s">
        <v>1624</v>
      </c>
      <c r="B611" t="s">
        <v>1625</v>
      </c>
      <c r="C611" t="s">
        <v>10470</v>
      </c>
      <c r="D611" t="s">
        <v>80</v>
      </c>
      <c r="E611">
        <v>5111.7120576119996</v>
      </c>
      <c r="F611">
        <v>225.57</v>
      </c>
      <c r="G611">
        <v>5.6955670409228301</v>
      </c>
      <c r="H611">
        <f>(Table2[[#This Row],[1Y Return vs Nifty]]-AVERAGE(Table2[1Y Return vs Nifty]))/_xlfn.STDEV.P(Table2[1Y Return vs Nifty])</f>
        <v>-0.45609036593469643</v>
      </c>
      <c r="I611">
        <v>0.94321909605272702</v>
      </c>
      <c r="J611">
        <f>(Table2[[#This Row],[1M Return vs Nifty]]-AVERAGE(Table2[1M Return vs Nifty]))/_xlfn.STDEV.P(Table2[1M Return vs Nifty])</f>
        <v>0.39588379807503138</v>
      </c>
      <c r="K611">
        <v>-10.0733606694497</v>
      </c>
      <c r="L611">
        <f>(Table2[[#This Row],[6M Return vs Nifty]]-AVERAGE(Table2[6M Return vs Nifty]))/_xlfn.STDEV.P(Table2[6M Return vs Nifty])</f>
        <v>-0.60941843116546224</v>
      </c>
      <c r="M611">
        <v>-0.97762515864496802</v>
      </c>
      <c r="N611">
        <f>(Table2[[#This Row],[1W Return vs Nifty]]-AVERAGE(Table2[1W Return vs Nifty]))/_xlfn.STDEV.P(Table2[1W Return vs Nifty])</f>
        <v>0.40905388050487795</v>
      </c>
      <c r="O611">
        <v>225.96</v>
      </c>
      <c r="P611">
        <v>218.06227696854299</v>
      </c>
      <c r="Q611">
        <v>206.813403304373</v>
      </c>
      <c r="R611">
        <v>45.785773049504499</v>
      </c>
      <c r="S611" s="2">
        <f>(Table2[[#This Row],[Close Price]]-Table2[[#This Row],[20D EMA]])/Table2[[#This Row],[20D EMA]]</f>
        <v>-1.7259691980882226E-3</v>
      </c>
      <c r="T611" s="2">
        <f>(Table2[[#This Row],[Close Price]]-Table2[[#This Row],[50D EMA]])/Table2[[#This Row],[50D EMA]]</f>
        <v>3.4429260924116856E-2</v>
      </c>
      <c r="U611" s="2">
        <f>(Table2[[#This Row],[Close Price]]-Table2[[#This Row],[200D EMA]])/Table2[[#This Row],[200D EMA]]</f>
        <v>9.069333223061174E-2</v>
      </c>
      <c r="V611">
        <v>1.7310819803095301</v>
      </c>
      <c r="W611">
        <v>223</v>
      </c>
      <c r="X611">
        <v>227.37</v>
      </c>
      <c r="Y611">
        <v>223</v>
      </c>
      <c r="Z611">
        <v>227.37</v>
      </c>
      <c r="AA611">
        <v>219.25</v>
      </c>
      <c r="AB611">
        <v>241</v>
      </c>
      <c r="AC611" s="2">
        <f>(Table2[[#This Row],[Close Price]]/Table2[[#This Row],[Day Low]])-1</f>
        <v>1.1524663677130009E-2</v>
      </c>
      <c r="AD611" s="2">
        <f>(Table2[[#This Row],[Day High]]/Table2[[#This Row],[Close Price]])-1</f>
        <v>7.9797845458173811E-3</v>
      </c>
      <c r="AE611" s="2">
        <f>(Table2[[#This Row],[Close Price]]/Table2[[#This Row],[Current Week Low]])-1</f>
        <v>1.1524663677130009E-2</v>
      </c>
      <c r="AF611" s="2">
        <f>(Table2[[#This Row],[Current Week High]]/Table2[[#This Row],[Close Price]])-1</f>
        <v>7.9797845458173811E-3</v>
      </c>
      <c r="AG611" s="2">
        <f>(Table2[[#This Row],[Close Price]]/Table2[[#This Row],[Current Month Low]])-1</f>
        <v>2.8825541619156292E-2</v>
      </c>
      <c r="AH611" s="2">
        <f>(Table2[[#This Row],[Current Month High]]/Table2[[#This Row],[Close Price]])-1</f>
        <v>6.8404486412200205E-2</v>
      </c>
      <c r="AI611">
        <v>9.5003768231591099</v>
      </c>
      <c r="AJ611">
        <v>30.1615695326024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0.06</v>
      </c>
      <c r="AM611" t="s">
        <v>10507</v>
      </c>
      <c r="AN611">
        <v>-0.67</v>
      </c>
      <c r="AO611" t="s">
        <v>10506</v>
      </c>
      <c r="AP611">
        <v>-0.108062036360193</v>
      </c>
      <c r="AQ611">
        <f>(Table2[[#This Row],[Sharpe Ratio]]-AVERAGE(Table2[Sharpe Ratio]))/_xlfn.STDEV.P(Table2[Sharpe Ratio])</f>
        <v>-1.777140121861035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-2.0377112403812845</v>
      </c>
      <c r="AS611">
        <f>_xlfn.RANK.AVG(Table2[[#This Row],[1Y Return vs Nifty Z-Score]],Table2[1Y Return vs Nifty Z-Score])</f>
        <v>461</v>
      </c>
      <c r="AT611">
        <f>_xlfn.RANK.AVG(Table2[[#This Row],[6M Return vs Nifty Z-Score]],Table2[6M Return vs Nifty Z-Score])</f>
        <v>525</v>
      </c>
      <c r="AU611">
        <f>_xlfn.RANK.AVG(Table2[[#This Row],[Sharpe Ratio Z-Score]],Table2[Sharpe Ratio Z-Score])</f>
        <v>714</v>
      </c>
      <c r="AV611">
        <f>(Table2[[#This Row],[Rank 1Y]]+Table2[[#This Row],[Rank 6M]]+Table2[[#This Row],[Rank Sharpe]])/3</f>
        <v>566.66666666666663</v>
      </c>
    </row>
    <row r="612" spans="1:48" x14ac:dyDescent="0.3">
      <c r="A612" t="s">
        <v>1740</v>
      </c>
      <c r="B612" t="s">
        <v>1741</v>
      </c>
      <c r="C612" t="s">
        <v>10466</v>
      </c>
      <c r="D612" t="s">
        <v>549</v>
      </c>
      <c r="E612">
        <v>4241.4871647500004</v>
      </c>
      <c r="F612">
        <v>379.3</v>
      </c>
      <c r="G612">
        <v>-1.2786909615820301</v>
      </c>
      <c r="H612">
        <f>(Table2[[#This Row],[1Y Return vs Nifty]]-AVERAGE(Table2[1Y Return vs Nifty]))/_xlfn.STDEV.P(Table2[1Y Return vs Nifty])</f>
        <v>-0.55120890235022868</v>
      </c>
      <c r="I612">
        <v>-7.8001618951889897</v>
      </c>
      <c r="J612">
        <f>(Table2[[#This Row],[1M Return vs Nifty]]-AVERAGE(Table2[1M Return vs Nifty]))/_xlfn.STDEV.P(Table2[1M Return vs Nifty])</f>
        <v>-0.54748352296958158</v>
      </c>
      <c r="K612">
        <v>-11.3247425298838</v>
      </c>
      <c r="L612">
        <f>(Table2[[#This Row],[6M Return vs Nifty]]-AVERAGE(Table2[6M Return vs Nifty]))/_xlfn.STDEV.P(Table2[6M Return vs Nifty])</f>
        <v>-0.65073941366822752</v>
      </c>
      <c r="M612">
        <v>-0.69495906998958601</v>
      </c>
      <c r="N612">
        <f>(Table2[[#This Row],[1W Return vs Nifty]]-AVERAGE(Table2[1W Return vs Nifty]))/_xlfn.STDEV.P(Table2[1W Return vs Nifty])</f>
        <v>0.48026813457503947</v>
      </c>
      <c r="O612">
        <v>379.53</v>
      </c>
      <c r="P612">
        <v>377.58797219600399</v>
      </c>
      <c r="Q612">
        <v>361.16987105216998</v>
      </c>
      <c r="R612">
        <v>49.5047484860577</v>
      </c>
      <c r="S612" s="2">
        <f>(Table2[[#This Row],[Close Price]]-Table2[[#This Row],[20D EMA]])/Table2[[#This Row],[20D EMA]]</f>
        <v>-6.0601269991821818E-4</v>
      </c>
      <c r="T612" s="2">
        <f>(Table2[[#This Row],[Close Price]]-Table2[[#This Row],[50D EMA]])/Table2[[#This Row],[50D EMA]]</f>
        <v>4.5341163650925772E-3</v>
      </c>
      <c r="U612" s="2">
        <f>(Table2[[#This Row],[Close Price]]-Table2[[#This Row],[200D EMA]])/Table2[[#This Row],[200D EMA]]</f>
        <v>5.0198342666327181E-2</v>
      </c>
      <c r="V612">
        <v>0.77279828277915597</v>
      </c>
      <c r="W612">
        <v>366.1</v>
      </c>
      <c r="X612">
        <v>382.7</v>
      </c>
      <c r="Y612">
        <v>366.1</v>
      </c>
      <c r="Z612">
        <v>382.7</v>
      </c>
      <c r="AA612">
        <v>366.1</v>
      </c>
      <c r="AB612">
        <v>410</v>
      </c>
      <c r="AC612" s="2">
        <f>(Table2[[#This Row],[Close Price]]/Table2[[#This Row],[Day Low]])-1</f>
        <v>3.6055722480196728E-2</v>
      </c>
      <c r="AD612" s="2">
        <f>(Table2[[#This Row],[Day High]]/Table2[[#This Row],[Close Price]])-1</f>
        <v>8.9638808331136133E-3</v>
      </c>
      <c r="AE612" s="2">
        <f>(Table2[[#This Row],[Close Price]]/Table2[[#This Row],[Current Week Low]])-1</f>
        <v>3.6055722480196728E-2</v>
      </c>
      <c r="AF612" s="2">
        <f>(Table2[[#This Row],[Current Week High]]/Table2[[#This Row],[Close Price]])-1</f>
        <v>8.9638808331136133E-3</v>
      </c>
      <c r="AG612" s="2">
        <f>(Table2[[#This Row],[Close Price]]/Table2[[#This Row],[Current Month Low]])-1</f>
        <v>3.6055722480196728E-2</v>
      </c>
      <c r="AH612" s="2">
        <f>(Table2[[#This Row],[Current Month High]]/Table2[[#This Row],[Close Price]])-1</f>
        <v>8.0938571051937691E-2</v>
      </c>
      <c r="AI612">
        <v>12.088056947007599</v>
      </c>
      <c r="AJ612">
        <v>30.298866368945301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-0.11</v>
      </c>
      <c r="AM612" t="s">
        <v>10506</v>
      </c>
      <c r="AN612">
        <v>1.08</v>
      </c>
      <c r="AO612" t="s">
        <v>10507</v>
      </c>
      <c r="AP612">
        <v>-6.6429395805937E-2</v>
      </c>
      <c r="AQ612">
        <f>(Table2[[#This Row],[Sharpe Ratio]]-AVERAGE(Table2[Sharpe Ratio]))/_xlfn.STDEV.P(Table2[Sharpe Ratio])</f>
        <v>-1.3031982672438196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-2.572361971656818</v>
      </c>
      <c r="AS612">
        <f>_xlfn.RANK.AVG(Table2[[#This Row],[1Y Return vs Nifty Z-Score]],Table2[1Y Return vs Nifty Z-Score])</f>
        <v>508</v>
      </c>
      <c r="AT612">
        <f>_xlfn.RANK.AVG(Table2[[#This Row],[6M Return vs Nifty Z-Score]],Table2[6M Return vs Nifty Z-Score])</f>
        <v>538</v>
      </c>
      <c r="AU612">
        <f>_xlfn.RANK.AVG(Table2[[#This Row],[Sharpe Ratio Z-Score]],Table2[Sharpe Ratio Z-Score])</f>
        <v>656</v>
      </c>
      <c r="AV612">
        <f>(Table2[[#This Row],[Rank 1Y]]+Table2[[#This Row],[Rank 6M]]+Table2[[#This Row],[Rank Sharpe]])/3</f>
        <v>567.33333333333337</v>
      </c>
    </row>
    <row r="613" spans="1:48" x14ac:dyDescent="0.3">
      <c r="A613" t="s">
        <v>603</v>
      </c>
      <c r="B613" t="s">
        <v>604</v>
      </c>
      <c r="C613" t="s">
        <v>10466</v>
      </c>
      <c r="D613" t="s">
        <v>211</v>
      </c>
      <c r="E613">
        <v>30219.390751620002</v>
      </c>
      <c r="F613">
        <v>753.05</v>
      </c>
      <c r="G613">
        <v>-26.7412438595323</v>
      </c>
      <c r="H613">
        <f>(Table2[[#This Row],[1Y Return vs Nifty]]-AVERAGE(Table2[1Y Return vs Nifty]))/_xlfn.STDEV.P(Table2[1Y Return vs Nifty])</f>
        <v>-0.89848036322624336</v>
      </c>
      <c r="I613">
        <v>1.34321023440232</v>
      </c>
      <c r="J613">
        <f>(Table2[[#This Row],[1M Return vs Nifty]]-AVERAGE(Table2[1M Return vs Nifty]))/_xlfn.STDEV.P(Table2[1M Return vs Nifty])</f>
        <v>0.43904085242327745</v>
      </c>
      <c r="K613">
        <v>-3.0532895515888798</v>
      </c>
      <c r="L613">
        <f>(Table2[[#This Row],[6M Return vs Nifty]]-AVERAGE(Table2[6M Return vs Nifty]))/_xlfn.STDEV.P(Table2[6M Return vs Nifty])</f>
        <v>-0.37761369993125077</v>
      </c>
      <c r="M613">
        <v>1.2773874099562299</v>
      </c>
      <c r="N613">
        <f>(Table2[[#This Row],[1W Return vs Nifty]]-AVERAGE(Table2[1W Return vs Nifty]))/_xlfn.STDEV.P(Table2[1W Return vs Nifty])</f>
        <v>0.97717663890041584</v>
      </c>
      <c r="O613">
        <v>733.27</v>
      </c>
      <c r="P613">
        <v>716.15333710197297</v>
      </c>
      <c r="Q613">
        <v>710.85720909542397</v>
      </c>
      <c r="R613">
        <v>62.765278412869797</v>
      </c>
      <c r="S613" s="2">
        <f>(Table2[[#This Row],[Close Price]]-Table2[[#This Row],[20D EMA]])/Table2[[#This Row],[20D EMA]]</f>
        <v>2.6975056936735409E-2</v>
      </c>
      <c r="T613" s="2">
        <f>(Table2[[#This Row],[Close Price]]-Table2[[#This Row],[50D EMA]])/Table2[[#This Row],[50D EMA]]</f>
        <v>5.152061854146367E-2</v>
      </c>
      <c r="U613" s="2">
        <f>(Table2[[#This Row],[Close Price]]-Table2[[#This Row],[200D EMA]])/Table2[[#This Row],[200D EMA]]</f>
        <v>5.9354804825383876E-2</v>
      </c>
      <c r="V613">
        <v>1.2654634445337301</v>
      </c>
      <c r="W613">
        <v>742.55</v>
      </c>
      <c r="X613">
        <v>763.8</v>
      </c>
      <c r="Y613">
        <v>742.55</v>
      </c>
      <c r="Z613">
        <v>763.8</v>
      </c>
      <c r="AA613">
        <v>706</v>
      </c>
      <c r="AB613">
        <v>768.9</v>
      </c>
      <c r="AC613" s="2">
        <f>(Table2[[#This Row],[Close Price]]/Table2[[#This Row],[Day Low]])-1</f>
        <v>1.414046192175622E-2</v>
      </c>
      <c r="AD613" s="2">
        <f>(Table2[[#This Row],[Day High]]/Table2[[#This Row],[Close Price]])-1</f>
        <v>1.4275280525861467E-2</v>
      </c>
      <c r="AE613" s="2">
        <f>(Table2[[#This Row],[Close Price]]/Table2[[#This Row],[Current Week Low]])-1</f>
        <v>1.414046192175622E-2</v>
      </c>
      <c r="AF613" s="2">
        <f>(Table2[[#This Row],[Current Week High]]/Table2[[#This Row],[Close Price]])-1</f>
        <v>1.4275280525861467E-2</v>
      </c>
      <c r="AG613" s="2">
        <f>(Table2[[#This Row],[Close Price]]/Table2[[#This Row],[Current Month Low]])-1</f>
        <v>6.6643059490084866E-2</v>
      </c>
      <c r="AH613" s="2">
        <f>(Table2[[#This Row],[Current Month High]]/Table2[[#This Row],[Close Price]])-1</f>
        <v>2.1047739193944759E-2</v>
      </c>
      <c r="AI613">
        <v>14.2354425336963</v>
      </c>
      <c r="AJ613">
        <v>23.9282481691763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0.02</v>
      </c>
      <c r="AM613" t="s">
        <v>10507</v>
      </c>
      <c r="AN613">
        <v>4.8600000000000003</v>
      </c>
      <c r="AO613" t="s">
        <v>10507</v>
      </c>
      <c r="AP613">
        <v>-3.9892101410623999E-2</v>
      </c>
      <c r="AQ613">
        <f>(Table2[[#This Row],[Sharpe Ratio]]-AVERAGE(Table2[Sharpe Ratio]))/_xlfn.STDEV.P(Table2[Sharpe Ratio])</f>
        <v>-1.0011003374752994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-0.86097690930910031</v>
      </c>
      <c r="AS613">
        <f>_xlfn.RANK.AVG(Table2[[#This Row],[1Y Return vs Nifty Z-Score]],Table2[1Y Return vs Nifty Z-Score])</f>
        <v>644</v>
      </c>
      <c r="AT613">
        <f>_xlfn.RANK.AVG(Table2[[#This Row],[6M Return vs Nifty Z-Score]],Table2[6M Return vs Nifty Z-Score])</f>
        <v>446</v>
      </c>
      <c r="AU613">
        <f>_xlfn.RANK.AVG(Table2[[#This Row],[Sharpe Ratio Z-Score]],Table2[Sharpe Ratio Z-Score])</f>
        <v>614</v>
      </c>
      <c r="AV613">
        <f>(Table2[[#This Row],[Rank 1Y]]+Table2[[#This Row],[Rank 6M]]+Table2[[#This Row],[Rank Sharpe]])/3</f>
        <v>568</v>
      </c>
    </row>
    <row r="614" spans="1:48" x14ac:dyDescent="0.3">
      <c r="A614" t="s">
        <v>2165</v>
      </c>
      <c r="B614" t="s">
        <v>2166</v>
      </c>
      <c r="C614" t="s">
        <v>10470</v>
      </c>
      <c r="D614" t="s">
        <v>80</v>
      </c>
      <c r="E614">
        <v>2512.7370019999998</v>
      </c>
      <c r="F614">
        <v>97.27</v>
      </c>
      <c r="G614">
        <v>-20.3742267240651</v>
      </c>
      <c r="H614">
        <f>(Table2[[#This Row],[1Y Return vs Nifty]]-AVERAGE(Table2[1Y Return vs Nifty]))/_xlfn.STDEV.P(Table2[1Y Return vs Nifty])</f>
        <v>-0.81164369170638562</v>
      </c>
      <c r="I614">
        <v>-7.2146605221189297</v>
      </c>
      <c r="J614">
        <f>(Table2[[#This Row],[1M Return vs Nifty]]-AVERAGE(Table2[1M Return vs Nifty]))/_xlfn.STDEV.P(Table2[1M Return vs Nifty])</f>
        <v>-0.48431083698754218</v>
      </c>
      <c r="K614">
        <v>-32.760890563252403</v>
      </c>
      <c r="L614">
        <f>(Table2[[#This Row],[6M Return vs Nifty]]-AVERAGE(Table2[6M Return vs Nifty]))/_xlfn.STDEV.P(Table2[6M Return vs Nifty])</f>
        <v>-1.3585670766856859</v>
      </c>
      <c r="M614">
        <v>-0.61139476298753803</v>
      </c>
      <c r="N614">
        <f>(Table2[[#This Row],[1W Return vs Nifty]]-AVERAGE(Table2[1W Return vs Nifty]))/_xlfn.STDEV.P(Table2[1W Return vs Nifty])</f>
        <v>0.50132113678817747</v>
      </c>
      <c r="O614">
        <v>98.02</v>
      </c>
      <c r="P614">
        <v>97.441700293807102</v>
      </c>
      <c r="Q614">
        <v>100.52493137290099</v>
      </c>
      <c r="R614">
        <v>46.528391953661803</v>
      </c>
      <c r="S614" s="2">
        <f>(Table2[[#This Row],[Close Price]]-Table2[[#This Row],[20D EMA]])/Table2[[#This Row],[20D EMA]]</f>
        <v>-7.6514996939400122E-3</v>
      </c>
      <c r="T614" s="2">
        <f>(Table2[[#This Row],[Close Price]]-Table2[[#This Row],[50D EMA]])/Table2[[#This Row],[50D EMA]]</f>
        <v>-1.7620822839646052E-3</v>
      </c>
      <c r="U614" s="2">
        <f>(Table2[[#This Row],[Close Price]]-Table2[[#This Row],[200D EMA]])/Table2[[#This Row],[200D EMA]]</f>
        <v>-3.2379344391956943E-2</v>
      </c>
      <c r="V614">
        <v>0.90145918441553796</v>
      </c>
      <c r="W614">
        <v>94.61</v>
      </c>
      <c r="X614">
        <v>98.01</v>
      </c>
      <c r="Y614">
        <v>94.61</v>
      </c>
      <c r="Z614">
        <v>98.01</v>
      </c>
      <c r="AA614">
        <v>94.52</v>
      </c>
      <c r="AB614">
        <v>103.09</v>
      </c>
      <c r="AC614" s="2">
        <f>(Table2[[#This Row],[Close Price]]/Table2[[#This Row],[Day Low]])-1</f>
        <v>2.8115421202832724E-2</v>
      </c>
      <c r="AD614" s="2">
        <f>(Table2[[#This Row],[Day High]]/Table2[[#This Row],[Close Price]])-1</f>
        <v>7.607689935231976E-3</v>
      </c>
      <c r="AE614" s="2">
        <f>(Table2[[#This Row],[Close Price]]/Table2[[#This Row],[Current Week Low]])-1</f>
        <v>2.8115421202832724E-2</v>
      </c>
      <c r="AF614" s="2">
        <f>(Table2[[#This Row],[Current Week High]]/Table2[[#This Row],[Close Price]])-1</f>
        <v>7.607689935231976E-3</v>
      </c>
      <c r="AG614" s="2">
        <f>(Table2[[#This Row],[Close Price]]/Table2[[#This Row],[Current Month Low]])-1</f>
        <v>2.909437156157435E-2</v>
      </c>
      <c r="AH614" s="2">
        <f>(Table2[[#This Row],[Current Month High]]/Table2[[#This Row],[Close Price]])-1</f>
        <v>5.9833453274390935E-2</v>
      </c>
      <c r="AI614">
        <v>60.378328364346601</v>
      </c>
      <c r="AJ614">
        <v>17.3341375150783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-0.02</v>
      </c>
      <c r="AM614" t="s">
        <v>10506</v>
      </c>
      <c r="AN614">
        <v>-4.51</v>
      </c>
      <c r="AO614" t="s">
        <v>10506</v>
      </c>
      <c r="AP614">
        <v>3.0762545774508002E-2</v>
      </c>
      <c r="AQ614">
        <f>(Table2[[#This Row],[Sharpe Ratio]]-AVERAGE(Table2[Sharpe Ratio]))/_xlfn.STDEV.P(Table2[Sharpe Ratio])</f>
        <v>-0.1967748352144712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617</v>
      </c>
      <c r="AT614">
        <f>_xlfn.RANK.AVG(Table2[[#This Row],[6M Return vs Nifty Z-Score]],Table2[6M Return vs Nifty Z-Score])</f>
        <v>701</v>
      </c>
      <c r="AU614">
        <f>_xlfn.RANK.AVG(Table2[[#This Row],[Sharpe Ratio Z-Score]],Table2[Sharpe Ratio Z-Score])</f>
        <v>386</v>
      </c>
      <c r="AV614">
        <f>(Table2[[#This Row],[Rank 1Y]]+Table2[[#This Row],[Rank 6M]]+Table2[[#This Row],[Rank Sharpe]])/3</f>
        <v>568</v>
      </c>
    </row>
    <row r="615" spans="1:48" x14ac:dyDescent="0.3">
      <c r="A615" t="s">
        <v>765</v>
      </c>
      <c r="B615" t="s">
        <v>766</v>
      </c>
      <c r="C615" t="s">
        <v>10461</v>
      </c>
      <c r="D615" t="s">
        <v>51</v>
      </c>
      <c r="E615">
        <v>20203.849016165001</v>
      </c>
      <c r="F615">
        <v>1267.1500000000001</v>
      </c>
      <c r="G615">
        <v>-31.8382888750726</v>
      </c>
      <c r="H615">
        <f>(Table2[[#This Row],[1Y Return vs Nifty]]-AVERAGE(Table2[1Y Return vs Nifty]))/_xlfn.STDEV.P(Table2[1Y Return vs Nifty])</f>
        <v>-0.96799649838329516</v>
      </c>
      <c r="I615">
        <v>-17.063125290797402</v>
      </c>
      <c r="J615">
        <f>(Table2[[#This Row],[1M Return vs Nifty]]-AVERAGE(Table2[1M Return vs Nifty]))/_xlfn.STDEV.P(Table2[1M Return vs Nifty])</f>
        <v>-1.5469112011415254</v>
      </c>
      <c r="K615">
        <v>-35.6146211183666</v>
      </c>
      <c r="L615">
        <f>(Table2[[#This Row],[6M Return vs Nifty]]-AVERAGE(Table2[6M Return vs Nifty]))/_xlfn.STDEV.P(Table2[6M Return vs Nifty])</f>
        <v>-1.4527980656937689</v>
      </c>
      <c r="M615">
        <v>-1.59411791304677</v>
      </c>
      <c r="N615">
        <f>(Table2[[#This Row],[1W Return vs Nifty]]-AVERAGE(Table2[1W Return vs Nifty]))/_xlfn.STDEV.P(Table2[1W Return vs Nifty])</f>
        <v>0.25373609246306961</v>
      </c>
      <c r="O615">
        <v>1318.44</v>
      </c>
      <c r="P615">
        <v>1367.32181563727</v>
      </c>
      <c r="Q615">
        <v>1418.37506043389</v>
      </c>
      <c r="R615">
        <v>34.3167921336888</v>
      </c>
      <c r="S615" s="2">
        <f>(Table2[[#This Row],[Close Price]]-Table2[[#This Row],[20D EMA]])/Table2[[#This Row],[20D EMA]]</f>
        <v>-3.8902035739206912E-2</v>
      </c>
      <c r="T615" s="2">
        <f>(Table2[[#This Row],[Close Price]]-Table2[[#This Row],[50D EMA]])/Table2[[#This Row],[50D EMA]]</f>
        <v>-7.3261330647739764E-2</v>
      </c>
      <c r="U615" s="2">
        <f>(Table2[[#This Row],[Close Price]]-Table2[[#This Row],[200D EMA]])/Table2[[#This Row],[200D EMA]]</f>
        <v>-0.10661852753363359</v>
      </c>
      <c r="V615">
        <v>1.58717296840716</v>
      </c>
      <c r="W615">
        <v>1215.1500000000001</v>
      </c>
      <c r="X615">
        <v>1274.95</v>
      </c>
      <c r="Y615">
        <v>1215.1500000000001</v>
      </c>
      <c r="Z615">
        <v>1274.95</v>
      </c>
      <c r="AA615">
        <v>1215.1500000000001</v>
      </c>
      <c r="AB615">
        <v>1407.95</v>
      </c>
      <c r="AC615" s="2">
        <f>(Table2[[#This Row],[Close Price]]/Table2[[#This Row],[Day Low]])-1</f>
        <v>4.2793070814302725E-2</v>
      </c>
      <c r="AD615" s="2">
        <f>(Table2[[#This Row],[Day High]]/Table2[[#This Row],[Close Price]])-1</f>
        <v>6.155545910113247E-3</v>
      </c>
      <c r="AE615" s="2">
        <f>(Table2[[#This Row],[Close Price]]/Table2[[#This Row],[Current Week Low]])-1</f>
        <v>4.2793070814302725E-2</v>
      </c>
      <c r="AF615" s="2">
        <f>(Table2[[#This Row],[Current Week High]]/Table2[[#This Row],[Close Price]])-1</f>
        <v>6.155545910113247E-3</v>
      </c>
      <c r="AG615" s="2">
        <f>(Table2[[#This Row],[Close Price]]/Table2[[#This Row],[Current Month Low]])-1</f>
        <v>4.2793070814302725E-2</v>
      </c>
      <c r="AH615" s="2">
        <f>(Table2[[#This Row],[Current Month High]]/Table2[[#This Row],[Close Price]])-1</f>
        <v>0.11111549540306975</v>
      </c>
      <c r="AI615">
        <v>41.735390443120302</v>
      </c>
      <c r="AJ615">
        <v>6.4742458616923102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</v>
      </c>
      <c r="AM615" t="s">
        <v>10506</v>
      </c>
      <c r="AN615">
        <v>-4.38</v>
      </c>
      <c r="AO615" t="s">
        <v>10506</v>
      </c>
      <c r="AP615">
        <v>5.0978898954159003E-2</v>
      </c>
      <c r="AQ615">
        <f>(Table2[[#This Row],[Sharpe Ratio]]-AVERAGE(Table2[Sharpe Ratio]))/_xlfn.STDEV.P(Table2[Sharpe Ratio])</f>
        <v>3.336612610826567E-2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671</v>
      </c>
      <c r="AT615">
        <f>_xlfn.RANK.AVG(Table2[[#This Row],[6M Return vs Nifty Z-Score]],Table2[6M Return vs Nifty Z-Score])</f>
        <v>712</v>
      </c>
      <c r="AU615">
        <f>_xlfn.RANK.AVG(Table2[[#This Row],[Sharpe Ratio Z-Score]],Table2[Sharpe Ratio Z-Score])</f>
        <v>325</v>
      </c>
      <c r="AV615">
        <f>(Table2[[#This Row],[Rank 1Y]]+Table2[[#This Row],[Rank 6M]]+Table2[[#This Row],[Rank Sharpe]])/3</f>
        <v>569.33333333333337</v>
      </c>
    </row>
    <row r="616" spans="1:48" x14ac:dyDescent="0.3">
      <c r="A616" t="s">
        <v>1891</v>
      </c>
      <c r="B616" t="s">
        <v>1892</v>
      </c>
      <c r="C616" t="s">
        <v>10469</v>
      </c>
      <c r="D616" t="s">
        <v>77</v>
      </c>
      <c r="E616">
        <v>3503.355251</v>
      </c>
      <c r="F616">
        <v>815</v>
      </c>
      <c r="G616">
        <v>-54.781945932744101</v>
      </c>
      <c r="H616">
        <f>(Table2[[#This Row],[1Y Return vs Nifty]]-AVERAGE(Table2[1Y Return vs Nifty]))/_xlfn.STDEV.P(Table2[1Y Return vs Nifty])</f>
        <v>-1.2809139554893838</v>
      </c>
      <c r="I616">
        <v>-2.99361038293529</v>
      </c>
      <c r="J616">
        <f>(Table2[[#This Row],[1M Return vs Nifty]]-AVERAGE(Table2[1M Return vs Nifty]))/_xlfn.STDEV.P(Table2[1M Return vs Nifty])</f>
        <v>-2.8880521668394089E-2</v>
      </c>
      <c r="K616">
        <v>-6.0689176715176698</v>
      </c>
      <c r="L616">
        <f>(Table2[[#This Row],[6M Return vs Nifty]]-AVERAGE(Table2[6M Return vs Nifty]))/_xlfn.STDEV.P(Table2[6M Return vs Nifty])</f>
        <v>-0.47719059225986254</v>
      </c>
      <c r="M616">
        <v>-5.4953898460977699</v>
      </c>
      <c r="N616">
        <f>(Table2[[#This Row],[1W Return vs Nifty]]-AVERAGE(Table2[1W Return vs Nifty]))/_xlfn.STDEV.P(Table2[1W Return vs Nifty])</f>
        <v>-0.72914152104436969</v>
      </c>
      <c r="O616">
        <v>800.99</v>
      </c>
      <c r="P616">
        <v>766.41903560989601</v>
      </c>
      <c r="Q616">
        <v>805.58570246904003</v>
      </c>
      <c r="R616">
        <v>52.350753484929399</v>
      </c>
      <c r="S616" s="2">
        <f>(Table2[[#This Row],[Close Price]]-Table2[[#This Row],[20D EMA]])/Table2[[#This Row],[20D EMA]]</f>
        <v>1.7490855066854754E-2</v>
      </c>
      <c r="T616" s="2">
        <f>(Table2[[#This Row],[Close Price]]-Table2[[#This Row],[50D EMA]])/Table2[[#This Row],[50D EMA]]</f>
        <v>6.3386949087772246E-2</v>
      </c>
      <c r="U616" s="2">
        <f>(Table2[[#This Row],[Close Price]]-Table2[[#This Row],[200D EMA]])/Table2[[#This Row],[200D EMA]]</f>
        <v>1.1686276832006931E-2</v>
      </c>
      <c r="V616">
        <v>0.87941986972816899</v>
      </c>
      <c r="W616">
        <v>776.5</v>
      </c>
      <c r="X616">
        <v>831</v>
      </c>
      <c r="Y616">
        <v>776.5</v>
      </c>
      <c r="Z616">
        <v>831</v>
      </c>
      <c r="AA616">
        <v>775</v>
      </c>
      <c r="AB616">
        <v>864.4</v>
      </c>
      <c r="AC616" s="2">
        <f>(Table2[[#This Row],[Close Price]]/Table2[[#This Row],[Day Low]])-1</f>
        <v>4.9581455247907247E-2</v>
      </c>
      <c r="AD616" s="2">
        <f>(Table2[[#This Row],[Day High]]/Table2[[#This Row],[Close Price]])-1</f>
        <v>1.9631901840490906E-2</v>
      </c>
      <c r="AE616" s="2">
        <f>(Table2[[#This Row],[Close Price]]/Table2[[#This Row],[Current Week Low]])-1</f>
        <v>4.9581455247907247E-2</v>
      </c>
      <c r="AF616" s="2">
        <f>(Table2[[#This Row],[Current Week High]]/Table2[[#This Row],[Close Price]])-1</f>
        <v>1.9631901840490906E-2</v>
      </c>
      <c r="AG616" s="2">
        <f>(Table2[[#This Row],[Close Price]]/Table2[[#This Row],[Current Month Low]])-1</f>
        <v>5.1612903225806361E-2</v>
      </c>
      <c r="AH616" s="2">
        <f>(Table2[[#This Row],[Current Month High]]/Table2[[#This Row],[Close Price]])-1</f>
        <v>6.0613496932515387E-2</v>
      </c>
      <c r="AI616">
        <v>48.822085889570502</v>
      </c>
      <c r="AJ616">
        <v>31.706528765352299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0.11</v>
      </c>
      <c r="AM616" t="s">
        <v>10507</v>
      </c>
      <c r="AN616">
        <v>0.78</v>
      </c>
      <c r="AO616" t="s">
        <v>10507</v>
      </c>
      <c r="AQ616">
        <f>(Table2[[#This Row],[Sharpe Ratio]]-AVERAGE(Table2[Sharpe Ratio]))/_xlfn.STDEV.P(Table2[Sharpe Ratio])</f>
        <v>-0.54697260799606973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723</v>
      </c>
      <c r="AT616">
        <f>_xlfn.RANK.AVG(Table2[[#This Row],[6M Return vs Nifty Z-Score]],Table2[6M Return vs Nifty Z-Score])</f>
        <v>482</v>
      </c>
      <c r="AU616">
        <f>_xlfn.RANK.AVG(Table2[[#This Row],[Sharpe Ratio Z-Score]],Table2[Sharpe Ratio Z-Score])</f>
        <v>504.5</v>
      </c>
      <c r="AV616">
        <f>(Table2[[#This Row],[Rank 1Y]]+Table2[[#This Row],[Rank 6M]]+Table2[[#This Row],[Rank Sharpe]])/3</f>
        <v>569.83333333333337</v>
      </c>
    </row>
    <row r="617" spans="1:48" x14ac:dyDescent="0.3">
      <c r="A617" t="s">
        <v>2080</v>
      </c>
      <c r="B617" t="s">
        <v>2081</v>
      </c>
      <c r="C617" t="s">
        <v>10459</v>
      </c>
      <c r="D617" t="s">
        <v>441</v>
      </c>
      <c r="E617">
        <v>2718.728454869</v>
      </c>
      <c r="F617">
        <v>81.83</v>
      </c>
      <c r="G617">
        <v>-16.3869579068608</v>
      </c>
      <c r="H617">
        <f>(Table2[[#This Row],[1Y Return vs Nifty]]-AVERAGE(Table2[1Y Return vs Nifty]))/_xlfn.STDEV.P(Table2[1Y Return vs Nifty])</f>
        <v>-0.75726325811021689</v>
      </c>
      <c r="I617">
        <v>-10.2370926481819</v>
      </c>
      <c r="J617">
        <f>(Table2[[#This Row],[1M Return vs Nifty]]-AVERAGE(Table2[1M Return vs Nifty]))/_xlfn.STDEV.P(Table2[1M Return vs Nifty])</f>
        <v>-0.81041623038848409</v>
      </c>
      <c r="K617">
        <v>-16.200416747791099</v>
      </c>
      <c r="L617">
        <f>(Table2[[#This Row],[6M Return vs Nifty]]-AVERAGE(Table2[6M Return vs Nifty]))/_xlfn.STDEV.P(Table2[6M Return vs Nifty])</f>
        <v>-0.81173555354949634</v>
      </c>
      <c r="M617">
        <v>-2.3627960021989098</v>
      </c>
      <c r="N617">
        <f>(Table2[[#This Row],[1W Return vs Nifty]]-AVERAGE(Table2[1W Return vs Nifty]))/_xlfn.STDEV.P(Table2[1W Return vs Nifty])</f>
        <v>6.00770759201084E-2</v>
      </c>
      <c r="O617">
        <v>81.66</v>
      </c>
      <c r="P617">
        <v>83.217744982577599</v>
      </c>
      <c r="Q617">
        <v>85.806373935201705</v>
      </c>
      <c r="R617">
        <v>51.426134889253802</v>
      </c>
      <c r="S617" s="2">
        <f>(Table2[[#This Row],[Close Price]]-Table2[[#This Row],[20D EMA]])/Table2[[#This Row],[20D EMA]]</f>
        <v>2.0818025961303172E-3</v>
      </c>
      <c r="T617" s="2">
        <f>(Table2[[#This Row],[Close Price]]-Table2[[#This Row],[50D EMA]])/Table2[[#This Row],[50D EMA]]</f>
        <v>-1.667607050477201E-2</v>
      </c>
      <c r="U617" s="2">
        <f>(Table2[[#This Row],[Close Price]]-Table2[[#This Row],[200D EMA]])/Table2[[#This Row],[200D EMA]]</f>
        <v>-4.6341241947883034E-2</v>
      </c>
      <c r="V617">
        <v>0.88038431873086098</v>
      </c>
      <c r="W617">
        <v>78.17</v>
      </c>
      <c r="X617">
        <v>82</v>
      </c>
      <c r="Y617">
        <v>78.17</v>
      </c>
      <c r="Z617">
        <v>82</v>
      </c>
      <c r="AA617">
        <v>78.17</v>
      </c>
      <c r="AB617">
        <v>85.25</v>
      </c>
      <c r="AC617" s="2">
        <f>(Table2[[#This Row],[Close Price]]/Table2[[#This Row],[Day Low]])-1</f>
        <v>4.6821031086094367E-2</v>
      </c>
      <c r="AD617" s="2">
        <f>(Table2[[#This Row],[Day High]]/Table2[[#This Row],[Close Price]])-1</f>
        <v>2.0774776976659748E-3</v>
      </c>
      <c r="AE617" s="2">
        <f>(Table2[[#This Row],[Close Price]]/Table2[[#This Row],[Current Week Low]])-1</f>
        <v>4.6821031086094367E-2</v>
      </c>
      <c r="AF617" s="2">
        <f>(Table2[[#This Row],[Current Week High]]/Table2[[#This Row],[Close Price]])-1</f>
        <v>2.0774776976659748E-3</v>
      </c>
      <c r="AG617" s="2">
        <f>(Table2[[#This Row],[Close Price]]/Table2[[#This Row],[Current Month Low]])-1</f>
        <v>4.6821031086094367E-2</v>
      </c>
      <c r="AH617" s="2">
        <f>(Table2[[#This Row],[Current Month High]]/Table2[[#This Row],[Close Price]])-1</f>
        <v>4.1793963094219677E-2</v>
      </c>
      <c r="AI617">
        <v>46.645484541121803</v>
      </c>
      <c r="AJ617">
        <v>30.823341326938401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-0.11</v>
      </c>
      <c r="AM617" t="s">
        <v>10506</v>
      </c>
      <c r="AN617">
        <v>-2.08</v>
      </c>
      <c r="AO617" t="s">
        <v>10506</v>
      </c>
      <c r="AP617">
        <v>-1.133262772696E-3</v>
      </c>
      <c r="AQ617">
        <f>(Table2[[#This Row],[Sharpe Ratio]]-AVERAGE(Table2[Sharpe Ratio]))/_xlfn.STDEV.P(Table2[Sharpe Ratio])</f>
        <v>-0.5598735591034163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599</v>
      </c>
      <c r="AT617">
        <f>_xlfn.RANK.AVG(Table2[[#This Row],[6M Return vs Nifty Z-Score]],Table2[6M Return vs Nifty Z-Score])</f>
        <v>584</v>
      </c>
      <c r="AU617">
        <f>_xlfn.RANK.AVG(Table2[[#This Row],[Sharpe Ratio Z-Score]],Table2[Sharpe Ratio Z-Score])</f>
        <v>529</v>
      </c>
      <c r="AV617">
        <f>(Table2[[#This Row],[Rank 1Y]]+Table2[[#This Row],[Rank 6M]]+Table2[[#This Row],[Rank Sharpe]])/3</f>
        <v>570.66666666666663</v>
      </c>
    </row>
    <row r="618" spans="1:48" x14ac:dyDescent="0.3">
      <c r="A618" t="s">
        <v>1427</v>
      </c>
      <c r="B618" t="s">
        <v>1428</v>
      </c>
      <c r="C618" t="s">
        <v>10469</v>
      </c>
      <c r="D618" t="s">
        <v>1429</v>
      </c>
      <c r="E618">
        <v>7031.7159878519997</v>
      </c>
      <c r="F618">
        <v>220.86</v>
      </c>
      <c r="G618">
        <v>-24.4628284087823</v>
      </c>
      <c r="H618">
        <f>(Table2[[#This Row],[1Y Return vs Nifty]]-AVERAGE(Table2[1Y Return vs Nifty]))/_xlfn.STDEV.P(Table2[1Y Return vs Nifty])</f>
        <v>-0.86740615534003696</v>
      </c>
      <c r="I618">
        <v>9.3012872645048201</v>
      </c>
      <c r="J618">
        <f>(Table2[[#This Row],[1M Return vs Nifty]]-AVERAGE(Table2[1M Return vs Nifty]))/_xlfn.STDEV.P(Table2[1M Return vs Nifty])</f>
        <v>1.2976777820131753</v>
      </c>
      <c r="K618">
        <v>-1.16290826170827</v>
      </c>
      <c r="L618">
        <f>(Table2[[#This Row],[6M Return vs Nifty]]-AVERAGE(Table2[6M Return vs Nifty]))/_xlfn.STDEV.P(Table2[6M Return vs Nifty])</f>
        <v>-0.31519277577336474</v>
      </c>
      <c r="M618">
        <v>-5.0735224213069499</v>
      </c>
      <c r="N618">
        <f>(Table2[[#This Row],[1W Return vs Nifty]]-AVERAGE(Table2[1W Return vs Nifty]))/_xlfn.STDEV.P(Table2[1W Return vs Nifty])</f>
        <v>-0.62285719767225933</v>
      </c>
      <c r="O618">
        <v>219.41</v>
      </c>
      <c r="P618">
        <v>206.42202634439701</v>
      </c>
      <c r="Q618">
        <v>195.31533721891799</v>
      </c>
      <c r="R618">
        <v>44.408122523523602</v>
      </c>
      <c r="S618" s="2">
        <f>(Table2[[#This Row],[Close Price]]-Table2[[#This Row],[20D EMA]])/Table2[[#This Row],[20D EMA]]</f>
        <v>6.6086322410100588E-3</v>
      </c>
      <c r="T618" s="2">
        <f>(Table2[[#This Row],[Close Price]]-Table2[[#This Row],[50D EMA]])/Table2[[#This Row],[50D EMA]]</f>
        <v>6.9943958555636468E-2</v>
      </c>
      <c r="U618" s="2">
        <f>(Table2[[#This Row],[Close Price]]-Table2[[#This Row],[200D EMA]])/Table2[[#This Row],[200D EMA]]</f>
        <v>0.13078677355711418</v>
      </c>
      <c r="V618">
        <v>1.12377521340006</v>
      </c>
      <c r="W618">
        <v>217.51</v>
      </c>
      <c r="X618">
        <v>223.57</v>
      </c>
      <c r="Y618">
        <v>217.51</v>
      </c>
      <c r="Z618">
        <v>223.57</v>
      </c>
      <c r="AA618">
        <v>198.05</v>
      </c>
      <c r="AB618">
        <v>241.9</v>
      </c>
      <c r="AC618" s="2">
        <f>(Table2[[#This Row],[Close Price]]/Table2[[#This Row],[Day Low]])-1</f>
        <v>1.5401590731460635E-2</v>
      </c>
      <c r="AD618" s="2">
        <f>(Table2[[#This Row],[Day High]]/Table2[[#This Row],[Close Price]])-1</f>
        <v>1.2270216426695457E-2</v>
      </c>
      <c r="AE618" s="2">
        <f>(Table2[[#This Row],[Close Price]]/Table2[[#This Row],[Current Week Low]])-1</f>
        <v>1.5401590731460635E-2</v>
      </c>
      <c r="AF618" s="2">
        <f>(Table2[[#This Row],[Current Week High]]/Table2[[#This Row],[Close Price]])-1</f>
        <v>1.2270216426695457E-2</v>
      </c>
      <c r="AG618" s="2">
        <f>(Table2[[#This Row],[Close Price]]/Table2[[#This Row],[Current Month Low]])-1</f>
        <v>0.11517293612724067</v>
      </c>
      <c r="AH618" s="2">
        <f>(Table2[[#This Row],[Current Month High]]/Table2[[#This Row],[Close Price]])-1</f>
        <v>9.5263968124603693E-2</v>
      </c>
      <c r="AI618">
        <v>9.5263968124603693</v>
      </c>
      <c r="AJ618">
        <v>30.224056603773601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0.11</v>
      </c>
      <c r="AM618" t="s">
        <v>10507</v>
      </c>
      <c r="AN618">
        <v>-2.94</v>
      </c>
      <c r="AO618" t="s">
        <v>10506</v>
      </c>
      <c r="AP618">
        <v>-6.4675214320281005E-2</v>
      </c>
      <c r="AQ618">
        <f>(Table2[[#This Row],[Sharpe Ratio]]-AVERAGE(Table2[Sharpe Ratio]))/_xlfn.STDEV.P(Table2[Sharpe Ratio])</f>
        <v>-1.2832288390360769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-1.7910071858085628</v>
      </c>
      <c r="AS618">
        <f>_xlfn.RANK.AVG(Table2[[#This Row],[1Y Return vs Nifty Z-Score]],Table2[1Y Return vs Nifty Z-Score])</f>
        <v>631</v>
      </c>
      <c r="AT618">
        <f>_xlfn.RANK.AVG(Table2[[#This Row],[6M Return vs Nifty Z-Score]],Table2[6M Return vs Nifty Z-Score])</f>
        <v>429</v>
      </c>
      <c r="AU618">
        <f>_xlfn.RANK.AVG(Table2[[#This Row],[Sharpe Ratio Z-Score]],Table2[Sharpe Ratio Z-Score])</f>
        <v>654</v>
      </c>
      <c r="AV618">
        <f>(Table2[[#This Row],[Rank 1Y]]+Table2[[#This Row],[Rank 6M]]+Table2[[#This Row],[Rank Sharpe]])/3</f>
        <v>571.33333333333337</v>
      </c>
    </row>
    <row r="619" spans="1:48" x14ac:dyDescent="0.3">
      <c r="A619" t="s">
        <v>444</v>
      </c>
      <c r="B619" t="s">
        <v>445</v>
      </c>
      <c r="C619" t="s">
        <v>10471</v>
      </c>
      <c r="D619" t="s">
        <v>446</v>
      </c>
      <c r="E619">
        <v>50083.318633409901</v>
      </c>
      <c r="F619">
        <v>175.3</v>
      </c>
      <c r="G619">
        <v>-3.2323416665938902</v>
      </c>
      <c r="H619">
        <f>(Table2[[#This Row],[1Y Return vs Nifty]]-AVERAGE(Table2[1Y Return vs Nifty]))/_xlfn.STDEV.P(Table2[1Y Return vs Nifty])</f>
        <v>-0.57785380072668091</v>
      </c>
      <c r="I619">
        <v>-1.60476939937236</v>
      </c>
      <c r="J619">
        <f>(Table2[[#This Row],[1M Return vs Nifty]]-AVERAGE(Table2[1M Return vs Nifty]))/_xlfn.STDEV.P(Table2[1M Return vs Nifty])</f>
        <v>0.12096851262773768</v>
      </c>
      <c r="K619">
        <v>-6.4327361200523798</v>
      </c>
      <c r="L619">
        <f>(Table2[[#This Row],[6M Return vs Nifty]]-AVERAGE(Table2[6M Return vs Nifty]))/_xlfn.STDEV.P(Table2[6M Return vs Nifty])</f>
        <v>-0.48920398019635608</v>
      </c>
      <c r="M619">
        <v>-2.1313914129767699</v>
      </c>
      <c r="N619">
        <f>(Table2[[#This Row],[1W Return vs Nifty]]-AVERAGE(Table2[1W Return vs Nifty]))/_xlfn.STDEV.P(Table2[1W Return vs Nifty])</f>
        <v>0.1183766239425028</v>
      </c>
      <c r="O619">
        <v>176.51</v>
      </c>
      <c r="P619">
        <v>173.51125758927</v>
      </c>
      <c r="Q619">
        <v>166.131818331224</v>
      </c>
      <c r="R619">
        <v>40.9000873599458</v>
      </c>
      <c r="S619" s="2">
        <f>(Table2[[#This Row],[Close Price]]-Table2[[#This Row],[20D EMA]])/Table2[[#This Row],[20D EMA]]</f>
        <v>-6.8551356863632631E-3</v>
      </c>
      <c r="T619" s="2">
        <f>(Table2[[#This Row],[Close Price]]-Table2[[#This Row],[50D EMA]])/Table2[[#This Row],[50D EMA]]</f>
        <v>1.0309085621200786E-2</v>
      </c>
      <c r="U619" s="2">
        <f>(Table2[[#This Row],[Close Price]]-Table2[[#This Row],[200D EMA]])/Table2[[#This Row],[200D EMA]]</f>
        <v>5.51861874556566E-2</v>
      </c>
      <c r="V619">
        <v>1.18734843685556</v>
      </c>
      <c r="W619">
        <v>172</v>
      </c>
      <c r="X619">
        <v>177.92</v>
      </c>
      <c r="Y619">
        <v>172</v>
      </c>
      <c r="Z619">
        <v>177.92</v>
      </c>
      <c r="AA619">
        <v>170.5</v>
      </c>
      <c r="AB619">
        <v>184.8</v>
      </c>
      <c r="AC619" s="2">
        <f>(Table2[[#This Row],[Close Price]]/Table2[[#This Row],[Day Low]])-1</f>
        <v>1.918604651162803E-2</v>
      </c>
      <c r="AD619" s="2">
        <f>(Table2[[#This Row],[Day High]]/Table2[[#This Row],[Close Price]])-1</f>
        <v>1.4945807187678239E-2</v>
      </c>
      <c r="AE619" s="2">
        <f>(Table2[[#This Row],[Close Price]]/Table2[[#This Row],[Current Week Low]])-1</f>
        <v>1.918604651162803E-2</v>
      </c>
      <c r="AF619" s="2">
        <f>(Table2[[#This Row],[Current Week High]]/Table2[[#This Row],[Close Price]])-1</f>
        <v>1.4945807187678239E-2</v>
      </c>
      <c r="AG619" s="2">
        <f>(Table2[[#This Row],[Close Price]]/Table2[[#This Row],[Current Month Low]])-1</f>
        <v>2.8152492668621854E-2</v>
      </c>
      <c r="AH619" s="2">
        <f>(Table2[[#This Row],[Current Month High]]/Table2[[#This Row],[Close Price]])-1</f>
        <v>5.4192812321734118E-2</v>
      </c>
      <c r="AI619">
        <v>11.523103251568701</v>
      </c>
      <c r="AJ619">
        <v>34.742505764796299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-0.17</v>
      </c>
      <c r="AM619" t="s">
        <v>10506</v>
      </c>
      <c r="AN619">
        <v>0.1</v>
      </c>
      <c r="AO619" t="s">
        <v>10507</v>
      </c>
      <c r="AP619">
        <v>-9.4626795731779997E-2</v>
      </c>
      <c r="AQ619">
        <f>(Table2[[#This Row],[Sharpe Ratio]]-AVERAGE(Table2[Sharpe Ratio]))/_xlfn.STDEV.P(Table2[Sharpe Ratio])</f>
        <v>-1.6241946738690825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-2.4519073182218789</v>
      </c>
      <c r="AS619">
        <f>_xlfn.RANK.AVG(Table2[[#This Row],[1Y Return vs Nifty Z-Score]],Table2[1Y Return vs Nifty Z-Score])</f>
        <v>528</v>
      </c>
      <c r="AT619">
        <f>_xlfn.RANK.AVG(Table2[[#This Row],[6M Return vs Nifty Z-Score]],Table2[6M Return vs Nifty Z-Score])</f>
        <v>486</v>
      </c>
      <c r="AU619">
        <f>_xlfn.RANK.AVG(Table2[[#This Row],[Sharpe Ratio Z-Score]],Table2[Sharpe Ratio Z-Score])</f>
        <v>702</v>
      </c>
      <c r="AV619">
        <f>(Table2[[#This Row],[Rank 1Y]]+Table2[[#This Row],[Rank 6M]]+Table2[[#This Row],[Rank Sharpe]])/3</f>
        <v>572</v>
      </c>
    </row>
    <row r="620" spans="1:48" x14ac:dyDescent="0.3">
      <c r="A620" t="s">
        <v>1150</v>
      </c>
      <c r="B620" t="s">
        <v>1151</v>
      </c>
      <c r="C620" t="s">
        <v>10469</v>
      </c>
      <c r="D620" t="s">
        <v>238</v>
      </c>
      <c r="E620">
        <v>10196.652250859999</v>
      </c>
      <c r="F620">
        <v>521.9</v>
      </c>
      <c r="G620">
        <v>3.14826793105818</v>
      </c>
      <c r="H620">
        <f>(Table2[[#This Row],[1Y Return vs Nifty]]-AVERAGE(Table2[1Y Return vs Nifty]))/_xlfn.STDEV.P(Table2[1Y Return vs Nifty])</f>
        <v>-0.4908317481800753</v>
      </c>
      <c r="I620">
        <v>-13.593315759440801</v>
      </c>
      <c r="J620">
        <f>(Table2[[#This Row],[1M Return vs Nifty]]-AVERAGE(Table2[1M Return vs Nifty]))/_xlfn.STDEV.P(Table2[1M Return vs Nifty])</f>
        <v>-1.1725360108793346</v>
      </c>
      <c r="K620">
        <v>-13.8083245695543</v>
      </c>
      <c r="L620">
        <f>(Table2[[#This Row],[6M Return vs Nifty]]-AVERAGE(Table2[6M Return vs Nifty]))/_xlfn.STDEV.P(Table2[6M Return vs Nifty])</f>
        <v>-0.73274799414246161</v>
      </c>
      <c r="M620">
        <v>-5.6495940624924499</v>
      </c>
      <c r="N620">
        <f>(Table2[[#This Row],[1W Return vs Nifty]]-AVERAGE(Table2[1W Return vs Nifty]))/_xlfn.STDEV.P(Table2[1W Return vs Nifty])</f>
        <v>-0.76799138201375283</v>
      </c>
      <c r="O620">
        <v>559.59</v>
      </c>
      <c r="P620">
        <v>575.31693130210397</v>
      </c>
      <c r="Q620">
        <v>553.61909831847095</v>
      </c>
      <c r="R620">
        <v>15.8086480626792</v>
      </c>
      <c r="S620" s="2">
        <f>(Table2[[#This Row],[Close Price]]-Table2[[#This Row],[20D EMA]])/Table2[[#This Row],[20D EMA]]</f>
        <v>-6.7352883361032276E-2</v>
      </c>
      <c r="T620" s="2">
        <f>(Table2[[#This Row],[Close Price]]-Table2[[#This Row],[50D EMA]])/Table2[[#This Row],[50D EMA]]</f>
        <v>-9.2847834638216636E-2</v>
      </c>
      <c r="U620" s="2">
        <f>(Table2[[#This Row],[Close Price]]-Table2[[#This Row],[200D EMA]])/Table2[[#This Row],[200D EMA]]</f>
        <v>-5.729408254666906E-2</v>
      </c>
      <c r="V620">
        <v>0.76647204489666498</v>
      </c>
      <c r="W620">
        <v>517</v>
      </c>
      <c r="X620">
        <v>528</v>
      </c>
      <c r="Y620">
        <v>517</v>
      </c>
      <c r="Z620">
        <v>528</v>
      </c>
      <c r="AA620">
        <v>517</v>
      </c>
      <c r="AB620">
        <v>587.15</v>
      </c>
      <c r="AC620" s="2">
        <f>(Table2[[#This Row],[Close Price]]/Table2[[#This Row],[Day Low]])-1</f>
        <v>9.4777562862669029E-3</v>
      </c>
      <c r="AD620" s="2">
        <f>(Table2[[#This Row],[Day High]]/Table2[[#This Row],[Close Price]])-1</f>
        <v>1.1688062847288849E-2</v>
      </c>
      <c r="AE620" s="2">
        <f>(Table2[[#This Row],[Close Price]]/Table2[[#This Row],[Current Week Low]])-1</f>
        <v>9.4777562862669029E-3</v>
      </c>
      <c r="AF620" s="2">
        <f>(Table2[[#This Row],[Current Week High]]/Table2[[#This Row],[Close Price]])-1</f>
        <v>1.1688062847288849E-2</v>
      </c>
      <c r="AG620" s="2">
        <f>(Table2[[#This Row],[Close Price]]/Table2[[#This Row],[Current Month Low]])-1</f>
        <v>9.4777562862669029E-3</v>
      </c>
      <c r="AH620" s="2">
        <f>(Table2[[#This Row],[Current Month High]]/Table2[[#This Row],[Close Price]])-1</f>
        <v>0.12502395094845764</v>
      </c>
      <c r="AI620">
        <v>35.926422686338299</v>
      </c>
      <c r="AJ620">
        <v>28.880108655389499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-0.26</v>
      </c>
      <c r="AM620" t="s">
        <v>10506</v>
      </c>
      <c r="AN620">
        <v>-9.7200000000000006</v>
      </c>
      <c r="AO620" t="s">
        <v>10506</v>
      </c>
      <c r="AP620">
        <v>-7.3946775719027996E-2</v>
      </c>
      <c r="AQ620">
        <f>(Table2[[#This Row],[Sharpe Ratio]]-AVERAGE(Table2[Sharpe Ratio]))/_xlfn.STDEV.P(Table2[Sharpe Ratio])</f>
        <v>-1.3887753752638954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476</v>
      </c>
      <c r="AT620">
        <f>_xlfn.RANK.AVG(Table2[[#This Row],[6M Return vs Nifty Z-Score]],Table2[6M Return vs Nifty Z-Score])</f>
        <v>565</v>
      </c>
      <c r="AU620">
        <f>_xlfn.RANK.AVG(Table2[[#This Row],[Sharpe Ratio Z-Score]],Table2[Sharpe Ratio Z-Score])</f>
        <v>675</v>
      </c>
      <c r="AV620">
        <f>(Table2[[#This Row],[Rank 1Y]]+Table2[[#This Row],[Rank 6M]]+Table2[[#This Row],[Rank Sharpe]])/3</f>
        <v>572</v>
      </c>
    </row>
    <row r="621" spans="1:48" x14ac:dyDescent="0.3">
      <c r="A621" t="s">
        <v>487</v>
      </c>
      <c r="B621" t="s">
        <v>488</v>
      </c>
      <c r="C621" t="s">
        <v>10460</v>
      </c>
      <c r="D621" t="s">
        <v>286</v>
      </c>
      <c r="E621">
        <v>43370.869726999998</v>
      </c>
      <c r="F621">
        <v>6964.25</v>
      </c>
      <c r="G621">
        <v>-28.158962154770499</v>
      </c>
      <c r="H621">
        <f>(Table2[[#This Row],[1Y Return vs Nifty]]-AVERAGE(Table2[1Y Return vs Nifty]))/_xlfn.STDEV.P(Table2[1Y Return vs Nifty])</f>
        <v>-0.91781593831453923</v>
      </c>
      <c r="I621">
        <v>-6.79608411708959</v>
      </c>
      <c r="J621">
        <f>(Table2[[#This Row],[1M Return vs Nifty]]-AVERAGE(Table2[1M Return vs Nifty]))/_xlfn.STDEV.P(Table2[1M Return vs Nifty])</f>
        <v>-0.43914852480412508</v>
      </c>
      <c r="K621">
        <v>-28.642645599506</v>
      </c>
      <c r="L621">
        <f>(Table2[[#This Row],[6M Return vs Nifty]]-AVERAGE(Table2[6M Return vs Nifty]))/_xlfn.STDEV.P(Table2[6M Return vs Nifty])</f>
        <v>-1.2225814647238546</v>
      </c>
      <c r="M621">
        <v>-1.0367064894662701</v>
      </c>
      <c r="N621">
        <f>(Table2[[#This Row],[1W Return vs Nifty]]-AVERAGE(Table2[1W Return vs Nifty]))/_xlfn.STDEV.P(Table2[1W Return vs Nifty])</f>
        <v>0.39416906385097417</v>
      </c>
      <c r="O621">
        <v>7047.27</v>
      </c>
      <c r="P621">
        <v>7143.5408076539497</v>
      </c>
      <c r="Q621">
        <v>7446.9126844000803</v>
      </c>
      <c r="R621">
        <v>40.294422755082302</v>
      </c>
      <c r="S621" s="2">
        <f>(Table2[[#This Row],[Close Price]]-Table2[[#This Row],[20D EMA]])/Table2[[#This Row],[20D EMA]]</f>
        <v>-1.1780448315447035E-2</v>
      </c>
      <c r="T621" s="2">
        <f>(Table2[[#This Row],[Close Price]]-Table2[[#This Row],[50D EMA]])/Table2[[#This Row],[50D EMA]]</f>
        <v>-2.5098310835132143E-2</v>
      </c>
      <c r="U621" s="2">
        <f>(Table2[[#This Row],[Close Price]]-Table2[[#This Row],[200D EMA]])/Table2[[#This Row],[200D EMA]]</f>
        <v>-6.4813796650411953E-2</v>
      </c>
      <c r="V621">
        <v>1.1062895059101401</v>
      </c>
      <c r="W621">
        <v>6903</v>
      </c>
      <c r="X621">
        <v>6978.95</v>
      </c>
      <c r="Y621">
        <v>6903</v>
      </c>
      <c r="Z621">
        <v>6978.95</v>
      </c>
      <c r="AA621">
        <v>6903</v>
      </c>
      <c r="AB621">
        <v>7175</v>
      </c>
      <c r="AC621" s="2">
        <f>(Table2[[#This Row],[Close Price]]/Table2[[#This Row],[Day Low]])-1</f>
        <v>8.8729537882079601E-3</v>
      </c>
      <c r="AD621" s="2">
        <f>(Table2[[#This Row],[Day High]]/Table2[[#This Row],[Close Price]])-1</f>
        <v>2.110780055282202E-3</v>
      </c>
      <c r="AE621" s="2">
        <f>(Table2[[#This Row],[Close Price]]/Table2[[#This Row],[Current Week Low]])-1</f>
        <v>8.8729537882079601E-3</v>
      </c>
      <c r="AF621" s="2">
        <f>(Table2[[#This Row],[Current Week High]]/Table2[[#This Row],[Close Price]])-1</f>
        <v>2.110780055282202E-3</v>
      </c>
      <c r="AG621" s="2">
        <f>(Table2[[#This Row],[Close Price]]/Table2[[#This Row],[Current Month Low]])-1</f>
        <v>8.8729537882079601E-3</v>
      </c>
      <c r="AH621" s="2">
        <f>(Table2[[#This Row],[Current Month High]]/Table2[[#This Row],[Close Price]])-1</f>
        <v>3.0261693649711097E-2</v>
      </c>
      <c r="AI621">
        <v>32.1032415550849</v>
      </c>
      <c r="AJ621">
        <v>8.6263102071375108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10506</v>
      </c>
      <c r="AN621">
        <v>-1.86</v>
      </c>
      <c r="AO621" t="s">
        <v>10506</v>
      </c>
      <c r="AP621">
        <v>3.0428479218107998E-2</v>
      </c>
      <c r="AQ621">
        <f>(Table2[[#This Row],[Sharpe Ratio]]-AVERAGE(Table2[Sharpe Ratio]))/_xlfn.STDEV.P(Table2[Sharpe Ratio])</f>
        <v>-0.2005778157892793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649</v>
      </c>
      <c r="AT621">
        <f>_xlfn.RANK.AVG(Table2[[#This Row],[6M Return vs Nifty Z-Score]],Table2[6M Return vs Nifty Z-Score])</f>
        <v>682</v>
      </c>
      <c r="AU621">
        <f>_xlfn.RANK.AVG(Table2[[#This Row],[Sharpe Ratio Z-Score]],Table2[Sharpe Ratio Z-Score])</f>
        <v>390</v>
      </c>
      <c r="AV621">
        <f>(Table2[[#This Row],[Rank 1Y]]+Table2[[#This Row],[Rank 6M]]+Table2[[#This Row],[Rank Sharpe]])/3</f>
        <v>573.66666666666663</v>
      </c>
    </row>
    <row r="622" spans="1:48" x14ac:dyDescent="0.3">
      <c r="A622" t="s">
        <v>406</v>
      </c>
      <c r="B622" t="s">
        <v>407</v>
      </c>
      <c r="C622" t="s">
        <v>10461</v>
      </c>
      <c r="D622" t="s">
        <v>24</v>
      </c>
      <c r="E622">
        <v>58028.151810419899</v>
      </c>
      <c r="F622">
        <v>77.59</v>
      </c>
      <c r="G622">
        <v>-31.428773916418798</v>
      </c>
      <c r="H622">
        <f>(Table2[[#This Row],[1Y Return vs Nifty]]-AVERAGE(Table2[1Y Return vs Nifty]))/_xlfn.STDEV.P(Table2[1Y Return vs Nifty])</f>
        <v>-0.96241132165289212</v>
      </c>
      <c r="I622">
        <v>-13.094981542539101</v>
      </c>
      <c r="J622">
        <f>(Table2[[#This Row],[1M Return vs Nifty]]-AVERAGE(Table2[1M Return vs Nifty]))/_xlfn.STDEV.P(Table2[1M Return vs Nifty])</f>
        <v>-1.1187682274950426</v>
      </c>
      <c r="K622">
        <v>-18.763782680961398</v>
      </c>
      <c r="L622">
        <f>(Table2[[#This Row],[6M Return vs Nifty]]-AVERAGE(Table2[6M Return vs Nifty]))/_xlfn.STDEV.P(Table2[6M Return vs Nifty])</f>
        <v>-0.89637862072322916</v>
      </c>
      <c r="M622">
        <v>-2.7454360569267799</v>
      </c>
      <c r="N622">
        <f>(Table2[[#This Row],[1W Return vs Nifty]]-AVERAGE(Table2[1W Return vs Nifty]))/_xlfn.STDEV.P(Table2[1W Return vs Nifty])</f>
        <v>-3.6324392697631373E-2</v>
      </c>
      <c r="O622">
        <v>78.900000000000006</v>
      </c>
      <c r="P622">
        <v>79.345679853742396</v>
      </c>
      <c r="Q622">
        <v>80.119809250366899</v>
      </c>
      <c r="R622">
        <v>40.476152856139002</v>
      </c>
      <c r="S622" s="2">
        <f>(Table2[[#This Row],[Close Price]]-Table2[[#This Row],[20D EMA]])/Table2[[#This Row],[20D EMA]]</f>
        <v>-1.6603295310519673E-2</v>
      </c>
      <c r="T622" s="2">
        <f>(Table2[[#This Row],[Close Price]]-Table2[[#This Row],[50D EMA]])/Table2[[#This Row],[50D EMA]]</f>
        <v>-2.2126974738620065E-2</v>
      </c>
      <c r="U622" s="2">
        <f>(Table2[[#This Row],[Close Price]]-Table2[[#This Row],[200D EMA]])/Table2[[#This Row],[200D EMA]]</f>
        <v>-3.1575327924976436E-2</v>
      </c>
      <c r="V622">
        <v>0.56661241410848195</v>
      </c>
      <c r="W622">
        <v>75.02</v>
      </c>
      <c r="X622">
        <v>78.040000000000006</v>
      </c>
      <c r="Y622">
        <v>75.02</v>
      </c>
      <c r="Z622">
        <v>78.040000000000006</v>
      </c>
      <c r="AA622">
        <v>75.02</v>
      </c>
      <c r="AB622">
        <v>82.2</v>
      </c>
      <c r="AC622" s="2">
        <f>(Table2[[#This Row],[Close Price]]/Table2[[#This Row],[Day Low]])-1</f>
        <v>3.4257531324979995E-2</v>
      </c>
      <c r="AD622" s="2">
        <f>(Table2[[#This Row],[Day High]]/Table2[[#This Row],[Close Price]])-1</f>
        <v>5.7997164583065697E-3</v>
      </c>
      <c r="AE622" s="2">
        <f>(Table2[[#This Row],[Close Price]]/Table2[[#This Row],[Current Week Low]])-1</f>
        <v>3.4257531324979995E-2</v>
      </c>
      <c r="AF622" s="2">
        <f>(Table2[[#This Row],[Current Week High]]/Table2[[#This Row],[Close Price]])-1</f>
        <v>5.7997164583065697E-3</v>
      </c>
      <c r="AG622" s="2">
        <f>(Table2[[#This Row],[Close Price]]/Table2[[#This Row],[Current Month Low]])-1</f>
        <v>3.4257531324979995E-2</v>
      </c>
      <c r="AH622" s="2">
        <f>(Table2[[#This Row],[Current Month High]]/Table2[[#This Row],[Close Price]])-1</f>
        <v>5.9414873050650741E-2</v>
      </c>
      <c r="AI622">
        <v>29.784766078102798</v>
      </c>
      <c r="AJ622">
        <v>9.5903954802260003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</v>
      </c>
      <c r="AM622" t="s">
        <v>10506</v>
      </c>
      <c r="AN622">
        <v>-4.07</v>
      </c>
      <c r="AO622" t="s">
        <v>10506</v>
      </c>
      <c r="AP622">
        <v>1.1975009672456001E-2</v>
      </c>
      <c r="AQ622">
        <f>(Table2[[#This Row],[Sharpe Ratio]]-AVERAGE(Table2[Sharpe Ratio]))/_xlfn.STDEV.P(Table2[Sharpe Ratio])</f>
        <v>-0.4106502845098477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670</v>
      </c>
      <c r="AT622">
        <f>_xlfn.RANK.AVG(Table2[[#This Row],[6M Return vs Nifty Z-Score]],Table2[6M Return vs Nifty Z-Score])</f>
        <v>608</v>
      </c>
      <c r="AU622">
        <f>_xlfn.RANK.AVG(Table2[[#This Row],[Sharpe Ratio Z-Score]],Table2[Sharpe Ratio Z-Score])</f>
        <v>445</v>
      </c>
      <c r="AV622">
        <f>(Table2[[#This Row],[Rank 1Y]]+Table2[[#This Row],[Rank 6M]]+Table2[[#This Row],[Rank Sharpe]])/3</f>
        <v>574.33333333333337</v>
      </c>
    </row>
    <row r="623" spans="1:48" x14ac:dyDescent="0.3">
      <c r="A623" t="s">
        <v>2207</v>
      </c>
      <c r="B623" t="s">
        <v>2208</v>
      </c>
      <c r="C623" t="s">
        <v>10463</v>
      </c>
      <c r="D623" t="s">
        <v>281</v>
      </c>
      <c r="E623">
        <v>2406.9570437500001</v>
      </c>
      <c r="F623">
        <v>833.75</v>
      </c>
      <c r="G623">
        <v>-52.531641351229901</v>
      </c>
      <c r="H623">
        <f>(Table2[[#This Row],[1Y Return vs Nifty]]-AVERAGE(Table2[1Y Return vs Nifty]))/_xlfn.STDEV.P(Table2[1Y Return vs Nifty])</f>
        <v>-1.250223138171481</v>
      </c>
      <c r="I623">
        <v>1.95065881437869</v>
      </c>
      <c r="J623">
        <f>(Table2[[#This Row],[1M Return vs Nifty]]-AVERAGE(Table2[1M Return vs Nifty]))/_xlfn.STDEV.P(Table2[1M Return vs Nifty])</f>
        <v>0.50458153286928409</v>
      </c>
      <c r="K623">
        <v>-10.1549006260976</v>
      </c>
      <c r="L623">
        <f>(Table2[[#This Row],[6M Return vs Nifty]]-AVERAGE(Table2[6M Return vs Nifty]))/_xlfn.STDEV.P(Table2[6M Return vs Nifty])</f>
        <v>-0.61211090356613729</v>
      </c>
      <c r="M623">
        <v>-2.0069012877850598</v>
      </c>
      <c r="N623">
        <f>(Table2[[#This Row],[1W Return vs Nifty]]-AVERAGE(Table2[1W Return vs Nifty]))/_xlfn.STDEV.P(Table2[1W Return vs Nifty])</f>
        <v>0.14974038408366772</v>
      </c>
      <c r="O623">
        <v>825.81</v>
      </c>
      <c r="P623">
        <v>801.38677673419897</v>
      </c>
      <c r="Q623">
        <v>819.77137658129902</v>
      </c>
      <c r="R623">
        <v>49.9476169573486</v>
      </c>
      <c r="S623" s="2">
        <f>(Table2[[#This Row],[Close Price]]-Table2[[#This Row],[20D EMA]])/Table2[[#This Row],[20D EMA]]</f>
        <v>9.6148024363958487E-3</v>
      </c>
      <c r="T623" s="2">
        <f>(Table2[[#This Row],[Close Price]]-Table2[[#This Row],[50D EMA]])/Table2[[#This Row],[50D EMA]]</f>
        <v>4.0384024550151942E-2</v>
      </c>
      <c r="U623" s="2">
        <f>(Table2[[#This Row],[Close Price]]-Table2[[#This Row],[200D EMA]])/Table2[[#This Row],[200D EMA]]</f>
        <v>1.7051855941831215E-2</v>
      </c>
      <c r="V623">
        <v>1.3801735456519699</v>
      </c>
      <c r="W623">
        <v>803</v>
      </c>
      <c r="X623">
        <v>846.7</v>
      </c>
      <c r="Y623">
        <v>803</v>
      </c>
      <c r="Z623">
        <v>846.7</v>
      </c>
      <c r="AA623">
        <v>769.05</v>
      </c>
      <c r="AB623">
        <v>879</v>
      </c>
      <c r="AC623" s="2">
        <f>(Table2[[#This Row],[Close Price]]/Table2[[#This Row],[Day Low]])-1</f>
        <v>3.8293897882939021E-2</v>
      </c>
      <c r="AD623" s="2">
        <f>(Table2[[#This Row],[Day High]]/Table2[[#This Row],[Close Price]])-1</f>
        <v>1.5532233883058577E-2</v>
      </c>
      <c r="AE623" s="2">
        <f>(Table2[[#This Row],[Close Price]]/Table2[[#This Row],[Current Week Low]])-1</f>
        <v>3.8293897882939021E-2</v>
      </c>
      <c r="AF623" s="2">
        <f>(Table2[[#This Row],[Current Week High]]/Table2[[#This Row],[Close Price]])-1</f>
        <v>1.5532233883058577E-2</v>
      </c>
      <c r="AG623" s="2">
        <f>(Table2[[#This Row],[Close Price]]/Table2[[#This Row],[Current Month Low]])-1</f>
        <v>8.4129770496066625E-2</v>
      </c>
      <c r="AH623" s="2">
        <f>(Table2[[#This Row],[Current Month High]]/Table2[[#This Row],[Close Price]])-1</f>
        <v>5.4272863568215923E-2</v>
      </c>
      <c r="AI623">
        <v>44.365817091454197</v>
      </c>
      <c r="AJ623">
        <v>26.077423257220602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-0.03</v>
      </c>
      <c r="AM623" t="s">
        <v>10506</v>
      </c>
      <c r="AN623">
        <v>-1.07</v>
      </c>
      <c r="AO623" t="s">
        <v>10506</v>
      </c>
      <c r="AP623">
        <v>3.0604727121980001E-3</v>
      </c>
      <c r="AQ623">
        <f>(Table2[[#This Row],[Sharpe Ratio]]-AVERAGE(Table2[Sharpe Ratio]))/_xlfn.STDEV.P(Table2[Sharpe Ratio])</f>
        <v>-0.51213248990809468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720</v>
      </c>
      <c r="AT623">
        <f>_xlfn.RANK.AVG(Table2[[#This Row],[6M Return vs Nifty Z-Score]],Table2[6M Return vs Nifty Z-Score])</f>
        <v>527</v>
      </c>
      <c r="AU623">
        <f>_xlfn.RANK.AVG(Table2[[#This Row],[Sharpe Ratio Z-Score]],Table2[Sharpe Ratio Z-Score])</f>
        <v>476</v>
      </c>
      <c r="AV623">
        <f>(Table2[[#This Row],[Rank 1Y]]+Table2[[#This Row],[Rank 6M]]+Table2[[#This Row],[Rank Sharpe]])/3</f>
        <v>574.33333333333337</v>
      </c>
    </row>
    <row r="624" spans="1:48" x14ac:dyDescent="0.3">
      <c r="A624" t="s">
        <v>1858</v>
      </c>
      <c r="B624" t="s">
        <v>1859</v>
      </c>
      <c r="C624" t="s">
        <v>10469</v>
      </c>
      <c r="D624" t="s">
        <v>268</v>
      </c>
      <c r="E624">
        <v>3691.3426225080002</v>
      </c>
      <c r="F624">
        <v>158.78</v>
      </c>
      <c r="G624">
        <v>-7.5075199056051396</v>
      </c>
      <c r="H624">
        <f>(Table2[[#This Row],[1Y Return vs Nifty]]-AVERAGE(Table2[1Y Return vs Nifty]))/_xlfn.STDEV.P(Table2[1Y Return vs Nifty])</f>
        <v>-0.63616089187017344</v>
      </c>
      <c r="I624">
        <v>9.5352563958498493</v>
      </c>
      <c r="J624">
        <f>(Table2[[#This Row],[1M Return vs Nifty]]-AVERAGE(Table2[1M Return vs Nifty]))/_xlfn.STDEV.P(Table2[1M Return vs Nifty])</f>
        <v>1.3229218875674442</v>
      </c>
      <c r="K624">
        <v>-17.386780384154701</v>
      </c>
      <c r="L624">
        <f>(Table2[[#This Row],[6M Return vs Nifty]]-AVERAGE(Table2[6M Return vs Nifty]))/_xlfn.STDEV.P(Table2[6M Return vs Nifty])</f>
        <v>-0.85090961592809899</v>
      </c>
      <c r="M624">
        <v>-7.9585884694029199</v>
      </c>
      <c r="N624">
        <f>(Table2[[#This Row],[1W Return vs Nifty]]-AVERAGE(Table2[1W Return vs Nifty]))/_xlfn.STDEV.P(Table2[1W Return vs Nifty])</f>
        <v>-1.3497142024712725</v>
      </c>
      <c r="O624">
        <v>154.47</v>
      </c>
      <c r="P624">
        <v>145.06689046601701</v>
      </c>
      <c r="Q624">
        <v>141.39989474567801</v>
      </c>
      <c r="R624">
        <v>51.632312553685402</v>
      </c>
      <c r="S624" s="2">
        <f>(Table2[[#This Row],[Close Price]]-Table2[[#This Row],[20D EMA]])/Table2[[#This Row],[20D EMA]]</f>
        <v>2.7901857965948094E-2</v>
      </c>
      <c r="T624" s="2">
        <f>(Table2[[#This Row],[Close Price]]-Table2[[#This Row],[50D EMA]])/Table2[[#This Row],[50D EMA]]</f>
        <v>9.4529561431492756E-2</v>
      </c>
      <c r="U624" s="2">
        <f>(Table2[[#This Row],[Close Price]]-Table2[[#This Row],[200D EMA]])/Table2[[#This Row],[200D EMA]]</f>
        <v>0.12291455581053906</v>
      </c>
      <c r="V624">
        <v>2.1307679841057299</v>
      </c>
      <c r="W624">
        <v>150.83000000000001</v>
      </c>
      <c r="X624">
        <v>160.35</v>
      </c>
      <c r="Y624">
        <v>150.83000000000001</v>
      </c>
      <c r="Z624">
        <v>160.35</v>
      </c>
      <c r="AA624">
        <v>131.41</v>
      </c>
      <c r="AB624">
        <v>177</v>
      </c>
      <c r="AC624" s="2">
        <f>(Table2[[#This Row],[Close Price]]/Table2[[#This Row],[Day Low]])-1</f>
        <v>5.27083471457932E-2</v>
      </c>
      <c r="AD624" s="2">
        <f>(Table2[[#This Row],[Day High]]/Table2[[#This Row],[Close Price]])-1</f>
        <v>9.8878952009069376E-3</v>
      </c>
      <c r="AE624" s="2">
        <f>(Table2[[#This Row],[Close Price]]/Table2[[#This Row],[Current Week Low]])-1</f>
        <v>5.27083471457932E-2</v>
      </c>
      <c r="AF624" s="2">
        <f>(Table2[[#This Row],[Current Week High]]/Table2[[#This Row],[Close Price]])-1</f>
        <v>9.8878952009069376E-3</v>
      </c>
      <c r="AG624" s="2">
        <f>(Table2[[#This Row],[Close Price]]/Table2[[#This Row],[Current Month Low]])-1</f>
        <v>0.20827943078913336</v>
      </c>
      <c r="AH624" s="2">
        <f>(Table2[[#This Row],[Current Month High]]/Table2[[#This Row],[Close Price]])-1</f>
        <v>0.11474996850988783</v>
      </c>
      <c r="AI624">
        <v>11.474996850988701</v>
      </c>
      <c r="AJ624">
        <v>41.704596162427499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-0.02</v>
      </c>
      <c r="AM624" t="s">
        <v>10506</v>
      </c>
      <c r="AN624">
        <v>7.14</v>
      </c>
      <c r="AO624" t="s">
        <v>10507</v>
      </c>
      <c r="AP624">
        <v>-2.5356263657912999E-2</v>
      </c>
      <c r="AQ624">
        <f>(Table2[[#This Row],[Sharpe Ratio]]-AVERAGE(Table2[Sharpe Ratio]))/_xlfn.STDEV.P(Table2[Sharpe Ratio])</f>
        <v>-0.83562580088046579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-2.3494886235825665</v>
      </c>
      <c r="AS624">
        <f>_xlfn.RANK.AVG(Table2[[#This Row],[1Y Return vs Nifty Z-Score]],Table2[1Y Return vs Nifty Z-Score])</f>
        <v>553</v>
      </c>
      <c r="AT624">
        <f>_xlfn.RANK.AVG(Table2[[#This Row],[6M Return vs Nifty Z-Score]],Table2[6M Return vs Nifty Z-Score])</f>
        <v>595</v>
      </c>
      <c r="AU624">
        <f>_xlfn.RANK.AVG(Table2[[#This Row],[Sharpe Ratio Z-Score]],Table2[Sharpe Ratio Z-Score])</f>
        <v>582</v>
      </c>
      <c r="AV624">
        <f>(Table2[[#This Row],[Rank 1Y]]+Table2[[#This Row],[Rank 6M]]+Table2[[#This Row],[Rank Sharpe]])/3</f>
        <v>576.66666666666663</v>
      </c>
    </row>
    <row r="625" spans="1:48" x14ac:dyDescent="0.3">
      <c r="A625" t="s">
        <v>870</v>
      </c>
      <c r="B625" t="s">
        <v>871</v>
      </c>
      <c r="C625" t="s">
        <v>10471</v>
      </c>
      <c r="D625" t="s">
        <v>143</v>
      </c>
      <c r="E625">
        <v>17119.92025395</v>
      </c>
      <c r="F625">
        <v>2855.75</v>
      </c>
      <c r="G625">
        <v>-30.3932536611972</v>
      </c>
      <c r="H625">
        <f>(Table2[[#This Row],[1Y Return vs Nifty]]-AVERAGE(Table2[1Y Return vs Nifty]))/_xlfn.STDEV.P(Table2[1Y Return vs Nifty])</f>
        <v>-0.94828836103544134</v>
      </c>
      <c r="I625">
        <v>0.90568952091602895</v>
      </c>
      <c r="J625">
        <f>(Table2[[#This Row],[1M Return vs Nifty]]-AVERAGE(Table2[1M Return vs Nifty]))/_xlfn.STDEV.P(Table2[1M Return vs Nifty])</f>
        <v>0.39183454358273445</v>
      </c>
      <c r="K625">
        <v>3.4674371980757899</v>
      </c>
      <c r="L625">
        <f>(Table2[[#This Row],[6M Return vs Nifty]]-AVERAGE(Table2[6M Return vs Nifty]))/_xlfn.STDEV.P(Table2[6M Return vs Nifty])</f>
        <v>-0.1622974607820451</v>
      </c>
      <c r="M625">
        <v>-0.63366485895263303</v>
      </c>
      <c r="N625">
        <f>(Table2[[#This Row],[1W Return vs Nifty]]-AVERAGE(Table2[1W Return vs Nifty]))/_xlfn.STDEV.P(Table2[1W Return vs Nifty])</f>
        <v>0.49571045925777624</v>
      </c>
      <c r="O625">
        <v>2754.59</v>
      </c>
      <c r="P625">
        <v>2682.6692859783302</v>
      </c>
      <c r="Q625">
        <v>2668.1246145535001</v>
      </c>
      <c r="R625">
        <v>60.757064527755297</v>
      </c>
      <c r="S625" s="2">
        <f>(Table2[[#This Row],[Close Price]]-Table2[[#This Row],[20D EMA]])/Table2[[#This Row],[20D EMA]]</f>
        <v>3.672415858621423E-2</v>
      </c>
      <c r="T625" s="2">
        <f>(Table2[[#This Row],[Close Price]]-Table2[[#This Row],[50D EMA]])/Table2[[#This Row],[50D EMA]]</f>
        <v>6.4518095810885537E-2</v>
      </c>
      <c r="U625" s="2">
        <f>(Table2[[#This Row],[Close Price]]-Table2[[#This Row],[200D EMA]])/Table2[[#This Row],[200D EMA]]</f>
        <v>7.03210728700909E-2</v>
      </c>
      <c r="V625">
        <v>1.3291351345885101</v>
      </c>
      <c r="W625">
        <v>2738.35</v>
      </c>
      <c r="X625">
        <v>2869.4</v>
      </c>
      <c r="Y625">
        <v>2738.35</v>
      </c>
      <c r="Z625">
        <v>2869.4</v>
      </c>
      <c r="AA625">
        <v>2631.45</v>
      </c>
      <c r="AB625">
        <v>2953.95</v>
      </c>
      <c r="AC625" s="2">
        <f>(Table2[[#This Row],[Close Price]]/Table2[[#This Row],[Day Low]])-1</f>
        <v>4.2872532729563373E-2</v>
      </c>
      <c r="AD625" s="2">
        <f>(Table2[[#This Row],[Day High]]/Table2[[#This Row],[Close Price]])-1</f>
        <v>4.7798301672066223E-3</v>
      </c>
      <c r="AE625" s="2">
        <f>(Table2[[#This Row],[Close Price]]/Table2[[#This Row],[Current Week Low]])-1</f>
        <v>4.2872532729563373E-2</v>
      </c>
      <c r="AF625" s="2">
        <f>(Table2[[#This Row],[Current Week High]]/Table2[[#This Row],[Close Price]])-1</f>
        <v>4.7798301672066223E-3</v>
      </c>
      <c r="AG625" s="2">
        <f>(Table2[[#This Row],[Close Price]]/Table2[[#This Row],[Current Month Low]])-1</f>
        <v>8.5238176670656918E-2</v>
      </c>
      <c r="AH625" s="2">
        <f>(Table2[[#This Row],[Current Month High]]/Table2[[#This Row],[Close Price]])-1</f>
        <v>3.4386763547229249E-2</v>
      </c>
      <c r="AI625">
        <v>15.2761971461087</v>
      </c>
      <c r="AJ625">
        <v>28.0605381165919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-0.17</v>
      </c>
      <c r="AM625" t="s">
        <v>10506</v>
      </c>
      <c r="AN625">
        <v>5.89</v>
      </c>
      <c r="AO625" t="s">
        <v>10507</v>
      </c>
      <c r="AP625">
        <v>-8.2285828438195999E-2</v>
      </c>
      <c r="AQ625">
        <f>(Table2[[#This Row],[Sharpe Ratio]]-AVERAGE(Table2[Sharpe Ratio]))/_xlfn.STDEV.P(Table2[Sharpe Ratio])</f>
        <v>-1.4837063250873312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-1.7067471440643067</v>
      </c>
      <c r="AS625">
        <f>_xlfn.RANK.AVG(Table2[[#This Row],[1Y Return vs Nifty Z-Score]],Table2[1Y Return vs Nifty Z-Score])</f>
        <v>664</v>
      </c>
      <c r="AT625">
        <f>_xlfn.RANK.AVG(Table2[[#This Row],[6M Return vs Nifty Z-Score]],Table2[6M Return vs Nifty Z-Score])</f>
        <v>381</v>
      </c>
      <c r="AU625">
        <f>_xlfn.RANK.AVG(Table2[[#This Row],[Sharpe Ratio Z-Score]],Table2[Sharpe Ratio Z-Score])</f>
        <v>686</v>
      </c>
      <c r="AV625">
        <f>(Table2[[#This Row],[Rank 1Y]]+Table2[[#This Row],[Rank 6M]]+Table2[[#This Row],[Rank Sharpe]])/3</f>
        <v>577</v>
      </c>
    </row>
    <row r="626" spans="1:48" x14ac:dyDescent="0.3">
      <c r="A626" t="s">
        <v>929</v>
      </c>
      <c r="B626" t="s">
        <v>930</v>
      </c>
      <c r="C626" t="s">
        <v>10476</v>
      </c>
      <c r="D626" t="s">
        <v>170</v>
      </c>
      <c r="E626">
        <v>15475.560351485001</v>
      </c>
      <c r="F626">
        <v>1001.15</v>
      </c>
      <c r="G626">
        <v>-13.3883370055761</v>
      </c>
      <c r="H626">
        <f>(Table2[[#This Row],[1Y Return vs Nifty]]-AVERAGE(Table2[1Y Return vs Nifty]))/_xlfn.STDEV.P(Table2[1Y Return vs Nifty])</f>
        <v>-0.71636651593452094</v>
      </c>
      <c r="I626">
        <v>-9.0037848391083894</v>
      </c>
      <c r="J626">
        <f>(Table2[[#This Row],[1M Return vs Nifty]]-AVERAGE(Table2[1M Return vs Nifty]))/_xlfn.STDEV.P(Table2[1M Return vs Nifty])</f>
        <v>-0.67734845202739891</v>
      </c>
      <c r="K626">
        <v>-12.699790939280099</v>
      </c>
      <c r="L626">
        <f>(Table2[[#This Row],[6M Return vs Nifty]]-AVERAGE(Table2[6M Return vs Nifty]))/_xlfn.STDEV.P(Table2[6M Return vs Nifty])</f>
        <v>-0.69614390054916209</v>
      </c>
      <c r="M626">
        <v>-1.48230387693376</v>
      </c>
      <c r="N626">
        <f>(Table2[[#This Row],[1W Return vs Nifty]]-AVERAGE(Table2[1W Return vs Nifty]))/_xlfn.STDEV.P(Table2[1W Return vs Nifty])</f>
        <v>0.28190626743609254</v>
      </c>
      <c r="O626">
        <v>998.76</v>
      </c>
      <c r="P626">
        <v>991.12608891147397</v>
      </c>
      <c r="Q626">
        <v>969.236716126533</v>
      </c>
      <c r="R626">
        <v>51.420563901624298</v>
      </c>
      <c r="S626" s="2">
        <f>(Table2[[#This Row],[Close Price]]-Table2[[#This Row],[20D EMA]])/Table2[[#This Row],[20D EMA]]</f>
        <v>2.3929672794264752E-3</v>
      </c>
      <c r="T626" s="2">
        <f>(Table2[[#This Row],[Close Price]]-Table2[[#This Row],[50D EMA]])/Table2[[#This Row],[50D EMA]]</f>
        <v>1.0113658797474483E-2</v>
      </c>
      <c r="U626" s="2">
        <f>(Table2[[#This Row],[Close Price]]-Table2[[#This Row],[200D EMA]])/Table2[[#This Row],[200D EMA]]</f>
        <v>3.2926201971594245E-2</v>
      </c>
      <c r="V626">
        <v>0.56651592890464697</v>
      </c>
      <c r="W626">
        <v>961</v>
      </c>
      <c r="X626">
        <v>1006.1</v>
      </c>
      <c r="Y626">
        <v>961</v>
      </c>
      <c r="Z626">
        <v>1006.1</v>
      </c>
      <c r="AA626">
        <v>961</v>
      </c>
      <c r="AB626">
        <v>1039.9000000000001</v>
      </c>
      <c r="AC626" s="2">
        <f>(Table2[[#This Row],[Close Price]]/Table2[[#This Row],[Day Low]])-1</f>
        <v>4.1779396462018781E-2</v>
      </c>
      <c r="AD626" s="2">
        <f>(Table2[[#This Row],[Day High]]/Table2[[#This Row],[Close Price]])-1</f>
        <v>4.9443140388554241E-3</v>
      </c>
      <c r="AE626" s="2">
        <f>(Table2[[#This Row],[Close Price]]/Table2[[#This Row],[Current Week Low]])-1</f>
        <v>4.1779396462018781E-2</v>
      </c>
      <c r="AF626" s="2">
        <f>(Table2[[#This Row],[Current Week High]]/Table2[[#This Row],[Close Price]])-1</f>
        <v>4.9443140388554241E-3</v>
      </c>
      <c r="AG626" s="2">
        <f>(Table2[[#This Row],[Close Price]]/Table2[[#This Row],[Current Month Low]])-1</f>
        <v>4.1779396462018781E-2</v>
      </c>
      <c r="AH626" s="2">
        <f>(Table2[[#This Row],[Current Month High]]/Table2[[#This Row],[Close Price]])-1</f>
        <v>3.8705488688008938E-2</v>
      </c>
      <c r="AI626">
        <v>17.3650302152524</v>
      </c>
      <c r="AJ626">
        <v>21.160595425390301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</v>
      </c>
      <c r="AM626">
        <v>0</v>
      </c>
      <c r="AN626">
        <v>-1.43</v>
      </c>
      <c r="AO626" t="s">
        <v>10506</v>
      </c>
      <c r="AP626">
        <v>-3.1812399042510001E-2</v>
      </c>
      <c r="AQ626">
        <f>(Table2[[#This Row],[Sharpe Ratio]]-AVERAGE(Table2[Sharpe Ratio]))/_xlfn.STDEV.P(Table2[Sharpe Ratio])</f>
        <v>-0.90912180634877449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-2.7170744074237638</v>
      </c>
      <c r="AS626">
        <f>_xlfn.RANK.AVG(Table2[[#This Row],[1Y Return vs Nifty Z-Score]],Table2[1Y Return vs Nifty Z-Score])</f>
        <v>580</v>
      </c>
      <c r="AT626">
        <f>_xlfn.RANK.AVG(Table2[[#This Row],[6M Return vs Nifty Z-Score]],Table2[6M Return vs Nifty Z-Score])</f>
        <v>554</v>
      </c>
      <c r="AU626">
        <f>_xlfn.RANK.AVG(Table2[[#This Row],[Sharpe Ratio Z-Score]],Table2[Sharpe Ratio Z-Score])</f>
        <v>597</v>
      </c>
      <c r="AV626">
        <f>(Table2[[#This Row],[Rank 1Y]]+Table2[[#This Row],[Rank 6M]]+Table2[[#This Row],[Rank Sharpe]])/3</f>
        <v>577</v>
      </c>
    </row>
    <row r="627" spans="1:48" x14ac:dyDescent="0.3">
      <c r="A627" t="s">
        <v>1522</v>
      </c>
      <c r="B627" t="s">
        <v>1523</v>
      </c>
      <c r="C627" t="s">
        <v>10469</v>
      </c>
      <c r="D627" t="s">
        <v>1524</v>
      </c>
      <c r="E627">
        <v>6263.2034040999997</v>
      </c>
      <c r="F627">
        <v>479.8</v>
      </c>
      <c r="G627">
        <v>-27.189808634695801</v>
      </c>
      <c r="H627">
        <f>(Table2[[#This Row],[1Y Return vs Nifty]]-AVERAGE(Table2[1Y Return vs Nifty]))/_xlfn.STDEV.P(Table2[1Y Return vs Nifty])</f>
        <v>-0.90459812154344221</v>
      </c>
      <c r="I627">
        <v>-8.2362332071784294</v>
      </c>
      <c r="J627">
        <f>(Table2[[#This Row],[1M Return vs Nifty]]-AVERAGE(Table2[1M Return vs Nifty]))/_xlfn.STDEV.P(Table2[1M Return vs Nifty])</f>
        <v>-0.59453344859766111</v>
      </c>
      <c r="K627">
        <v>-28.929059409515499</v>
      </c>
      <c r="L627">
        <f>(Table2[[#This Row],[6M Return vs Nifty]]-AVERAGE(Table2[6M Return vs Nifty]))/_xlfn.STDEV.P(Table2[6M Return vs Nifty])</f>
        <v>-1.2320389296321661</v>
      </c>
      <c r="M627">
        <v>-6.5693353295597001</v>
      </c>
      <c r="N627">
        <f>(Table2[[#This Row],[1W Return vs Nifty]]-AVERAGE(Table2[1W Return vs Nifty]))/_xlfn.STDEV.P(Table2[1W Return vs Nifty])</f>
        <v>-0.99970891340675083</v>
      </c>
      <c r="O627">
        <v>502.41</v>
      </c>
      <c r="P627">
        <v>503.60482251293899</v>
      </c>
      <c r="Q627">
        <v>499.94512076880397</v>
      </c>
      <c r="R627">
        <v>28.986372939442798</v>
      </c>
      <c r="S627" s="2">
        <f>(Table2[[#This Row],[Close Price]]-Table2[[#This Row],[20D EMA]])/Table2[[#This Row],[20D EMA]]</f>
        <v>-4.5003085129674991E-2</v>
      </c>
      <c r="T627" s="2">
        <f>(Table2[[#This Row],[Close Price]]-Table2[[#This Row],[50D EMA]])/Table2[[#This Row],[50D EMA]]</f>
        <v>-4.726885337228353E-2</v>
      </c>
      <c r="U627" s="2">
        <f>(Table2[[#This Row],[Close Price]]-Table2[[#This Row],[200D EMA]])/Table2[[#This Row],[200D EMA]]</f>
        <v>-4.0294664217995095E-2</v>
      </c>
      <c r="V627">
        <v>1.23739826073119</v>
      </c>
      <c r="W627">
        <v>464</v>
      </c>
      <c r="X627">
        <v>484</v>
      </c>
      <c r="Y627">
        <v>464</v>
      </c>
      <c r="Z627">
        <v>484</v>
      </c>
      <c r="AA627">
        <v>464</v>
      </c>
      <c r="AB627">
        <v>538</v>
      </c>
      <c r="AC627" s="2">
        <f>(Table2[[#This Row],[Close Price]]/Table2[[#This Row],[Day Low]])-1</f>
        <v>3.4051724137931005E-2</v>
      </c>
      <c r="AD627" s="2">
        <f>(Table2[[#This Row],[Day High]]/Table2[[#This Row],[Close Price]])-1</f>
        <v>8.7536473530638315E-3</v>
      </c>
      <c r="AE627" s="2">
        <f>(Table2[[#This Row],[Close Price]]/Table2[[#This Row],[Current Week Low]])-1</f>
        <v>3.4051724137931005E-2</v>
      </c>
      <c r="AF627" s="2">
        <f>(Table2[[#This Row],[Current Week High]]/Table2[[#This Row],[Close Price]])-1</f>
        <v>8.7536473530638315E-3</v>
      </c>
      <c r="AG627" s="2">
        <f>(Table2[[#This Row],[Close Price]]/Table2[[#This Row],[Current Month Low]])-1</f>
        <v>3.4051724137931005E-2</v>
      </c>
      <c r="AH627" s="2">
        <f>(Table2[[#This Row],[Current Month High]]/Table2[[#This Row],[Close Price]])-1</f>
        <v>0.12130054189245509</v>
      </c>
      <c r="AI627">
        <v>39.506044185077101</v>
      </c>
      <c r="AJ627">
        <v>22.695307505433998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-0.13</v>
      </c>
      <c r="AM627" t="s">
        <v>10506</v>
      </c>
      <c r="AN627">
        <v>-7.01</v>
      </c>
      <c r="AO627" t="s">
        <v>10506</v>
      </c>
      <c r="AP627">
        <v>2.6562276654173E-2</v>
      </c>
      <c r="AQ627">
        <f>(Table2[[#This Row],[Sharpe Ratio]]-AVERAGE(Table2[Sharpe Ratio]))/_xlfn.STDEV.P(Table2[Sharpe Ratio])</f>
        <v>-0.24459028266822364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646</v>
      </c>
      <c r="AT627">
        <f>_xlfn.RANK.AVG(Table2[[#This Row],[6M Return vs Nifty Z-Score]],Table2[6M Return vs Nifty Z-Score])</f>
        <v>683</v>
      </c>
      <c r="AU627">
        <f>_xlfn.RANK.AVG(Table2[[#This Row],[Sharpe Ratio Z-Score]],Table2[Sharpe Ratio Z-Score])</f>
        <v>402</v>
      </c>
      <c r="AV627">
        <f>(Table2[[#This Row],[Rank 1Y]]+Table2[[#This Row],[Rank 6M]]+Table2[[#This Row],[Rank Sharpe]])/3</f>
        <v>577</v>
      </c>
    </row>
    <row r="628" spans="1:48" x14ac:dyDescent="0.3">
      <c r="A628" t="s">
        <v>1311</v>
      </c>
      <c r="B628" t="s">
        <v>1312</v>
      </c>
      <c r="C628" t="s">
        <v>10472</v>
      </c>
      <c r="D628" t="s">
        <v>382</v>
      </c>
      <c r="E628">
        <v>8264.3692456000008</v>
      </c>
      <c r="F628">
        <v>187.72</v>
      </c>
      <c r="G628">
        <v>-30.7358585648611</v>
      </c>
      <c r="H628">
        <f>(Table2[[#This Row],[1Y Return vs Nifty]]-AVERAGE(Table2[1Y Return vs Nifty]))/_xlfn.STDEV.P(Table2[1Y Return vs Nifty])</f>
        <v>-0.95296098384256867</v>
      </c>
      <c r="I628">
        <v>-0.31049379057420901</v>
      </c>
      <c r="J628">
        <f>(Table2[[#This Row],[1M Return vs Nifty]]-AVERAGE(Table2[1M Return vs Nifty]))/_xlfn.STDEV.P(Table2[1M Return vs Nifty])</f>
        <v>0.26061441333689761</v>
      </c>
      <c r="K628">
        <v>-13.366082079344199</v>
      </c>
      <c r="L628">
        <f>(Table2[[#This Row],[6M Return vs Nifty]]-AVERAGE(Table2[6M Return vs Nifty]))/_xlfn.STDEV.P(Table2[6M Return vs Nifty])</f>
        <v>-0.71814502219782128</v>
      </c>
      <c r="M628">
        <v>1.0025310245858099</v>
      </c>
      <c r="N628">
        <f>(Table2[[#This Row],[1W Return vs Nifty]]-AVERAGE(Table2[1W Return vs Nifty]))/_xlfn.STDEV.P(Table2[1W Return vs Nifty])</f>
        <v>0.907929943785039</v>
      </c>
      <c r="O628">
        <v>186.38</v>
      </c>
      <c r="P628">
        <v>181.14717073956101</v>
      </c>
      <c r="Q628">
        <v>191.09914524624699</v>
      </c>
      <c r="R628">
        <v>49.491082178769297</v>
      </c>
      <c r="S628" s="2">
        <f>(Table2[[#This Row],[Close Price]]-Table2[[#This Row],[20D EMA]])/Table2[[#This Row],[20D EMA]]</f>
        <v>7.1896126193797798E-3</v>
      </c>
      <c r="T628" s="2">
        <f>(Table2[[#This Row],[Close Price]]-Table2[[#This Row],[50D EMA]])/Table2[[#This Row],[50D EMA]]</f>
        <v>3.6284470983479422E-2</v>
      </c>
      <c r="U628" s="2">
        <f>(Table2[[#This Row],[Close Price]]-Table2[[#This Row],[200D EMA]])/Table2[[#This Row],[200D EMA]]</f>
        <v>-1.7682681112428236E-2</v>
      </c>
      <c r="V628">
        <v>1.0147181736493001</v>
      </c>
      <c r="W628">
        <v>184.07</v>
      </c>
      <c r="X628">
        <v>189</v>
      </c>
      <c r="Y628">
        <v>184.07</v>
      </c>
      <c r="Z628">
        <v>189</v>
      </c>
      <c r="AA628">
        <v>180.9</v>
      </c>
      <c r="AB628">
        <v>198.3</v>
      </c>
      <c r="AC628" s="2">
        <f>(Table2[[#This Row],[Close Price]]/Table2[[#This Row],[Day Low]])-1</f>
        <v>1.9829412723420425E-2</v>
      </c>
      <c r="AD628" s="2">
        <f>(Table2[[#This Row],[Day High]]/Table2[[#This Row],[Close Price]])-1</f>
        <v>6.8186660984443925E-3</v>
      </c>
      <c r="AE628" s="2">
        <f>(Table2[[#This Row],[Close Price]]/Table2[[#This Row],[Current Week Low]])-1</f>
        <v>1.9829412723420425E-2</v>
      </c>
      <c r="AF628" s="2">
        <f>(Table2[[#This Row],[Current Week High]]/Table2[[#This Row],[Close Price]])-1</f>
        <v>6.8186660984443925E-3</v>
      </c>
      <c r="AG628" s="2">
        <f>(Table2[[#This Row],[Close Price]]/Table2[[#This Row],[Current Month Low]])-1</f>
        <v>3.7700386954118148E-2</v>
      </c>
      <c r="AH628" s="2">
        <f>(Table2[[#This Row],[Current Month High]]/Table2[[#This Row],[Close Price]])-1</f>
        <v>5.6360536969955355E-2</v>
      </c>
      <c r="AI628">
        <v>37.438738546771802</v>
      </c>
      <c r="AJ628">
        <v>29.462068965517201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</v>
      </c>
      <c r="AM628" t="s">
        <v>10505</v>
      </c>
      <c r="AN628">
        <v>1.19</v>
      </c>
      <c r="AO628" t="s">
        <v>10507</v>
      </c>
      <c r="AQ628">
        <f>(Table2[[#This Row],[Sharpe Ratio]]-AVERAGE(Table2[Sharpe Ratio]))/_xlfn.STDEV.P(Table2[Sharpe Ratio])</f>
        <v>-0.54697260799606973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667</v>
      </c>
      <c r="AT628">
        <f>_xlfn.RANK.AVG(Table2[[#This Row],[6M Return vs Nifty Z-Score]],Table2[6M Return vs Nifty Z-Score])</f>
        <v>560</v>
      </c>
      <c r="AU628">
        <f>_xlfn.RANK.AVG(Table2[[#This Row],[Sharpe Ratio Z-Score]],Table2[Sharpe Ratio Z-Score])</f>
        <v>504.5</v>
      </c>
      <c r="AV628">
        <f>(Table2[[#This Row],[Rank 1Y]]+Table2[[#This Row],[Rank 6M]]+Table2[[#This Row],[Rank Sharpe]])/3</f>
        <v>577.16666666666663</v>
      </c>
    </row>
    <row r="629" spans="1:48" x14ac:dyDescent="0.3">
      <c r="A629" t="s">
        <v>1546</v>
      </c>
      <c r="B629" t="s">
        <v>1547</v>
      </c>
      <c r="C629" t="s">
        <v>10461</v>
      </c>
      <c r="D629" t="s">
        <v>24</v>
      </c>
      <c r="E629">
        <v>6057.4574071249999</v>
      </c>
      <c r="F629">
        <v>358.25</v>
      </c>
      <c r="G629">
        <v>0.78393785055128595</v>
      </c>
      <c r="H629">
        <f>(Table2[[#This Row],[1Y Return vs Nifty]]-AVERAGE(Table2[1Y Return vs Nifty]))/_xlfn.STDEV.P(Table2[1Y Return vs Nifty])</f>
        <v>-0.52307770420582911</v>
      </c>
      <c r="I629">
        <v>-2.0183706294599002</v>
      </c>
      <c r="J629">
        <f>(Table2[[#This Row],[1M Return vs Nifty]]-AVERAGE(Table2[1M Return vs Nifty]))/_xlfn.STDEV.P(Table2[1M Return vs Nifty])</f>
        <v>7.6342997074968985E-2</v>
      </c>
      <c r="K629">
        <v>-19.315951537648001</v>
      </c>
      <c r="L629">
        <f>(Table2[[#This Row],[6M Return vs Nifty]]-AVERAGE(Table2[6M Return vs Nifty]))/_xlfn.STDEV.P(Table2[6M Return vs Nifty])</f>
        <v>-0.91461139233924416</v>
      </c>
      <c r="M629">
        <v>-2.41597055345051</v>
      </c>
      <c r="N629">
        <f>(Table2[[#This Row],[1W Return vs Nifty]]-AVERAGE(Table2[1W Return vs Nifty]))/_xlfn.STDEV.P(Table2[1W Return vs Nifty])</f>
        <v>4.6680399930739837E-2</v>
      </c>
      <c r="O629">
        <v>362.51</v>
      </c>
      <c r="P629">
        <v>359.871356178778</v>
      </c>
      <c r="Q629">
        <v>353.42289010005197</v>
      </c>
      <c r="R629">
        <v>38.820622101093797</v>
      </c>
      <c r="S629" s="2">
        <f>(Table2[[#This Row],[Close Price]]-Table2[[#This Row],[20D EMA]])/Table2[[#This Row],[20D EMA]]</f>
        <v>-1.1751399961380351E-2</v>
      </c>
      <c r="T629" s="2">
        <f>(Table2[[#This Row],[Close Price]]-Table2[[#This Row],[50D EMA]])/Table2[[#This Row],[50D EMA]]</f>
        <v>-4.5053771325232637E-3</v>
      </c>
      <c r="U629" s="2">
        <f>(Table2[[#This Row],[Close Price]]-Table2[[#This Row],[200D EMA]])/Table2[[#This Row],[200D EMA]]</f>
        <v>1.3658169957756558E-2</v>
      </c>
      <c r="V629">
        <v>0.90993968438370099</v>
      </c>
      <c r="W629">
        <v>352.85</v>
      </c>
      <c r="X629">
        <v>363.15</v>
      </c>
      <c r="Y629">
        <v>352.85</v>
      </c>
      <c r="Z629">
        <v>363.15</v>
      </c>
      <c r="AA629">
        <v>352.85</v>
      </c>
      <c r="AB629">
        <v>403.2</v>
      </c>
      <c r="AC629" s="2">
        <f>(Table2[[#This Row],[Close Price]]/Table2[[#This Row],[Day Low]])-1</f>
        <v>1.5303953521326186E-2</v>
      </c>
      <c r="AD629" s="2">
        <f>(Table2[[#This Row],[Day High]]/Table2[[#This Row],[Close Price]])-1</f>
        <v>1.3677599441730637E-2</v>
      </c>
      <c r="AE629" s="2">
        <f>(Table2[[#This Row],[Close Price]]/Table2[[#This Row],[Current Week Low]])-1</f>
        <v>1.5303953521326186E-2</v>
      </c>
      <c r="AF629" s="2">
        <f>(Table2[[#This Row],[Current Week High]]/Table2[[#This Row],[Close Price]])-1</f>
        <v>1.3677599441730637E-2</v>
      </c>
      <c r="AG629" s="2">
        <f>(Table2[[#This Row],[Close Price]]/Table2[[#This Row],[Current Month Low]])-1</f>
        <v>1.5303953521326186E-2</v>
      </c>
      <c r="AH629" s="2">
        <f>(Table2[[#This Row],[Current Month High]]/Table2[[#This Row],[Close Price]])-1</f>
        <v>0.12547103977669227</v>
      </c>
      <c r="AI629">
        <v>17.864619678995101</v>
      </c>
      <c r="AJ629">
        <v>26.389133886046899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-0.09</v>
      </c>
      <c r="AM629" t="s">
        <v>10506</v>
      </c>
      <c r="AN629">
        <v>-5.43</v>
      </c>
      <c r="AO629" t="s">
        <v>10506</v>
      </c>
      <c r="AP629">
        <v>-4.7413515931894003E-2</v>
      </c>
      <c r="AQ629">
        <f>(Table2[[#This Row],[Sharpe Ratio]]-AVERAGE(Table2[Sharpe Ratio]))/_xlfn.STDEV.P(Table2[Sharpe Ratio])</f>
        <v>-1.0867233750750884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-2.4013890746144528</v>
      </c>
      <c r="AS629">
        <f>_xlfn.RANK.AVG(Table2[[#This Row],[1Y Return vs Nifty Z-Score]],Table2[1Y Return vs Nifty Z-Score])</f>
        <v>498</v>
      </c>
      <c r="AT629">
        <f>_xlfn.RANK.AVG(Table2[[#This Row],[6M Return vs Nifty Z-Score]],Table2[6M Return vs Nifty Z-Score])</f>
        <v>610</v>
      </c>
      <c r="AU629">
        <f>_xlfn.RANK.AVG(Table2[[#This Row],[Sharpe Ratio Z-Score]],Table2[Sharpe Ratio Z-Score])</f>
        <v>627</v>
      </c>
      <c r="AV629">
        <f>(Table2[[#This Row],[Rank 1Y]]+Table2[[#This Row],[Rank 6M]]+Table2[[#This Row],[Rank Sharpe]])/3</f>
        <v>578.33333333333337</v>
      </c>
    </row>
    <row r="630" spans="1:48" x14ac:dyDescent="0.3">
      <c r="A630" t="s">
        <v>1401</v>
      </c>
      <c r="B630" t="s">
        <v>1402</v>
      </c>
      <c r="C630" t="s">
        <v>10461</v>
      </c>
      <c r="D630" t="s">
        <v>24</v>
      </c>
      <c r="E630">
        <v>7294.4597285099999</v>
      </c>
      <c r="F630">
        <v>460.65</v>
      </c>
      <c r="G630">
        <v>-19.388102121973301</v>
      </c>
      <c r="H630">
        <f>(Table2[[#This Row],[1Y Return vs Nifty]]-AVERAGE(Table2[1Y Return vs Nifty]))/_xlfn.STDEV.P(Table2[1Y Return vs Nifty])</f>
        <v>-0.79819441454448059</v>
      </c>
      <c r="I630">
        <v>-8.5404973082418696</v>
      </c>
      <c r="J630">
        <f>(Table2[[#This Row],[1M Return vs Nifty]]-AVERAGE(Table2[1M Return vs Nifty]))/_xlfn.STDEV.P(Table2[1M Return vs Nifty])</f>
        <v>-0.6273620317507671</v>
      </c>
      <c r="K630">
        <v>-20.3114322092724</v>
      </c>
      <c r="L630">
        <f>(Table2[[#This Row],[6M Return vs Nifty]]-AVERAGE(Table2[6M Return vs Nifty]))/_xlfn.STDEV.P(Table2[6M Return vs Nifty])</f>
        <v>-0.94748244530445458</v>
      </c>
      <c r="M630">
        <v>-4.4282786389128699</v>
      </c>
      <c r="N630">
        <f>(Table2[[#This Row],[1W Return vs Nifty]]-AVERAGE(Table2[1W Return vs Nifty]))/_xlfn.STDEV.P(Table2[1W Return vs Nifty])</f>
        <v>-0.46029594076596819</v>
      </c>
      <c r="O630">
        <v>472.7</v>
      </c>
      <c r="P630">
        <v>474.60038116887802</v>
      </c>
      <c r="Q630">
        <v>485.03888837897</v>
      </c>
      <c r="R630">
        <v>23.128080010796499</v>
      </c>
      <c r="S630" s="2">
        <f>(Table2[[#This Row],[Close Price]]-Table2[[#This Row],[20D EMA]])/Table2[[#This Row],[20D EMA]]</f>
        <v>-2.5491855299344217E-2</v>
      </c>
      <c r="T630" s="2">
        <f>(Table2[[#This Row],[Close Price]]-Table2[[#This Row],[50D EMA]])/Table2[[#This Row],[50D EMA]]</f>
        <v>-2.939395272823021E-2</v>
      </c>
      <c r="U630" s="2">
        <f>(Table2[[#This Row],[Close Price]]-Table2[[#This Row],[200D EMA]])/Table2[[#This Row],[200D EMA]]</f>
        <v>-5.0282336042124787E-2</v>
      </c>
      <c r="V630">
        <v>1.21972686084922</v>
      </c>
      <c r="W630">
        <v>456</v>
      </c>
      <c r="X630">
        <v>463.65</v>
      </c>
      <c r="Y630">
        <v>456</v>
      </c>
      <c r="Z630">
        <v>463.65</v>
      </c>
      <c r="AA630">
        <v>456</v>
      </c>
      <c r="AB630">
        <v>489</v>
      </c>
      <c r="AC630" s="2">
        <f>(Table2[[#This Row],[Close Price]]/Table2[[#This Row],[Day Low]])-1</f>
        <v>1.0197368421052566E-2</v>
      </c>
      <c r="AD630" s="2">
        <f>(Table2[[#This Row],[Day High]]/Table2[[#This Row],[Close Price]])-1</f>
        <v>6.5125366330185397E-3</v>
      </c>
      <c r="AE630" s="2">
        <f>(Table2[[#This Row],[Close Price]]/Table2[[#This Row],[Current Week Low]])-1</f>
        <v>1.0197368421052566E-2</v>
      </c>
      <c r="AF630" s="2">
        <f>(Table2[[#This Row],[Current Week High]]/Table2[[#This Row],[Close Price]])-1</f>
        <v>6.5125366330185397E-3</v>
      </c>
      <c r="AG630" s="2">
        <f>(Table2[[#This Row],[Close Price]]/Table2[[#This Row],[Current Month Low]])-1</f>
        <v>1.0197368421052566E-2</v>
      </c>
      <c r="AH630" s="2">
        <f>(Table2[[#This Row],[Current Month High]]/Table2[[#This Row],[Close Price]])-1</f>
        <v>6.1543471182025522E-2</v>
      </c>
      <c r="AI630">
        <v>32.714642353196503</v>
      </c>
      <c r="AJ630">
        <v>6.5949323151683403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-0.11</v>
      </c>
      <c r="AM630" t="s">
        <v>10506</v>
      </c>
      <c r="AN630">
        <v>-4.2300000000000004</v>
      </c>
      <c r="AO630" t="s">
        <v>10506</v>
      </c>
      <c r="AQ630">
        <f>(Table2[[#This Row],[Sharpe Ratio]]-AVERAGE(Table2[Sharpe Ratio]))/_xlfn.STDEV.P(Table2[Sharpe Ratio])</f>
        <v>-0.54697260799606973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614</v>
      </c>
      <c r="AT630">
        <f>_xlfn.RANK.AVG(Table2[[#This Row],[6M Return vs Nifty Z-Score]],Table2[6M Return vs Nifty Z-Score])</f>
        <v>617</v>
      </c>
      <c r="AU630">
        <f>_xlfn.RANK.AVG(Table2[[#This Row],[Sharpe Ratio Z-Score]],Table2[Sharpe Ratio Z-Score])</f>
        <v>504.5</v>
      </c>
      <c r="AV630">
        <f>(Table2[[#This Row],[Rank 1Y]]+Table2[[#This Row],[Rank 6M]]+Table2[[#This Row],[Rank Sharpe]])/3</f>
        <v>578.5</v>
      </c>
    </row>
    <row r="631" spans="1:48" x14ac:dyDescent="0.3">
      <c r="A631" t="s">
        <v>1264</v>
      </c>
      <c r="B631" t="s">
        <v>1265</v>
      </c>
      <c r="C631" t="s">
        <v>10461</v>
      </c>
      <c r="D631" t="s">
        <v>24</v>
      </c>
      <c r="E631">
        <v>8611.3664445539998</v>
      </c>
      <c r="F631">
        <v>44.53</v>
      </c>
      <c r="G631">
        <v>-19.7209215267224</v>
      </c>
      <c r="H631">
        <f>(Table2[[#This Row],[1Y Return vs Nifty]]-AVERAGE(Table2[1Y Return vs Nifty]))/_xlfn.STDEV.P(Table2[1Y Return vs Nifty])</f>
        <v>-0.80273357765818432</v>
      </c>
      <c r="I631">
        <v>-11.3914034789633</v>
      </c>
      <c r="J631">
        <f>(Table2[[#This Row],[1M Return vs Nifty]]-AVERAGE(Table2[1M Return vs Nifty]))/_xlfn.STDEV.P(Table2[1M Return vs Nifty])</f>
        <v>-0.93496062770776212</v>
      </c>
      <c r="K631">
        <v>-36.4420400869014</v>
      </c>
      <c r="L631">
        <f>(Table2[[#This Row],[6M Return vs Nifty]]-AVERAGE(Table2[6M Return vs Nifty]))/_xlfn.STDEV.P(Table2[6M Return vs Nifty])</f>
        <v>-1.4801196737514581</v>
      </c>
      <c r="M631">
        <v>-2.2208989353098501</v>
      </c>
      <c r="N631">
        <f>(Table2[[#This Row],[1W Return vs Nifty]]-AVERAGE(Table2[1W Return vs Nifty]))/_xlfn.STDEV.P(Table2[1W Return vs Nifty])</f>
        <v>9.5826301521655666E-2</v>
      </c>
      <c r="O631">
        <v>45.2</v>
      </c>
      <c r="P631">
        <v>47.5235723122819</v>
      </c>
      <c r="Q631">
        <v>49.410884359037702</v>
      </c>
      <c r="R631">
        <v>47.8580408083929</v>
      </c>
      <c r="S631" s="2">
        <f>(Table2[[#This Row],[Close Price]]-Table2[[#This Row],[20D EMA]])/Table2[[#This Row],[20D EMA]]</f>
        <v>-1.4823008849557558E-2</v>
      </c>
      <c r="T631" s="2">
        <f>(Table2[[#This Row],[Close Price]]-Table2[[#This Row],[50D EMA]])/Table2[[#This Row],[50D EMA]]</f>
        <v>-6.2991314975457888E-2</v>
      </c>
      <c r="U631" s="2">
        <f>(Table2[[#This Row],[Close Price]]-Table2[[#This Row],[200D EMA]])/Table2[[#This Row],[200D EMA]]</f>
        <v>-9.8781562450317537E-2</v>
      </c>
      <c r="V631">
        <v>0.98996646097543695</v>
      </c>
      <c r="W631">
        <v>43.42</v>
      </c>
      <c r="X631">
        <v>44.62</v>
      </c>
      <c r="Y631">
        <v>43.42</v>
      </c>
      <c r="Z631">
        <v>44.62</v>
      </c>
      <c r="AA631">
        <v>43.1</v>
      </c>
      <c r="AB631">
        <v>45.9</v>
      </c>
      <c r="AC631" s="2">
        <f>(Table2[[#This Row],[Close Price]]/Table2[[#This Row],[Day Low]])-1</f>
        <v>2.556425610317814E-2</v>
      </c>
      <c r="AD631" s="2">
        <f>(Table2[[#This Row],[Day High]]/Table2[[#This Row],[Close Price]])-1</f>
        <v>2.0211093644733058E-3</v>
      </c>
      <c r="AE631" s="2">
        <f>(Table2[[#This Row],[Close Price]]/Table2[[#This Row],[Current Week Low]])-1</f>
        <v>2.556425610317814E-2</v>
      </c>
      <c r="AF631" s="2">
        <f>(Table2[[#This Row],[Current Week High]]/Table2[[#This Row],[Close Price]])-1</f>
        <v>2.0211093644733058E-3</v>
      </c>
      <c r="AG631" s="2">
        <f>(Table2[[#This Row],[Close Price]]/Table2[[#This Row],[Current Month Low]])-1</f>
        <v>3.3178654292343346E-2</v>
      </c>
      <c r="AH631" s="2">
        <f>(Table2[[#This Row],[Current Month High]]/Table2[[#This Row],[Close Price]])-1</f>
        <v>3.0765775881428148E-2</v>
      </c>
      <c r="AI631">
        <v>41.477655513137201</v>
      </c>
      <c r="AJ631">
        <v>11.324999999999999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-0.24</v>
      </c>
      <c r="AM631" t="s">
        <v>10506</v>
      </c>
      <c r="AN631">
        <v>0.66</v>
      </c>
      <c r="AO631" t="s">
        <v>10507</v>
      </c>
      <c r="AP631">
        <v>2.5355580896329E-2</v>
      </c>
      <c r="AQ631">
        <f>(Table2[[#This Row],[Sharpe Ratio]]-AVERAGE(Table2[Sharpe Ratio]))/_xlfn.STDEV.P(Table2[Sharpe Ratio])</f>
        <v>-0.25832718760188988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615</v>
      </c>
      <c r="AT631">
        <f>_xlfn.RANK.AVG(Table2[[#This Row],[6M Return vs Nifty Z-Score]],Table2[6M Return vs Nifty Z-Score])</f>
        <v>715</v>
      </c>
      <c r="AU631">
        <f>_xlfn.RANK.AVG(Table2[[#This Row],[Sharpe Ratio Z-Score]],Table2[Sharpe Ratio Z-Score])</f>
        <v>406</v>
      </c>
      <c r="AV631">
        <f>(Table2[[#This Row],[Rank 1Y]]+Table2[[#This Row],[Rank 6M]]+Table2[[#This Row],[Rank Sharpe]])/3</f>
        <v>578.66666666666663</v>
      </c>
    </row>
    <row r="632" spans="1:48" x14ac:dyDescent="0.3">
      <c r="A632" t="s">
        <v>1037</v>
      </c>
      <c r="B632" t="s">
        <v>1038</v>
      </c>
      <c r="C632" t="s">
        <v>10469</v>
      </c>
      <c r="D632" t="s">
        <v>80</v>
      </c>
      <c r="E632">
        <v>12176.356584089999</v>
      </c>
      <c r="F632">
        <v>589.65</v>
      </c>
      <c r="G632">
        <v>-29.184847017653901</v>
      </c>
      <c r="H632">
        <f>(Table2[[#This Row],[1Y Return vs Nifty]]-AVERAGE(Table2[1Y Return vs Nifty]))/_xlfn.STDEV.P(Table2[1Y Return vs Nifty])</f>
        <v>-0.93180748646966505</v>
      </c>
      <c r="I632">
        <v>-17.647787366568899</v>
      </c>
      <c r="J632">
        <f>(Table2[[#This Row],[1M Return vs Nifty]]-AVERAGE(Table2[1M Return vs Nifty]))/_xlfn.STDEV.P(Table2[1M Return vs Nifty])</f>
        <v>-1.6099933311195547</v>
      </c>
      <c r="K632">
        <v>-32.687904166585099</v>
      </c>
      <c r="L632">
        <f>(Table2[[#This Row],[6M Return vs Nifty]]-AVERAGE(Table2[6M Return vs Nifty]))/_xlfn.STDEV.P(Table2[6M Return vs Nifty])</f>
        <v>-1.3561570452516492</v>
      </c>
      <c r="M632">
        <v>1.54210760372047</v>
      </c>
      <c r="N632">
        <f>(Table2[[#This Row],[1W Return vs Nifty]]-AVERAGE(Table2[1W Return vs Nifty]))/_xlfn.STDEV.P(Table2[1W Return vs Nifty])</f>
        <v>1.0438696448634077</v>
      </c>
      <c r="O632">
        <v>615.74</v>
      </c>
      <c r="P632">
        <v>633.24335277990201</v>
      </c>
      <c r="Q632">
        <v>657.15594657553004</v>
      </c>
      <c r="R632">
        <v>34.848887605078502</v>
      </c>
      <c r="S632" s="2">
        <f>(Table2[[#This Row],[Close Price]]-Table2[[#This Row],[20D EMA]])/Table2[[#This Row],[20D EMA]]</f>
        <v>-4.2371780296878603E-2</v>
      </c>
      <c r="T632" s="2">
        <f>(Table2[[#This Row],[Close Price]]-Table2[[#This Row],[50D EMA]])/Table2[[#This Row],[50D EMA]]</f>
        <v>-6.8841390262573965E-2</v>
      </c>
      <c r="U632" s="2">
        <f>(Table2[[#This Row],[Close Price]]-Table2[[#This Row],[200D EMA]])/Table2[[#This Row],[200D EMA]]</f>
        <v>-0.10272439430443667</v>
      </c>
      <c r="V632">
        <v>1.14888883536973</v>
      </c>
      <c r="W632">
        <v>576</v>
      </c>
      <c r="X632">
        <v>592.5</v>
      </c>
      <c r="Y632">
        <v>576</v>
      </c>
      <c r="Z632">
        <v>592.5</v>
      </c>
      <c r="AA632">
        <v>568.1</v>
      </c>
      <c r="AB632">
        <v>657.25</v>
      </c>
      <c r="AC632" s="2">
        <f>(Table2[[#This Row],[Close Price]]/Table2[[#This Row],[Day Low]])-1</f>
        <v>2.3697916666666652E-2</v>
      </c>
      <c r="AD632" s="2">
        <f>(Table2[[#This Row],[Day High]]/Table2[[#This Row],[Close Price]])-1</f>
        <v>4.8333757313661074E-3</v>
      </c>
      <c r="AE632" s="2">
        <f>(Table2[[#This Row],[Close Price]]/Table2[[#This Row],[Current Week Low]])-1</f>
        <v>2.3697916666666652E-2</v>
      </c>
      <c r="AF632" s="2">
        <f>(Table2[[#This Row],[Current Week High]]/Table2[[#This Row],[Close Price]])-1</f>
        <v>4.8333757313661074E-3</v>
      </c>
      <c r="AG632" s="2">
        <f>(Table2[[#This Row],[Close Price]]/Table2[[#This Row],[Current Month Low]])-1</f>
        <v>3.7933462418588304E-2</v>
      </c>
      <c r="AH632" s="2">
        <f>(Table2[[#This Row],[Current Month High]]/Table2[[#This Row],[Close Price]])-1</f>
        <v>0.11464428050538467</v>
      </c>
      <c r="AI632">
        <v>39.743915882303</v>
      </c>
      <c r="AJ632">
        <v>16.936043629152199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-0.14000000000000001</v>
      </c>
      <c r="AM632" t="s">
        <v>10506</v>
      </c>
      <c r="AN632">
        <v>-7.11</v>
      </c>
      <c r="AO632" t="s">
        <v>10506</v>
      </c>
      <c r="AP632">
        <v>3.3067961482773002E-2</v>
      </c>
      <c r="AQ632">
        <f>(Table2[[#This Row],[Sharpe Ratio]]-AVERAGE(Table2[Sharpe Ratio]))/_xlfn.STDEV.P(Table2[Sharpe Ratio])</f>
        <v>-0.1705302112393273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657</v>
      </c>
      <c r="AT632">
        <f>_xlfn.RANK.AVG(Table2[[#This Row],[6M Return vs Nifty Z-Score]],Table2[6M Return vs Nifty Z-Score])</f>
        <v>700</v>
      </c>
      <c r="AU632">
        <f>_xlfn.RANK.AVG(Table2[[#This Row],[Sharpe Ratio Z-Score]],Table2[Sharpe Ratio Z-Score])</f>
        <v>383</v>
      </c>
      <c r="AV632">
        <f>(Table2[[#This Row],[Rank 1Y]]+Table2[[#This Row],[Rank 6M]]+Table2[[#This Row],[Rank Sharpe]])/3</f>
        <v>580</v>
      </c>
    </row>
    <row r="633" spans="1:48" x14ac:dyDescent="0.3">
      <c r="A633" t="s">
        <v>1748</v>
      </c>
      <c r="B633" t="s">
        <v>1749</v>
      </c>
      <c r="C633" t="s">
        <v>10461</v>
      </c>
      <c r="D633" t="s">
        <v>24</v>
      </c>
      <c r="E633">
        <v>4192.6766472299996</v>
      </c>
      <c r="F633">
        <v>133.86000000000001</v>
      </c>
      <c r="G633">
        <v>-16.9980410497954</v>
      </c>
      <c r="H633">
        <f>(Table2[[#This Row],[1Y Return vs Nifty]]-AVERAGE(Table2[1Y Return vs Nifty]))/_xlfn.STDEV.P(Table2[1Y Return vs Nifty])</f>
        <v>-0.76559752595107766</v>
      </c>
      <c r="I633">
        <v>-10.2969420580313</v>
      </c>
      <c r="J633">
        <f>(Table2[[#This Row],[1M Return vs Nifty]]-AVERAGE(Table2[1M Return vs Nifty]))/_xlfn.STDEV.P(Table2[1M Return vs Nifty])</f>
        <v>-0.81687368403167848</v>
      </c>
      <c r="K633">
        <v>-19.349477780654901</v>
      </c>
      <c r="L633">
        <f>(Table2[[#This Row],[6M Return vs Nifty]]-AVERAGE(Table2[6M Return vs Nifty]))/_xlfn.STDEV.P(Table2[6M Return vs Nifty])</f>
        <v>-0.91571843835331301</v>
      </c>
      <c r="M633">
        <v>-0.476608697888532</v>
      </c>
      <c r="N633">
        <f>(Table2[[#This Row],[1W Return vs Nifty]]-AVERAGE(Table2[1W Return vs Nifty]))/_xlfn.STDEV.P(Table2[1W Return vs Nifty])</f>
        <v>0.53527883270684273</v>
      </c>
      <c r="O633">
        <v>135.22</v>
      </c>
      <c r="P633">
        <v>134.21663897630299</v>
      </c>
      <c r="Q633">
        <v>129.16680315062499</v>
      </c>
      <c r="R633">
        <v>46.5217133252522</v>
      </c>
      <c r="S633" s="2">
        <f>(Table2[[#This Row],[Close Price]]-Table2[[#This Row],[20D EMA]])/Table2[[#This Row],[20D EMA]]</f>
        <v>-1.0057683774589448E-2</v>
      </c>
      <c r="T633" s="2">
        <f>(Table2[[#This Row],[Close Price]]-Table2[[#This Row],[50D EMA]])/Table2[[#This Row],[50D EMA]]</f>
        <v>-2.6571889970061174E-3</v>
      </c>
      <c r="U633" s="2">
        <f>(Table2[[#This Row],[Close Price]]-Table2[[#This Row],[200D EMA]])/Table2[[#This Row],[200D EMA]]</f>
        <v>3.6334388828236003E-2</v>
      </c>
      <c r="V633">
        <v>0.61989552653389701</v>
      </c>
      <c r="W633">
        <v>130</v>
      </c>
      <c r="X633">
        <v>134.1</v>
      </c>
      <c r="Y633">
        <v>130</v>
      </c>
      <c r="Z633">
        <v>134.1</v>
      </c>
      <c r="AA633">
        <v>130</v>
      </c>
      <c r="AB633">
        <v>142.88</v>
      </c>
      <c r="AC633" s="2">
        <f>(Table2[[#This Row],[Close Price]]/Table2[[#This Row],[Day Low]])-1</f>
        <v>2.9692307692307907E-2</v>
      </c>
      <c r="AD633" s="2">
        <f>(Table2[[#This Row],[Day High]]/Table2[[#This Row],[Close Price]])-1</f>
        <v>1.7929179740026058E-3</v>
      </c>
      <c r="AE633" s="2">
        <f>(Table2[[#This Row],[Close Price]]/Table2[[#This Row],[Current Week Low]])-1</f>
        <v>2.9692307692307907E-2</v>
      </c>
      <c r="AF633" s="2">
        <f>(Table2[[#This Row],[Current Week High]]/Table2[[#This Row],[Close Price]])-1</f>
        <v>1.7929179740026058E-3</v>
      </c>
      <c r="AG633" s="2">
        <f>(Table2[[#This Row],[Close Price]]/Table2[[#This Row],[Current Month Low]])-1</f>
        <v>2.9692307692307907E-2</v>
      </c>
      <c r="AH633" s="2">
        <f>(Table2[[#This Row],[Current Month High]]/Table2[[#This Row],[Close Price]])-1</f>
        <v>6.7383833856267561E-2</v>
      </c>
      <c r="AI633">
        <v>22.1051845211414</v>
      </c>
      <c r="AJ633">
        <v>21.801637852593199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-0.1</v>
      </c>
      <c r="AM633" t="s">
        <v>10506</v>
      </c>
      <c r="AN633">
        <v>-4.7300000000000004</v>
      </c>
      <c r="AO633" t="s">
        <v>10506</v>
      </c>
      <c r="AP633">
        <v>-3.8460162459699997E-4</v>
      </c>
      <c r="AQ633">
        <f>(Table2[[#This Row],[Sharpe Ratio]]-AVERAGE(Table2[Sharpe Ratio]))/_xlfn.STDEV.P(Table2[Sharpe Ratio])</f>
        <v>-0.55135087477962264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-2.5142616904088486</v>
      </c>
      <c r="AS633">
        <f>_xlfn.RANK.AVG(Table2[[#This Row],[1Y Return vs Nifty Z-Score]],Table2[1Y Return vs Nifty Z-Score])</f>
        <v>606</v>
      </c>
      <c r="AT633">
        <f>_xlfn.RANK.AVG(Table2[[#This Row],[6M Return vs Nifty Z-Score]],Table2[6M Return vs Nifty Z-Score])</f>
        <v>611</v>
      </c>
      <c r="AU633">
        <f>_xlfn.RANK.AVG(Table2[[#This Row],[Sharpe Ratio Z-Score]],Table2[Sharpe Ratio Z-Score])</f>
        <v>527</v>
      </c>
      <c r="AV633">
        <f>(Table2[[#This Row],[Rank 1Y]]+Table2[[#This Row],[Rank 6M]]+Table2[[#This Row],[Rank Sharpe]])/3</f>
        <v>581.33333333333337</v>
      </c>
    </row>
    <row r="634" spans="1:48" x14ac:dyDescent="0.3">
      <c r="A634" t="s">
        <v>22</v>
      </c>
      <c r="B634" t="s">
        <v>23</v>
      </c>
      <c r="C634" t="s">
        <v>10461</v>
      </c>
      <c r="D634" t="s">
        <v>24</v>
      </c>
      <c r="E634">
        <v>1249670.15026353</v>
      </c>
      <c r="F634">
        <v>1642.55</v>
      </c>
      <c r="G634">
        <v>-26.2648562124668</v>
      </c>
      <c r="H634">
        <f>(Table2[[#This Row],[1Y Return vs Nifty]]-AVERAGE(Table2[1Y Return vs Nifty]))/_xlfn.STDEV.P(Table2[1Y Return vs Nifty])</f>
        <v>-0.89198314219727737</v>
      </c>
      <c r="I634">
        <v>-6.9838299552170797</v>
      </c>
      <c r="J634">
        <f>(Table2[[#This Row],[1M Return vs Nifty]]-AVERAGE(Table2[1M Return vs Nifty]))/_xlfn.STDEV.P(Table2[1M Return vs Nifty])</f>
        <v>-0.45940536692607092</v>
      </c>
      <c r="K634">
        <v>1.4598073271262899</v>
      </c>
      <c r="L634">
        <f>(Table2[[#This Row],[6M Return vs Nifty]]-AVERAGE(Table2[6M Return vs Nifty]))/_xlfn.STDEV.P(Table2[6M Return vs Nifty])</f>
        <v>-0.22858996620541394</v>
      </c>
      <c r="M634">
        <v>-0.84417195005412604</v>
      </c>
      <c r="N634">
        <f>(Table2[[#This Row],[1W Return vs Nifty]]-AVERAGE(Table2[1W Return vs Nifty]))/_xlfn.STDEV.P(Table2[1W Return vs Nifty])</f>
        <v>0.44267577957411225</v>
      </c>
      <c r="O634">
        <v>1636.84</v>
      </c>
      <c r="P634">
        <v>1602.1835320048399</v>
      </c>
      <c r="Q634">
        <v>1554.5400516856901</v>
      </c>
      <c r="R634">
        <v>52.709432628740402</v>
      </c>
      <c r="S634" s="2">
        <f>(Table2[[#This Row],[Close Price]]-Table2[[#This Row],[20D EMA]])/Table2[[#This Row],[20D EMA]]</f>
        <v>3.4884289240243618E-3</v>
      </c>
      <c r="T634" s="2">
        <f>(Table2[[#This Row],[Close Price]]-Table2[[#This Row],[50D EMA]])/Table2[[#This Row],[50D EMA]]</f>
        <v>2.519465915658789E-2</v>
      </c>
      <c r="U634" s="2">
        <f>(Table2[[#This Row],[Close Price]]-Table2[[#This Row],[200D EMA]])/Table2[[#This Row],[200D EMA]]</f>
        <v>5.6614783400964756E-2</v>
      </c>
      <c r="V634">
        <v>0.98194306466746795</v>
      </c>
      <c r="W634">
        <v>1612.65</v>
      </c>
      <c r="X634">
        <v>1651</v>
      </c>
      <c r="Y634">
        <v>1612.65</v>
      </c>
      <c r="Z634">
        <v>1651</v>
      </c>
      <c r="AA634">
        <v>1599.15</v>
      </c>
      <c r="AB634">
        <v>1794</v>
      </c>
      <c r="AC634" s="2">
        <f>(Table2[[#This Row],[Close Price]]/Table2[[#This Row],[Day Low]])-1</f>
        <v>1.8540910923014797E-2</v>
      </c>
      <c r="AD634" s="2">
        <f>(Table2[[#This Row],[Day High]]/Table2[[#This Row],[Close Price]])-1</f>
        <v>5.1444400474871532E-3</v>
      </c>
      <c r="AE634" s="2">
        <f>(Table2[[#This Row],[Close Price]]/Table2[[#This Row],[Current Week Low]])-1</f>
        <v>1.8540910923014797E-2</v>
      </c>
      <c r="AF634" s="2">
        <f>(Table2[[#This Row],[Current Week High]]/Table2[[#This Row],[Close Price]])-1</f>
        <v>5.1444400474871532E-3</v>
      </c>
      <c r="AG634" s="2">
        <f>(Table2[[#This Row],[Close Price]]/Table2[[#This Row],[Current Month Low]])-1</f>
        <v>2.7139417815714495E-2</v>
      </c>
      <c r="AH634" s="2">
        <f>(Table2[[#This Row],[Current Month High]]/Table2[[#This Row],[Close Price]])-1</f>
        <v>9.2204194697269592E-2</v>
      </c>
      <c r="AI634">
        <v>9.2204194697269592</v>
      </c>
      <c r="AJ634">
        <v>20.461295882072498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0.01</v>
      </c>
      <c r="AM634" t="s">
        <v>10507</v>
      </c>
      <c r="AN634">
        <v>-7.13</v>
      </c>
      <c r="AO634" t="s">
        <v>10506</v>
      </c>
      <c r="AP634">
        <v>-8.9001031314424994E-2</v>
      </c>
      <c r="AQ634">
        <f>(Table2[[#This Row],[Sharpe Ratio]]-AVERAGE(Table2[Sharpe Ratio]))/_xlfn.STDEV.P(Table2[Sharpe Ratio])</f>
        <v>-1.5601515292089199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-2.69745422496357</v>
      </c>
      <c r="AS634">
        <f>_xlfn.RANK.AVG(Table2[[#This Row],[1Y Return vs Nifty Z-Score]],Table2[1Y Return vs Nifty Z-Score])</f>
        <v>640</v>
      </c>
      <c r="AT634">
        <f>_xlfn.RANK.AVG(Table2[[#This Row],[6M Return vs Nifty Z-Score]],Table2[6M Return vs Nifty Z-Score])</f>
        <v>410</v>
      </c>
      <c r="AU634">
        <f>_xlfn.RANK.AVG(Table2[[#This Row],[Sharpe Ratio Z-Score]],Table2[Sharpe Ratio Z-Score])</f>
        <v>695</v>
      </c>
      <c r="AV634">
        <f>(Table2[[#This Row],[Rank 1Y]]+Table2[[#This Row],[Rank 6M]]+Table2[[#This Row],[Rank Sharpe]])/3</f>
        <v>581.66666666666663</v>
      </c>
    </row>
    <row r="635" spans="1:48" x14ac:dyDescent="0.3">
      <c r="A635" t="s">
        <v>1230</v>
      </c>
      <c r="B635" t="s">
        <v>1231</v>
      </c>
      <c r="C635" t="s">
        <v>10461</v>
      </c>
      <c r="D635" t="s">
        <v>543</v>
      </c>
      <c r="E635">
        <v>9078.5670597579992</v>
      </c>
      <c r="F635">
        <v>94.99</v>
      </c>
      <c r="G635">
        <v>6.2623214342510103</v>
      </c>
      <c r="H635">
        <f>(Table2[[#This Row],[1Y Return vs Nifty]]-AVERAGE(Table2[1Y Return vs Nifty]))/_xlfn.STDEV.P(Table2[1Y Return vs Nifty])</f>
        <v>-0.44836067649947797</v>
      </c>
      <c r="I635">
        <v>8.5990896880004097</v>
      </c>
      <c r="J635">
        <f>(Table2[[#This Row],[1M Return vs Nifty]]-AVERAGE(Table2[1M Return vs Nifty]))/_xlfn.STDEV.P(Table2[1M Return vs Nifty])</f>
        <v>1.2219141561052405</v>
      </c>
      <c r="K635">
        <v>-24.172638970013299</v>
      </c>
      <c r="L635">
        <f>(Table2[[#This Row],[6M Return vs Nifty]]-AVERAGE(Table2[6M Return vs Nifty]))/_xlfn.STDEV.P(Table2[6M Return vs Nifty])</f>
        <v>-1.0749805831988188</v>
      </c>
      <c r="M635">
        <v>-0.28784792452170999</v>
      </c>
      <c r="N635">
        <f>(Table2[[#This Row],[1W Return vs Nifty]]-AVERAGE(Table2[1W Return vs Nifty]))/_xlfn.STDEV.P(Table2[1W Return vs Nifty])</f>
        <v>0.58283479436099683</v>
      </c>
      <c r="O635">
        <v>92.12</v>
      </c>
      <c r="P635">
        <v>87.950788420821695</v>
      </c>
      <c r="Q635">
        <v>86.0284751931828</v>
      </c>
      <c r="R635">
        <v>55.227939641836898</v>
      </c>
      <c r="S635" s="2">
        <f>(Table2[[#This Row],[Close Price]]-Table2[[#This Row],[20D EMA]])/Table2[[#This Row],[20D EMA]]</f>
        <v>3.1155015197568282E-2</v>
      </c>
      <c r="T635" s="2">
        <f>(Table2[[#This Row],[Close Price]]-Table2[[#This Row],[50D EMA]])/Table2[[#This Row],[50D EMA]]</f>
        <v>8.0035798491055021E-2</v>
      </c>
      <c r="U635" s="2">
        <f>(Table2[[#This Row],[Close Price]]-Table2[[#This Row],[200D EMA]])/Table2[[#This Row],[200D EMA]]</f>
        <v>0.10416928565447058</v>
      </c>
      <c r="V635">
        <v>1.0761300642534599</v>
      </c>
      <c r="W635">
        <v>91.91</v>
      </c>
      <c r="X635">
        <v>95.81</v>
      </c>
      <c r="Y635">
        <v>91.91</v>
      </c>
      <c r="Z635">
        <v>95.81</v>
      </c>
      <c r="AA635">
        <v>87.11</v>
      </c>
      <c r="AB635">
        <v>101.73</v>
      </c>
      <c r="AC635" s="2">
        <f>(Table2[[#This Row],[Close Price]]/Table2[[#This Row],[Day Low]])-1</f>
        <v>3.3511043412033592E-2</v>
      </c>
      <c r="AD635" s="2">
        <f>(Table2[[#This Row],[Day High]]/Table2[[#This Row],[Close Price]])-1</f>
        <v>8.6324876302770193E-3</v>
      </c>
      <c r="AE635" s="2">
        <f>(Table2[[#This Row],[Close Price]]/Table2[[#This Row],[Current Week Low]])-1</f>
        <v>3.3511043412033592E-2</v>
      </c>
      <c r="AF635" s="2">
        <f>(Table2[[#This Row],[Current Week High]]/Table2[[#This Row],[Close Price]])-1</f>
        <v>8.6324876302770193E-3</v>
      </c>
      <c r="AG635" s="2">
        <f>(Table2[[#This Row],[Close Price]]/Table2[[#This Row],[Current Month Low]])-1</f>
        <v>9.0460337504304933E-2</v>
      </c>
      <c r="AH635" s="2">
        <f>(Table2[[#This Row],[Current Month High]]/Table2[[#This Row],[Close Price]])-1</f>
        <v>7.0954837351300259E-2</v>
      </c>
      <c r="AI635">
        <v>20.907463943572999</v>
      </c>
      <c r="AJ635">
        <v>37.6666666666666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0.04</v>
      </c>
      <c r="AM635" t="s">
        <v>10507</v>
      </c>
      <c r="AN635">
        <v>4.78</v>
      </c>
      <c r="AO635" t="s">
        <v>10507</v>
      </c>
      <c r="AP635">
        <v>-5.5152299894047997E-2</v>
      </c>
      <c r="AQ635">
        <f>(Table2[[#This Row],[Sharpe Ratio]]-AVERAGE(Table2[Sharpe Ratio]))/_xlfn.STDEV.P(Table2[Sharpe Ratio])</f>
        <v>-1.174820924850376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-0.89341323408243567</v>
      </c>
      <c r="AS635">
        <f>_xlfn.RANK.AVG(Table2[[#This Row],[1Y Return vs Nifty Z-Score]],Table2[1Y Return vs Nifty Z-Score])</f>
        <v>459</v>
      </c>
      <c r="AT635">
        <f>_xlfn.RANK.AVG(Table2[[#This Row],[6M Return vs Nifty Z-Score]],Table2[6M Return vs Nifty Z-Score])</f>
        <v>650</v>
      </c>
      <c r="AU635">
        <f>_xlfn.RANK.AVG(Table2[[#This Row],[Sharpe Ratio Z-Score]],Table2[Sharpe Ratio Z-Score])</f>
        <v>638</v>
      </c>
      <c r="AV635">
        <f>(Table2[[#This Row],[Rank 1Y]]+Table2[[#This Row],[Rank 6M]]+Table2[[#This Row],[Rank Sharpe]])/3</f>
        <v>582.33333333333337</v>
      </c>
    </row>
    <row r="636" spans="1:48" x14ac:dyDescent="0.3">
      <c r="A636" t="s">
        <v>1520</v>
      </c>
      <c r="B636" t="s">
        <v>1521</v>
      </c>
      <c r="C636" t="s">
        <v>10472</v>
      </c>
      <c r="D636" t="s">
        <v>382</v>
      </c>
      <c r="E636">
        <v>6263.2702978079997</v>
      </c>
      <c r="F636">
        <v>63.73</v>
      </c>
      <c r="G636">
        <v>-38.1234952800705</v>
      </c>
      <c r="H636">
        <f>(Table2[[#This Row],[1Y Return vs Nifty]]-AVERAGE(Table2[1Y Return vs Nifty]))/_xlfn.STDEV.P(Table2[1Y Return vs Nifty])</f>
        <v>-1.0537173928638564</v>
      </c>
      <c r="I636">
        <v>-0.26699789795688</v>
      </c>
      <c r="J636">
        <f>(Table2[[#This Row],[1M Return vs Nifty]]-AVERAGE(Table2[1M Return vs Nifty]))/_xlfn.STDEV.P(Table2[1M Return vs Nifty])</f>
        <v>0.26530740381002882</v>
      </c>
      <c r="K636">
        <v>-31.065269942955101</v>
      </c>
      <c r="L636">
        <f>(Table2[[#This Row],[6M Return vs Nifty]]-AVERAGE(Table2[6M Return vs Nifty]))/_xlfn.STDEV.P(Table2[6M Return vs Nifty])</f>
        <v>-1.3025772048504591</v>
      </c>
      <c r="M636">
        <v>-1.2872107489050799</v>
      </c>
      <c r="N636">
        <f>(Table2[[#This Row],[1W Return vs Nifty]]-AVERAGE(Table2[1W Return vs Nifty]))/_xlfn.STDEV.P(Table2[1W Return vs Nifty])</f>
        <v>0.33105758817947112</v>
      </c>
      <c r="O636">
        <v>63.83</v>
      </c>
      <c r="P636">
        <v>65.606149347699599</v>
      </c>
      <c r="Q636">
        <v>70.204179179197396</v>
      </c>
      <c r="R636">
        <v>49.1750282693285</v>
      </c>
      <c r="S636" s="2">
        <f>(Table2[[#This Row],[Close Price]]-Table2[[#This Row],[20D EMA]])/Table2[[#This Row],[20D EMA]]</f>
        <v>-1.566661444461874E-3</v>
      </c>
      <c r="T636" s="2">
        <f>(Table2[[#This Row],[Close Price]]-Table2[[#This Row],[50D EMA]])/Table2[[#This Row],[50D EMA]]</f>
        <v>-2.8597156918269692E-2</v>
      </c>
      <c r="U636" s="2">
        <f>(Table2[[#This Row],[Close Price]]-Table2[[#This Row],[200D EMA]])/Table2[[#This Row],[200D EMA]]</f>
        <v>-9.2219284590906531E-2</v>
      </c>
      <c r="V636">
        <v>1.1017939680490201</v>
      </c>
      <c r="W636">
        <v>62.47</v>
      </c>
      <c r="X636">
        <v>64.12</v>
      </c>
      <c r="Y636">
        <v>62.47</v>
      </c>
      <c r="Z636">
        <v>64.12</v>
      </c>
      <c r="AA636">
        <v>60.55</v>
      </c>
      <c r="AB636">
        <v>66.36</v>
      </c>
      <c r="AC636" s="2">
        <f>(Table2[[#This Row],[Close Price]]/Table2[[#This Row],[Day Low]])-1</f>
        <v>2.0169681447094634E-2</v>
      </c>
      <c r="AD636" s="2">
        <f>(Table2[[#This Row],[Day High]]/Table2[[#This Row],[Close Price]])-1</f>
        <v>6.1195669229563432E-3</v>
      </c>
      <c r="AE636" s="2">
        <f>(Table2[[#This Row],[Close Price]]/Table2[[#This Row],[Current Week Low]])-1</f>
        <v>2.0169681447094634E-2</v>
      </c>
      <c r="AF636" s="2">
        <f>(Table2[[#This Row],[Current Week High]]/Table2[[#This Row],[Close Price]])-1</f>
        <v>6.1195669229563432E-3</v>
      </c>
      <c r="AG636" s="2">
        <f>(Table2[[#This Row],[Close Price]]/Table2[[#This Row],[Current Month Low]])-1</f>
        <v>5.2518579686209765E-2</v>
      </c>
      <c r="AH636" s="2">
        <f>(Table2[[#This Row],[Current Month High]]/Table2[[#This Row],[Close Price]])-1</f>
        <v>4.1267848736858737E-2</v>
      </c>
      <c r="AI636">
        <v>53.773732935822999</v>
      </c>
      <c r="AJ636">
        <v>7.47048903878584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-0.17</v>
      </c>
      <c r="AM636" t="s">
        <v>10506</v>
      </c>
      <c r="AN636">
        <v>2.94</v>
      </c>
      <c r="AO636" t="s">
        <v>10507</v>
      </c>
      <c r="AP636">
        <v>4.0979394536845001E-2</v>
      </c>
      <c r="AQ636">
        <f>(Table2[[#This Row],[Sharpe Ratio]]-AVERAGE(Table2[Sharpe Ratio]))/_xlfn.STDEV.P(Table2[Sharpe Ratio])</f>
        <v>-8.0467241309750803E-2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692</v>
      </c>
      <c r="AT636">
        <f>_xlfn.RANK.AVG(Table2[[#This Row],[6M Return vs Nifty Z-Score]],Table2[6M Return vs Nifty Z-Score])</f>
        <v>698</v>
      </c>
      <c r="AU636">
        <f>_xlfn.RANK.AVG(Table2[[#This Row],[Sharpe Ratio Z-Score]],Table2[Sharpe Ratio Z-Score])</f>
        <v>357</v>
      </c>
      <c r="AV636">
        <f>(Table2[[#This Row],[Rank 1Y]]+Table2[[#This Row],[Rank 6M]]+Table2[[#This Row],[Rank Sharpe]])/3</f>
        <v>582.33333333333337</v>
      </c>
    </row>
    <row r="637" spans="1:48" x14ac:dyDescent="0.3">
      <c r="A637" t="s">
        <v>262</v>
      </c>
      <c r="B637" t="s">
        <v>263</v>
      </c>
      <c r="C637" t="s">
        <v>10470</v>
      </c>
      <c r="D637" t="s">
        <v>80</v>
      </c>
      <c r="E637">
        <v>100736.72680104</v>
      </c>
      <c r="F637">
        <v>27919.8</v>
      </c>
      <c r="G637">
        <v>-3.9765501450460699</v>
      </c>
      <c r="H637">
        <f>(Table2[[#This Row],[1Y Return vs Nifty]]-AVERAGE(Table2[1Y Return vs Nifty]))/_xlfn.STDEV.P(Table2[1Y Return vs Nifty])</f>
        <v>-0.58800370072077024</v>
      </c>
      <c r="I637">
        <v>-4.7126094198665696</v>
      </c>
      <c r="J637">
        <f>(Table2[[#This Row],[1M Return vs Nifty]]-AVERAGE(Table2[1M Return vs Nifty]))/_xlfn.STDEV.P(Table2[1M Return vs Nifty])</f>
        <v>-0.21435196777974874</v>
      </c>
      <c r="K637">
        <v>-12.067458499704401</v>
      </c>
      <c r="L637">
        <f>(Table2[[#This Row],[6M Return vs Nifty]]-AVERAGE(Table2[6M Return vs Nifty]))/_xlfn.STDEV.P(Table2[6M Return vs Nifty])</f>
        <v>-0.67526410478276477</v>
      </c>
      <c r="M637">
        <v>3.72314525374111E-2</v>
      </c>
      <c r="N637">
        <f>(Table2[[#This Row],[1W Return vs Nifty]]-AVERAGE(Table2[1W Return vs Nifty]))/_xlfn.STDEV.P(Table2[1W Return vs Nifty])</f>
        <v>0.66473455623544719</v>
      </c>
      <c r="O637">
        <v>27557.72</v>
      </c>
      <c r="P637">
        <v>26971.086215854499</v>
      </c>
      <c r="Q637">
        <v>26238.9049908823</v>
      </c>
      <c r="R637">
        <v>55.793355479422601</v>
      </c>
      <c r="S637" s="2">
        <f>(Table2[[#This Row],[Close Price]]-Table2[[#This Row],[20D EMA]])/Table2[[#This Row],[20D EMA]]</f>
        <v>1.3138967955258929E-2</v>
      </c>
      <c r="T637" s="2">
        <f>(Table2[[#This Row],[Close Price]]-Table2[[#This Row],[50D EMA]])/Table2[[#This Row],[50D EMA]]</f>
        <v>3.5175216027740666E-2</v>
      </c>
      <c r="U637" s="2">
        <f>(Table2[[#This Row],[Close Price]]-Table2[[#This Row],[200D EMA]])/Table2[[#This Row],[200D EMA]]</f>
        <v>6.406117212977408E-2</v>
      </c>
      <c r="V637">
        <v>0.82476424344185295</v>
      </c>
      <c r="W637">
        <v>27001</v>
      </c>
      <c r="X637">
        <v>27993</v>
      </c>
      <c r="Y637">
        <v>27001</v>
      </c>
      <c r="Z637">
        <v>27993</v>
      </c>
      <c r="AA637">
        <v>26811.05</v>
      </c>
      <c r="AB637">
        <v>28683.200000000001</v>
      </c>
      <c r="AC637" s="2">
        <f>(Table2[[#This Row],[Close Price]]/Table2[[#This Row],[Day Low]])-1</f>
        <v>3.4028369319654805E-2</v>
      </c>
      <c r="AD637" s="2">
        <f>(Table2[[#This Row],[Day High]]/Table2[[#This Row],[Close Price]])-1</f>
        <v>2.6217952850664528E-3</v>
      </c>
      <c r="AE637" s="2">
        <f>(Table2[[#This Row],[Close Price]]/Table2[[#This Row],[Current Week Low]])-1</f>
        <v>3.4028369319654805E-2</v>
      </c>
      <c r="AF637" s="2">
        <f>(Table2[[#This Row],[Current Week High]]/Table2[[#This Row],[Close Price]])-1</f>
        <v>2.6217952850664528E-3</v>
      </c>
      <c r="AG637" s="2">
        <f>(Table2[[#This Row],[Close Price]]/Table2[[#This Row],[Current Month Low]])-1</f>
        <v>4.1354217757230805E-2</v>
      </c>
      <c r="AH637" s="2">
        <f>(Table2[[#This Row],[Current Month High]]/Table2[[#This Row],[Close Price]])-1</f>
        <v>2.7342602740707322E-2</v>
      </c>
      <c r="AI637">
        <v>10.0930164256191</v>
      </c>
      <c r="AJ637">
        <v>20.916232860694102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0.06</v>
      </c>
      <c r="AM637" t="s">
        <v>10507</v>
      </c>
      <c r="AN637">
        <v>1.96</v>
      </c>
      <c r="AO637" t="s">
        <v>10507</v>
      </c>
      <c r="AP637">
        <v>-7.1585979331708002E-2</v>
      </c>
      <c r="AQ637">
        <f>(Table2[[#This Row],[Sharpe Ratio]]-AVERAGE(Table2[Sharpe Ratio]))/_xlfn.STDEV.P(Table2[Sharpe Ratio])</f>
        <v>-1.3619003031261594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-2.1747855201739963</v>
      </c>
      <c r="AS637">
        <f>_xlfn.RANK.AVG(Table2[[#This Row],[1Y Return vs Nifty Z-Score]],Table2[1Y Return vs Nifty Z-Score])</f>
        <v>535</v>
      </c>
      <c r="AT637">
        <f>_xlfn.RANK.AVG(Table2[[#This Row],[6M Return vs Nifty Z-Score]],Table2[6M Return vs Nifty Z-Score])</f>
        <v>547</v>
      </c>
      <c r="AU637">
        <f>_xlfn.RANK.AVG(Table2[[#This Row],[Sharpe Ratio Z-Score]],Table2[Sharpe Ratio Z-Score])</f>
        <v>668</v>
      </c>
      <c r="AV637">
        <f>(Table2[[#This Row],[Rank 1Y]]+Table2[[#This Row],[Rank 6M]]+Table2[[#This Row],[Rank Sharpe]])/3</f>
        <v>583.33333333333337</v>
      </c>
    </row>
    <row r="638" spans="1:48" x14ac:dyDescent="0.3">
      <c r="A638" t="s">
        <v>1645</v>
      </c>
      <c r="B638" t="s">
        <v>1646</v>
      </c>
      <c r="C638" t="s">
        <v>10472</v>
      </c>
      <c r="D638" t="s">
        <v>382</v>
      </c>
      <c r="E638">
        <v>4901.2971173249998</v>
      </c>
      <c r="F638">
        <v>560.35</v>
      </c>
      <c r="G638">
        <v>-47.838900198083699</v>
      </c>
      <c r="H638">
        <f>(Table2[[#This Row],[1Y Return vs Nifty]]-AVERAGE(Table2[1Y Return vs Nifty]))/_xlfn.STDEV.P(Table2[1Y Return vs Nifty])</f>
        <v>-1.1862211081198415</v>
      </c>
      <c r="I638">
        <v>-4.1657517084199203</v>
      </c>
      <c r="J638">
        <f>(Table2[[#This Row],[1M Return vs Nifty]]-AVERAGE(Table2[1M Return vs Nifty]))/_xlfn.STDEV.P(Table2[1M Return vs Nifty])</f>
        <v>-0.15534874068066884</v>
      </c>
      <c r="K638">
        <v>-35.4977470140674</v>
      </c>
      <c r="L638">
        <f>(Table2[[#This Row],[6M Return vs Nifty]]-AVERAGE(Table2[6M Return vs Nifty]))/_xlfn.STDEV.P(Table2[6M Return vs Nifty])</f>
        <v>-1.4489388497569977</v>
      </c>
      <c r="M638">
        <v>-3.8898074841713002</v>
      </c>
      <c r="N638">
        <f>(Table2[[#This Row],[1W Return vs Nifty]]-AVERAGE(Table2[1W Return vs Nifty]))/_xlfn.STDEV.P(Table2[1W Return vs Nifty])</f>
        <v>-0.32463473780514646</v>
      </c>
      <c r="O638">
        <v>576.32000000000005</v>
      </c>
      <c r="P638">
        <v>574.65319141091197</v>
      </c>
      <c r="Q638">
        <v>609.64866130852101</v>
      </c>
      <c r="R638">
        <v>29.936160727081599</v>
      </c>
      <c r="S638" s="2">
        <f>(Table2[[#This Row],[Close Price]]-Table2[[#This Row],[20D EMA]])/Table2[[#This Row],[20D EMA]]</f>
        <v>-2.7710299833425919E-2</v>
      </c>
      <c r="T638" s="2">
        <f>(Table2[[#This Row],[Close Price]]-Table2[[#This Row],[50D EMA]])/Table2[[#This Row],[50D EMA]]</f>
        <v>-2.4890127862675172E-2</v>
      </c>
      <c r="U638" s="2">
        <f>(Table2[[#This Row],[Close Price]]-Table2[[#This Row],[200D EMA]])/Table2[[#This Row],[200D EMA]]</f>
        <v>-8.0864052424405683E-2</v>
      </c>
      <c r="V638">
        <v>0.81169566885851896</v>
      </c>
      <c r="W638">
        <v>555</v>
      </c>
      <c r="X638">
        <v>565.54999999999995</v>
      </c>
      <c r="Y638">
        <v>555</v>
      </c>
      <c r="Z638">
        <v>565.54999999999995</v>
      </c>
      <c r="AA638">
        <v>555</v>
      </c>
      <c r="AB638">
        <v>603</v>
      </c>
      <c r="AC638" s="2">
        <f>(Table2[[#This Row],[Close Price]]/Table2[[#This Row],[Day Low]])-1</f>
        <v>9.6396396396396522E-3</v>
      </c>
      <c r="AD638" s="2">
        <f>(Table2[[#This Row],[Day High]]/Table2[[#This Row],[Close Price]])-1</f>
        <v>9.2799143392521266E-3</v>
      </c>
      <c r="AE638" s="2">
        <f>(Table2[[#This Row],[Close Price]]/Table2[[#This Row],[Current Week Low]])-1</f>
        <v>9.6396396396396522E-3</v>
      </c>
      <c r="AF638" s="2">
        <f>(Table2[[#This Row],[Current Week High]]/Table2[[#This Row],[Close Price]])-1</f>
        <v>9.2799143392521266E-3</v>
      </c>
      <c r="AG638" s="2">
        <f>(Table2[[#This Row],[Close Price]]/Table2[[#This Row],[Current Month Low]])-1</f>
        <v>9.6396396396396522E-3</v>
      </c>
      <c r="AH638" s="2">
        <f>(Table2[[#This Row],[Current Month High]]/Table2[[#This Row],[Close Price]])-1</f>
        <v>7.6113143570982311E-2</v>
      </c>
      <c r="AI638">
        <v>42.589453020433602</v>
      </c>
      <c r="AJ638">
        <v>9.6039119804401007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10506</v>
      </c>
      <c r="AN638">
        <v>-5.7</v>
      </c>
      <c r="AO638" t="s">
        <v>10506</v>
      </c>
      <c r="AP638">
        <v>4.9851981632842997E-2</v>
      </c>
      <c r="AQ638">
        <f>(Table2[[#This Row],[Sharpe Ratio]]-AVERAGE(Table2[Sharpe Ratio]))/_xlfn.STDEV.P(Table2[Sharpe Ratio])</f>
        <v>2.053741099064689E-2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713</v>
      </c>
      <c r="AT638">
        <f>_xlfn.RANK.AVG(Table2[[#This Row],[6M Return vs Nifty Z-Score]],Table2[6M Return vs Nifty Z-Score])</f>
        <v>711</v>
      </c>
      <c r="AU638">
        <f>_xlfn.RANK.AVG(Table2[[#This Row],[Sharpe Ratio Z-Score]],Table2[Sharpe Ratio Z-Score])</f>
        <v>329</v>
      </c>
      <c r="AV638">
        <f>(Table2[[#This Row],[Rank 1Y]]+Table2[[#This Row],[Rank 6M]]+Table2[[#This Row],[Rank Sharpe]])/3</f>
        <v>584.33333333333337</v>
      </c>
    </row>
    <row r="639" spans="1:48" x14ac:dyDescent="0.3">
      <c r="A639" t="s">
        <v>1534</v>
      </c>
      <c r="B639" t="s">
        <v>1535</v>
      </c>
      <c r="C639" t="s">
        <v>10463</v>
      </c>
      <c r="D639" t="s">
        <v>917</v>
      </c>
      <c r="E639">
        <v>6156.2775985199996</v>
      </c>
      <c r="F639">
        <v>134.22</v>
      </c>
      <c r="G639">
        <v>-20.803258286805701</v>
      </c>
      <c r="H639">
        <f>(Table2[[#This Row],[1Y Return vs Nifty]]-AVERAGE(Table2[1Y Return vs Nifty]))/_xlfn.STDEV.P(Table2[1Y Return vs Nifty])</f>
        <v>-0.81749504597364919</v>
      </c>
      <c r="I639">
        <v>-9.4514075383294802</v>
      </c>
      <c r="J639">
        <f>(Table2[[#This Row],[1M Return vs Nifty]]-AVERAGE(Table2[1M Return vs Nifty]))/_xlfn.STDEV.P(Table2[1M Return vs Nifty])</f>
        <v>-0.72564471488337545</v>
      </c>
      <c r="K639">
        <v>-31.185024455452599</v>
      </c>
      <c r="L639">
        <f>(Table2[[#This Row],[6M Return vs Nifty]]-AVERAGE(Table2[6M Return vs Nifty]))/_xlfn.STDEV.P(Table2[6M Return vs Nifty])</f>
        <v>-1.3065315326795519</v>
      </c>
      <c r="M639">
        <v>0.82247039398622401</v>
      </c>
      <c r="N639">
        <f>(Table2[[#This Row],[1W Return vs Nifty]]-AVERAGE(Table2[1W Return vs Nifty]))/_xlfn.STDEV.P(Table2[1W Return vs Nifty])</f>
        <v>0.8625658763917774</v>
      </c>
      <c r="O639">
        <v>137.87</v>
      </c>
      <c r="P639">
        <v>144.58421078353999</v>
      </c>
      <c r="Q639">
        <v>157.33828672706699</v>
      </c>
      <c r="R639">
        <v>36.026802940651002</v>
      </c>
      <c r="S639" s="2">
        <f>(Table2[[#This Row],[Close Price]]-Table2[[#This Row],[20D EMA]])/Table2[[#This Row],[20D EMA]]</f>
        <v>-2.6474214840066769E-2</v>
      </c>
      <c r="T639" s="2">
        <f>(Table2[[#This Row],[Close Price]]-Table2[[#This Row],[50D EMA]])/Table2[[#This Row],[50D EMA]]</f>
        <v>-7.168286721885879E-2</v>
      </c>
      <c r="U639" s="2">
        <f>(Table2[[#This Row],[Close Price]]-Table2[[#This Row],[200D EMA]])/Table2[[#This Row],[200D EMA]]</f>
        <v>-0.14693363712018823</v>
      </c>
      <c r="V639">
        <v>1.0904751796368499</v>
      </c>
      <c r="W639">
        <v>131.25</v>
      </c>
      <c r="X639">
        <v>135.18</v>
      </c>
      <c r="Y639">
        <v>131.25</v>
      </c>
      <c r="Z639">
        <v>135.18</v>
      </c>
      <c r="AA639">
        <v>131.25</v>
      </c>
      <c r="AB639">
        <v>141.79</v>
      </c>
      <c r="AC639" s="2">
        <f>(Table2[[#This Row],[Close Price]]/Table2[[#This Row],[Day Low]])-1</f>
        <v>2.2628571428571442E-2</v>
      </c>
      <c r="AD639" s="2">
        <f>(Table2[[#This Row],[Day High]]/Table2[[#This Row],[Close Price]])-1</f>
        <v>7.1524362986141732E-3</v>
      </c>
      <c r="AE639" s="2">
        <f>(Table2[[#This Row],[Close Price]]/Table2[[#This Row],[Current Week Low]])-1</f>
        <v>2.2628571428571442E-2</v>
      </c>
      <c r="AF639" s="2">
        <f>(Table2[[#This Row],[Current Week High]]/Table2[[#This Row],[Close Price]])-1</f>
        <v>7.1524362986141732E-3</v>
      </c>
      <c r="AG639" s="2">
        <f>(Table2[[#This Row],[Close Price]]/Table2[[#This Row],[Current Month Low]])-1</f>
        <v>2.2628571428571442E-2</v>
      </c>
      <c r="AH639" s="2">
        <f>(Table2[[#This Row],[Current Month High]]/Table2[[#This Row],[Close Price]])-1</f>
        <v>5.6399940396364201E-2</v>
      </c>
      <c r="AI639">
        <v>56.906571300849301</v>
      </c>
      <c r="AJ639">
        <v>13.2658227848101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-0.28000000000000003</v>
      </c>
      <c r="AM639" t="s">
        <v>10506</v>
      </c>
      <c r="AN639">
        <v>-1.77</v>
      </c>
      <c r="AO639" t="s">
        <v>10506</v>
      </c>
      <c r="AP639">
        <v>1.7200407218734001E-2</v>
      </c>
      <c r="AQ639">
        <f>(Table2[[#This Row],[Sharpe Ratio]]-AVERAGE(Table2[Sharpe Ratio]))/_xlfn.STDEV.P(Table2[Sharpe Ratio])</f>
        <v>-0.35116487663696005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621</v>
      </c>
      <c r="AT639">
        <f>_xlfn.RANK.AVG(Table2[[#This Row],[6M Return vs Nifty Z-Score]],Table2[6M Return vs Nifty Z-Score])</f>
        <v>699</v>
      </c>
      <c r="AU639">
        <f>_xlfn.RANK.AVG(Table2[[#This Row],[Sharpe Ratio Z-Score]],Table2[Sharpe Ratio Z-Score])</f>
        <v>435</v>
      </c>
      <c r="AV639">
        <f>(Table2[[#This Row],[Rank 1Y]]+Table2[[#This Row],[Rank 6M]]+Table2[[#This Row],[Rank Sharpe]])/3</f>
        <v>585</v>
      </c>
    </row>
    <row r="640" spans="1:48" x14ac:dyDescent="0.3">
      <c r="A640" t="s">
        <v>1919</v>
      </c>
      <c r="B640" t="s">
        <v>1920</v>
      </c>
      <c r="C640" t="s">
        <v>10469</v>
      </c>
      <c r="D640" t="s">
        <v>127</v>
      </c>
      <c r="E640">
        <v>3403.100778555</v>
      </c>
      <c r="F640">
        <v>516.85</v>
      </c>
      <c r="G640">
        <v>-39.731440745401898</v>
      </c>
      <c r="H640">
        <f>(Table2[[#This Row],[1Y Return vs Nifty]]-AVERAGE(Table2[1Y Return vs Nifty]))/_xlfn.STDEV.P(Table2[1Y Return vs Nifty])</f>
        <v>-1.0756473844476755</v>
      </c>
      <c r="I640">
        <v>-6.8393205732702196</v>
      </c>
      <c r="J640">
        <f>(Table2[[#This Row],[1M Return vs Nifty]]-AVERAGE(Table2[1M Return vs Nifty]))/_xlfn.STDEV.P(Table2[1M Return vs Nifty])</f>
        <v>-0.44381352337612384</v>
      </c>
      <c r="K640">
        <v>-14.2992509778705</v>
      </c>
      <c r="L640">
        <f>(Table2[[#This Row],[6M Return vs Nifty]]-AVERAGE(Table2[6M Return vs Nifty]))/_xlfn.STDEV.P(Table2[6M Return vs Nifty])</f>
        <v>-0.74895852281445463</v>
      </c>
      <c r="M640">
        <v>-3.77081318810332</v>
      </c>
      <c r="N640">
        <f>(Table2[[#This Row],[1W Return vs Nifty]]-AVERAGE(Table2[1W Return vs Nifty]))/_xlfn.STDEV.P(Table2[1W Return vs Nifty])</f>
        <v>-0.2946555844040587</v>
      </c>
      <c r="O640">
        <v>528.57000000000005</v>
      </c>
      <c r="P640">
        <v>521.14354035624001</v>
      </c>
      <c r="Q640">
        <v>513.457291066729</v>
      </c>
      <c r="R640">
        <v>34.192195340409</v>
      </c>
      <c r="S640" s="2">
        <f>(Table2[[#This Row],[Close Price]]-Table2[[#This Row],[20D EMA]])/Table2[[#This Row],[20D EMA]]</f>
        <v>-2.2173032900088967E-2</v>
      </c>
      <c r="T640" s="2">
        <f>(Table2[[#This Row],[Close Price]]-Table2[[#This Row],[50D EMA]])/Table2[[#This Row],[50D EMA]]</f>
        <v>-8.2386905406234834E-3</v>
      </c>
      <c r="U640" s="2">
        <f>(Table2[[#This Row],[Close Price]]-Table2[[#This Row],[200D EMA]])/Table2[[#This Row],[200D EMA]]</f>
        <v>6.607577674518029E-3</v>
      </c>
      <c r="V640">
        <v>0.74499403072805104</v>
      </c>
      <c r="W640">
        <v>484</v>
      </c>
      <c r="X640">
        <v>520.5</v>
      </c>
      <c r="Y640">
        <v>484</v>
      </c>
      <c r="Z640">
        <v>520.5</v>
      </c>
      <c r="AA640">
        <v>484</v>
      </c>
      <c r="AB640">
        <v>560</v>
      </c>
      <c r="AC640" s="2">
        <f>(Table2[[#This Row],[Close Price]]/Table2[[#This Row],[Day Low]])-1</f>
        <v>6.7871900826446341E-2</v>
      </c>
      <c r="AD640" s="2">
        <f>(Table2[[#This Row],[Day High]]/Table2[[#This Row],[Close Price]])-1</f>
        <v>7.0620102544258767E-3</v>
      </c>
      <c r="AE640" s="2">
        <f>(Table2[[#This Row],[Close Price]]/Table2[[#This Row],[Current Week Low]])-1</f>
        <v>6.7871900826446341E-2</v>
      </c>
      <c r="AF640" s="2">
        <f>(Table2[[#This Row],[Current Week High]]/Table2[[#This Row],[Close Price]])-1</f>
        <v>7.0620102544258767E-3</v>
      </c>
      <c r="AG640" s="2">
        <f>(Table2[[#This Row],[Close Price]]/Table2[[#This Row],[Current Month Low]])-1</f>
        <v>6.7871900826446341E-2</v>
      </c>
      <c r="AH640" s="2">
        <f>(Table2[[#This Row],[Current Month High]]/Table2[[#This Row],[Close Price]])-1</f>
        <v>8.3486504788623295E-2</v>
      </c>
      <c r="AI640">
        <v>24.213988584695699</v>
      </c>
      <c r="AJ640">
        <v>15.0473010573177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-7.0000000000000007E-2</v>
      </c>
      <c r="AM640" t="s">
        <v>10506</v>
      </c>
      <c r="AN640">
        <v>-3.75</v>
      </c>
      <c r="AO640" t="s">
        <v>10506</v>
      </c>
      <c r="AQ640">
        <f>(Table2[[#This Row],[Sharpe Ratio]]-AVERAGE(Table2[Sharpe Ratio]))/_xlfn.STDEV.P(Table2[Sharpe Ratio])</f>
        <v>-0.54697260799606973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-3.110047623038382</v>
      </c>
      <c r="AS640">
        <f>_xlfn.RANK.AVG(Table2[[#This Row],[1Y Return vs Nifty Z-Score]],Table2[1Y Return vs Nifty Z-Score])</f>
        <v>696</v>
      </c>
      <c r="AT640">
        <f>_xlfn.RANK.AVG(Table2[[#This Row],[6M Return vs Nifty Z-Score]],Table2[6M Return vs Nifty Z-Score])</f>
        <v>570</v>
      </c>
      <c r="AU640">
        <f>_xlfn.RANK.AVG(Table2[[#This Row],[Sharpe Ratio Z-Score]],Table2[Sharpe Ratio Z-Score])</f>
        <v>504.5</v>
      </c>
      <c r="AV640">
        <f>(Table2[[#This Row],[Rank 1Y]]+Table2[[#This Row],[Rank 6M]]+Table2[[#This Row],[Rank Sharpe]])/3</f>
        <v>590.16666666666663</v>
      </c>
    </row>
    <row r="641" spans="1:48" x14ac:dyDescent="0.3">
      <c r="A641" t="s">
        <v>2092</v>
      </c>
      <c r="B641" t="s">
        <v>2093</v>
      </c>
      <c r="C641" t="s">
        <v>10464</v>
      </c>
      <c r="D641" t="s">
        <v>46</v>
      </c>
      <c r="E641">
        <v>2684.5420865199999</v>
      </c>
      <c r="F641">
        <v>677.2</v>
      </c>
      <c r="G641">
        <v>-32.9910157243567</v>
      </c>
      <c r="H641">
        <f>(Table2[[#This Row],[1Y Return vs Nifty]]-AVERAGE(Table2[1Y Return vs Nifty]))/_xlfn.STDEV.P(Table2[1Y Return vs Nifty])</f>
        <v>-0.98371798312782444</v>
      </c>
      <c r="I641">
        <v>-2.6160947863011401</v>
      </c>
      <c r="J641">
        <f>(Table2[[#This Row],[1M Return vs Nifty]]-AVERAGE(Table2[1M Return vs Nifty]))/_xlfn.STDEV.P(Table2[1M Return vs Nifty])</f>
        <v>1.1851533517815862E-2</v>
      </c>
      <c r="K641">
        <v>-24.0166600220258</v>
      </c>
      <c r="L641">
        <f>(Table2[[#This Row],[6M Return vs Nifty]]-AVERAGE(Table2[6M Return vs Nifty]))/_xlfn.STDEV.P(Table2[6M Return vs Nifty])</f>
        <v>-1.0698301142777216</v>
      </c>
      <c r="M641">
        <v>-3.9501553085572301</v>
      </c>
      <c r="N641">
        <f>(Table2[[#This Row],[1W Return vs Nifty]]-AVERAGE(Table2[1W Return vs Nifty]))/_xlfn.STDEV.P(Table2[1W Return vs Nifty])</f>
        <v>-0.33983863197881453</v>
      </c>
      <c r="O641">
        <v>680.24</v>
      </c>
      <c r="P641">
        <v>675.41504885432198</v>
      </c>
      <c r="Q641">
        <v>698.41719848595096</v>
      </c>
      <c r="R641">
        <v>46.262761591966999</v>
      </c>
      <c r="S641" s="2">
        <f>(Table2[[#This Row],[Close Price]]-Table2[[#This Row],[20D EMA]])/Table2[[#This Row],[20D EMA]]</f>
        <v>-4.469010937316188E-3</v>
      </c>
      <c r="T641" s="2">
        <f>(Table2[[#This Row],[Close Price]]-Table2[[#This Row],[50D EMA]])/Table2[[#This Row],[50D EMA]]</f>
        <v>2.6427470763433565E-3</v>
      </c>
      <c r="U641" s="2">
        <f>(Table2[[#This Row],[Close Price]]-Table2[[#This Row],[200D EMA]])/Table2[[#This Row],[200D EMA]]</f>
        <v>-3.0378974818985233E-2</v>
      </c>
      <c r="V641">
        <v>0.58162683474410803</v>
      </c>
      <c r="W641">
        <v>652.54999999999995</v>
      </c>
      <c r="X641">
        <v>685</v>
      </c>
      <c r="Y641">
        <v>652.54999999999995</v>
      </c>
      <c r="Z641">
        <v>685</v>
      </c>
      <c r="AA641">
        <v>652.54999999999995</v>
      </c>
      <c r="AB641">
        <v>709.65</v>
      </c>
      <c r="AC641" s="2">
        <f>(Table2[[#This Row],[Close Price]]/Table2[[#This Row],[Day Low]])-1</f>
        <v>3.7774883150716532E-2</v>
      </c>
      <c r="AD641" s="2">
        <f>(Table2[[#This Row],[Day High]]/Table2[[#This Row],[Close Price]])-1</f>
        <v>1.151801535735375E-2</v>
      </c>
      <c r="AE641" s="2">
        <f>(Table2[[#This Row],[Close Price]]/Table2[[#This Row],[Current Week Low]])-1</f>
        <v>3.7774883150716532E-2</v>
      </c>
      <c r="AF641" s="2">
        <f>(Table2[[#This Row],[Current Week High]]/Table2[[#This Row],[Close Price]])-1</f>
        <v>1.151801535735375E-2</v>
      </c>
      <c r="AG641" s="2">
        <f>(Table2[[#This Row],[Close Price]]/Table2[[#This Row],[Current Month Low]])-1</f>
        <v>3.7774883150716532E-2</v>
      </c>
      <c r="AH641" s="2">
        <f>(Table2[[#This Row],[Current Month High]]/Table2[[#This Row],[Close Price]])-1</f>
        <v>4.7917897223862971E-2</v>
      </c>
      <c r="AI641">
        <v>24.926166568222001</v>
      </c>
      <c r="AJ641">
        <v>12.885480913485599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</v>
      </c>
      <c r="AM641" t="s">
        <v>10506</v>
      </c>
      <c r="AN641">
        <v>-0.5</v>
      </c>
      <c r="AO641" t="s">
        <v>10506</v>
      </c>
      <c r="AP641">
        <v>6.0651153949439996E-3</v>
      </c>
      <c r="AQ641">
        <f>(Table2[[#This Row],[Sharpe Ratio]]-AVERAGE(Table2[Sharpe Ratio]))/_xlfn.STDEV.P(Table2[Sharpe Ratio])</f>
        <v>-0.47792793534310418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674</v>
      </c>
      <c r="AT641">
        <f>_xlfn.RANK.AVG(Table2[[#This Row],[6M Return vs Nifty Z-Score]],Table2[6M Return vs Nifty Z-Score])</f>
        <v>649</v>
      </c>
      <c r="AU641">
        <f>_xlfn.RANK.AVG(Table2[[#This Row],[Sharpe Ratio Z-Score]],Table2[Sharpe Ratio Z-Score])</f>
        <v>464</v>
      </c>
      <c r="AV641">
        <f>(Table2[[#This Row],[Rank 1Y]]+Table2[[#This Row],[Rank 6M]]+Table2[[#This Row],[Rank Sharpe]])/3</f>
        <v>595.66666666666663</v>
      </c>
    </row>
    <row r="642" spans="1:48" x14ac:dyDescent="0.3">
      <c r="A642" t="s">
        <v>115</v>
      </c>
      <c r="B642" t="s">
        <v>116</v>
      </c>
      <c r="C642" t="s">
        <v>10461</v>
      </c>
      <c r="D642" t="s">
        <v>37</v>
      </c>
      <c r="E642">
        <v>259950.45882960499</v>
      </c>
      <c r="F642">
        <v>1631.15</v>
      </c>
      <c r="G642">
        <v>-25.718636980475399</v>
      </c>
      <c r="H642">
        <f>(Table2[[#This Row],[1Y Return vs Nifty]]-AVERAGE(Table2[1Y Return vs Nifty]))/_xlfn.STDEV.P(Table2[1Y Return vs Nifty])</f>
        <v>-0.88453352190930157</v>
      </c>
      <c r="I642">
        <v>0.18139598397825099</v>
      </c>
      <c r="J642">
        <f>(Table2[[#This Row],[1M Return vs Nifty]]-AVERAGE(Table2[1M Return vs Nifty]))/_xlfn.STDEV.P(Table2[1M Return vs Nifty])</f>
        <v>0.31368687344513452</v>
      </c>
      <c r="K642">
        <v>-10.542833809402399</v>
      </c>
      <c r="L642">
        <f>(Table2[[#This Row],[6M Return vs Nifty]]-AVERAGE(Table2[6M Return vs Nifty]))/_xlfn.STDEV.P(Table2[6M Return vs Nifty])</f>
        <v>-0.62492056685630115</v>
      </c>
      <c r="M642">
        <v>2.9814240063581101</v>
      </c>
      <c r="N642">
        <f>(Table2[[#This Row],[1W Return vs Nifty]]-AVERAGE(Table2[1W Return vs Nifty]))/_xlfn.STDEV.P(Table2[1W Return vs Nifty])</f>
        <v>1.4064877589512017</v>
      </c>
      <c r="O642">
        <v>1601.84</v>
      </c>
      <c r="P642">
        <v>1594.26391846406</v>
      </c>
      <c r="Q642">
        <v>1590.0253253388501</v>
      </c>
      <c r="R642">
        <v>65.372970160741303</v>
      </c>
      <c r="S642" s="2">
        <f>(Table2[[#This Row],[Close Price]]-Table2[[#This Row],[20D EMA]])/Table2[[#This Row],[20D EMA]]</f>
        <v>1.8297707636218456E-2</v>
      </c>
      <c r="T642" s="2">
        <f>(Table2[[#This Row],[Close Price]]-Table2[[#This Row],[50D EMA]])/Table2[[#This Row],[50D EMA]]</f>
        <v>2.3136747378361765E-2</v>
      </c>
      <c r="U642" s="2">
        <f>(Table2[[#This Row],[Close Price]]-Table2[[#This Row],[200D EMA]])/Table2[[#This Row],[200D EMA]]</f>
        <v>2.5864163297138656E-2</v>
      </c>
      <c r="V642">
        <v>0.92889191683397598</v>
      </c>
      <c r="W642">
        <v>1623.05</v>
      </c>
      <c r="X642">
        <v>1651.8</v>
      </c>
      <c r="Y642">
        <v>1623.05</v>
      </c>
      <c r="Z642">
        <v>1651.8</v>
      </c>
      <c r="AA642">
        <v>1561.1</v>
      </c>
      <c r="AB642">
        <v>1660</v>
      </c>
      <c r="AC642" s="2">
        <f>(Table2[[#This Row],[Close Price]]/Table2[[#This Row],[Day Low]])-1</f>
        <v>4.9906041095468812E-3</v>
      </c>
      <c r="AD642" s="2">
        <f>(Table2[[#This Row],[Day High]]/Table2[[#This Row],[Close Price]])-1</f>
        <v>1.2659779909879543E-2</v>
      </c>
      <c r="AE642" s="2">
        <f>(Table2[[#This Row],[Close Price]]/Table2[[#This Row],[Current Week Low]])-1</f>
        <v>4.9906041095468812E-3</v>
      </c>
      <c r="AF642" s="2">
        <f>(Table2[[#This Row],[Current Week High]]/Table2[[#This Row],[Close Price]])-1</f>
        <v>1.2659779909879543E-2</v>
      </c>
      <c r="AG642" s="2">
        <f>(Table2[[#This Row],[Close Price]]/Table2[[#This Row],[Current Month Low]])-1</f>
        <v>4.4872205496124584E-2</v>
      </c>
      <c r="AH642" s="2">
        <f>(Table2[[#This Row],[Current Month High]]/Table2[[#This Row],[Close Price]])-1</f>
        <v>1.768690800968642E-2</v>
      </c>
      <c r="AI642">
        <v>6.7345124605339803</v>
      </c>
      <c r="AJ642">
        <v>14.9466192170818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-7.0000000000000007E-2</v>
      </c>
      <c r="AM642" t="s">
        <v>10506</v>
      </c>
      <c r="AN642">
        <v>2.3199999999999998</v>
      </c>
      <c r="AO642" t="s">
        <v>10507</v>
      </c>
      <c r="AP642">
        <v>-4.2101592996075E-2</v>
      </c>
      <c r="AQ642">
        <f>(Table2[[#This Row],[Sharpe Ratio]]-AVERAGE(Table2[Sharpe Ratio]))/_xlfn.STDEV.P(Table2[Sharpe Ratio])</f>
        <v>-1.0262529707416208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-0.81553242711088725</v>
      </c>
      <c r="AS642">
        <f>_xlfn.RANK.AVG(Table2[[#This Row],[1Y Return vs Nifty Z-Score]],Table2[1Y Return vs Nifty Z-Score])</f>
        <v>637</v>
      </c>
      <c r="AT642">
        <f>_xlfn.RANK.AVG(Table2[[#This Row],[6M Return vs Nifty Z-Score]],Table2[6M Return vs Nifty Z-Score])</f>
        <v>531</v>
      </c>
      <c r="AU642">
        <f>_xlfn.RANK.AVG(Table2[[#This Row],[Sharpe Ratio Z-Score]],Table2[Sharpe Ratio Z-Score])</f>
        <v>621</v>
      </c>
      <c r="AV642">
        <f>(Table2[[#This Row],[Rank 1Y]]+Table2[[#This Row],[Rank 6M]]+Table2[[#This Row],[Rank Sharpe]])/3</f>
        <v>596.33333333333337</v>
      </c>
    </row>
    <row r="643" spans="1:48" x14ac:dyDescent="0.3">
      <c r="A643" t="s">
        <v>785</v>
      </c>
      <c r="B643" t="s">
        <v>786</v>
      </c>
      <c r="C643" t="s">
        <v>10461</v>
      </c>
      <c r="D643" t="s">
        <v>543</v>
      </c>
      <c r="E643">
        <v>19748.210654905</v>
      </c>
      <c r="F643">
        <v>465.55</v>
      </c>
      <c r="G643">
        <v>-39.572506508756</v>
      </c>
      <c r="H643">
        <f>(Table2[[#This Row],[1Y Return vs Nifty]]-AVERAGE(Table2[1Y Return vs Nifty]))/_xlfn.STDEV.P(Table2[1Y Return vs Nifty])</f>
        <v>-1.0734797571573389</v>
      </c>
      <c r="I643">
        <v>-6.0838051105549997</v>
      </c>
      <c r="J643">
        <f>(Table2[[#This Row],[1M Return vs Nifty]]-AVERAGE(Table2[1M Return vs Nifty]))/_xlfn.STDEV.P(Table2[1M Return vs Nifty])</f>
        <v>-0.36229716273904516</v>
      </c>
      <c r="K643">
        <v>-37.112396971751501</v>
      </c>
      <c r="L643">
        <f>(Table2[[#This Row],[6M Return vs Nifty]]-AVERAGE(Table2[6M Return vs Nifty]))/_xlfn.STDEV.P(Table2[6M Return vs Nifty])</f>
        <v>-1.5022550474413805</v>
      </c>
      <c r="M643">
        <v>-5.5994599904881301</v>
      </c>
      <c r="N643">
        <f>(Table2[[#This Row],[1W Return vs Nifty]]-AVERAGE(Table2[1W Return vs Nifty]))/_xlfn.STDEV.P(Table2[1W Return vs Nifty])</f>
        <v>-0.75536071747853806</v>
      </c>
      <c r="O643">
        <v>483.42</v>
      </c>
      <c r="P643">
        <v>465.59871054101001</v>
      </c>
      <c r="Q643">
        <v>483.95534494307799</v>
      </c>
      <c r="R643">
        <v>31.785843379909299</v>
      </c>
      <c r="S643" s="2">
        <f>(Table2[[#This Row],[Close Price]]-Table2[[#This Row],[20D EMA]])/Table2[[#This Row],[20D EMA]]</f>
        <v>-3.6965785445368424E-2</v>
      </c>
      <c r="T643" s="2">
        <f>(Table2[[#This Row],[Close Price]]-Table2[[#This Row],[50D EMA]])/Table2[[#This Row],[50D EMA]]</f>
        <v>-1.0461914929574379E-4</v>
      </c>
      <c r="U643" s="2">
        <f>(Table2[[#This Row],[Close Price]]-Table2[[#This Row],[200D EMA]])/Table2[[#This Row],[200D EMA]]</f>
        <v>-3.8031081039600428E-2</v>
      </c>
      <c r="V643">
        <v>0.62934273705740695</v>
      </c>
      <c r="W643">
        <v>455.75</v>
      </c>
      <c r="X643">
        <v>472</v>
      </c>
      <c r="Y643">
        <v>455.75</v>
      </c>
      <c r="Z643">
        <v>472</v>
      </c>
      <c r="AA643">
        <v>455.75</v>
      </c>
      <c r="AB643">
        <v>535.6</v>
      </c>
      <c r="AC643" s="2">
        <f>(Table2[[#This Row],[Close Price]]/Table2[[#This Row],[Day Low]])-1</f>
        <v>2.1503017004936842E-2</v>
      </c>
      <c r="AD643" s="2">
        <f>(Table2[[#This Row],[Day High]]/Table2[[#This Row],[Close Price]])-1</f>
        <v>1.3854580603587241E-2</v>
      </c>
      <c r="AE643" s="2">
        <f>(Table2[[#This Row],[Close Price]]/Table2[[#This Row],[Current Week Low]])-1</f>
        <v>2.1503017004936842E-2</v>
      </c>
      <c r="AF643" s="2">
        <f>(Table2[[#This Row],[Current Week High]]/Table2[[#This Row],[Close Price]])-1</f>
        <v>1.3854580603587241E-2</v>
      </c>
      <c r="AG643" s="2">
        <f>(Table2[[#This Row],[Close Price]]/Table2[[#This Row],[Current Month Low]])-1</f>
        <v>2.1503017004936842E-2</v>
      </c>
      <c r="AH643" s="2">
        <f>(Table2[[#This Row],[Current Month High]]/Table2[[#This Row],[Close Price]])-1</f>
        <v>0.15046718934593484</v>
      </c>
      <c r="AI643">
        <v>47.142642207146501</v>
      </c>
      <c r="AJ643">
        <v>53.000525831471002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0.08</v>
      </c>
      <c r="AM643" t="s">
        <v>10507</v>
      </c>
      <c r="AN643">
        <v>-11.15</v>
      </c>
      <c r="AO643" t="s">
        <v>10506</v>
      </c>
      <c r="AP643">
        <v>3.4616548552344001E-2</v>
      </c>
      <c r="AQ643">
        <f>(Table2[[#This Row],[Sharpe Ratio]]-AVERAGE(Table2[Sharpe Ratio]))/_xlfn.STDEV.P(Table2[Sharpe Ratio])</f>
        <v>-0.15290124949157935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695</v>
      </c>
      <c r="AT643">
        <f>_xlfn.RANK.AVG(Table2[[#This Row],[6M Return vs Nifty Z-Score]],Table2[6M Return vs Nifty Z-Score])</f>
        <v>718</v>
      </c>
      <c r="AU643">
        <f>_xlfn.RANK.AVG(Table2[[#This Row],[Sharpe Ratio Z-Score]],Table2[Sharpe Ratio Z-Score])</f>
        <v>378</v>
      </c>
      <c r="AV643">
        <f>(Table2[[#This Row],[Rank 1Y]]+Table2[[#This Row],[Rank 6M]]+Table2[[#This Row],[Rank Sharpe]])/3</f>
        <v>597</v>
      </c>
    </row>
    <row r="644" spans="1:48" x14ac:dyDescent="0.3">
      <c r="A644" t="s">
        <v>433</v>
      </c>
      <c r="B644" t="s">
        <v>434</v>
      </c>
      <c r="C644" t="s">
        <v>10463</v>
      </c>
      <c r="D644" t="s">
        <v>177</v>
      </c>
      <c r="E644">
        <v>53645.261528319999</v>
      </c>
      <c r="F644">
        <v>16526.2</v>
      </c>
      <c r="G644">
        <v>-18.159447565881301</v>
      </c>
      <c r="H644">
        <f>(Table2[[#This Row],[1Y Return vs Nifty]]-AVERAGE(Table2[1Y Return vs Nifty]))/_xlfn.STDEV.P(Table2[1Y Return vs Nifty])</f>
        <v>-0.78143738847894473</v>
      </c>
      <c r="I644">
        <v>1.9857622734837901E-2</v>
      </c>
      <c r="J644">
        <f>(Table2[[#This Row],[1M Return vs Nifty]]-AVERAGE(Table2[1M Return vs Nifty]))/_xlfn.STDEV.P(Table2[1M Return vs Nifty])</f>
        <v>0.29625768772798627</v>
      </c>
      <c r="K644">
        <v>-16.678705936549601</v>
      </c>
      <c r="L644">
        <f>(Table2[[#This Row],[6M Return vs Nifty]]-AVERAGE(Table2[6M Return vs Nifty]))/_xlfn.STDEV.P(Table2[6M Return vs Nifty])</f>
        <v>-0.8275287976621255</v>
      </c>
      <c r="M644">
        <v>-0.72818107410344801</v>
      </c>
      <c r="N644">
        <f>(Table2[[#This Row],[1W Return vs Nifty]]-AVERAGE(Table2[1W Return vs Nifty]))/_xlfn.STDEV.P(Table2[1W Return vs Nifty])</f>
        <v>0.47189825811430519</v>
      </c>
      <c r="O644">
        <v>16687.669999999998</v>
      </c>
      <c r="P644">
        <v>16490.810321386401</v>
      </c>
      <c r="Q644">
        <v>16323.1623556042</v>
      </c>
      <c r="R644">
        <v>39.354030691539101</v>
      </c>
      <c r="S644" s="2">
        <f>(Table2[[#This Row],[Close Price]]-Table2[[#This Row],[20D EMA]])/Table2[[#This Row],[20D EMA]]</f>
        <v>-9.6760062968645442E-3</v>
      </c>
      <c r="T644" s="2">
        <f>(Table2[[#This Row],[Close Price]]-Table2[[#This Row],[50D EMA]])/Table2[[#This Row],[50D EMA]]</f>
        <v>2.1460242355527859E-3</v>
      </c>
      <c r="U644" s="2">
        <f>(Table2[[#This Row],[Close Price]]-Table2[[#This Row],[200D EMA]])/Table2[[#This Row],[200D EMA]]</f>
        <v>1.2438621878075767E-2</v>
      </c>
      <c r="V644">
        <v>0.92998013081526298</v>
      </c>
      <c r="W644">
        <v>16445.75</v>
      </c>
      <c r="X644">
        <v>16840.5</v>
      </c>
      <c r="Y644">
        <v>16445.75</v>
      </c>
      <c r="Z644">
        <v>16840.5</v>
      </c>
      <c r="AA644">
        <v>16420.05</v>
      </c>
      <c r="AB644">
        <v>17034.8</v>
      </c>
      <c r="AC644" s="2">
        <f>(Table2[[#This Row],[Close Price]]/Table2[[#This Row],[Day Low]])-1</f>
        <v>4.8918413571896746E-3</v>
      </c>
      <c r="AD644" s="2">
        <f>(Table2[[#This Row],[Day High]]/Table2[[#This Row],[Close Price]])-1</f>
        <v>1.9018286115380478E-2</v>
      </c>
      <c r="AE644" s="2">
        <f>(Table2[[#This Row],[Close Price]]/Table2[[#This Row],[Current Week Low]])-1</f>
        <v>4.8918413571896746E-3</v>
      </c>
      <c r="AF644" s="2">
        <f>(Table2[[#This Row],[Current Week High]]/Table2[[#This Row],[Close Price]])-1</f>
        <v>1.9018286115380478E-2</v>
      </c>
      <c r="AG644" s="2">
        <f>(Table2[[#This Row],[Close Price]]/Table2[[#This Row],[Current Month Low]])-1</f>
        <v>6.4646575375837401E-3</v>
      </c>
      <c r="AH644" s="2">
        <f>(Table2[[#This Row],[Current Month High]]/Table2[[#This Row],[Close Price]])-1</f>
        <v>3.0775374859314253E-2</v>
      </c>
      <c r="AI644">
        <v>16.481707833621702</v>
      </c>
      <c r="AJ644">
        <v>9.1558784676354108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-7.0000000000000007E-2</v>
      </c>
      <c r="AM644" t="s">
        <v>10506</v>
      </c>
      <c r="AN644">
        <v>-0.52</v>
      </c>
      <c r="AO644" t="s">
        <v>10506</v>
      </c>
      <c r="AP644">
        <v>-3.0978678573839E-2</v>
      </c>
      <c r="AQ644">
        <f>(Table2[[#This Row],[Sharpe Ratio]]-AVERAGE(Table2[Sharpe Ratio]))/_xlfn.STDEV.P(Table2[Sharpe Ratio])</f>
        <v>-0.89963081514826859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-1.7404410554470473</v>
      </c>
      <c r="AS644">
        <f>_xlfn.RANK.AVG(Table2[[#This Row],[1Y Return vs Nifty Z-Score]],Table2[1Y Return vs Nifty Z-Score])</f>
        <v>610</v>
      </c>
      <c r="AT644">
        <f>_xlfn.RANK.AVG(Table2[[#This Row],[6M Return vs Nifty Z-Score]],Table2[6M Return vs Nifty Z-Score])</f>
        <v>589</v>
      </c>
      <c r="AU644">
        <f>_xlfn.RANK.AVG(Table2[[#This Row],[Sharpe Ratio Z-Score]],Table2[Sharpe Ratio Z-Score])</f>
        <v>595</v>
      </c>
      <c r="AV644">
        <f>(Table2[[#This Row],[Rank 1Y]]+Table2[[#This Row],[Rank 6M]]+Table2[[#This Row],[Rank Sharpe]])/3</f>
        <v>598</v>
      </c>
    </row>
    <row r="645" spans="1:48" x14ac:dyDescent="0.3">
      <c r="A645" t="s">
        <v>935</v>
      </c>
      <c r="B645" t="s">
        <v>936</v>
      </c>
      <c r="C645" t="s">
        <v>10475</v>
      </c>
      <c r="D645" t="s">
        <v>549</v>
      </c>
      <c r="E645">
        <v>15425.66594072</v>
      </c>
      <c r="F645">
        <v>1451.8</v>
      </c>
      <c r="G645">
        <v>-13.3425222968327</v>
      </c>
      <c r="H645">
        <f>(Table2[[#This Row],[1Y Return vs Nifty]]-AVERAGE(Table2[1Y Return vs Nifty]))/_xlfn.STDEV.P(Table2[1Y Return vs Nifty])</f>
        <v>-0.71574167124990917</v>
      </c>
      <c r="I645">
        <v>-3.0757860201739402</v>
      </c>
      <c r="J645">
        <f>(Table2[[#This Row],[1M Return vs Nifty]]-AVERAGE(Table2[1M Return vs Nifty]))/_xlfn.STDEV.P(Table2[1M Return vs Nifty])</f>
        <v>-3.7746864200489318E-2</v>
      </c>
      <c r="K645">
        <v>-13.139541716070299</v>
      </c>
      <c r="L645">
        <f>(Table2[[#This Row],[6M Return vs Nifty]]-AVERAGE(Table2[6M Return vs Nifty]))/_xlfn.STDEV.P(Table2[6M Return vs Nifty])</f>
        <v>-0.71066459541285598</v>
      </c>
      <c r="M645">
        <v>-1.6372116400490999</v>
      </c>
      <c r="N645">
        <f>(Table2[[#This Row],[1W Return vs Nifty]]-AVERAGE(Table2[1W Return vs Nifty]))/_xlfn.STDEV.P(Table2[1W Return vs Nifty])</f>
        <v>0.2428791564996064</v>
      </c>
      <c r="O645">
        <v>1460.69</v>
      </c>
      <c r="P645">
        <v>1418.94509622034</v>
      </c>
      <c r="Q645">
        <v>1401.4430615768299</v>
      </c>
      <c r="R645">
        <v>41.542788068962203</v>
      </c>
      <c r="S645" s="2">
        <f>(Table2[[#This Row],[Close Price]]-Table2[[#This Row],[20D EMA]])/Table2[[#This Row],[20D EMA]]</f>
        <v>-6.0861647577515419E-3</v>
      </c>
      <c r="T645" s="2">
        <f>(Table2[[#This Row],[Close Price]]-Table2[[#This Row],[50D EMA]])/Table2[[#This Row],[50D EMA]]</f>
        <v>2.3154457397383386E-2</v>
      </c>
      <c r="U645" s="2">
        <f>(Table2[[#This Row],[Close Price]]-Table2[[#This Row],[200D EMA]])/Table2[[#This Row],[200D EMA]]</f>
        <v>3.5932204314109685E-2</v>
      </c>
      <c r="V645">
        <v>0.86444182399858105</v>
      </c>
      <c r="W645">
        <v>1424</v>
      </c>
      <c r="X645">
        <v>1479.15</v>
      </c>
      <c r="Y645">
        <v>1424</v>
      </c>
      <c r="Z645">
        <v>1479.15</v>
      </c>
      <c r="AA645">
        <v>1424</v>
      </c>
      <c r="AB645">
        <v>1550</v>
      </c>
      <c r="AC645" s="2">
        <f>(Table2[[#This Row],[Close Price]]/Table2[[#This Row],[Day Low]])-1</f>
        <v>1.952247191011236E-2</v>
      </c>
      <c r="AD645" s="2">
        <f>(Table2[[#This Row],[Day High]]/Table2[[#This Row],[Close Price]])-1</f>
        <v>1.8838683014189339E-2</v>
      </c>
      <c r="AE645" s="2">
        <f>(Table2[[#This Row],[Close Price]]/Table2[[#This Row],[Current Week Low]])-1</f>
        <v>1.952247191011236E-2</v>
      </c>
      <c r="AF645" s="2">
        <f>(Table2[[#This Row],[Current Week High]]/Table2[[#This Row],[Close Price]])-1</f>
        <v>1.8838683014189339E-2</v>
      </c>
      <c r="AG645" s="2">
        <f>(Table2[[#This Row],[Close Price]]/Table2[[#This Row],[Current Month Low]])-1</f>
        <v>1.952247191011236E-2</v>
      </c>
      <c r="AH645" s="2">
        <f>(Table2[[#This Row],[Current Month High]]/Table2[[#This Row],[Close Price]])-1</f>
        <v>6.7640170822427459E-2</v>
      </c>
      <c r="AI645">
        <v>11.7233778757404</v>
      </c>
      <c r="AJ645">
        <v>16.798069187449698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7.0000000000000007E-2</v>
      </c>
      <c r="AM645" t="s">
        <v>10507</v>
      </c>
      <c r="AN645">
        <v>-3.08</v>
      </c>
      <c r="AO645" t="s">
        <v>10506</v>
      </c>
      <c r="AP645">
        <v>-6.7499561888292994E-2</v>
      </c>
      <c r="AQ645">
        <f>(Table2[[#This Row],[Sharpe Ratio]]-AVERAGE(Table2[Sharpe Ratio]))/_xlfn.STDEV.P(Table2[Sharpe Ratio])</f>
        <v>-1.3153809318806988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-2.5366549062443466</v>
      </c>
      <c r="AS645">
        <f>_xlfn.RANK.AVG(Table2[[#This Row],[1Y Return vs Nifty Z-Score]],Table2[1Y Return vs Nifty Z-Score])</f>
        <v>579</v>
      </c>
      <c r="AT645">
        <f>_xlfn.RANK.AVG(Table2[[#This Row],[6M Return vs Nifty Z-Score]],Table2[6M Return vs Nifty Z-Score])</f>
        <v>556</v>
      </c>
      <c r="AU645">
        <f>_xlfn.RANK.AVG(Table2[[#This Row],[Sharpe Ratio Z-Score]],Table2[Sharpe Ratio Z-Score])</f>
        <v>660</v>
      </c>
      <c r="AV645">
        <f>(Table2[[#This Row],[Rank 1Y]]+Table2[[#This Row],[Rank 6M]]+Table2[[#This Row],[Rank Sharpe]])/3</f>
        <v>598.33333333333337</v>
      </c>
    </row>
    <row r="646" spans="1:48" x14ac:dyDescent="0.3">
      <c r="A646" t="s">
        <v>1565</v>
      </c>
      <c r="B646" t="s">
        <v>1566</v>
      </c>
      <c r="C646" t="s">
        <v>10469</v>
      </c>
      <c r="D646" t="s">
        <v>268</v>
      </c>
      <c r="E646">
        <v>5816.33106219</v>
      </c>
      <c r="F646">
        <v>1890.9</v>
      </c>
      <c r="G646">
        <v>-34.773223896603298</v>
      </c>
      <c r="H646">
        <f>(Table2[[#This Row],[1Y Return vs Nifty]]-AVERAGE(Table2[1Y Return vs Nifty]))/_xlfn.STDEV.P(Table2[1Y Return vs Nifty])</f>
        <v>-1.0080246596045208</v>
      </c>
      <c r="I646">
        <v>-3.2897992008884702</v>
      </c>
      <c r="J646">
        <f>(Table2[[#This Row],[1M Return vs Nifty]]-AVERAGE(Table2[1M Return vs Nifty]))/_xlfn.STDEV.P(Table2[1M Return vs Nifty])</f>
        <v>-6.0837821938821882E-2</v>
      </c>
      <c r="K646">
        <v>-24.4089594317247</v>
      </c>
      <c r="L646">
        <f>(Table2[[#This Row],[6M Return vs Nifty]]-AVERAGE(Table2[6M Return vs Nifty]))/_xlfn.STDEV.P(Table2[6M Return vs Nifty])</f>
        <v>-1.0827839515967232</v>
      </c>
      <c r="M646">
        <v>-4.0179225626333404</v>
      </c>
      <c r="N646">
        <f>(Table2[[#This Row],[1W Return vs Nifty]]-AVERAGE(Table2[1W Return vs Nifty]))/_xlfn.STDEV.P(Table2[1W Return vs Nifty])</f>
        <v>-0.35691176046186018</v>
      </c>
      <c r="O646">
        <v>1922.4</v>
      </c>
      <c r="P646">
        <v>1900.1579368755999</v>
      </c>
      <c r="Q646">
        <v>1969.4739688212201</v>
      </c>
      <c r="R646">
        <v>39.680512040511204</v>
      </c>
      <c r="S646" s="2">
        <f>(Table2[[#This Row],[Close Price]]-Table2[[#This Row],[20D EMA]])/Table2[[#This Row],[20D EMA]]</f>
        <v>-1.6385767790262171E-2</v>
      </c>
      <c r="T646" s="2">
        <f>(Table2[[#This Row],[Close Price]]-Table2[[#This Row],[50D EMA]])/Table2[[#This Row],[50D EMA]]</f>
        <v>-4.8721933561073003E-3</v>
      </c>
      <c r="U646" s="2">
        <f>(Table2[[#This Row],[Close Price]]-Table2[[#This Row],[200D EMA]])/Table2[[#This Row],[200D EMA]]</f>
        <v>-3.9895916404647118E-2</v>
      </c>
      <c r="V646">
        <v>0.77335080474548301</v>
      </c>
      <c r="W646">
        <v>1852.15</v>
      </c>
      <c r="X646">
        <v>1906.65</v>
      </c>
      <c r="Y646">
        <v>1852.15</v>
      </c>
      <c r="Z646">
        <v>1906.65</v>
      </c>
      <c r="AA646">
        <v>1840</v>
      </c>
      <c r="AB646">
        <v>2075.65</v>
      </c>
      <c r="AC646" s="2">
        <f>(Table2[[#This Row],[Close Price]]/Table2[[#This Row],[Day Low]])-1</f>
        <v>2.0921631617309533E-2</v>
      </c>
      <c r="AD646" s="2">
        <f>(Table2[[#This Row],[Day High]]/Table2[[#This Row],[Close Price]])-1</f>
        <v>8.3293669681103744E-3</v>
      </c>
      <c r="AE646" s="2">
        <f>(Table2[[#This Row],[Close Price]]/Table2[[#This Row],[Current Week Low]])-1</f>
        <v>2.0921631617309533E-2</v>
      </c>
      <c r="AF646" s="2">
        <f>(Table2[[#This Row],[Current Week High]]/Table2[[#This Row],[Close Price]])-1</f>
        <v>8.3293669681103744E-3</v>
      </c>
      <c r="AG646" s="2">
        <f>(Table2[[#This Row],[Close Price]]/Table2[[#This Row],[Current Month Low]])-1</f>
        <v>2.7663043478260985E-2</v>
      </c>
      <c r="AH646" s="2">
        <f>(Table2[[#This Row],[Current Month High]]/Table2[[#This Row],[Close Price]])-1</f>
        <v>9.7704796657676285E-2</v>
      </c>
      <c r="AI646">
        <v>54.442329049658802</v>
      </c>
      <c r="AJ646">
        <v>18.181249999999999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-0.05</v>
      </c>
      <c r="AM646" t="s">
        <v>10506</v>
      </c>
      <c r="AN646">
        <v>-1.8</v>
      </c>
      <c r="AO646" t="s">
        <v>10506</v>
      </c>
      <c r="AP646">
        <v>6.9259691663610002E-3</v>
      </c>
      <c r="AQ646">
        <f>(Table2[[#This Row],[Sharpe Ratio]]-AVERAGE(Table2[Sharpe Ratio]))/_xlfn.STDEV.P(Table2[Sharpe Ratio])</f>
        <v>-0.46812806131282508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683</v>
      </c>
      <c r="AT646">
        <f>_xlfn.RANK.AVG(Table2[[#This Row],[6M Return vs Nifty Z-Score]],Table2[6M Return vs Nifty Z-Score])</f>
        <v>654</v>
      </c>
      <c r="AU646">
        <f>_xlfn.RANK.AVG(Table2[[#This Row],[Sharpe Ratio Z-Score]],Table2[Sharpe Ratio Z-Score])</f>
        <v>460</v>
      </c>
      <c r="AV646">
        <f>(Table2[[#This Row],[Rank 1Y]]+Table2[[#This Row],[Rank 6M]]+Table2[[#This Row],[Rank Sharpe]])/3</f>
        <v>599</v>
      </c>
    </row>
    <row r="647" spans="1:48" x14ac:dyDescent="0.3">
      <c r="A647" t="s">
        <v>187</v>
      </c>
      <c r="B647" t="s">
        <v>188</v>
      </c>
      <c r="C647" t="s">
        <v>10461</v>
      </c>
      <c r="D647" t="s">
        <v>37</v>
      </c>
      <c r="E647">
        <v>137103.42357777999</v>
      </c>
      <c r="F647">
        <v>637.4</v>
      </c>
      <c r="G647">
        <v>-26.540284342274301</v>
      </c>
      <c r="H647">
        <f>(Table2[[#This Row],[1Y Return vs Nifty]]-AVERAGE(Table2[1Y Return vs Nifty]))/_xlfn.STDEV.P(Table2[1Y Return vs Nifty])</f>
        <v>-0.89573957343133082</v>
      </c>
      <c r="I647">
        <v>5.3481318335942802</v>
      </c>
      <c r="J647">
        <f>(Table2[[#This Row],[1M Return vs Nifty]]-AVERAGE(Table2[1M Return vs Nifty]))/_xlfn.STDEV.P(Table2[1M Return vs Nifty])</f>
        <v>0.87115197325948235</v>
      </c>
      <c r="K647">
        <v>-4.8735877222288098</v>
      </c>
      <c r="L647">
        <f>(Table2[[#This Row],[6M Return vs Nifty]]-AVERAGE(Table2[6M Return vs Nifty]))/_xlfn.STDEV.P(Table2[6M Return vs Nifty])</f>
        <v>-0.43772045969580076</v>
      </c>
      <c r="M647">
        <v>0.68593344335150197</v>
      </c>
      <c r="N647">
        <f>(Table2[[#This Row],[1W Return vs Nifty]]-AVERAGE(Table2[1W Return vs Nifty]))/_xlfn.STDEV.P(Table2[1W Return vs Nifty])</f>
        <v>0.82816706633741444</v>
      </c>
      <c r="O647">
        <v>619.39</v>
      </c>
      <c r="P647">
        <v>601.43762818861796</v>
      </c>
      <c r="Q647">
        <v>602.71433418605795</v>
      </c>
      <c r="R647">
        <v>64.608935361939004</v>
      </c>
      <c r="S647" s="2">
        <f>(Table2[[#This Row],[Close Price]]-Table2[[#This Row],[20D EMA]])/Table2[[#This Row],[20D EMA]]</f>
        <v>2.9076995108090205E-2</v>
      </c>
      <c r="T647" s="2">
        <f>(Table2[[#This Row],[Close Price]]-Table2[[#This Row],[50D EMA]])/Table2[[#This Row],[50D EMA]]</f>
        <v>5.979401707819948E-2</v>
      </c>
      <c r="U647" s="2">
        <f>(Table2[[#This Row],[Close Price]]-Table2[[#This Row],[200D EMA]])/Table2[[#This Row],[200D EMA]]</f>
        <v>5.7549097219968481E-2</v>
      </c>
      <c r="V647">
        <v>0.86767566853063205</v>
      </c>
      <c r="W647">
        <v>628.95000000000005</v>
      </c>
      <c r="X647">
        <v>641</v>
      </c>
      <c r="Y647">
        <v>628.95000000000005</v>
      </c>
      <c r="Z647">
        <v>641</v>
      </c>
      <c r="AA647">
        <v>586.5</v>
      </c>
      <c r="AB647">
        <v>655</v>
      </c>
      <c r="AC647" s="2">
        <f>(Table2[[#This Row],[Close Price]]/Table2[[#This Row],[Day Low]])-1</f>
        <v>1.3435090229747981E-2</v>
      </c>
      <c r="AD647" s="2">
        <f>(Table2[[#This Row],[Day High]]/Table2[[#This Row],[Close Price]])-1</f>
        <v>5.6479447756512258E-3</v>
      </c>
      <c r="AE647" s="2">
        <f>(Table2[[#This Row],[Close Price]]/Table2[[#This Row],[Current Week Low]])-1</f>
        <v>1.3435090229747981E-2</v>
      </c>
      <c r="AF647" s="2">
        <f>(Table2[[#This Row],[Current Week High]]/Table2[[#This Row],[Close Price]])-1</f>
        <v>5.6479447756512258E-3</v>
      </c>
      <c r="AG647" s="2">
        <f>(Table2[[#This Row],[Close Price]]/Table2[[#This Row],[Current Month Low]])-1</f>
        <v>8.6786018755328209E-2</v>
      </c>
      <c r="AH647" s="2">
        <f>(Table2[[#This Row],[Current Month High]]/Table2[[#This Row],[Close Price]])-1</f>
        <v>2.7612174458738759E-2</v>
      </c>
      <c r="AI647">
        <v>11.4841543771572</v>
      </c>
      <c r="AJ647">
        <v>24.638247946812601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0.02</v>
      </c>
      <c r="AM647" t="s">
        <v>10507</v>
      </c>
      <c r="AN647">
        <v>6.92</v>
      </c>
      <c r="AO647" t="s">
        <v>10507</v>
      </c>
      <c r="AP647">
        <v>-8.2816585764290004E-2</v>
      </c>
      <c r="AQ647">
        <f>(Table2[[#This Row],[Sharpe Ratio]]-AVERAGE(Table2[Sharpe Ratio]))/_xlfn.STDEV.P(Table2[Sharpe Ratio])</f>
        <v>-1.4897484138938974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643</v>
      </c>
      <c r="AT647">
        <f>_xlfn.RANK.AVG(Table2[[#This Row],[6M Return vs Nifty Z-Score]],Table2[6M Return vs Nifty Z-Score])</f>
        <v>469</v>
      </c>
      <c r="AU647">
        <f>_xlfn.RANK.AVG(Table2[[#This Row],[Sharpe Ratio Z-Score]],Table2[Sharpe Ratio Z-Score])</f>
        <v>687</v>
      </c>
      <c r="AV647">
        <f>(Table2[[#This Row],[Rank 1Y]]+Table2[[#This Row],[Rank 6M]]+Table2[[#This Row],[Rank Sharpe]])/3</f>
        <v>599.66666666666663</v>
      </c>
    </row>
    <row r="648" spans="1:48" x14ac:dyDescent="0.3">
      <c r="A648" t="s">
        <v>1054</v>
      </c>
      <c r="B648" t="s">
        <v>1055</v>
      </c>
      <c r="C648" t="s">
        <v>10475</v>
      </c>
      <c r="D648" t="s">
        <v>549</v>
      </c>
      <c r="E648">
        <v>11815.531335219999</v>
      </c>
      <c r="F648">
        <v>891.4</v>
      </c>
      <c r="G648">
        <v>-40.295544382925897</v>
      </c>
      <c r="H648">
        <f>(Table2[[#This Row],[1Y Return vs Nifty]]-AVERAGE(Table2[1Y Return vs Nifty]))/_xlfn.STDEV.P(Table2[1Y Return vs Nifty])</f>
        <v>-1.0833409215047629</v>
      </c>
      <c r="I648">
        <v>-3.2462212192370901</v>
      </c>
      <c r="J648">
        <f>(Table2[[#This Row],[1M Return vs Nifty]]-AVERAGE(Table2[1M Return vs Nifty]))/_xlfn.STDEV.P(Table2[1M Return vs Nifty])</f>
        <v>-5.6135974467211767E-2</v>
      </c>
      <c r="K648">
        <v>-8.9189391814298098</v>
      </c>
      <c r="L648">
        <f>(Table2[[#This Row],[6M Return vs Nifty]]-AVERAGE(Table2[6M Return vs Nifty]))/_xlfn.STDEV.P(Table2[6M Return vs Nifty])</f>
        <v>-0.57129910754769919</v>
      </c>
      <c r="M648">
        <v>-0.80720079892142305</v>
      </c>
      <c r="N648">
        <f>(Table2[[#This Row],[1W Return vs Nifty]]-AVERAGE(Table2[1W Return vs Nifty]))/_xlfn.STDEV.P(Table2[1W Return vs Nifty])</f>
        <v>0.45199020764206688</v>
      </c>
      <c r="O648">
        <v>888.77</v>
      </c>
      <c r="P648">
        <v>869.49149813357303</v>
      </c>
      <c r="Q648">
        <v>871.14968579189497</v>
      </c>
      <c r="R648">
        <v>49.773392400676997</v>
      </c>
      <c r="S648" s="2">
        <f>(Table2[[#This Row],[Close Price]]-Table2[[#This Row],[20D EMA]])/Table2[[#This Row],[20D EMA]]</f>
        <v>2.9591457857488387E-3</v>
      </c>
      <c r="T648" s="2">
        <f>(Table2[[#This Row],[Close Price]]-Table2[[#This Row],[50D EMA]])/Table2[[#This Row],[50D EMA]]</f>
        <v>2.5196913268795779E-2</v>
      </c>
      <c r="U648" s="2">
        <f>(Table2[[#This Row],[Close Price]]-Table2[[#This Row],[200D EMA]])/Table2[[#This Row],[200D EMA]]</f>
        <v>2.3245504806326152E-2</v>
      </c>
      <c r="V648">
        <v>0.75226122566416398</v>
      </c>
      <c r="W648">
        <v>869.6</v>
      </c>
      <c r="X648">
        <v>898.95</v>
      </c>
      <c r="Y648">
        <v>869.6</v>
      </c>
      <c r="Z648">
        <v>898.95</v>
      </c>
      <c r="AA648">
        <v>859</v>
      </c>
      <c r="AB648">
        <v>938.4</v>
      </c>
      <c r="AC648" s="2">
        <f>(Table2[[#This Row],[Close Price]]/Table2[[#This Row],[Day Low]])-1</f>
        <v>2.5068997240110358E-2</v>
      </c>
      <c r="AD648" s="2">
        <f>(Table2[[#This Row],[Day High]]/Table2[[#This Row],[Close Price]])-1</f>
        <v>8.4698227507291612E-3</v>
      </c>
      <c r="AE648" s="2">
        <f>(Table2[[#This Row],[Close Price]]/Table2[[#This Row],[Current Week Low]])-1</f>
        <v>2.5068997240110358E-2</v>
      </c>
      <c r="AF648" s="2">
        <f>(Table2[[#This Row],[Current Week High]]/Table2[[#This Row],[Close Price]])-1</f>
        <v>8.4698227507291612E-3</v>
      </c>
      <c r="AG648" s="2">
        <f>(Table2[[#This Row],[Close Price]]/Table2[[#This Row],[Current Month Low]])-1</f>
        <v>3.7718277066356221E-2</v>
      </c>
      <c r="AH648" s="2">
        <f>(Table2[[#This Row],[Current Month High]]/Table2[[#This Row],[Close Price]])-1</f>
        <v>5.2726048911824197E-2</v>
      </c>
      <c r="AI648">
        <v>24.382993044648799</v>
      </c>
      <c r="AJ648">
        <v>17.050751756286498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0.03</v>
      </c>
      <c r="AM648" t="s">
        <v>10507</v>
      </c>
      <c r="AN648">
        <v>-3.21</v>
      </c>
      <c r="AO648" t="s">
        <v>10506</v>
      </c>
      <c r="AP648">
        <v>-2.9352820707766E-2</v>
      </c>
      <c r="AQ648">
        <f>(Table2[[#This Row],[Sharpe Ratio]]-AVERAGE(Table2[Sharpe Ratio]))/_xlfn.STDEV.P(Table2[Sharpe Ratio])</f>
        <v>-0.88112221031004256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700</v>
      </c>
      <c r="AT648">
        <f>_xlfn.RANK.AVG(Table2[[#This Row],[6M Return vs Nifty Z-Score]],Table2[6M Return vs Nifty Z-Score])</f>
        <v>514</v>
      </c>
      <c r="AU648">
        <f>_xlfn.RANK.AVG(Table2[[#This Row],[Sharpe Ratio Z-Score]],Table2[Sharpe Ratio Z-Score])</f>
        <v>587</v>
      </c>
      <c r="AV648">
        <f>(Table2[[#This Row],[Rank 1Y]]+Table2[[#This Row],[Rank 6M]]+Table2[[#This Row],[Rank Sharpe]])/3</f>
        <v>600.33333333333337</v>
      </c>
    </row>
    <row r="649" spans="1:48" x14ac:dyDescent="0.3">
      <c r="A649" t="s">
        <v>1339</v>
      </c>
      <c r="B649" t="s">
        <v>1340</v>
      </c>
      <c r="C649" t="s">
        <v>10463</v>
      </c>
      <c r="D649" t="s">
        <v>222</v>
      </c>
      <c r="E649">
        <v>7915.5350976</v>
      </c>
      <c r="F649">
        <v>592.79999999999995</v>
      </c>
      <c r="G649">
        <v>-28.8464052447863</v>
      </c>
      <c r="H649">
        <f>(Table2[[#This Row],[1Y Return vs Nifty]]-AVERAGE(Table2[1Y Return vs Nifty]))/_xlfn.STDEV.P(Table2[1Y Return vs Nifty])</f>
        <v>-0.92719164259272768</v>
      </c>
      <c r="I649">
        <v>-5.85646586755513</v>
      </c>
      <c r="J649">
        <f>(Table2[[#This Row],[1M Return vs Nifty]]-AVERAGE(Table2[1M Return vs Nifty]))/_xlfn.STDEV.P(Table2[1M Return vs Nifty])</f>
        <v>-0.33776838916141799</v>
      </c>
      <c r="K649">
        <v>-20.034322344128601</v>
      </c>
      <c r="L649">
        <f>(Table2[[#This Row],[6M Return vs Nifty]]-AVERAGE(Table2[6M Return vs Nifty]))/_xlfn.STDEV.P(Table2[6M Return vs Nifty])</f>
        <v>-0.93833219928364486</v>
      </c>
      <c r="M649">
        <v>-2.6106990644415502</v>
      </c>
      <c r="N649">
        <f>(Table2[[#This Row],[1W Return vs Nifty]]-AVERAGE(Table2[1W Return vs Nifty]))/_xlfn.STDEV.P(Table2[1W Return vs Nifty])</f>
        <v>-2.3790600221197736E-3</v>
      </c>
      <c r="O649">
        <v>596.08000000000004</v>
      </c>
      <c r="P649">
        <v>593.27399653095699</v>
      </c>
      <c r="Q649">
        <v>602.37666667563894</v>
      </c>
      <c r="R649">
        <v>45.345120697418103</v>
      </c>
      <c r="S649" s="2">
        <f>(Table2[[#This Row],[Close Price]]-Table2[[#This Row],[20D EMA]])/Table2[[#This Row],[20D EMA]]</f>
        <v>-5.5026170983762017E-3</v>
      </c>
      <c r="T649" s="2">
        <f>(Table2[[#This Row],[Close Price]]-Table2[[#This Row],[50D EMA]])/Table2[[#This Row],[50D EMA]]</f>
        <v>-7.9895045750973657E-4</v>
      </c>
      <c r="U649" s="2">
        <f>(Table2[[#This Row],[Close Price]]-Table2[[#This Row],[200D EMA]])/Table2[[#This Row],[200D EMA]]</f>
        <v>-1.5898136839346943E-2</v>
      </c>
      <c r="V649">
        <v>1.2972585175481099</v>
      </c>
      <c r="W649">
        <v>583.29999999999995</v>
      </c>
      <c r="X649">
        <v>595.75</v>
      </c>
      <c r="Y649">
        <v>583.29999999999995</v>
      </c>
      <c r="Z649">
        <v>595.75</v>
      </c>
      <c r="AA649">
        <v>583.29999999999995</v>
      </c>
      <c r="AB649">
        <v>615</v>
      </c>
      <c r="AC649" s="2">
        <f>(Table2[[#This Row],[Close Price]]/Table2[[#This Row],[Day Low]])-1</f>
        <v>1.6286644951140072E-2</v>
      </c>
      <c r="AD649" s="2">
        <f>(Table2[[#This Row],[Day High]]/Table2[[#This Row],[Close Price]])-1</f>
        <v>4.9763832658569207E-3</v>
      </c>
      <c r="AE649" s="2">
        <f>(Table2[[#This Row],[Close Price]]/Table2[[#This Row],[Current Week Low]])-1</f>
        <v>1.6286644951140072E-2</v>
      </c>
      <c r="AF649" s="2">
        <f>(Table2[[#This Row],[Current Week High]]/Table2[[#This Row],[Close Price]])-1</f>
        <v>4.9763832658569207E-3</v>
      </c>
      <c r="AG649" s="2">
        <f>(Table2[[#This Row],[Close Price]]/Table2[[#This Row],[Current Month Low]])-1</f>
        <v>1.6286644951140072E-2</v>
      </c>
      <c r="AH649" s="2">
        <f>(Table2[[#This Row],[Current Month High]]/Table2[[#This Row],[Close Price]])-1</f>
        <v>3.7449392712550766E-2</v>
      </c>
      <c r="AI649">
        <v>16.143724696356202</v>
      </c>
      <c r="AJ649">
        <v>7.4691805656272399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-0.09</v>
      </c>
      <c r="AM649" t="s">
        <v>10506</v>
      </c>
      <c r="AN649">
        <v>0.69</v>
      </c>
      <c r="AO649" t="s">
        <v>10507</v>
      </c>
      <c r="AP649">
        <v>-3.21089710495E-3</v>
      </c>
      <c r="AQ649">
        <f>(Table2[[#This Row],[Sharpe Ratio]]-AVERAGE(Table2[Sharpe Ratio]))/_xlfn.STDEV.P(Table2[Sharpe Ratio])</f>
        <v>-0.58352514246531284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654</v>
      </c>
      <c r="AT649">
        <f>_xlfn.RANK.AVG(Table2[[#This Row],[6M Return vs Nifty Z-Score]],Table2[6M Return vs Nifty Z-Score])</f>
        <v>616</v>
      </c>
      <c r="AU649">
        <f>_xlfn.RANK.AVG(Table2[[#This Row],[Sharpe Ratio Z-Score]],Table2[Sharpe Ratio Z-Score])</f>
        <v>532</v>
      </c>
      <c r="AV649">
        <f>(Table2[[#This Row],[Rank 1Y]]+Table2[[#This Row],[Rank 6M]]+Table2[[#This Row],[Rank Sharpe]])/3</f>
        <v>600.66666666666663</v>
      </c>
    </row>
    <row r="650" spans="1:48" x14ac:dyDescent="0.3">
      <c r="A650" t="s">
        <v>745</v>
      </c>
      <c r="B650" t="s">
        <v>746</v>
      </c>
      <c r="C650" t="s">
        <v>10461</v>
      </c>
      <c r="D650" t="s">
        <v>414</v>
      </c>
      <c r="E650">
        <v>21094.149498629999</v>
      </c>
      <c r="F650">
        <v>940.15</v>
      </c>
      <c r="G650">
        <v>-29.336596556692701</v>
      </c>
      <c r="H650">
        <f>(Table2[[#This Row],[1Y Return vs Nifty]]-AVERAGE(Table2[1Y Return vs Nifty]))/_xlfn.STDEV.P(Table2[1Y Return vs Nifty])</f>
        <v>-0.93387712513945886</v>
      </c>
      <c r="I650">
        <v>0.87802782124318002</v>
      </c>
      <c r="J650">
        <f>(Table2[[#This Row],[1M Return vs Nifty]]-AVERAGE(Table2[1M Return vs Nifty]))/_xlfn.STDEV.P(Table2[1M Return vs Nifty])</f>
        <v>0.38884998377205526</v>
      </c>
      <c r="K650">
        <v>-3.5808006429221799</v>
      </c>
      <c r="L650">
        <f>(Table2[[#This Row],[6M Return vs Nifty]]-AVERAGE(Table2[6M Return vs Nifty]))/_xlfn.STDEV.P(Table2[6M Return vs Nifty])</f>
        <v>-0.39503226517035095</v>
      </c>
      <c r="M650">
        <v>-1.2113861870053599</v>
      </c>
      <c r="N650">
        <f>(Table2[[#This Row],[1W Return vs Nifty]]-AVERAGE(Table2[1W Return vs Nifty]))/_xlfn.STDEV.P(Table2[1W Return vs Nifty])</f>
        <v>0.3501606565438854</v>
      </c>
      <c r="O650">
        <v>925.13</v>
      </c>
      <c r="P650">
        <v>896.68342955272897</v>
      </c>
      <c r="Q650">
        <v>905.50928484818598</v>
      </c>
      <c r="R650">
        <v>52.733789423777097</v>
      </c>
      <c r="S650" s="2">
        <f>(Table2[[#This Row],[Close Price]]-Table2[[#This Row],[20D EMA]])/Table2[[#This Row],[20D EMA]]</f>
        <v>1.6235556084009794E-2</v>
      </c>
      <c r="T650" s="2">
        <f>(Table2[[#This Row],[Close Price]]-Table2[[#This Row],[50D EMA]])/Table2[[#This Row],[50D EMA]]</f>
        <v>4.8474822902607219E-2</v>
      </c>
      <c r="U650" s="2">
        <f>(Table2[[#This Row],[Close Price]]-Table2[[#This Row],[200D EMA]])/Table2[[#This Row],[200D EMA]]</f>
        <v>3.8255505196306973E-2</v>
      </c>
      <c r="V650">
        <v>0.97329236416324505</v>
      </c>
      <c r="W650">
        <v>908.6</v>
      </c>
      <c r="X650">
        <v>954.25</v>
      </c>
      <c r="Y650">
        <v>908.6</v>
      </c>
      <c r="Z650">
        <v>954.25</v>
      </c>
      <c r="AA650">
        <v>902.55</v>
      </c>
      <c r="AB650">
        <v>988.9</v>
      </c>
      <c r="AC650" s="2">
        <f>(Table2[[#This Row],[Close Price]]/Table2[[#This Row],[Day Low]])-1</f>
        <v>3.4723750825445654E-2</v>
      </c>
      <c r="AD650" s="2">
        <f>(Table2[[#This Row],[Day High]]/Table2[[#This Row],[Close Price]])-1</f>
        <v>1.4997606764878046E-2</v>
      </c>
      <c r="AE650" s="2">
        <f>(Table2[[#This Row],[Close Price]]/Table2[[#This Row],[Current Week Low]])-1</f>
        <v>3.4723750825445654E-2</v>
      </c>
      <c r="AF650" s="2">
        <f>(Table2[[#This Row],[Current Week High]]/Table2[[#This Row],[Close Price]])-1</f>
        <v>1.4997606764878046E-2</v>
      </c>
      <c r="AG650" s="2">
        <f>(Table2[[#This Row],[Close Price]]/Table2[[#This Row],[Current Month Low]])-1</f>
        <v>4.1659741842557274E-2</v>
      </c>
      <c r="AH650" s="2">
        <f>(Table2[[#This Row],[Current Month High]]/Table2[[#This Row],[Close Price]])-1</f>
        <v>5.185342764452483E-2</v>
      </c>
      <c r="AI650">
        <v>21.2519278838483</v>
      </c>
      <c r="AJ650">
        <v>27.633722508824299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-0.08</v>
      </c>
      <c r="AM650" t="s">
        <v>10506</v>
      </c>
      <c r="AN650">
        <v>-0.37</v>
      </c>
      <c r="AO650" t="s">
        <v>10506</v>
      </c>
      <c r="AP650">
        <v>-8.6378241976274001E-2</v>
      </c>
      <c r="AQ650">
        <f>(Table2[[#This Row],[Sharpe Ratio]]-AVERAGE(Table2[Sharpe Ratio]))/_xlfn.STDEV.P(Table2[Sharpe Ratio])</f>
        <v>-1.5302939552802717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659</v>
      </c>
      <c r="AT650">
        <f>_xlfn.RANK.AVG(Table2[[#This Row],[6M Return vs Nifty Z-Score]],Table2[6M Return vs Nifty Z-Score])</f>
        <v>454</v>
      </c>
      <c r="AU650">
        <f>_xlfn.RANK.AVG(Table2[[#This Row],[Sharpe Ratio Z-Score]],Table2[Sharpe Ratio Z-Score])</f>
        <v>691</v>
      </c>
      <c r="AV650">
        <f>(Table2[[#This Row],[Rank 1Y]]+Table2[[#This Row],[Rank 6M]]+Table2[[#This Row],[Rank Sharpe]])/3</f>
        <v>601.33333333333337</v>
      </c>
    </row>
    <row r="651" spans="1:48" x14ac:dyDescent="0.3">
      <c r="A651" t="s">
        <v>1268</v>
      </c>
      <c r="B651" t="s">
        <v>1269</v>
      </c>
      <c r="C651" t="s">
        <v>10461</v>
      </c>
      <c r="D651" t="s">
        <v>106</v>
      </c>
      <c r="E651">
        <v>8585.4817184650001</v>
      </c>
      <c r="F651">
        <v>80.05</v>
      </c>
      <c r="G651">
        <v>-37.306767577282798</v>
      </c>
      <c r="H651">
        <f>(Table2[[#This Row],[1Y Return vs Nifty]]-AVERAGE(Table2[1Y Return vs Nifty]))/_xlfn.STDEV.P(Table2[1Y Return vs Nifty])</f>
        <v>-1.0425784381949463</v>
      </c>
      <c r="I651">
        <v>-8.7758465339863196</v>
      </c>
      <c r="J651">
        <f>(Table2[[#This Row],[1M Return vs Nifty]]-AVERAGE(Table2[1M Return vs Nifty]))/_xlfn.STDEV.P(Table2[1M Return vs Nifty])</f>
        <v>-0.65275504262640716</v>
      </c>
      <c r="K651">
        <v>-19.495978182241402</v>
      </c>
      <c r="L651">
        <f>(Table2[[#This Row],[6M Return vs Nifty]]-AVERAGE(Table2[6M Return vs Nifty]))/_xlfn.STDEV.P(Table2[6M Return vs Nifty])</f>
        <v>-0.92055592299489464</v>
      </c>
      <c r="M651">
        <v>-1.28615677584149</v>
      </c>
      <c r="N651">
        <f>(Table2[[#This Row],[1W Return vs Nifty]]-AVERAGE(Table2[1W Return vs Nifty]))/_xlfn.STDEV.P(Table2[1W Return vs Nifty])</f>
        <v>0.33132312376561318</v>
      </c>
      <c r="O651">
        <v>82.46</v>
      </c>
      <c r="P651">
        <v>83.314612954111695</v>
      </c>
      <c r="Q651">
        <v>85.343335860257696</v>
      </c>
      <c r="R651">
        <v>21.291330540406999</v>
      </c>
      <c r="S651" s="2">
        <f>(Table2[[#This Row],[Close Price]]-Table2[[#This Row],[20D EMA]])/Table2[[#This Row],[20D EMA]]</f>
        <v>-2.92262915352898E-2</v>
      </c>
      <c r="T651" s="2">
        <f>(Table2[[#This Row],[Close Price]]-Table2[[#This Row],[50D EMA]])/Table2[[#This Row],[50D EMA]]</f>
        <v>-3.9184157956897579E-2</v>
      </c>
      <c r="U651" s="2">
        <f>(Table2[[#This Row],[Close Price]]-Table2[[#This Row],[200D EMA]])/Table2[[#This Row],[200D EMA]]</f>
        <v>-6.2024009337121259E-2</v>
      </c>
      <c r="V651">
        <v>0.49893777046082399</v>
      </c>
      <c r="W651">
        <v>78.709999999999994</v>
      </c>
      <c r="X651">
        <v>80.7</v>
      </c>
      <c r="Y651">
        <v>78.709999999999994</v>
      </c>
      <c r="Z651">
        <v>80.7</v>
      </c>
      <c r="AA651">
        <v>78.709999999999994</v>
      </c>
      <c r="AB651">
        <v>84.35</v>
      </c>
      <c r="AC651" s="2">
        <f>(Table2[[#This Row],[Close Price]]/Table2[[#This Row],[Day Low]])-1</f>
        <v>1.7024520391309972E-2</v>
      </c>
      <c r="AD651" s="2">
        <f>(Table2[[#This Row],[Day High]]/Table2[[#This Row],[Close Price]])-1</f>
        <v>8.1199250468457773E-3</v>
      </c>
      <c r="AE651" s="2">
        <f>(Table2[[#This Row],[Close Price]]/Table2[[#This Row],[Current Week Low]])-1</f>
        <v>1.7024520391309972E-2</v>
      </c>
      <c r="AF651" s="2">
        <f>(Table2[[#This Row],[Current Week High]]/Table2[[#This Row],[Close Price]])-1</f>
        <v>8.1199250468457773E-3</v>
      </c>
      <c r="AG651" s="2">
        <f>(Table2[[#This Row],[Close Price]]/Table2[[#This Row],[Current Month Low]])-1</f>
        <v>1.7024520391309972E-2</v>
      </c>
      <c r="AH651" s="2">
        <f>(Table2[[#This Row],[Current Month High]]/Table2[[#This Row],[Close Price]])-1</f>
        <v>5.3716427232979314E-2</v>
      </c>
      <c r="AI651">
        <v>22.423485321673901</v>
      </c>
      <c r="AJ651">
        <v>10.566298342541399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-0.16</v>
      </c>
      <c r="AM651" t="s">
        <v>10506</v>
      </c>
      <c r="AN651">
        <v>-4.28</v>
      </c>
      <c r="AO651" t="s">
        <v>10506</v>
      </c>
      <c r="AQ651">
        <f>(Table2[[#This Row],[Sharpe Ratio]]-AVERAGE(Table2[Sharpe Ratio]))/_xlfn.STDEV.P(Table2[Sharpe Ratio])</f>
        <v>-0.54697260799606973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688</v>
      </c>
      <c r="AT651">
        <f>_xlfn.RANK.AVG(Table2[[#This Row],[6M Return vs Nifty Z-Score]],Table2[6M Return vs Nifty Z-Score])</f>
        <v>612</v>
      </c>
      <c r="AU651">
        <f>_xlfn.RANK.AVG(Table2[[#This Row],[Sharpe Ratio Z-Score]],Table2[Sharpe Ratio Z-Score])</f>
        <v>504.5</v>
      </c>
      <c r="AV651">
        <f>(Table2[[#This Row],[Rank 1Y]]+Table2[[#This Row],[Rank 6M]]+Table2[[#This Row],[Rank Sharpe]])/3</f>
        <v>601.5</v>
      </c>
    </row>
    <row r="652" spans="1:48" x14ac:dyDescent="0.3">
      <c r="A652" t="s">
        <v>1146</v>
      </c>
      <c r="B652" t="s">
        <v>1147</v>
      </c>
      <c r="C652" t="s">
        <v>10461</v>
      </c>
      <c r="D652" t="s">
        <v>24</v>
      </c>
      <c r="E652">
        <v>10226.415209283001</v>
      </c>
      <c r="F652">
        <v>89.97</v>
      </c>
      <c r="G652">
        <v>-29.870119163387599</v>
      </c>
      <c r="H652">
        <f>(Table2[[#This Row],[1Y Return vs Nifty]]-AVERAGE(Table2[1Y Return vs Nifty]))/_xlfn.STDEV.P(Table2[1Y Return vs Nifty])</f>
        <v>-0.94115358228732926</v>
      </c>
      <c r="I652">
        <v>-17.420132792820201</v>
      </c>
      <c r="J652">
        <f>(Table2[[#This Row],[1M Return vs Nifty]]-AVERAGE(Table2[1M Return vs Nifty]))/_xlfn.STDEV.P(Table2[1M Return vs Nifty])</f>
        <v>-1.5854305349225239</v>
      </c>
      <c r="K652">
        <v>-30.388591277547398</v>
      </c>
      <c r="L652">
        <f>(Table2[[#This Row],[6M Return vs Nifty]]-AVERAGE(Table2[6M Return vs Nifty]))/_xlfn.STDEV.P(Table2[6M Return vs Nifty])</f>
        <v>-1.2802330841808449</v>
      </c>
      <c r="M652">
        <v>-2.7264469954708699</v>
      </c>
      <c r="N652">
        <f>(Table2[[#This Row],[1W Return vs Nifty]]-AVERAGE(Table2[1W Return vs Nifty]))/_xlfn.STDEV.P(Table2[1W Return vs Nifty])</f>
        <v>-3.1540331569153507E-2</v>
      </c>
      <c r="O652">
        <v>93.43</v>
      </c>
      <c r="P652">
        <v>95.459577359338795</v>
      </c>
      <c r="Q652">
        <v>95.115315706684399</v>
      </c>
      <c r="R652">
        <v>27.610218793194601</v>
      </c>
      <c r="S652" s="2">
        <f>(Table2[[#This Row],[Close Price]]-Table2[[#This Row],[20D EMA]])/Table2[[#This Row],[20D EMA]]</f>
        <v>-3.703307288879383E-2</v>
      </c>
      <c r="T652" s="2">
        <f>(Table2[[#This Row],[Close Price]]-Table2[[#This Row],[50D EMA]])/Table2[[#This Row],[50D EMA]]</f>
        <v>-5.750682656675047E-2</v>
      </c>
      <c r="U652" s="2">
        <f>(Table2[[#This Row],[Close Price]]-Table2[[#This Row],[200D EMA]])/Table2[[#This Row],[200D EMA]]</f>
        <v>-5.409555410141801E-2</v>
      </c>
      <c r="V652">
        <v>0.82199835920438302</v>
      </c>
      <c r="W652">
        <v>88.3</v>
      </c>
      <c r="X652">
        <v>90.33</v>
      </c>
      <c r="Y652">
        <v>88.3</v>
      </c>
      <c r="Z652">
        <v>90.33</v>
      </c>
      <c r="AA652">
        <v>88.3</v>
      </c>
      <c r="AB652">
        <v>98.89</v>
      </c>
      <c r="AC652" s="2">
        <f>(Table2[[#This Row],[Close Price]]/Table2[[#This Row],[Day Low]])-1</f>
        <v>1.8912797281993132E-2</v>
      </c>
      <c r="AD652" s="2">
        <f>(Table2[[#This Row],[Day High]]/Table2[[#This Row],[Close Price]])-1</f>
        <v>4.0013337779258862E-3</v>
      </c>
      <c r="AE652" s="2">
        <f>(Table2[[#This Row],[Close Price]]/Table2[[#This Row],[Current Week Low]])-1</f>
        <v>1.8912797281993132E-2</v>
      </c>
      <c r="AF652" s="2">
        <f>(Table2[[#This Row],[Current Week High]]/Table2[[#This Row],[Close Price]])-1</f>
        <v>4.0013337779258862E-3</v>
      </c>
      <c r="AG652" s="2">
        <f>(Table2[[#This Row],[Close Price]]/Table2[[#This Row],[Current Month Low]])-1</f>
        <v>1.8912797281993132E-2</v>
      </c>
      <c r="AH652" s="2">
        <f>(Table2[[#This Row],[Current Month High]]/Table2[[#This Row],[Close Price]])-1</f>
        <v>9.9144159164165746E-2</v>
      </c>
      <c r="AI652">
        <v>29.487606980104399</v>
      </c>
      <c r="AJ652">
        <v>9.5858708891595601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10506</v>
      </c>
      <c r="AN652">
        <v>-4.87</v>
      </c>
      <c r="AO652" t="s">
        <v>10506</v>
      </c>
      <c r="AP652">
        <v>1.0139182443429999E-2</v>
      </c>
      <c r="AQ652">
        <f>(Table2[[#This Row],[Sharpe Ratio]]-AVERAGE(Table2[Sharpe Ratio]))/_xlfn.STDEV.P(Table2[Sharpe Ratio])</f>
        <v>-0.43154915976969288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662</v>
      </c>
      <c r="AT652">
        <f>_xlfn.RANK.AVG(Table2[[#This Row],[6M Return vs Nifty Z-Score]],Table2[6M Return vs Nifty Z-Score])</f>
        <v>693</v>
      </c>
      <c r="AU652">
        <f>_xlfn.RANK.AVG(Table2[[#This Row],[Sharpe Ratio Z-Score]],Table2[Sharpe Ratio Z-Score])</f>
        <v>450</v>
      </c>
      <c r="AV652">
        <f>(Table2[[#This Row],[Rank 1Y]]+Table2[[#This Row],[Rank 6M]]+Table2[[#This Row],[Rank Sharpe]])/3</f>
        <v>601.66666666666663</v>
      </c>
    </row>
    <row r="653" spans="1:48" x14ac:dyDescent="0.3">
      <c r="A653" t="s">
        <v>1965</v>
      </c>
      <c r="B653" t="s">
        <v>1966</v>
      </c>
      <c r="C653" t="s">
        <v>10463</v>
      </c>
      <c r="D653" t="s">
        <v>982</v>
      </c>
      <c r="E653">
        <v>3200.3400406199999</v>
      </c>
      <c r="F653">
        <v>395.4</v>
      </c>
      <c r="G653">
        <v>-21.781836830516301</v>
      </c>
      <c r="H653">
        <f>(Table2[[#This Row],[1Y Return vs Nifty]]-AVERAGE(Table2[1Y Return vs Nifty]))/_xlfn.STDEV.P(Table2[1Y Return vs Nifty])</f>
        <v>-0.83084140608994617</v>
      </c>
      <c r="I653">
        <v>-11.5853382343457</v>
      </c>
      <c r="J653">
        <f>(Table2[[#This Row],[1M Return vs Nifty]]-AVERAGE(Table2[1M Return vs Nifty]))/_xlfn.STDEV.P(Table2[1M Return vs Nifty])</f>
        <v>-0.95588522321901814</v>
      </c>
      <c r="K653">
        <v>-12.154419827082799</v>
      </c>
      <c r="L653">
        <f>(Table2[[#This Row],[6M Return vs Nifty]]-AVERAGE(Table2[6M Return vs Nifty]))/_xlfn.STDEV.P(Table2[6M Return vs Nifty])</f>
        <v>-0.67813559237630672</v>
      </c>
      <c r="M653">
        <v>-4.9556475632362096</v>
      </c>
      <c r="N653">
        <f>(Table2[[#This Row],[1W Return vs Nifty]]-AVERAGE(Table2[1W Return vs Nifty]))/_xlfn.STDEV.P(Table2[1W Return vs Nifty])</f>
        <v>-0.59316007294440387</v>
      </c>
      <c r="O653">
        <v>409.17</v>
      </c>
      <c r="P653">
        <v>402.82988499144301</v>
      </c>
      <c r="Q653">
        <v>396.17280703493799</v>
      </c>
      <c r="R653">
        <v>34.770021797787699</v>
      </c>
      <c r="S653" s="2">
        <f>(Table2[[#This Row],[Close Price]]-Table2[[#This Row],[20D EMA]])/Table2[[#This Row],[20D EMA]]</f>
        <v>-3.3653493657892899E-2</v>
      </c>
      <c r="T653" s="2">
        <f>(Table2[[#This Row],[Close Price]]-Table2[[#This Row],[50D EMA]])/Table2[[#This Row],[50D EMA]]</f>
        <v>-1.8444224890615698E-2</v>
      </c>
      <c r="U653" s="2">
        <f>(Table2[[#This Row],[Close Price]]-Table2[[#This Row],[200D EMA]])/Table2[[#This Row],[200D EMA]]</f>
        <v>-1.9506816753070561E-3</v>
      </c>
      <c r="V653">
        <v>1.0719949571674099</v>
      </c>
      <c r="W653">
        <v>390.35</v>
      </c>
      <c r="X653">
        <v>400.7</v>
      </c>
      <c r="Y653">
        <v>390.35</v>
      </c>
      <c r="Z653">
        <v>400.7</v>
      </c>
      <c r="AA653">
        <v>390.35</v>
      </c>
      <c r="AB653">
        <v>436.9</v>
      </c>
      <c r="AC653" s="2">
        <f>(Table2[[#This Row],[Close Price]]/Table2[[#This Row],[Day Low]])-1</f>
        <v>1.2937107723837382E-2</v>
      </c>
      <c r="AD653" s="2">
        <f>(Table2[[#This Row],[Day High]]/Table2[[#This Row],[Close Price]])-1</f>
        <v>1.3404147698533153E-2</v>
      </c>
      <c r="AE653" s="2">
        <f>(Table2[[#This Row],[Close Price]]/Table2[[#This Row],[Current Week Low]])-1</f>
        <v>1.2937107723837382E-2</v>
      </c>
      <c r="AF653" s="2">
        <f>(Table2[[#This Row],[Current Week High]]/Table2[[#This Row],[Close Price]])-1</f>
        <v>1.3404147698533153E-2</v>
      </c>
      <c r="AG653" s="2">
        <f>(Table2[[#This Row],[Close Price]]/Table2[[#This Row],[Current Month Low]])-1</f>
        <v>1.2937107723837382E-2</v>
      </c>
      <c r="AH653" s="2">
        <f>(Table2[[#This Row],[Current Month High]]/Table2[[#This Row],[Close Price]])-1</f>
        <v>0.10495700556398591</v>
      </c>
      <c r="AI653">
        <v>23.9251390996459</v>
      </c>
      <c r="AJ653">
        <v>16.964946013903202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-0.14000000000000001</v>
      </c>
      <c r="AM653" t="s">
        <v>10506</v>
      </c>
      <c r="AN653">
        <v>-5.0999999999999996</v>
      </c>
      <c r="AO653" t="s">
        <v>10506</v>
      </c>
      <c r="AP653">
        <v>-5.0400260701569E-2</v>
      </c>
      <c r="AQ653">
        <f>(Table2[[#This Row],[Sharpe Ratio]]-AVERAGE(Table2[Sharpe Ratio]))/_xlfn.STDEV.P(Table2[Sharpe Ratio])</f>
        <v>-1.1207241815712146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-4.1787464762008897</v>
      </c>
      <c r="AS653">
        <f>_xlfn.RANK.AVG(Table2[[#This Row],[1Y Return vs Nifty Z-Score]],Table2[1Y Return vs Nifty Z-Score])</f>
        <v>624</v>
      </c>
      <c r="AT653">
        <f>_xlfn.RANK.AVG(Table2[[#This Row],[6M Return vs Nifty Z-Score]],Table2[6M Return vs Nifty Z-Score])</f>
        <v>548</v>
      </c>
      <c r="AU653">
        <f>_xlfn.RANK.AVG(Table2[[#This Row],[Sharpe Ratio Z-Score]],Table2[Sharpe Ratio Z-Score])</f>
        <v>633</v>
      </c>
      <c r="AV653">
        <f>(Table2[[#This Row],[Rank 1Y]]+Table2[[#This Row],[Rank 6M]]+Table2[[#This Row],[Rank Sharpe]])/3</f>
        <v>601.66666666666663</v>
      </c>
    </row>
    <row r="654" spans="1:48" x14ac:dyDescent="0.3">
      <c r="A654" t="s">
        <v>1651</v>
      </c>
      <c r="B654" t="s">
        <v>1652</v>
      </c>
      <c r="C654" t="s">
        <v>10472</v>
      </c>
      <c r="D654" t="s">
        <v>1229</v>
      </c>
      <c r="E654">
        <v>4877.1512075000001</v>
      </c>
      <c r="F654">
        <v>2909.5</v>
      </c>
      <c r="G654">
        <v>-2.4535839226823</v>
      </c>
      <c r="H654">
        <f>(Table2[[#This Row],[1Y Return vs Nifty]]-AVERAGE(Table2[1Y Return vs Nifty]))/_xlfn.STDEV.P(Table2[1Y Return vs Nifty])</f>
        <v>-0.56723269998785997</v>
      </c>
      <c r="I654">
        <v>-2.1904960649999698</v>
      </c>
      <c r="J654">
        <f>(Table2[[#This Row],[1M Return vs Nifty]]-AVERAGE(Table2[1M Return vs Nifty]))/_xlfn.STDEV.P(Table2[1M Return vs Nifty])</f>
        <v>5.7771518699300924E-2</v>
      </c>
      <c r="K654">
        <v>-17.790062796580099</v>
      </c>
      <c r="L654">
        <f>(Table2[[#This Row],[6M Return vs Nifty]]-AVERAGE(Table2[6M Return vs Nifty]))/_xlfn.STDEV.P(Table2[6M Return vs Nifty])</f>
        <v>-0.86422611509944069</v>
      </c>
      <c r="M654">
        <v>1.14948809282855</v>
      </c>
      <c r="N654">
        <f>(Table2[[#This Row],[1W Return vs Nifty]]-AVERAGE(Table2[1W Return vs Nifty]))/_xlfn.STDEV.P(Table2[1W Return vs Nifty])</f>
        <v>0.94495397466553033</v>
      </c>
      <c r="O654">
        <v>2915.08</v>
      </c>
      <c r="P654">
        <v>2965.8768156354699</v>
      </c>
      <c r="Q654">
        <v>2908.6748555910299</v>
      </c>
      <c r="R654">
        <v>50.546796027982502</v>
      </c>
      <c r="S654" s="2">
        <f>(Table2[[#This Row],[Close Price]]-Table2[[#This Row],[20D EMA]])/Table2[[#This Row],[20D EMA]]</f>
        <v>-1.9141841733331254E-3</v>
      </c>
      <c r="T654" s="2">
        <f>(Table2[[#This Row],[Close Price]]-Table2[[#This Row],[50D EMA]])/Table2[[#This Row],[50D EMA]]</f>
        <v>-1.9008481855437621E-2</v>
      </c>
      <c r="U654" s="2">
        <f>(Table2[[#This Row],[Close Price]]-Table2[[#This Row],[200D EMA]])/Table2[[#This Row],[200D EMA]]</f>
        <v>2.8368396260724453E-4</v>
      </c>
      <c r="V654">
        <v>2.0332048511512499</v>
      </c>
      <c r="W654">
        <v>2893</v>
      </c>
      <c r="X654">
        <v>2987.5</v>
      </c>
      <c r="Y654">
        <v>2893</v>
      </c>
      <c r="Z654">
        <v>2987.5</v>
      </c>
      <c r="AA654">
        <v>2811.4</v>
      </c>
      <c r="AB654">
        <v>3081.7</v>
      </c>
      <c r="AC654" s="2">
        <f>(Table2[[#This Row],[Close Price]]/Table2[[#This Row],[Day Low]])-1</f>
        <v>5.7034220532319324E-3</v>
      </c>
      <c r="AD654" s="2">
        <f>(Table2[[#This Row],[Day High]]/Table2[[#This Row],[Close Price]])-1</f>
        <v>2.6808730022340521E-2</v>
      </c>
      <c r="AE654" s="2">
        <f>(Table2[[#This Row],[Close Price]]/Table2[[#This Row],[Current Week Low]])-1</f>
        <v>5.7034220532319324E-3</v>
      </c>
      <c r="AF654" s="2">
        <f>(Table2[[#This Row],[Current Week High]]/Table2[[#This Row],[Close Price]])-1</f>
        <v>2.6808730022340521E-2</v>
      </c>
      <c r="AG654" s="2">
        <f>(Table2[[#This Row],[Close Price]]/Table2[[#This Row],[Current Month Low]])-1</f>
        <v>3.4893647293163577E-2</v>
      </c>
      <c r="AH654" s="2">
        <f>(Table2[[#This Row],[Current Month High]]/Table2[[#This Row],[Close Price]])-1</f>
        <v>5.918542704932106E-2</v>
      </c>
      <c r="AI654">
        <v>27.169616772641302</v>
      </c>
      <c r="AJ654">
        <v>33.457180863263098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</v>
      </c>
      <c r="AM654">
        <v>0</v>
      </c>
      <c r="AN654">
        <v>0.75</v>
      </c>
      <c r="AO654" t="s">
        <v>10507</v>
      </c>
      <c r="AP654">
        <v>-8.2856272621690999E-2</v>
      </c>
      <c r="AQ654">
        <f>(Table2[[#This Row],[Sharpe Ratio]]-AVERAGE(Table2[Sharpe Ratio]))/_xlfn.STDEV.P(Table2[Sharpe Ratio])</f>
        <v>-1.4902002051459091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519</v>
      </c>
      <c r="AT654">
        <f>_xlfn.RANK.AVG(Table2[[#This Row],[6M Return vs Nifty Z-Score]],Table2[6M Return vs Nifty Z-Score])</f>
        <v>599</v>
      </c>
      <c r="AU654">
        <f>_xlfn.RANK.AVG(Table2[[#This Row],[Sharpe Ratio Z-Score]],Table2[Sharpe Ratio Z-Score])</f>
        <v>688</v>
      </c>
      <c r="AV654">
        <f>(Table2[[#This Row],[Rank 1Y]]+Table2[[#This Row],[Rank 6M]]+Table2[[#This Row],[Rank Sharpe]])/3</f>
        <v>602</v>
      </c>
    </row>
    <row r="655" spans="1:48" x14ac:dyDescent="0.3">
      <c r="A655" t="s">
        <v>1163</v>
      </c>
      <c r="B655" t="s">
        <v>1164</v>
      </c>
      <c r="C655" t="s">
        <v>10475</v>
      </c>
      <c r="D655" t="s">
        <v>549</v>
      </c>
      <c r="E655">
        <v>9942.2215558400003</v>
      </c>
      <c r="F655">
        <v>2804.2</v>
      </c>
      <c r="G655">
        <v>-19.3616513672692</v>
      </c>
      <c r="H655">
        <f>(Table2[[#This Row],[1Y Return vs Nifty]]-AVERAGE(Table2[1Y Return vs Nifty]))/_xlfn.STDEV.P(Table2[1Y Return vs Nifty])</f>
        <v>-0.79783366547645973</v>
      </c>
      <c r="I655">
        <v>-0.53654831683510595</v>
      </c>
      <c r="J655">
        <f>(Table2[[#This Row],[1M Return vs Nifty]]-AVERAGE(Table2[1M Return vs Nifty]))/_xlfn.STDEV.P(Table2[1M Return vs Nifty])</f>
        <v>0.23622425430546945</v>
      </c>
      <c r="K655">
        <v>-7.7702559505993998</v>
      </c>
      <c r="L655">
        <f>(Table2[[#This Row],[6M Return vs Nifty]]-AVERAGE(Table2[6M Return vs Nifty]))/_xlfn.STDEV.P(Table2[6M Return vs Nifty])</f>
        <v>-0.53336926280318775</v>
      </c>
      <c r="M655">
        <v>-6.2353798894801598</v>
      </c>
      <c r="N655">
        <f>(Table2[[#This Row],[1W Return vs Nifty]]-AVERAGE(Table2[1W Return vs Nifty]))/_xlfn.STDEV.P(Table2[1W Return vs Nifty])</f>
        <v>-0.91557293632132208</v>
      </c>
      <c r="O655">
        <v>2838.35</v>
      </c>
      <c r="P655">
        <v>2732.1275139332001</v>
      </c>
      <c r="Q655">
        <v>2644.8546585406398</v>
      </c>
      <c r="R655">
        <v>41.413138648378499</v>
      </c>
      <c r="S655" s="2">
        <f>(Table2[[#This Row],[Close Price]]-Table2[[#This Row],[20D EMA]])/Table2[[#This Row],[20D EMA]]</f>
        <v>-1.2031638099600152E-2</v>
      </c>
      <c r="T655" s="2">
        <f>(Table2[[#This Row],[Close Price]]-Table2[[#This Row],[50D EMA]])/Table2[[#This Row],[50D EMA]]</f>
        <v>2.6379620167524084E-2</v>
      </c>
      <c r="U655" s="2">
        <f>(Table2[[#This Row],[Close Price]]-Table2[[#This Row],[200D EMA]])/Table2[[#This Row],[200D EMA]]</f>
        <v>6.0247295988386199E-2</v>
      </c>
      <c r="V655">
        <v>0.61318354621108495</v>
      </c>
      <c r="W655">
        <v>2655</v>
      </c>
      <c r="X655">
        <v>2845</v>
      </c>
      <c r="Y655">
        <v>2655</v>
      </c>
      <c r="Z655">
        <v>2845</v>
      </c>
      <c r="AA655">
        <v>2655</v>
      </c>
      <c r="AB655">
        <v>3208.05</v>
      </c>
      <c r="AC655" s="2">
        <f>(Table2[[#This Row],[Close Price]]/Table2[[#This Row],[Day Low]])-1</f>
        <v>5.6195856873823002E-2</v>
      </c>
      <c r="AD655" s="2">
        <f>(Table2[[#This Row],[Day High]]/Table2[[#This Row],[Close Price]])-1</f>
        <v>1.4549604165180918E-2</v>
      </c>
      <c r="AE655" s="2">
        <f>(Table2[[#This Row],[Close Price]]/Table2[[#This Row],[Current Week Low]])-1</f>
        <v>5.6195856873823002E-2</v>
      </c>
      <c r="AF655" s="2">
        <f>(Table2[[#This Row],[Current Week High]]/Table2[[#This Row],[Close Price]])-1</f>
        <v>1.4549604165180918E-2</v>
      </c>
      <c r="AG655" s="2">
        <f>(Table2[[#This Row],[Close Price]]/Table2[[#This Row],[Current Month Low]])-1</f>
        <v>5.6195856873823002E-2</v>
      </c>
      <c r="AH655" s="2">
        <f>(Table2[[#This Row],[Current Month High]]/Table2[[#This Row],[Close Price]])-1</f>
        <v>0.14401611867912423</v>
      </c>
      <c r="AI655">
        <v>14.401611867912401</v>
      </c>
      <c r="AJ655">
        <v>24.797507788161901</v>
      </c>
      <c r="AK655" t="str">
        <f>IF(AND(Table2[[#This Row],[20D EMA]]&gt;Table2[[#This Row],[50D EMA]],Table2[[#This Row],[50D EMA]]&gt;Table2[[#This Row],[200D EMA]]),"Uptrend","Downtrend/NoTrend")</f>
        <v>Uptrend</v>
      </c>
      <c r="AL655">
        <v>-0.02</v>
      </c>
      <c r="AM655" t="s">
        <v>10506</v>
      </c>
      <c r="AN655">
        <v>1.1499999999999999</v>
      </c>
      <c r="AO655" t="s">
        <v>10507</v>
      </c>
      <c r="AP655">
        <v>-9.1598207523668998E-2</v>
      </c>
      <c r="AQ655">
        <f>(Table2[[#This Row],[Sharpe Ratio]]-AVERAGE(Table2[Sharpe Ratio]))/_xlfn.STDEV.P(Table2[Sharpe Ratio])</f>
        <v>-1.5897175258161416</v>
      </c>
      <c r="AR6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-3.6002691361116419</v>
      </c>
      <c r="AS655">
        <f>_xlfn.RANK.AVG(Table2[[#This Row],[1Y Return vs Nifty Z-Score]],Table2[1Y Return vs Nifty Z-Score])</f>
        <v>613</v>
      </c>
      <c r="AT655">
        <f>_xlfn.RANK.AVG(Table2[[#This Row],[6M Return vs Nifty Z-Score]],Table2[6M Return vs Nifty Z-Score])</f>
        <v>498</v>
      </c>
      <c r="AU655">
        <f>_xlfn.RANK.AVG(Table2[[#This Row],[Sharpe Ratio Z-Score]],Table2[Sharpe Ratio Z-Score])</f>
        <v>697</v>
      </c>
      <c r="AV655">
        <f>(Table2[[#This Row],[Rank 1Y]]+Table2[[#This Row],[Rank 6M]]+Table2[[#This Row],[Rank Sharpe]])/3</f>
        <v>602.66666666666663</v>
      </c>
    </row>
    <row r="656" spans="1:48" x14ac:dyDescent="0.3">
      <c r="A656" t="s">
        <v>907</v>
      </c>
      <c r="B656" t="s">
        <v>908</v>
      </c>
      <c r="C656" t="s">
        <v>10461</v>
      </c>
      <c r="D656" t="s">
        <v>481</v>
      </c>
      <c r="E656">
        <v>16259.067822585001</v>
      </c>
      <c r="F656">
        <v>325.85000000000002</v>
      </c>
      <c r="G656">
        <v>-4.15466658660812</v>
      </c>
      <c r="H656">
        <f>(Table2[[#This Row],[1Y Return vs Nifty]]-AVERAGE(Table2[1Y Return vs Nifty]))/_xlfn.STDEV.P(Table2[1Y Return vs Nifty])</f>
        <v>-0.59043294483918973</v>
      </c>
      <c r="I656">
        <v>-8.5727420452400693</v>
      </c>
      <c r="J656">
        <f>(Table2[[#This Row],[1M Return vs Nifty]]-AVERAGE(Table2[1M Return vs Nifty]))/_xlfn.STDEV.P(Table2[1M Return vs Nifty])</f>
        <v>-0.63084107849369753</v>
      </c>
      <c r="K656">
        <v>-23.5908366952976</v>
      </c>
      <c r="L656">
        <f>(Table2[[#This Row],[6M Return vs Nifty]]-AVERAGE(Table2[6M Return vs Nifty]))/_xlfn.STDEV.P(Table2[6M Return vs Nifty])</f>
        <v>-1.0557693077490879</v>
      </c>
      <c r="M656">
        <v>-1.6115977971680999</v>
      </c>
      <c r="N656">
        <f>(Table2[[#This Row],[1W Return vs Nifty]]-AVERAGE(Table2[1W Return vs Nifty]))/_xlfn.STDEV.P(Table2[1W Return vs Nifty])</f>
        <v>0.24933225005362158</v>
      </c>
      <c r="O656">
        <v>328.9</v>
      </c>
      <c r="P656">
        <v>327.67165985824101</v>
      </c>
      <c r="Q656">
        <v>319.16610104369897</v>
      </c>
      <c r="R656">
        <v>45.369187532535598</v>
      </c>
      <c r="S656" s="2">
        <f>(Table2[[#This Row],[Close Price]]-Table2[[#This Row],[20D EMA]])/Table2[[#This Row],[20D EMA]]</f>
        <v>-9.273335360291745E-3</v>
      </c>
      <c r="T656" s="2">
        <f>(Table2[[#This Row],[Close Price]]-Table2[[#This Row],[50D EMA]])/Table2[[#This Row],[50D EMA]]</f>
        <v>-5.5594062026270057E-3</v>
      </c>
      <c r="U656" s="2">
        <f>(Table2[[#This Row],[Close Price]]-Table2[[#This Row],[200D EMA]])/Table2[[#This Row],[200D EMA]]</f>
        <v>2.0941757080229259E-2</v>
      </c>
      <c r="V656">
        <v>0.36270593442017801</v>
      </c>
      <c r="W656">
        <v>317.10000000000002</v>
      </c>
      <c r="X656">
        <v>326.5</v>
      </c>
      <c r="Y656">
        <v>317.10000000000002</v>
      </c>
      <c r="Z656">
        <v>326.5</v>
      </c>
      <c r="AA656">
        <v>317.10000000000002</v>
      </c>
      <c r="AB656">
        <v>350</v>
      </c>
      <c r="AC656" s="2">
        <f>(Table2[[#This Row],[Close Price]]/Table2[[#This Row],[Day Low]])-1</f>
        <v>2.7593818984547491E-2</v>
      </c>
      <c r="AD656" s="2">
        <f>(Table2[[#This Row],[Day High]]/Table2[[#This Row],[Close Price]])-1</f>
        <v>1.9947828755562114E-3</v>
      </c>
      <c r="AE656" s="2">
        <f>(Table2[[#This Row],[Close Price]]/Table2[[#This Row],[Current Week Low]])-1</f>
        <v>2.7593818984547491E-2</v>
      </c>
      <c r="AF656" s="2">
        <f>(Table2[[#This Row],[Current Week High]]/Table2[[#This Row],[Close Price]])-1</f>
        <v>1.9947828755562114E-3</v>
      </c>
      <c r="AG656" s="2">
        <f>(Table2[[#This Row],[Close Price]]/Table2[[#This Row],[Current Month Low]])-1</f>
        <v>2.7593818984547491E-2</v>
      </c>
      <c r="AH656" s="2">
        <f>(Table2[[#This Row],[Current Month High]]/Table2[[#This Row],[Close Price]])-1</f>
        <v>7.4113856068743322E-2</v>
      </c>
      <c r="AI656">
        <v>20.300751879699199</v>
      </c>
      <c r="AJ656">
        <v>26.789883268482502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-0.09</v>
      </c>
      <c r="AM656" t="s">
        <v>10506</v>
      </c>
      <c r="AN656">
        <v>-5.1100000000000003</v>
      </c>
      <c r="AO656" t="s">
        <v>10506</v>
      </c>
      <c r="AP656">
        <v>-4.8202121679168999E-2</v>
      </c>
      <c r="AQ656">
        <f>(Table2[[#This Row],[Sharpe Ratio]]-AVERAGE(Table2[Sharpe Ratio]))/_xlfn.STDEV.P(Table2[Sharpe Ratio])</f>
        <v>-1.09570078475772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-3.1234118657860734</v>
      </c>
      <c r="AS656">
        <f>_xlfn.RANK.AVG(Table2[[#This Row],[1Y Return vs Nifty Z-Score]],Table2[1Y Return vs Nifty Z-Score])</f>
        <v>537</v>
      </c>
      <c r="AT656">
        <f>_xlfn.RANK.AVG(Table2[[#This Row],[6M Return vs Nifty Z-Score]],Table2[6M Return vs Nifty Z-Score])</f>
        <v>644</v>
      </c>
      <c r="AU656">
        <f>_xlfn.RANK.AVG(Table2[[#This Row],[Sharpe Ratio Z-Score]],Table2[Sharpe Ratio Z-Score])</f>
        <v>629</v>
      </c>
      <c r="AV656">
        <f>(Table2[[#This Row],[Rank 1Y]]+Table2[[#This Row],[Rank 6M]]+Table2[[#This Row],[Rank Sharpe]])/3</f>
        <v>603.33333333333337</v>
      </c>
    </row>
    <row r="657" spans="1:48" x14ac:dyDescent="0.3">
      <c r="A657" t="s">
        <v>1378</v>
      </c>
      <c r="B657" t="s">
        <v>1379</v>
      </c>
      <c r="C657" t="s">
        <v>10469</v>
      </c>
      <c r="D657" t="s">
        <v>396</v>
      </c>
      <c r="E657">
        <v>7452.3695299949904</v>
      </c>
      <c r="F657">
        <v>674.05</v>
      </c>
      <c r="G657">
        <v>-17.136829898668299</v>
      </c>
      <c r="H657">
        <f>(Table2[[#This Row],[1Y Return vs Nifty]]-AVERAGE(Table2[1Y Return vs Nifty]))/_xlfn.STDEV.P(Table2[1Y Return vs Nifty])</f>
        <v>-0.76749040002755231</v>
      </c>
      <c r="I657">
        <v>-7.1405335905853002</v>
      </c>
      <c r="J657">
        <f>(Table2[[#This Row],[1M Return vs Nifty]]-AVERAGE(Table2[1M Return vs Nifty]))/_xlfn.STDEV.P(Table2[1M Return vs Nifty])</f>
        <v>-0.47631290976829077</v>
      </c>
      <c r="K657">
        <v>-14.096929863593999</v>
      </c>
      <c r="L657">
        <f>(Table2[[#This Row],[6M Return vs Nifty]]-AVERAGE(Table2[6M Return vs Nifty]))/_xlfn.STDEV.P(Table2[6M Return vs Nifty])</f>
        <v>-0.74227782247246699</v>
      </c>
      <c r="M657">
        <v>0.38208178701363499</v>
      </c>
      <c r="N657">
        <f>(Table2[[#This Row],[1W Return vs Nifty]]-AVERAGE(Table2[1W Return vs Nifty]))/_xlfn.STDEV.P(Table2[1W Return vs Nifty])</f>
        <v>0.7516153683356589</v>
      </c>
      <c r="O657">
        <v>679.77</v>
      </c>
      <c r="P657">
        <v>663.94621604348595</v>
      </c>
      <c r="Q657">
        <v>648.73114892967703</v>
      </c>
      <c r="R657">
        <v>43.867080870627703</v>
      </c>
      <c r="S657" s="2">
        <f>(Table2[[#This Row],[Close Price]]-Table2[[#This Row],[20D EMA]])/Table2[[#This Row],[20D EMA]]</f>
        <v>-8.4146108242494182E-3</v>
      </c>
      <c r="T657" s="2">
        <f>(Table2[[#This Row],[Close Price]]-Table2[[#This Row],[50D EMA]])/Table2[[#This Row],[50D EMA]]</f>
        <v>1.5217774741941218E-2</v>
      </c>
      <c r="U657" s="2">
        <f>(Table2[[#This Row],[Close Price]]-Table2[[#This Row],[200D EMA]])/Table2[[#This Row],[200D EMA]]</f>
        <v>3.9028264809075022E-2</v>
      </c>
      <c r="V657">
        <v>0.83269999593536104</v>
      </c>
      <c r="W657">
        <v>661</v>
      </c>
      <c r="X657">
        <v>679.9</v>
      </c>
      <c r="Y657">
        <v>661</v>
      </c>
      <c r="Z657">
        <v>679.9</v>
      </c>
      <c r="AA657">
        <v>655.29999999999995</v>
      </c>
      <c r="AB657">
        <v>710.8</v>
      </c>
      <c r="AC657" s="2">
        <f>(Table2[[#This Row],[Close Price]]/Table2[[#This Row],[Day Low]])-1</f>
        <v>1.9742813918305568E-2</v>
      </c>
      <c r="AD657" s="2">
        <f>(Table2[[#This Row],[Day High]]/Table2[[#This Row],[Close Price]])-1</f>
        <v>8.6788813886211624E-3</v>
      </c>
      <c r="AE657" s="2">
        <f>(Table2[[#This Row],[Close Price]]/Table2[[#This Row],[Current Week Low]])-1</f>
        <v>1.9742813918305568E-2</v>
      </c>
      <c r="AF657" s="2">
        <f>(Table2[[#This Row],[Current Week High]]/Table2[[#This Row],[Close Price]])-1</f>
        <v>8.6788813886211624E-3</v>
      </c>
      <c r="AG657" s="2">
        <f>(Table2[[#This Row],[Close Price]]/Table2[[#This Row],[Current Month Low]])-1</f>
        <v>2.8612849076758762E-2</v>
      </c>
      <c r="AH657" s="2">
        <f>(Table2[[#This Row],[Current Month High]]/Table2[[#This Row],[Close Price]])-1</f>
        <v>5.4521177954157674E-2</v>
      </c>
      <c r="AI657">
        <v>15.1249907276908</v>
      </c>
      <c r="AJ657">
        <v>29.289344969789902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-0.03</v>
      </c>
      <c r="AM657" t="s">
        <v>10506</v>
      </c>
      <c r="AN657">
        <v>-3.04</v>
      </c>
      <c r="AO657" t="s">
        <v>10506</v>
      </c>
      <c r="AP657">
        <v>-5.7936688609712003E-2</v>
      </c>
      <c r="AQ657">
        <f>(Table2[[#This Row],[Sharpe Ratio]]-AVERAGE(Table2[Sharpe Ratio]))/_xlfn.STDEV.P(Table2[Sharpe Ratio])</f>
        <v>-1.2065181300794625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-2.4409838940121138</v>
      </c>
      <c r="AS657">
        <f>_xlfn.RANK.AVG(Table2[[#This Row],[1Y Return vs Nifty Z-Score]],Table2[1Y Return vs Nifty Z-Score])</f>
        <v>608</v>
      </c>
      <c r="AT657">
        <f>_xlfn.RANK.AVG(Table2[[#This Row],[6M Return vs Nifty Z-Score]],Table2[6M Return vs Nifty Z-Score])</f>
        <v>567</v>
      </c>
      <c r="AU657">
        <f>_xlfn.RANK.AVG(Table2[[#This Row],[Sharpe Ratio Z-Score]],Table2[Sharpe Ratio Z-Score])</f>
        <v>642</v>
      </c>
      <c r="AV657">
        <f>(Table2[[#This Row],[Rank 1Y]]+Table2[[#This Row],[Rank 6M]]+Table2[[#This Row],[Rank Sharpe]])/3</f>
        <v>605.66666666666663</v>
      </c>
    </row>
    <row r="658" spans="1:48" x14ac:dyDescent="0.3">
      <c r="A658" t="s">
        <v>1242</v>
      </c>
      <c r="B658" t="s">
        <v>1243</v>
      </c>
      <c r="C658" t="s">
        <v>10473</v>
      </c>
      <c r="D658" t="s">
        <v>472</v>
      </c>
      <c r="E658">
        <v>8808.0483556500003</v>
      </c>
      <c r="F658">
        <v>288.5</v>
      </c>
      <c r="G658">
        <v>-30.7178524323377</v>
      </c>
      <c r="H658">
        <f>(Table2[[#This Row],[1Y Return vs Nifty]]-AVERAGE(Table2[1Y Return vs Nifty]))/_xlfn.STDEV.P(Table2[1Y Return vs Nifty])</f>
        <v>-0.95271540689782208</v>
      </c>
      <c r="I658">
        <v>-3.5752645198149202</v>
      </c>
      <c r="J658">
        <f>(Table2[[#This Row],[1M Return vs Nifty]]-AVERAGE(Table2[1M Return vs Nifty]))/_xlfn.STDEV.P(Table2[1M Return vs Nifty])</f>
        <v>-9.1638110000905507E-2</v>
      </c>
      <c r="K658">
        <v>-6.3081751012719796</v>
      </c>
      <c r="L658">
        <f>(Table2[[#This Row],[6M Return vs Nifty]]-AVERAGE(Table2[6M Return vs Nifty]))/_xlfn.STDEV.P(Table2[6M Return vs Nifty])</f>
        <v>-0.48509094017213356</v>
      </c>
      <c r="M658">
        <v>-3.36832562591428</v>
      </c>
      <c r="N658">
        <f>(Table2[[#This Row],[1W Return vs Nifty]]-AVERAGE(Table2[1W Return vs Nifty]))/_xlfn.STDEV.P(Table2[1W Return vs Nifty])</f>
        <v>-0.19325377971585955</v>
      </c>
      <c r="O658">
        <v>291.11</v>
      </c>
      <c r="P658">
        <v>280.751943895968</v>
      </c>
      <c r="Q658">
        <v>277.69012470880301</v>
      </c>
      <c r="R658">
        <v>40.656250316828</v>
      </c>
      <c r="S658" s="2">
        <f>(Table2[[#This Row],[Close Price]]-Table2[[#This Row],[20D EMA]])/Table2[[#This Row],[20D EMA]]</f>
        <v>-8.9656830751262875E-3</v>
      </c>
      <c r="T658" s="2">
        <f>(Table2[[#This Row],[Close Price]]-Table2[[#This Row],[50D EMA]])/Table2[[#This Row],[50D EMA]]</f>
        <v>2.7597515431284164E-2</v>
      </c>
      <c r="U658" s="2">
        <f>(Table2[[#This Row],[Close Price]]-Table2[[#This Row],[200D EMA]])/Table2[[#This Row],[200D EMA]]</f>
        <v>3.8927834767378412E-2</v>
      </c>
      <c r="V658">
        <v>0.47525871506487999</v>
      </c>
      <c r="W658">
        <v>282.10000000000002</v>
      </c>
      <c r="X658">
        <v>290.85000000000002</v>
      </c>
      <c r="Y658">
        <v>282.10000000000002</v>
      </c>
      <c r="Z658">
        <v>290.85000000000002</v>
      </c>
      <c r="AA658">
        <v>282.10000000000002</v>
      </c>
      <c r="AB658">
        <v>305.60000000000002</v>
      </c>
      <c r="AC658" s="2">
        <f>(Table2[[#This Row],[Close Price]]/Table2[[#This Row],[Day Low]])-1</f>
        <v>2.2686990428925746E-2</v>
      </c>
      <c r="AD658" s="2">
        <f>(Table2[[#This Row],[Day High]]/Table2[[#This Row],[Close Price]])-1</f>
        <v>8.1455805892547417E-3</v>
      </c>
      <c r="AE658" s="2">
        <f>(Table2[[#This Row],[Close Price]]/Table2[[#This Row],[Current Week Low]])-1</f>
        <v>2.2686990428925746E-2</v>
      </c>
      <c r="AF658" s="2">
        <f>(Table2[[#This Row],[Current Week High]]/Table2[[#This Row],[Close Price]])-1</f>
        <v>8.1455805892547417E-3</v>
      </c>
      <c r="AG658" s="2">
        <f>(Table2[[#This Row],[Close Price]]/Table2[[#This Row],[Current Month Low]])-1</f>
        <v>2.2686990428925746E-2</v>
      </c>
      <c r="AH658" s="2">
        <f>(Table2[[#This Row],[Current Month High]]/Table2[[#This Row],[Close Price]])-1</f>
        <v>5.9272097053726158E-2</v>
      </c>
      <c r="AI658">
        <v>12.1317157712305</v>
      </c>
      <c r="AJ658">
        <v>35.446009389671303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0.05</v>
      </c>
      <c r="AM658" t="s">
        <v>10507</v>
      </c>
      <c r="AN658">
        <v>-3.83</v>
      </c>
      <c r="AO658" t="s">
        <v>10506</v>
      </c>
      <c r="AP658">
        <v>-7.6280038422759003E-2</v>
      </c>
      <c r="AQ658">
        <f>(Table2[[#This Row],[Sharpe Ratio]]-AVERAGE(Table2[Sharpe Ratio]))/_xlfn.STDEV.P(Table2[Sharpe Ratio])</f>
        <v>-1.4153370066760158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-3.1380352434627365</v>
      </c>
      <c r="AS658">
        <f>_xlfn.RANK.AVG(Table2[[#This Row],[1Y Return vs Nifty Z-Score]],Table2[1Y Return vs Nifty Z-Score])</f>
        <v>666</v>
      </c>
      <c r="AT658">
        <f>_xlfn.RANK.AVG(Table2[[#This Row],[6M Return vs Nifty Z-Score]],Table2[6M Return vs Nifty Z-Score])</f>
        <v>484</v>
      </c>
      <c r="AU658">
        <f>_xlfn.RANK.AVG(Table2[[#This Row],[Sharpe Ratio Z-Score]],Table2[Sharpe Ratio Z-Score])</f>
        <v>676</v>
      </c>
      <c r="AV658">
        <f>(Table2[[#This Row],[Rank 1Y]]+Table2[[#This Row],[Rank 6M]]+Table2[[#This Row],[Rank Sharpe]])/3</f>
        <v>608.66666666666663</v>
      </c>
    </row>
    <row r="659" spans="1:48" x14ac:dyDescent="0.3">
      <c r="A659" t="s">
        <v>1419</v>
      </c>
      <c r="B659" t="s">
        <v>1420</v>
      </c>
      <c r="C659" t="s">
        <v>10475</v>
      </c>
      <c r="D659" t="s">
        <v>549</v>
      </c>
      <c r="E659">
        <v>7067.4509480300003</v>
      </c>
      <c r="F659">
        <v>255.65</v>
      </c>
      <c r="G659">
        <v>-22.821185841692699</v>
      </c>
      <c r="H659">
        <f>(Table2[[#This Row],[1Y Return vs Nifty]]-AVERAGE(Table2[1Y Return vs Nifty]))/_xlfn.STDEV.P(Table2[1Y Return vs Nifty])</f>
        <v>-0.84501658526062251</v>
      </c>
      <c r="I659">
        <v>-7.9590007218010204</v>
      </c>
      <c r="J659">
        <f>(Table2[[#This Row],[1M Return vs Nifty]]-AVERAGE(Table2[1M Return vs Nifty]))/_xlfn.STDEV.P(Table2[1M Return vs Nifty])</f>
        <v>-0.56462144232697431</v>
      </c>
      <c r="K659">
        <v>-18.5268844187352</v>
      </c>
      <c r="L659">
        <f>(Table2[[#This Row],[6M Return vs Nifty]]-AVERAGE(Table2[6M Return vs Nifty]))/_xlfn.STDEV.P(Table2[6M Return vs Nifty])</f>
        <v>-0.88855617318911795</v>
      </c>
      <c r="M659">
        <v>-5.6077550107391403</v>
      </c>
      <c r="N659">
        <f>(Table2[[#This Row],[1W Return vs Nifty]]-AVERAGE(Table2[1W Return vs Nifty]))/_xlfn.STDEV.P(Table2[1W Return vs Nifty])</f>
        <v>-0.75745054609039097</v>
      </c>
      <c r="O659">
        <v>260.97000000000003</v>
      </c>
      <c r="P659">
        <v>256.24484673242603</v>
      </c>
      <c r="Q659">
        <v>260.26508373565298</v>
      </c>
      <c r="R659">
        <v>37.668039405577403</v>
      </c>
      <c r="S659" s="2">
        <f>(Table2[[#This Row],[Close Price]]-Table2[[#This Row],[20D EMA]])/Table2[[#This Row],[20D EMA]]</f>
        <v>-2.0385484921638584E-2</v>
      </c>
      <c r="T659" s="2">
        <f>(Table2[[#This Row],[Close Price]]-Table2[[#This Row],[50D EMA]])/Table2[[#This Row],[50D EMA]]</f>
        <v>-2.3213997862254255E-3</v>
      </c>
      <c r="U659" s="2">
        <f>(Table2[[#This Row],[Close Price]]-Table2[[#This Row],[200D EMA]])/Table2[[#This Row],[200D EMA]]</f>
        <v>-1.7732243101577311E-2</v>
      </c>
      <c r="V659">
        <v>1.1254341685087601</v>
      </c>
      <c r="W659">
        <v>250.2</v>
      </c>
      <c r="X659">
        <v>259.05</v>
      </c>
      <c r="Y659">
        <v>250.2</v>
      </c>
      <c r="Z659">
        <v>259.05</v>
      </c>
      <c r="AA659">
        <v>250.2</v>
      </c>
      <c r="AB659">
        <v>279.7</v>
      </c>
      <c r="AC659" s="2">
        <f>(Table2[[#This Row],[Close Price]]/Table2[[#This Row],[Day Low]])-1</f>
        <v>2.1782573940847483E-2</v>
      </c>
      <c r="AD659" s="2">
        <f>(Table2[[#This Row],[Day High]]/Table2[[#This Row],[Close Price]])-1</f>
        <v>1.3299432818306256E-2</v>
      </c>
      <c r="AE659" s="2">
        <f>(Table2[[#This Row],[Close Price]]/Table2[[#This Row],[Current Week Low]])-1</f>
        <v>2.1782573940847483E-2</v>
      </c>
      <c r="AF659" s="2">
        <f>(Table2[[#This Row],[Current Week High]]/Table2[[#This Row],[Close Price]])-1</f>
        <v>1.3299432818306256E-2</v>
      </c>
      <c r="AG659" s="2">
        <f>(Table2[[#This Row],[Close Price]]/Table2[[#This Row],[Current Month Low]])-1</f>
        <v>2.1782573940847483E-2</v>
      </c>
      <c r="AH659" s="2">
        <f>(Table2[[#This Row],[Current Month High]]/Table2[[#This Row],[Close Price]])-1</f>
        <v>9.4073929200078066E-2</v>
      </c>
      <c r="AI659">
        <v>25.542734206923502</v>
      </c>
      <c r="AJ659">
        <v>16.2045454545454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-0.01</v>
      </c>
      <c r="AM659" t="s">
        <v>10506</v>
      </c>
      <c r="AN659">
        <v>-2.1800000000000002</v>
      </c>
      <c r="AO659" t="s">
        <v>10506</v>
      </c>
      <c r="AP659">
        <v>-3.1920885564601001E-2</v>
      </c>
      <c r="AQ659">
        <f>(Table2[[#This Row],[Sharpe Ratio]]-AVERAGE(Table2[Sharpe Ratio]))/_xlfn.STDEV.P(Table2[Sharpe Ratio])</f>
        <v>-0.9103568061661359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630</v>
      </c>
      <c r="AT659">
        <f>_xlfn.RANK.AVG(Table2[[#This Row],[6M Return vs Nifty Z-Score]],Table2[6M Return vs Nifty Z-Score])</f>
        <v>604</v>
      </c>
      <c r="AU659">
        <f>_xlfn.RANK.AVG(Table2[[#This Row],[Sharpe Ratio Z-Score]],Table2[Sharpe Ratio Z-Score])</f>
        <v>598</v>
      </c>
      <c r="AV659">
        <f>(Table2[[#This Row],[Rank 1Y]]+Table2[[#This Row],[Rank 6M]]+Table2[[#This Row],[Rank Sharpe]])/3</f>
        <v>610.66666666666663</v>
      </c>
    </row>
    <row r="660" spans="1:48" x14ac:dyDescent="0.3">
      <c r="A660" t="s">
        <v>1585</v>
      </c>
      <c r="B660" t="s">
        <v>1586</v>
      </c>
      <c r="C660" t="s">
        <v>10461</v>
      </c>
      <c r="D660" t="s">
        <v>414</v>
      </c>
      <c r="E660">
        <v>5449.4864522959997</v>
      </c>
      <c r="F660">
        <v>49.52</v>
      </c>
      <c r="G660">
        <v>-27.598678965780501</v>
      </c>
      <c r="H660">
        <f>(Table2[[#This Row],[1Y Return vs Nifty]]-AVERAGE(Table2[1Y Return vs Nifty]))/_xlfn.STDEV.P(Table2[1Y Return vs Nifty])</f>
        <v>-0.91017450650977738</v>
      </c>
      <c r="I660">
        <v>-10.0390923205868</v>
      </c>
      <c r="J660">
        <f>(Table2[[#This Row],[1M Return vs Nifty]]-AVERAGE(Table2[1M Return vs Nifty]))/_xlfn.STDEV.P(Table2[1M Return vs Nifty])</f>
        <v>-0.78905297985685907</v>
      </c>
      <c r="K660">
        <v>-29.399396339627799</v>
      </c>
      <c r="L660">
        <f>(Table2[[#This Row],[6M Return vs Nifty]]-AVERAGE(Table2[6M Return vs Nifty]))/_xlfn.STDEV.P(Table2[6M Return vs Nifty])</f>
        <v>-1.247569587918065</v>
      </c>
      <c r="M660">
        <v>-2.2950429353546098</v>
      </c>
      <c r="N660">
        <f>(Table2[[#This Row],[1W Return vs Nifty]]-AVERAGE(Table2[1W Return vs Nifty]))/_xlfn.STDEV.P(Table2[1W Return vs Nifty])</f>
        <v>7.7146630104109215E-2</v>
      </c>
      <c r="O660">
        <v>51.01</v>
      </c>
      <c r="P660">
        <v>51.855709805303199</v>
      </c>
      <c r="Q660">
        <v>52.381486737569404</v>
      </c>
      <c r="R660">
        <v>31.770965528055299</v>
      </c>
      <c r="S660" s="2">
        <f>(Table2[[#This Row],[Close Price]]-Table2[[#This Row],[20D EMA]])/Table2[[#This Row],[20D EMA]]</f>
        <v>-2.9209958831601549E-2</v>
      </c>
      <c r="T660" s="2">
        <f>(Table2[[#This Row],[Close Price]]-Table2[[#This Row],[50D EMA]])/Table2[[#This Row],[50D EMA]]</f>
        <v>-4.5042480646255219E-2</v>
      </c>
      <c r="U660" s="2">
        <f>(Table2[[#This Row],[Close Price]]-Table2[[#This Row],[200D EMA]])/Table2[[#This Row],[200D EMA]]</f>
        <v>-5.4627825894011245E-2</v>
      </c>
      <c r="V660">
        <v>0.89666214806684097</v>
      </c>
      <c r="W660">
        <v>49.12</v>
      </c>
      <c r="X660">
        <v>50.39</v>
      </c>
      <c r="Y660">
        <v>49.12</v>
      </c>
      <c r="Z660">
        <v>50.39</v>
      </c>
      <c r="AA660">
        <v>49.12</v>
      </c>
      <c r="AB660">
        <v>53.05</v>
      </c>
      <c r="AC660" s="2">
        <f>(Table2[[#This Row],[Close Price]]/Table2[[#This Row],[Day Low]])-1</f>
        <v>8.1433224755702582E-3</v>
      </c>
      <c r="AD660" s="2">
        <f>(Table2[[#This Row],[Day High]]/Table2[[#This Row],[Close Price]])-1</f>
        <v>1.7568659127625175E-2</v>
      </c>
      <c r="AE660" s="2">
        <f>(Table2[[#This Row],[Close Price]]/Table2[[#This Row],[Current Week Low]])-1</f>
        <v>8.1433224755702582E-3</v>
      </c>
      <c r="AF660" s="2">
        <f>(Table2[[#This Row],[Current Week High]]/Table2[[#This Row],[Close Price]])-1</f>
        <v>1.7568659127625175E-2</v>
      </c>
      <c r="AG660" s="2">
        <f>(Table2[[#This Row],[Close Price]]/Table2[[#This Row],[Current Month Low]])-1</f>
        <v>8.1433224755702582E-3</v>
      </c>
      <c r="AH660" s="2">
        <f>(Table2[[#This Row],[Current Month High]]/Table2[[#This Row],[Close Price]])-1</f>
        <v>7.1284329563812365E-2</v>
      </c>
      <c r="AI660">
        <v>37.924071082390903</v>
      </c>
      <c r="AJ660">
        <v>10.4124860646599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-0.18</v>
      </c>
      <c r="AM660" t="s">
        <v>10506</v>
      </c>
      <c r="AN660">
        <v>-1.67</v>
      </c>
      <c r="AO660" t="s">
        <v>10506</v>
      </c>
      <c r="AQ660">
        <f>(Table2[[#This Row],[Sharpe Ratio]]-AVERAGE(Table2[Sharpe Ratio]))/_xlfn.STDEV.P(Table2[Sharpe Ratio])</f>
        <v>-0.54697260799606973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647</v>
      </c>
      <c r="AT660">
        <f>_xlfn.RANK.AVG(Table2[[#This Row],[6M Return vs Nifty Z-Score]],Table2[6M Return vs Nifty Z-Score])</f>
        <v>685</v>
      </c>
      <c r="AU660">
        <f>_xlfn.RANK.AVG(Table2[[#This Row],[Sharpe Ratio Z-Score]],Table2[Sharpe Ratio Z-Score])</f>
        <v>504.5</v>
      </c>
      <c r="AV660">
        <f>(Table2[[#This Row],[Rank 1Y]]+Table2[[#This Row],[Rank 6M]]+Table2[[#This Row],[Rank Sharpe]])/3</f>
        <v>612.16666666666663</v>
      </c>
    </row>
    <row r="661" spans="1:48" x14ac:dyDescent="0.3">
      <c r="A661" t="s">
        <v>1297</v>
      </c>
      <c r="B661" t="s">
        <v>1298</v>
      </c>
      <c r="C661" t="s">
        <v>10469</v>
      </c>
      <c r="D661" t="s">
        <v>127</v>
      </c>
      <c r="E661">
        <v>8358.9297626699899</v>
      </c>
      <c r="F661">
        <v>470.7</v>
      </c>
      <c r="G661">
        <v>-24.762205613657699</v>
      </c>
      <c r="H661">
        <f>(Table2[[#This Row],[1Y Return vs Nifty]]-AVERAGE(Table2[1Y Return vs Nifty]))/_xlfn.STDEV.P(Table2[1Y Return vs Nifty])</f>
        <v>-0.87148921644183353</v>
      </c>
      <c r="I661">
        <v>-14.066780483245999</v>
      </c>
      <c r="J661">
        <f>(Table2[[#This Row],[1M Return vs Nifty]]-AVERAGE(Table2[1M Return vs Nifty]))/_xlfn.STDEV.P(Table2[1M Return vs Nifty])</f>
        <v>-1.2236204996546323</v>
      </c>
      <c r="K661">
        <v>-34.394664833291301</v>
      </c>
      <c r="L661">
        <f>(Table2[[#This Row],[6M Return vs Nifty]]-AVERAGE(Table2[6M Return vs Nifty]))/_xlfn.STDEV.P(Table2[6M Return vs Nifty])</f>
        <v>-1.4125147645659677</v>
      </c>
      <c r="M661">
        <v>-7.1306056109345297</v>
      </c>
      <c r="N661">
        <f>(Table2[[#This Row],[1W Return vs Nifty]]-AVERAGE(Table2[1W Return vs Nifty]))/_xlfn.STDEV.P(Table2[1W Return vs Nifty])</f>
        <v>-1.1411140766861314</v>
      </c>
      <c r="O661">
        <v>480.61</v>
      </c>
      <c r="P661">
        <v>479.33712753426897</v>
      </c>
      <c r="Q661">
        <v>492.70959652016001</v>
      </c>
      <c r="R661">
        <v>42.4128168670726</v>
      </c>
      <c r="S661" s="2">
        <f>(Table2[[#This Row],[Close Price]]-Table2[[#This Row],[20D EMA]])/Table2[[#This Row],[20D EMA]]</f>
        <v>-2.0619629221198112E-2</v>
      </c>
      <c r="T661" s="2">
        <f>(Table2[[#This Row],[Close Price]]-Table2[[#This Row],[50D EMA]])/Table2[[#This Row],[50D EMA]]</f>
        <v>-1.8018899513790522E-2</v>
      </c>
      <c r="U661" s="2">
        <f>(Table2[[#This Row],[Close Price]]-Table2[[#This Row],[200D EMA]])/Table2[[#This Row],[200D EMA]]</f>
        <v>-4.4670525347194977E-2</v>
      </c>
      <c r="V661">
        <v>0.41119756733763002</v>
      </c>
      <c r="W661">
        <v>440.05</v>
      </c>
      <c r="X661">
        <v>472</v>
      </c>
      <c r="Y661">
        <v>440.05</v>
      </c>
      <c r="Z661">
        <v>472</v>
      </c>
      <c r="AA661">
        <v>440.05</v>
      </c>
      <c r="AB661">
        <v>512.9</v>
      </c>
      <c r="AC661" s="2">
        <f>(Table2[[#This Row],[Close Price]]/Table2[[#This Row],[Day Low]])-1</f>
        <v>6.9651176002726967E-2</v>
      </c>
      <c r="AD661" s="2">
        <f>(Table2[[#This Row],[Day High]]/Table2[[#This Row],[Close Price]])-1</f>
        <v>2.7618440620353901E-3</v>
      </c>
      <c r="AE661" s="2">
        <f>(Table2[[#This Row],[Close Price]]/Table2[[#This Row],[Current Week Low]])-1</f>
        <v>6.9651176002726967E-2</v>
      </c>
      <c r="AF661" s="2">
        <f>(Table2[[#This Row],[Current Week High]]/Table2[[#This Row],[Close Price]])-1</f>
        <v>2.7618440620353901E-3</v>
      </c>
      <c r="AG661" s="2">
        <f>(Table2[[#This Row],[Close Price]]/Table2[[#This Row],[Current Month Low]])-1</f>
        <v>6.9651176002726967E-2</v>
      </c>
      <c r="AH661" s="2">
        <f>(Table2[[#This Row],[Current Month High]]/Table2[[#This Row],[Close Price]])-1</f>
        <v>8.9653707244529368E-2</v>
      </c>
      <c r="AI661">
        <v>49.8194178882515</v>
      </c>
      <c r="AJ661">
        <v>21.9114219114219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-0.13</v>
      </c>
      <c r="AM661" t="s">
        <v>10506</v>
      </c>
      <c r="AN661">
        <v>-5.16</v>
      </c>
      <c r="AO661" t="s">
        <v>10506</v>
      </c>
      <c r="AQ661">
        <f>(Table2[[#This Row],[Sharpe Ratio]]-AVERAGE(Table2[Sharpe Ratio]))/_xlfn.STDEV.P(Table2[Sharpe Ratio])</f>
        <v>-0.54697260799606973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632</v>
      </c>
      <c r="AT661">
        <f>_xlfn.RANK.AVG(Table2[[#This Row],[6M Return vs Nifty Z-Score]],Table2[6M Return vs Nifty Z-Score])</f>
        <v>707</v>
      </c>
      <c r="AU661">
        <f>_xlfn.RANK.AVG(Table2[[#This Row],[Sharpe Ratio Z-Score]],Table2[Sharpe Ratio Z-Score])</f>
        <v>504.5</v>
      </c>
      <c r="AV661">
        <f>(Table2[[#This Row],[Rank 1Y]]+Table2[[#This Row],[Rank 6M]]+Table2[[#This Row],[Rank Sharpe]])/3</f>
        <v>614.5</v>
      </c>
    </row>
    <row r="662" spans="1:48" x14ac:dyDescent="0.3">
      <c r="A662" t="s">
        <v>668</v>
      </c>
      <c r="B662" t="s">
        <v>669</v>
      </c>
      <c r="C662" t="s">
        <v>10471</v>
      </c>
      <c r="D662" t="s">
        <v>628</v>
      </c>
      <c r="E662">
        <v>25599.113114399999</v>
      </c>
      <c r="F662">
        <v>1054</v>
      </c>
      <c r="G662">
        <v>-42.2361930294405</v>
      </c>
      <c r="H662">
        <f>(Table2[[#This Row],[1Y Return vs Nifty]]-AVERAGE(Table2[1Y Return vs Nifty]))/_xlfn.STDEV.P(Table2[1Y Return vs Nifty])</f>
        <v>-1.1098084910852051</v>
      </c>
      <c r="I662">
        <v>-12.5452991787557</v>
      </c>
      <c r="J662">
        <f>(Table2[[#This Row],[1M Return vs Nifty]]-AVERAGE(Table2[1M Return vs Nifty]))/_xlfn.STDEV.P(Table2[1M Return vs Nifty])</f>
        <v>-1.0594602344581094</v>
      </c>
      <c r="K662">
        <v>-14.267474591759999</v>
      </c>
      <c r="L662">
        <f>(Table2[[#This Row],[6M Return vs Nifty]]-AVERAGE(Table2[6M Return vs Nifty]))/_xlfn.STDEV.P(Table2[6M Return vs Nifty])</f>
        <v>-0.74790925756937776</v>
      </c>
      <c r="M662">
        <v>1.0244343352130201</v>
      </c>
      <c r="N662">
        <f>(Table2[[#This Row],[1W Return vs Nifty]]-AVERAGE(Table2[1W Return vs Nifty]))/_xlfn.STDEV.P(Table2[1W Return vs Nifty])</f>
        <v>0.91344821424826927</v>
      </c>
      <c r="O662">
        <v>1065.0899999999999</v>
      </c>
      <c r="P662">
        <v>1057.4439232125101</v>
      </c>
      <c r="Q662">
        <v>1094.5240753221201</v>
      </c>
      <c r="R662">
        <v>47.400200524585102</v>
      </c>
      <c r="S662" s="2">
        <f>(Table2[[#This Row],[Close Price]]-Table2[[#This Row],[20D EMA]])/Table2[[#This Row],[20D EMA]]</f>
        <v>-1.0412265630134466E-2</v>
      </c>
      <c r="T662" s="2">
        <f>(Table2[[#This Row],[Close Price]]-Table2[[#This Row],[50D EMA]])/Table2[[#This Row],[50D EMA]]</f>
        <v>-3.2568376789640511E-3</v>
      </c>
      <c r="U662" s="2">
        <f>(Table2[[#This Row],[Close Price]]-Table2[[#This Row],[200D EMA]])/Table2[[#This Row],[200D EMA]]</f>
        <v>-3.7024380034942406E-2</v>
      </c>
      <c r="V662">
        <v>0.43809913595298999</v>
      </c>
      <c r="W662">
        <v>1022.35</v>
      </c>
      <c r="X662">
        <v>1056</v>
      </c>
      <c r="Y662">
        <v>1022.35</v>
      </c>
      <c r="Z662">
        <v>1056</v>
      </c>
      <c r="AA662">
        <v>1016.1</v>
      </c>
      <c r="AB662">
        <v>1145</v>
      </c>
      <c r="AC662" s="2">
        <f>(Table2[[#This Row],[Close Price]]/Table2[[#This Row],[Day Low]])-1</f>
        <v>3.0958086760894066E-2</v>
      </c>
      <c r="AD662" s="2">
        <f>(Table2[[#This Row],[Day High]]/Table2[[#This Row],[Close Price]])-1</f>
        <v>1.8975332068311701E-3</v>
      </c>
      <c r="AE662" s="2">
        <f>(Table2[[#This Row],[Close Price]]/Table2[[#This Row],[Current Week Low]])-1</f>
        <v>3.0958086760894066E-2</v>
      </c>
      <c r="AF662" s="2">
        <f>(Table2[[#This Row],[Current Week High]]/Table2[[#This Row],[Close Price]])-1</f>
        <v>1.8975332068311701E-3</v>
      </c>
      <c r="AG662" s="2">
        <f>(Table2[[#This Row],[Close Price]]/Table2[[#This Row],[Current Month Low]])-1</f>
        <v>3.7299478397795571E-2</v>
      </c>
      <c r="AH662" s="2">
        <f>(Table2[[#This Row],[Current Month High]]/Table2[[#This Row],[Close Price]])-1</f>
        <v>8.6337760910816019E-2</v>
      </c>
      <c r="AI662">
        <v>41.1669829222011</v>
      </c>
      <c r="AJ662">
        <v>18.954912251001598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0.02</v>
      </c>
      <c r="AM662" t="s">
        <v>10507</v>
      </c>
      <c r="AN662">
        <v>-6.39</v>
      </c>
      <c r="AO662" t="s">
        <v>10506</v>
      </c>
      <c r="AP662">
        <v>-1.9840308325881E-2</v>
      </c>
      <c r="AQ662">
        <f>(Table2[[#This Row],[Sharpe Ratio]]-AVERAGE(Table2[Sharpe Ratio]))/_xlfn.STDEV.P(Table2[Sharpe Ratio])</f>
        <v>-0.77283271196644254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702</v>
      </c>
      <c r="AT662">
        <f>_xlfn.RANK.AVG(Table2[[#This Row],[6M Return vs Nifty Z-Score]],Table2[6M Return vs Nifty Z-Score])</f>
        <v>569</v>
      </c>
      <c r="AU662">
        <f>_xlfn.RANK.AVG(Table2[[#This Row],[Sharpe Ratio Z-Score]],Table2[Sharpe Ratio Z-Score])</f>
        <v>574</v>
      </c>
      <c r="AV662">
        <f>(Table2[[#This Row],[Rank 1Y]]+Table2[[#This Row],[Rank 6M]]+Table2[[#This Row],[Rank Sharpe]])/3</f>
        <v>615</v>
      </c>
    </row>
    <row r="663" spans="1:48" x14ac:dyDescent="0.3">
      <c r="A663" t="s">
        <v>848</v>
      </c>
      <c r="B663" t="s">
        <v>849</v>
      </c>
      <c r="C663" t="s">
        <v>10475</v>
      </c>
      <c r="D663" t="s">
        <v>549</v>
      </c>
      <c r="E663">
        <v>17803.911437999999</v>
      </c>
      <c r="F663">
        <v>3590.7</v>
      </c>
      <c r="G663">
        <v>-42.937259699380697</v>
      </c>
      <c r="H663">
        <f>(Table2[[#This Row],[1Y Return vs Nifty]]-AVERAGE(Table2[1Y Return vs Nifty]))/_xlfn.STDEV.P(Table2[1Y Return vs Nifty])</f>
        <v>-1.1193700007899612</v>
      </c>
      <c r="I663">
        <v>-7.8454877584813802</v>
      </c>
      <c r="J663">
        <f>(Table2[[#This Row],[1M Return vs Nifty]]-AVERAGE(Table2[1M Return vs Nifty]))/_xlfn.STDEV.P(Table2[1M Return vs Nifty])</f>
        <v>-0.5523739581766266</v>
      </c>
      <c r="K663">
        <v>-6.8257023863078103</v>
      </c>
      <c r="L663">
        <f>(Table2[[#This Row],[6M Return vs Nifty]]-AVERAGE(Table2[6M Return vs Nifty]))/_xlfn.STDEV.P(Table2[6M Return vs Nifty])</f>
        <v>-0.50217983730721816</v>
      </c>
      <c r="M663">
        <v>-2.6865245241668099</v>
      </c>
      <c r="N663">
        <f>(Table2[[#This Row],[1W Return vs Nifty]]-AVERAGE(Table2[1W Return vs Nifty]))/_xlfn.STDEV.P(Table2[1W Return vs Nifty])</f>
        <v>-2.1482354582666729E-2</v>
      </c>
      <c r="O663">
        <v>3611.83</v>
      </c>
      <c r="P663">
        <v>3517.41483048695</v>
      </c>
      <c r="Q663">
        <v>3557.1287528305802</v>
      </c>
      <c r="R663">
        <v>42.431725298782403</v>
      </c>
      <c r="S663" s="2">
        <f>(Table2[[#This Row],[Close Price]]-Table2[[#This Row],[20D EMA]])/Table2[[#This Row],[20D EMA]]</f>
        <v>-5.8502199715933781E-3</v>
      </c>
      <c r="T663" s="2">
        <f>(Table2[[#This Row],[Close Price]]-Table2[[#This Row],[50D EMA]])/Table2[[#This Row],[50D EMA]]</f>
        <v>2.0834952101144194E-2</v>
      </c>
      <c r="U663" s="2">
        <f>(Table2[[#This Row],[Close Price]]-Table2[[#This Row],[200D EMA]])/Table2[[#This Row],[200D EMA]]</f>
        <v>9.4377374287352815E-3</v>
      </c>
      <c r="V663">
        <v>0.66052220736799905</v>
      </c>
      <c r="W663">
        <v>3494</v>
      </c>
      <c r="X663">
        <v>3615</v>
      </c>
      <c r="Y663">
        <v>3494</v>
      </c>
      <c r="Z663">
        <v>3615</v>
      </c>
      <c r="AA663">
        <v>3494</v>
      </c>
      <c r="AB663">
        <v>3742.95</v>
      </c>
      <c r="AC663" s="2">
        <f>(Table2[[#This Row],[Close Price]]/Table2[[#This Row],[Day Low]])-1</f>
        <v>2.7676016027475603E-2</v>
      </c>
      <c r="AD663" s="2">
        <f>(Table2[[#This Row],[Day High]]/Table2[[#This Row],[Close Price]])-1</f>
        <v>6.7674826635475416E-3</v>
      </c>
      <c r="AE663" s="2">
        <f>(Table2[[#This Row],[Close Price]]/Table2[[#This Row],[Current Week Low]])-1</f>
        <v>2.7676016027475603E-2</v>
      </c>
      <c r="AF663" s="2">
        <f>(Table2[[#This Row],[Current Week High]]/Table2[[#This Row],[Close Price]])-1</f>
        <v>6.7674826635475416E-3</v>
      </c>
      <c r="AG663" s="2">
        <f>(Table2[[#This Row],[Close Price]]/Table2[[#This Row],[Current Month Low]])-1</f>
        <v>2.7676016027475603E-2</v>
      </c>
      <c r="AH663" s="2">
        <f>(Table2[[#This Row],[Current Month High]]/Table2[[#This Row],[Close Price]])-1</f>
        <v>4.2401203108028973E-2</v>
      </c>
      <c r="AI663">
        <v>31.5690533879188</v>
      </c>
      <c r="AJ663">
        <v>24.852657382777799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0.01</v>
      </c>
      <c r="AM663" t="s">
        <v>10507</v>
      </c>
      <c r="AN663">
        <v>-0.93</v>
      </c>
      <c r="AO663" t="s">
        <v>10506</v>
      </c>
      <c r="AP663">
        <v>-6.1996082890296997E-2</v>
      </c>
      <c r="AQ663">
        <f>(Table2[[#This Row],[Sharpe Ratio]]-AVERAGE(Table2[Sharpe Ratio]))/_xlfn.STDEV.P(Table2[Sharpe Ratio])</f>
        <v>-1.2527298723170395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707</v>
      </c>
      <c r="AT663">
        <f>_xlfn.RANK.AVG(Table2[[#This Row],[6M Return vs Nifty Z-Score]],Table2[6M Return vs Nifty Z-Score])</f>
        <v>490</v>
      </c>
      <c r="AU663">
        <f>_xlfn.RANK.AVG(Table2[[#This Row],[Sharpe Ratio Z-Score]],Table2[Sharpe Ratio Z-Score])</f>
        <v>648</v>
      </c>
      <c r="AV663">
        <f>(Table2[[#This Row],[Rank 1Y]]+Table2[[#This Row],[Rank 6M]]+Table2[[#This Row],[Rank Sharpe]])/3</f>
        <v>615</v>
      </c>
    </row>
    <row r="664" spans="1:48" x14ac:dyDescent="0.3">
      <c r="A664" t="s">
        <v>1758</v>
      </c>
      <c r="B664" t="s">
        <v>1759</v>
      </c>
      <c r="C664" t="s">
        <v>10463</v>
      </c>
      <c r="D664" t="s">
        <v>281</v>
      </c>
      <c r="E664">
        <v>4133.4718302749998</v>
      </c>
      <c r="F664">
        <v>489.75</v>
      </c>
      <c r="G664">
        <v>-22.647335164457399</v>
      </c>
      <c r="H664">
        <f>(Table2[[#This Row],[1Y Return vs Nifty]]-AVERAGE(Table2[1Y Return vs Nifty]))/_xlfn.STDEV.P(Table2[1Y Return vs Nifty])</f>
        <v>-0.8426455198415439</v>
      </c>
      <c r="I664">
        <v>-7.6831510014424804</v>
      </c>
      <c r="J664">
        <f>(Table2[[#This Row],[1M Return vs Nifty]]-AVERAGE(Table2[1M Return vs Nifty]))/_xlfn.STDEV.P(Table2[1M Return vs Nifty])</f>
        <v>-0.53485862952421381</v>
      </c>
      <c r="K664">
        <v>-36.5517805033641</v>
      </c>
      <c r="L664">
        <f>(Table2[[#This Row],[6M Return vs Nifty]]-AVERAGE(Table2[6M Return vs Nifty]))/_xlfn.STDEV.P(Table2[6M Return vs Nifty])</f>
        <v>-1.4837433333008527</v>
      </c>
      <c r="M664">
        <v>-2.9251825422836801</v>
      </c>
      <c r="N664">
        <f>(Table2[[#This Row],[1W Return vs Nifty]]-AVERAGE(Table2[1W Return vs Nifty]))/_xlfn.STDEV.P(Table2[1W Return vs Nifty])</f>
        <v>-8.1609315050064163E-2</v>
      </c>
      <c r="O664">
        <v>498.25</v>
      </c>
      <c r="P664">
        <v>507.248499016587</v>
      </c>
      <c r="Q664">
        <v>510.23307739821797</v>
      </c>
      <c r="R664">
        <v>31.477804762215101</v>
      </c>
      <c r="S664" s="2">
        <f>(Table2[[#This Row],[Close Price]]-Table2[[#This Row],[20D EMA]])/Table2[[#This Row],[20D EMA]]</f>
        <v>-1.7059708981435023E-2</v>
      </c>
      <c r="T664" s="2">
        <f>(Table2[[#This Row],[Close Price]]-Table2[[#This Row],[50D EMA]])/Table2[[#This Row],[50D EMA]]</f>
        <v>-3.4496896591141621E-2</v>
      </c>
      <c r="U664" s="2">
        <f>(Table2[[#This Row],[Close Price]]-Table2[[#This Row],[200D EMA]])/Table2[[#This Row],[200D EMA]]</f>
        <v>-4.0144550217452273E-2</v>
      </c>
      <c r="V664">
        <v>0.92481815546768198</v>
      </c>
      <c r="W664">
        <v>484.15</v>
      </c>
      <c r="X664">
        <v>491.95</v>
      </c>
      <c r="Y664">
        <v>484.15</v>
      </c>
      <c r="Z664">
        <v>491.95</v>
      </c>
      <c r="AA664">
        <v>484.15</v>
      </c>
      <c r="AB664">
        <v>514</v>
      </c>
      <c r="AC664" s="2">
        <f>(Table2[[#This Row],[Close Price]]/Table2[[#This Row],[Day Low]])-1</f>
        <v>1.1566663224207518E-2</v>
      </c>
      <c r="AD664" s="2">
        <f>(Table2[[#This Row],[Day High]]/Table2[[#This Row],[Close Price]])-1</f>
        <v>4.4920877998979591E-3</v>
      </c>
      <c r="AE664" s="2">
        <f>(Table2[[#This Row],[Close Price]]/Table2[[#This Row],[Current Week Low]])-1</f>
        <v>1.1566663224207518E-2</v>
      </c>
      <c r="AF664" s="2">
        <f>(Table2[[#This Row],[Current Week High]]/Table2[[#This Row],[Close Price]])-1</f>
        <v>4.4920877998979591E-3</v>
      </c>
      <c r="AG664" s="2">
        <f>(Table2[[#This Row],[Close Price]]/Table2[[#This Row],[Current Month Low]])-1</f>
        <v>1.1566663224207518E-2</v>
      </c>
      <c r="AH664" s="2">
        <f>(Table2[[#This Row],[Current Month High]]/Table2[[#This Row],[Close Price]])-1</f>
        <v>4.9515058703420101E-2</v>
      </c>
      <c r="AI664">
        <v>42.7258805513016</v>
      </c>
      <c r="AJ664">
        <v>9.5637583892617304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-0.19</v>
      </c>
      <c r="AM664" t="s">
        <v>10506</v>
      </c>
      <c r="AN664">
        <v>-1.74</v>
      </c>
      <c r="AO664" t="s">
        <v>10506</v>
      </c>
      <c r="AQ664">
        <f>(Table2[[#This Row],[Sharpe Ratio]]-AVERAGE(Table2[Sharpe Ratio]))/_xlfn.STDEV.P(Table2[Sharpe Ratio])</f>
        <v>-0.54697260799606973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629</v>
      </c>
      <c r="AT664">
        <f>_xlfn.RANK.AVG(Table2[[#This Row],[6M Return vs Nifty Z-Score]],Table2[6M Return vs Nifty Z-Score])</f>
        <v>716</v>
      </c>
      <c r="AU664">
        <f>_xlfn.RANK.AVG(Table2[[#This Row],[Sharpe Ratio Z-Score]],Table2[Sharpe Ratio Z-Score])</f>
        <v>504.5</v>
      </c>
      <c r="AV664">
        <f>(Table2[[#This Row],[Rank 1Y]]+Table2[[#This Row],[Rank 6M]]+Table2[[#This Row],[Rank Sharpe]])/3</f>
        <v>616.5</v>
      </c>
    </row>
    <row r="665" spans="1:48" x14ac:dyDescent="0.3">
      <c r="A665" t="s">
        <v>2231</v>
      </c>
      <c r="B665" t="s">
        <v>2232</v>
      </c>
      <c r="C665" t="s">
        <v>10473</v>
      </c>
      <c r="D665" t="s">
        <v>238</v>
      </c>
      <c r="E665">
        <v>2329.6267316449998</v>
      </c>
      <c r="F665">
        <v>301.45</v>
      </c>
      <c r="G665">
        <v>-50.253142869962304</v>
      </c>
      <c r="H665">
        <f>(Table2[[#This Row],[1Y Return vs Nifty]]-AVERAGE(Table2[1Y Return vs Nifty]))/_xlfn.STDEV.P(Table2[1Y Return vs Nifty])</f>
        <v>-1.2191477978721479</v>
      </c>
      <c r="I665">
        <v>-9.0532111331562408</v>
      </c>
      <c r="J665">
        <f>(Table2[[#This Row],[1M Return vs Nifty]]-AVERAGE(Table2[1M Return vs Nifty]))/_xlfn.STDEV.P(Table2[1M Return vs Nifty])</f>
        <v>-0.68268130331819721</v>
      </c>
      <c r="K665">
        <v>-21.683567098507702</v>
      </c>
      <c r="L665">
        <f>(Table2[[#This Row],[6M Return vs Nifty]]-AVERAGE(Table2[6M Return vs Nifty]))/_xlfn.STDEV.P(Table2[6M Return vs Nifty])</f>
        <v>-0.99279072692670622</v>
      </c>
      <c r="M665">
        <v>-5.8150812022674296</v>
      </c>
      <c r="N665">
        <f>(Table2[[#This Row],[1W Return vs Nifty]]-AVERAGE(Table2[1W Return vs Nifty]))/_xlfn.STDEV.P(Table2[1W Return vs Nifty])</f>
        <v>-0.80968383714107339</v>
      </c>
      <c r="O665">
        <v>304.47000000000003</v>
      </c>
      <c r="P665">
        <v>298.07043789621702</v>
      </c>
      <c r="Q665">
        <v>321.315497406926</v>
      </c>
      <c r="R665">
        <v>42.0649282719463</v>
      </c>
      <c r="S665" s="2">
        <f>(Table2[[#This Row],[Close Price]]-Table2[[#This Row],[20D EMA]])/Table2[[#This Row],[20D EMA]]</f>
        <v>-9.91887542286609E-3</v>
      </c>
      <c r="T665" s="2">
        <f>(Table2[[#This Row],[Close Price]]-Table2[[#This Row],[50D EMA]])/Table2[[#This Row],[50D EMA]]</f>
        <v>1.1338132448276131E-2</v>
      </c>
      <c r="U665" s="2">
        <f>(Table2[[#This Row],[Close Price]]-Table2[[#This Row],[200D EMA]])/Table2[[#This Row],[200D EMA]]</f>
        <v>-6.1825519052906432E-2</v>
      </c>
      <c r="V665">
        <v>1.33816913221364</v>
      </c>
      <c r="W665">
        <v>294.55</v>
      </c>
      <c r="X665">
        <v>304.5</v>
      </c>
      <c r="Y665">
        <v>294.55</v>
      </c>
      <c r="Z665">
        <v>304.5</v>
      </c>
      <c r="AA665">
        <v>291.05</v>
      </c>
      <c r="AB665">
        <v>324.8</v>
      </c>
      <c r="AC665" s="2">
        <f>(Table2[[#This Row],[Close Price]]/Table2[[#This Row],[Day Low]])-1</f>
        <v>2.3425564420302081E-2</v>
      </c>
      <c r="AD665" s="2">
        <f>(Table2[[#This Row],[Day High]]/Table2[[#This Row],[Close Price]])-1</f>
        <v>1.0117764139990104E-2</v>
      </c>
      <c r="AE665" s="2">
        <f>(Table2[[#This Row],[Close Price]]/Table2[[#This Row],[Current Week Low]])-1</f>
        <v>2.3425564420302081E-2</v>
      </c>
      <c r="AF665" s="2">
        <f>(Table2[[#This Row],[Current Week High]]/Table2[[#This Row],[Close Price]])-1</f>
        <v>1.0117764139990104E-2</v>
      </c>
      <c r="AG665" s="2">
        <f>(Table2[[#This Row],[Close Price]]/Table2[[#This Row],[Current Month Low]])-1</f>
        <v>3.5732691977323316E-2</v>
      </c>
      <c r="AH665" s="2">
        <f>(Table2[[#This Row],[Current Month High]]/Table2[[#This Row],[Close Price]])-1</f>
        <v>7.7458948415989548E-2</v>
      </c>
      <c r="AI665">
        <v>45.198208658152197</v>
      </c>
      <c r="AJ665">
        <v>22.815237319209601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-0.06</v>
      </c>
      <c r="AM665" t="s">
        <v>10506</v>
      </c>
      <c r="AN665">
        <v>-0.95</v>
      </c>
      <c r="AO665" t="s">
        <v>10506</v>
      </c>
      <c r="AQ665">
        <f>(Table2[[#This Row],[Sharpe Ratio]]-AVERAGE(Table2[Sharpe Ratio]))/_xlfn.STDEV.P(Table2[Sharpe Ratio])</f>
        <v>-0.54697260799606973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717</v>
      </c>
      <c r="AT665">
        <f>_xlfn.RANK.AVG(Table2[[#This Row],[6M Return vs Nifty Z-Score]],Table2[6M Return vs Nifty Z-Score])</f>
        <v>634</v>
      </c>
      <c r="AU665">
        <f>_xlfn.RANK.AVG(Table2[[#This Row],[Sharpe Ratio Z-Score]],Table2[Sharpe Ratio Z-Score])</f>
        <v>504.5</v>
      </c>
      <c r="AV665">
        <f>(Table2[[#This Row],[Rank 1Y]]+Table2[[#This Row],[Rank 6M]]+Table2[[#This Row],[Rank Sharpe]])/3</f>
        <v>618.5</v>
      </c>
    </row>
    <row r="666" spans="1:48" x14ac:dyDescent="0.3">
      <c r="A666" t="s">
        <v>1626</v>
      </c>
      <c r="B666" t="s">
        <v>1627</v>
      </c>
      <c r="C666" t="s">
        <v>10461</v>
      </c>
      <c r="D666" t="s">
        <v>414</v>
      </c>
      <c r="E666">
        <v>5103.3762281250001</v>
      </c>
      <c r="F666">
        <v>281.25</v>
      </c>
      <c r="G666">
        <v>-14.8702336302915</v>
      </c>
      <c r="H666">
        <f>(Table2[[#This Row],[1Y Return vs Nifty]]-AVERAGE(Table2[1Y Return vs Nifty]))/_xlfn.STDEV.P(Table2[1Y Return vs Nifty])</f>
        <v>-0.73657738826121455</v>
      </c>
      <c r="I666">
        <v>-11.0050095568755</v>
      </c>
      <c r="J666">
        <f>(Table2[[#This Row],[1M Return vs Nifty]]-AVERAGE(Table2[1M Return vs Nifty]))/_xlfn.STDEV.P(Table2[1M Return vs Nifty])</f>
        <v>-0.89327064536420175</v>
      </c>
      <c r="K666">
        <v>-30.6484025550251</v>
      </c>
      <c r="L666">
        <f>(Table2[[#This Row],[6M Return vs Nifty]]-AVERAGE(Table2[6M Return vs Nifty]))/_xlfn.STDEV.P(Table2[6M Return vs Nifty])</f>
        <v>-1.2888121259506793</v>
      </c>
      <c r="M666">
        <v>-2.3032355358241801</v>
      </c>
      <c r="N666">
        <f>(Table2[[#This Row],[1W Return vs Nifty]]-AVERAGE(Table2[1W Return vs Nifty]))/_xlfn.STDEV.P(Table2[1W Return vs Nifty])</f>
        <v>7.5082604899987179E-2</v>
      </c>
      <c r="O666">
        <v>293.99</v>
      </c>
      <c r="P666">
        <v>296.11201726226699</v>
      </c>
      <c r="Q666">
        <v>294.75803023893502</v>
      </c>
      <c r="R666">
        <v>24.0402599400682</v>
      </c>
      <c r="S666" s="2">
        <f>(Table2[[#This Row],[Close Price]]-Table2[[#This Row],[20D EMA]])/Table2[[#This Row],[20D EMA]]</f>
        <v>-4.3334807306370994E-2</v>
      </c>
      <c r="T666" s="2">
        <f>(Table2[[#This Row],[Close Price]]-Table2[[#This Row],[50D EMA]])/Table2[[#This Row],[50D EMA]]</f>
        <v>-5.0190523841873232E-2</v>
      </c>
      <c r="U666" s="2">
        <f>(Table2[[#This Row],[Close Price]]-Table2[[#This Row],[200D EMA]])/Table2[[#This Row],[200D EMA]]</f>
        <v>-4.5827522418931968E-2</v>
      </c>
      <c r="V666">
        <v>0.85556094413765305</v>
      </c>
      <c r="W666">
        <v>279.85000000000002</v>
      </c>
      <c r="X666">
        <v>289.8</v>
      </c>
      <c r="Y666">
        <v>279.85000000000002</v>
      </c>
      <c r="Z666">
        <v>289.8</v>
      </c>
      <c r="AA666">
        <v>279.85000000000002</v>
      </c>
      <c r="AB666">
        <v>304.7</v>
      </c>
      <c r="AC666" s="2">
        <f>(Table2[[#This Row],[Close Price]]/Table2[[#This Row],[Day Low]])-1</f>
        <v>5.0026800071465427E-3</v>
      </c>
      <c r="AD666" s="2">
        <f>(Table2[[#This Row],[Day High]]/Table2[[#This Row],[Close Price]])-1</f>
        <v>3.0399999999999983E-2</v>
      </c>
      <c r="AE666" s="2">
        <f>(Table2[[#This Row],[Close Price]]/Table2[[#This Row],[Current Week Low]])-1</f>
        <v>5.0026800071465427E-3</v>
      </c>
      <c r="AF666" s="2">
        <f>(Table2[[#This Row],[Current Week High]]/Table2[[#This Row],[Close Price]])-1</f>
        <v>3.0399999999999983E-2</v>
      </c>
      <c r="AG666" s="2">
        <f>(Table2[[#This Row],[Close Price]]/Table2[[#This Row],[Current Month Low]])-1</f>
        <v>5.0026800071465427E-3</v>
      </c>
      <c r="AH666" s="2">
        <f>(Table2[[#This Row],[Current Month High]]/Table2[[#This Row],[Close Price]])-1</f>
        <v>8.3377777777777773E-2</v>
      </c>
      <c r="AI666">
        <v>37.937777777777697</v>
      </c>
      <c r="AJ666">
        <v>14.020270270270199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-0.14000000000000001</v>
      </c>
      <c r="AM666" t="s">
        <v>10506</v>
      </c>
      <c r="AN666">
        <v>-6.84</v>
      </c>
      <c r="AO666" t="s">
        <v>10506</v>
      </c>
      <c r="AP666">
        <v>-2.1519879274322001E-2</v>
      </c>
      <c r="AQ666">
        <f>(Table2[[#This Row],[Sharpe Ratio]]-AVERAGE(Table2[Sharpe Ratio]))/_xlfn.STDEV.P(Table2[Sharpe Ratio])</f>
        <v>-0.79195278121182111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591</v>
      </c>
      <c r="AT666">
        <f>_xlfn.RANK.AVG(Table2[[#This Row],[6M Return vs Nifty Z-Score]],Table2[6M Return vs Nifty Z-Score])</f>
        <v>694</v>
      </c>
      <c r="AU666">
        <f>_xlfn.RANK.AVG(Table2[[#This Row],[Sharpe Ratio Z-Score]],Table2[Sharpe Ratio Z-Score])</f>
        <v>575</v>
      </c>
      <c r="AV666">
        <f>(Table2[[#This Row],[Rank 1Y]]+Table2[[#This Row],[Rank 6M]]+Table2[[#This Row],[Rank Sharpe]])/3</f>
        <v>620</v>
      </c>
    </row>
    <row r="667" spans="1:48" x14ac:dyDescent="0.3">
      <c r="A667" t="s">
        <v>1990</v>
      </c>
      <c r="B667" t="s">
        <v>1991</v>
      </c>
      <c r="C667" t="s">
        <v>10470</v>
      </c>
      <c r="D667" t="s">
        <v>80</v>
      </c>
      <c r="E667">
        <v>3101.0365763</v>
      </c>
      <c r="F667">
        <v>237.25</v>
      </c>
      <c r="G667">
        <v>-8.7349245191364897</v>
      </c>
      <c r="H667">
        <f>(Table2[[#This Row],[1Y Return vs Nifty]]-AVERAGE(Table2[1Y Return vs Nifty]))/_xlfn.STDEV.P(Table2[1Y Return vs Nifty])</f>
        <v>-0.65290087057283153</v>
      </c>
      <c r="I667">
        <v>-9.5284441592898101</v>
      </c>
      <c r="J667">
        <f>(Table2[[#This Row],[1M Return vs Nifty]]-AVERAGE(Table2[1M Return vs Nifty]))/_xlfn.STDEV.P(Table2[1M Return vs Nifty])</f>
        <v>-0.73395658311952727</v>
      </c>
      <c r="K667">
        <v>-26.183879065830499</v>
      </c>
      <c r="L667">
        <f>(Table2[[#This Row],[6M Return vs Nifty]]-AVERAGE(Table2[6M Return vs Nifty]))/_xlfn.STDEV.P(Table2[6M Return vs Nifty])</f>
        <v>-1.1413922992670804</v>
      </c>
      <c r="M667">
        <v>-1.2154990144010001</v>
      </c>
      <c r="N667">
        <f>(Table2[[#This Row],[1W Return vs Nifty]]-AVERAGE(Table2[1W Return vs Nifty]))/_xlfn.STDEV.P(Table2[1W Return vs Nifty])</f>
        <v>0.3491244801263565</v>
      </c>
      <c r="O667">
        <v>242.62</v>
      </c>
      <c r="P667">
        <v>238.55966108380201</v>
      </c>
      <c r="Q667">
        <v>236.28560616093401</v>
      </c>
      <c r="R667">
        <v>36.821352720684501</v>
      </c>
      <c r="S667" s="2">
        <f>(Table2[[#This Row],[Close Price]]-Table2[[#This Row],[20D EMA]])/Table2[[#This Row],[20D EMA]]</f>
        <v>-2.2133377297832019E-2</v>
      </c>
      <c r="T667" s="2">
        <f>(Table2[[#This Row],[Close Price]]-Table2[[#This Row],[50D EMA]])/Table2[[#This Row],[50D EMA]]</f>
        <v>-5.4898681438935761E-3</v>
      </c>
      <c r="U667" s="2">
        <f>(Table2[[#This Row],[Close Price]]-Table2[[#This Row],[200D EMA]])/Table2[[#This Row],[200D EMA]]</f>
        <v>4.0814751890097907E-3</v>
      </c>
      <c r="V667">
        <v>0.61309238807171396</v>
      </c>
      <c r="W667">
        <v>234.2</v>
      </c>
      <c r="X667">
        <v>241</v>
      </c>
      <c r="Y667">
        <v>234.2</v>
      </c>
      <c r="Z667">
        <v>241</v>
      </c>
      <c r="AA667">
        <v>233.05</v>
      </c>
      <c r="AB667">
        <v>267</v>
      </c>
      <c r="AC667" s="2">
        <f>(Table2[[#This Row],[Close Price]]/Table2[[#This Row],[Day Low]])-1</f>
        <v>1.302305721605479E-2</v>
      </c>
      <c r="AD667" s="2">
        <f>(Table2[[#This Row],[Day High]]/Table2[[#This Row],[Close Price]])-1</f>
        <v>1.5806111696522684E-2</v>
      </c>
      <c r="AE667" s="2">
        <f>(Table2[[#This Row],[Close Price]]/Table2[[#This Row],[Current Week Low]])-1</f>
        <v>1.302305721605479E-2</v>
      </c>
      <c r="AF667" s="2">
        <f>(Table2[[#This Row],[Current Week High]]/Table2[[#This Row],[Close Price]])-1</f>
        <v>1.5806111696522684E-2</v>
      </c>
      <c r="AG667" s="2">
        <f>(Table2[[#This Row],[Close Price]]/Table2[[#This Row],[Current Month Low]])-1</f>
        <v>1.8021883715940712E-2</v>
      </c>
      <c r="AH667" s="2">
        <f>(Table2[[#This Row],[Current Month High]]/Table2[[#This Row],[Close Price]])-1</f>
        <v>0.12539515279241309</v>
      </c>
      <c r="AI667">
        <v>28.556375131717601</v>
      </c>
      <c r="AJ667">
        <v>24.6388232203835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0.02</v>
      </c>
      <c r="AM667" t="s">
        <v>10507</v>
      </c>
      <c r="AN667">
        <v>-6.78</v>
      </c>
      <c r="AO667" t="s">
        <v>10506</v>
      </c>
      <c r="AP667">
        <v>-5.7879293211700003E-2</v>
      </c>
      <c r="AQ667">
        <f>(Table2[[#This Row],[Sharpe Ratio]]-AVERAGE(Table2[Sharpe Ratio]))/_xlfn.STDEV.P(Table2[Sharpe Ratio])</f>
        <v>-1.205864746555906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-3.3849900193889888</v>
      </c>
      <c r="AS667">
        <f>_xlfn.RANK.AVG(Table2[[#This Row],[1Y Return vs Nifty Z-Score]],Table2[1Y Return vs Nifty Z-Score])</f>
        <v>558</v>
      </c>
      <c r="AT667">
        <f>_xlfn.RANK.AVG(Table2[[#This Row],[6M Return vs Nifty Z-Score]],Table2[6M Return vs Nifty Z-Score])</f>
        <v>667</v>
      </c>
      <c r="AU667">
        <f>_xlfn.RANK.AVG(Table2[[#This Row],[Sharpe Ratio Z-Score]],Table2[Sharpe Ratio Z-Score])</f>
        <v>641</v>
      </c>
      <c r="AV667">
        <f>(Table2[[#This Row],[Rank 1Y]]+Table2[[#This Row],[Rank 6M]]+Table2[[#This Row],[Rank Sharpe]])/3</f>
        <v>622</v>
      </c>
    </row>
    <row r="668" spans="1:48" x14ac:dyDescent="0.3">
      <c r="A668" t="s">
        <v>977</v>
      </c>
      <c r="B668" t="s">
        <v>978</v>
      </c>
      <c r="C668" t="s">
        <v>10477</v>
      </c>
      <c r="D668" t="s">
        <v>979</v>
      </c>
      <c r="E668">
        <v>14029.969778639999</v>
      </c>
      <c r="F668">
        <v>1429.65</v>
      </c>
      <c r="G668">
        <v>-28.4649367511654</v>
      </c>
      <c r="H668">
        <f>(Table2[[#This Row],[1Y Return vs Nifty]]-AVERAGE(Table2[1Y Return vs Nifty]))/_xlfn.STDEV.P(Table2[1Y Return vs Nifty])</f>
        <v>-0.92198897805281155</v>
      </c>
      <c r="I668">
        <v>-6.3601130646597301</v>
      </c>
      <c r="J668">
        <f>(Table2[[#This Row],[1M Return vs Nifty]]-AVERAGE(Table2[1M Return vs Nifty]))/_xlfn.STDEV.P(Table2[1M Return vs Nifty])</f>
        <v>-0.3921094166838523</v>
      </c>
      <c r="K668">
        <v>-16.550172323715302</v>
      </c>
      <c r="L668">
        <f>(Table2[[#This Row],[6M Return vs Nifty]]-AVERAGE(Table2[6M Return vs Nifty]))/_xlfn.STDEV.P(Table2[6M Return vs Nifty])</f>
        <v>-0.82328458146012551</v>
      </c>
      <c r="M668">
        <v>-4.5195978905453202</v>
      </c>
      <c r="N668">
        <f>(Table2[[#This Row],[1W Return vs Nifty]]-AVERAGE(Table2[1W Return vs Nifty]))/_xlfn.STDEV.P(Table2[1W Return vs Nifty])</f>
        <v>-0.48330270616250248</v>
      </c>
      <c r="O668">
        <v>1434.86</v>
      </c>
      <c r="P668">
        <v>1409.9914903608101</v>
      </c>
      <c r="Q668">
        <v>1460.8187241236801</v>
      </c>
      <c r="R668">
        <v>46.104140911541002</v>
      </c>
      <c r="S668" s="2">
        <f>(Table2[[#This Row],[Close Price]]-Table2[[#This Row],[20D EMA]])/Table2[[#This Row],[20D EMA]]</f>
        <v>-3.6310162663951949E-3</v>
      </c>
      <c r="T668" s="2">
        <f>(Table2[[#This Row],[Close Price]]-Table2[[#This Row],[50D EMA]])/Table2[[#This Row],[50D EMA]]</f>
        <v>1.3942289562442322E-2</v>
      </c>
      <c r="U668" s="2">
        <f>(Table2[[#This Row],[Close Price]]-Table2[[#This Row],[200D EMA]])/Table2[[#This Row],[200D EMA]]</f>
        <v>-2.1336476325888826E-2</v>
      </c>
      <c r="V668">
        <v>0.88444547536228202</v>
      </c>
      <c r="W668">
        <v>1345</v>
      </c>
      <c r="X668">
        <v>1440</v>
      </c>
      <c r="Y668">
        <v>1345</v>
      </c>
      <c r="Z668">
        <v>1440</v>
      </c>
      <c r="AA668">
        <v>1345</v>
      </c>
      <c r="AB668">
        <v>1513</v>
      </c>
      <c r="AC668" s="2">
        <f>(Table2[[#This Row],[Close Price]]/Table2[[#This Row],[Day Low]])-1</f>
        <v>6.2936802973977857E-2</v>
      </c>
      <c r="AD668" s="2">
        <f>(Table2[[#This Row],[Day High]]/Table2[[#This Row],[Close Price]])-1</f>
        <v>7.2395341517152989E-3</v>
      </c>
      <c r="AE668" s="2">
        <f>(Table2[[#This Row],[Close Price]]/Table2[[#This Row],[Current Week Low]])-1</f>
        <v>6.2936802973977857E-2</v>
      </c>
      <c r="AF668" s="2">
        <f>(Table2[[#This Row],[Current Week High]]/Table2[[#This Row],[Close Price]])-1</f>
        <v>7.2395341517152989E-3</v>
      </c>
      <c r="AG668" s="2">
        <f>(Table2[[#This Row],[Close Price]]/Table2[[#This Row],[Current Month Low]])-1</f>
        <v>6.2936802973977857E-2</v>
      </c>
      <c r="AH668" s="2">
        <f>(Table2[[#This Row],[Current Month High]]/Table2[[#This Row],[Close Price]])-1</f>
        <v>5.830098275801765E-2</v>
      </c>
      <c r="AI668">
        <v>31.1824572447801</v>
      </c>
      <c r="AJ668">
        <v>18.721973094170401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0.02</v>
      </c>
      <c r="AM668" t="s">
        <v>10507</v>
      </c>
      <c r="AN668">
        <v>-2.15</v>
      </c>
      <c r="AO668" t="s">
        <v>10506</v>
      </c>
      <c r="AP668">
        <v>-4.8808978510099001E-2</v>
      </c>
      <c r="AQ668">
        <f>(Table2[[#This Row],[Sharpe Ratio]]-AVERAGE(Table2[Sharpe Ratio]))/_xlfn.STDEV.P(Table2[Sharpe Ratio])</f>
        <v>-1.1026091827865041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653</v>
      </c>
      <c r="AT668">
        <f>_xlfn.RANK.AVG(Table2[[#This Row],[6M Return vs Nifty Z-Score]],Table2[6M Return vs Nifty Z-Score])</f>
        <v>588</v>
      </c>
      <c r="AU668">
        <f>_xlfn.RANK.AVG(Table2[[#This Row],[Sharpe Ratio Z-Score]],Table2[Sharpe Ratio Z-Score])</f>
        <v>631</v>
      </c>
      <c r="AV668">
        <f>(Table2[[#This Row],[Rank 1Y]]+Table2[[#This Row],[Rank 6M]]+Table2[[#This Row],[Rank Sharpe]])/3</f>
        <v>624</v>
      </c>
    </row>
    <row r="669" spans="1:48" x14ac:dyDescent="0.3">
      <c r="A669" t="s">
        <v>2175</v>
      </c>
      <c r="B669" t="s">
        <v>2176</v>
      </c>
      <c r="C669" t="s">
        <v>10472</v>
      </c>
      <c r="D669" t="s">
        <v>382</v>
      </c>
      <c r="E669">
        <v>2489.5665684000001</v>
      </c>
      <c r="F669">
        <v>469.5</v>
      </c>
      <c r="G669">
        <v>-62.784410474418998</v>
      </c>
      <c r="H669">
        <f>(Table2[[#This Row],[1Y Return vs Nifty]]-AVERAGE(Table2[1Y Return vs Nifty]))/_xlfn.STDEV.P(Table2[1Y Return vs Nifty])</f>
        <v>-1.3900557042815742</v>
      </c>
      <c r="I669">
        <v>-8.0548439493711399</v>
      </c>
      <c r="J669">
        <f>(Table2[[#This Row],[1M Return vs Nifty]]-AVERAGE(Table2[1M Return vs Nifty]))/_xlfn.STDEV.P(Table2[1M Return vs Nifty])</f>
        <v>-0.5749624498758461</v>
      </c>
      <c r="K669">
        <v>-22.681580799698899</v>
      </c>
      <c r="L669">
        <f>(Table2[[#This Row],[6M Return vs Nifty]]-AVERAGE(Table2[6M Return vs Nifty]))/_xlfn.STDEV.P(Table2[6M Return vs Nifty])</f>
        <v>-1.0257454212437038</v>
      </c>
      <c r="M669">
        <v>-1.89072091478458</v>
      </c>
      <c r="N669">
        <f>(Table2[[#This Row],[1W Return vs Nifty]]-AVERAGE(Table2[1W Return vs Nifty]))/_xlfn.STDEV.P(Table2[1W Return vs Nifty])</f>
        <v>0.17901060408133199</v>
      </c>
      <c r="O669">
        <v>477.62</v>
      </c>
      <c r="P669">
        <v>486.45110214314798</v>
      </c>
      <c r="Q669">
        <v>504.44722425538799</v>
      </c>
      <c r="R669">
        <v>33.357854149413697</v>
      </c>
      <c r="S669" s="2">
        <f>(Table2[[#This Row],[Close Price]]-Table2[[#This Row],[20D EMA]])/Table2[[#This Row],[20D EMA]]</f>
        <v>-1.700096310874755E-2</v>
      </c>
      <c r="T669" s="2">
        <f>(Table2[[#This Row],[Close Price]]-Table2[[#This Row],[50D EMA]])/Table2[[#This Row],[50D EMA]]</f>
        <v>-3.4846466722897415E-2</v>
      </c>
      <c r="U669" s="2">
        <f>(Table2[[#This Row],[Close Price]]-Table2[[#This Row],[200D EMA]])/Table2[[#This Row],[200D EMA]]</f>
        <v>-6.9278256624314694E-2</v>
      </c>
      <c r="V669">
        <v>0.59687911532626403</v>
      </c>
      <c r="W669">
        <v>462.75</v>
      </c>
      <c r="X669">
        <v>474</v>
      </c>
      <c r="Y669">
        <v>462.75</v>
      </c>
      <c r="Z669">
        <v>474</v>
      </c>
      <c r="AA669">
        <v>462.75</v>
      </c>
      <c r="AB669">
        <v>494</v>
      </c>
      <c r="AC669" s="2">
        <f>(Table2[[#This Row],[Close Price]]/Table2[[#This Row],[Day Low]])-1</f>
        <v>1.4586709886547755E-2</v>
      </c>
      <c r="AD669" s="2">
        <f>(Table2[[#This Row],[Day High]]/Table2[[#This Row],[Close Price]])-1</f>
        <v>9.5846645367412275E-3</v>
      </c>
      <c r="AE669" s="2">
        <f>(Table2[[#This Row],[Close Price]]/Table2[[#This Row],[Current Week Low]])-1</f>
        <v>1.4586709886547755E-2</v>
      </c>
      <c r="AF669" s="2">
        <f>(Table2[[#This Row],[Current Week High]]/Table2[[#This Row],[Close Price]])-1</f>
        <v>9.5846645367412275E-3</v>
      </c>
      <c r="AG669" s="2">
        <f>(Table2[[#This Row],[Close Price]]/Table2[[#This Row],[Current Month Low]])-1</f>
        <v>1.4586709886547755E-2</v>
      </c>
      <c r="AH669" s="2">
        <f>(Table2[[#This Row],[Current Month High]]/Table2[[#This Row],[Close Price]])-1</f>
        <v>5.2183173588924436E-2</v>
      </c>
      <c r="AI669">
        <v>80.404685835995707</v>
      </c>
      <c r="AJ669">
        <v>6.7045454545454604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-0.19</v>
      </c>
      <c r="AM669" t="s">
        <v>10506</v>
      </c>
      <c r="AN669">
        <v>-2.58</v>
      </c>
      <c r="AO669" t="s">
        <v>10506</v>
      </c>
      <c r="AQ669">
        <f>(Table2[[#This Row],[Sharpe Ratio]]-AVERAGE(Table2[Sharpe Ratio]))/_xlfn.STDEV.P(Table2[Sharpe Ratio])</f>
        <v>-0.54697260799606973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728</v>
      </c>
      <c r="AT669">
        <f>_xlfn.RANK.AVG(Table2[[#This Row],[6M Return vs Nifty Z-Score]],Table2[6M Return vs Nifty Z-Score])</f>
        <v>640</v>
      </c>
      <c r="AU669">
        <f>_xlfn.RANK.AVG(Table2[[#This Row],[Sharpe Ratio Z-Score]],Table2[Sharpe Ratio Z-Score])</f>
        <v>504.5</v>
      </c>
      <c r="AV669">
        <f>(Table2[[#This Row],[Rank 1Y]]+Table2[[#This Row],[Rank 6M]]+Table2[[#This Row],[Rank Sharpe]])/3</f>
        <v>624.16666666666663</v>
      </c>
    </row>
    <row r="670" spans="1:48" x14ac:dyDescent="0.3">
      <c r="A670" t="s">
        <v>1391</v>
      </c>
      <c r="B670" t="s">
        <v>1392</v>
      </c>
      <c r="C670" t="s">
        <v>10475</v>
      </c>
      <c r="D670" t="s">
        <v>549</v>
      </c>
      <c r="E670">
        <v>7385.8079500000003</v>
      </c>
      <c r="F670">
        <v>2279.5</v>
      </c>
      <c r="G670">
        <v>-20.210587448309699</v>
      </c>
      <c r="H670">
        <f>(Table2[[#This Row],[1Y Return vs Nifty]]-AVERAGE(Table2[1Y Return vs Nifty]))/_xlfn.STDEV.P(Table2[1Y Return vs Nifty])</f>
        <v>-0.80941189466011043</v>
      </c>
      <c r="I670">
        <v>-10.4687014200716</v>
      </c>
      <c r="J670">
        <f>(Table2[[#This Row],[1M Return vs Nifty]]-AVERAGE(Table2[1M Return vs Nifty]))/_xlfn.STDEV.P(Table2[1M Return vs Nifty])</f>
        <v>-0.83540566489750112</v>
      </c>
      <c r="K670">
        <v>-17.044468603408699</v>
      </c>
      <c r="L670">
        <f>(Table2[[#This Row],[6M Return vs Nifty]]-AVERAGE(Table2[6M Return vs Nifty]))/_xlfn.STDEV.P(Table2[6M Return vs Nifty])</f>
        <v>-0.83960638423686351</v>
      </c>
      <c r="M670">
        <v>-4.5610427127490203</v>
      </c>
      <c r="N670">
        <f>(Table2[[#This Row],[1W Return vs Nifty]]-AVERAGE(Table2[1W Return vs Nifty]))/_xlfn.STDEV.P(Table2[1W Return vs Nifty])</f>
        <v>-0.49374422078615904</v>
      </c>
      <c r="O670">
        <v>2319.31</v>
      </c>
      <c r="P670">
        <v>2279.0966760230299</v>
      </c>
      <c r="Q670">
        <v>2261.1731750829799</v>
      </c>
      <c r="R670">
        <v>38.101049380095198</v>
      </c>
      <c r="S670" s="2">
        <f>(Table2[[#This Row],[Close Price]]-Table2[[#This Row],[20D EMA]])/Table2[[#This Row],[20D EMA]]</f>
        <v>-1.7164587743768597E-2</v>
      </c>
      <c r="T670" s="2">
        <f>(Table2[[#This Row],[Close Price]]-Table2[[#This Row],[50D EMA]])/Table2[[#This Row],[50D EMA]]</f>
        <v>1.7696659435873728E-4</v>
      </c>
      <c r="U670" s="2">
        <f>(Table2[[#This Row],[Close Price]]-Table2[[#This Row],[200D EMA]])/Table2[[#This Row],[200D EMA]]</f>
        <v>8.1050072232293855E-3</v>
      </c>
      <c r="V670">
        <v>0.69801715904359896</v>
      </c>
      <c r="W670">
        <v>2173.4</v>
      </c>
      <c r="X670">
        <v>2309.9499999999998</v>
      </c>
      <c r="Y670">
        <v>2173.4</v>
      </c>
      <c r="Z670">
        <v>2309.9499999999998</v>
      </c>
      <c r="AA670">
        <v>2173.4</v>
      </c>
      <c r="AB670">
        <v>2460</v>
      </c>
      <c r="AC670" s="2">
        <f>(Table2[[#This Row],[Close Price]]/Table2[[#This Row],[Day Low]])-1</f>
        <v>4.8817520934940628E-2</v>
      </c>
      <c r="AD670" s="2">
        <f>(Table2[[#This Row],[Day High]]/Table2[[#This Row],[Close Price]])-1</f>
        <v>1.3358192586093276E-2</v>
      </c>
      <c r="AE670" s="2">
        <f>(Table2[[#This Row],[Close Price]]/Table2[[#This Row],[Current Week Low]])-1</f>
        <v>4.8817520934940628E-2</v>
      </c>
      <c r="AF670" s="2">
        <f>(Table2[[#This Row],[Current Week High]]/Table2[[#This Row],[Close Price]])-1</f>
        <v>1.3358192586093276E-2</v>
      </c>
      <c r="AG670" s="2">
        <f>(Table2[[#This Row],[Close Price]]/Table2[[#This Row],[Current Month Low]])-1</f>
        <v>4.8817520934940628E-2</v>
      </c>
      <c r="AH670" s="2">
        <f>(Table2[[#This Row],[Current Month High]]/Table2[[#This Row],[Close Price]])-1</f>
        <v>7.918403158587406E-2</v>
      </c>
      <c r="AI670">
        <v>19.982452292169299</v>
      </c>
      <c r="AJ670">
        <v>16.3010204081632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0.01</v>
      </c>
      <c r="AM670" t="s">
        <v>10507</v>
      </c>
      <c r="AN670">
        <v>-6.13</v>
      </c>
      <c r="AO670" t="s">
        <v>10506</v>
      </c>
      <c r="AP670">
        <v>-7.3482545063373997E-2</v>
      </c>
      <c r="AQ670">
        <f>(Table2[[#This Row],[Sharpe Ratio]]-AVERAGE(Table2[Sharpe Ratio]))/_xlfn.STDEV.P(Table2[Sharpe Ratio])</f>
        <v>-1.3834906194813719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-4.3616587840620058</v>
      </c>
      <c r="AS670">
        <f>_xlfn.RANK.AVG(Table2[[#This Row],[1Y Return vs Nifty Z-Score]],Table2[1Y Return vs Nifty Z-Score])</f>
        <v>616</v>
      </c>
      <c r="AT670">
        <f>_xlfn.RANK.AVG(Table2[[#This Row],[6M Return vs Nifty Z-Score]],Table2[6M Return vs Nifty Z-Score])</f>
        <v>592</v>
      </c>
      <c r="AU670">
        <f>_xlfn.RANK.AVG(Table2[[#This Row],[Sharpe Ratio Z-Score]],Table2[Sharpe Ratio Z-Score])</f>
        <v>672</v>
      </c>
      <c r="AV670">
        <f>(Table2[[#This Row],[Rank 1Y]]+Table2[[#This Row],[Rank 6M]]+Table2[[#This Row],[Rank Sharpe]])/3</f>
        <v>626.66666666666663</v>
      </c>
    </row>
    <row r="671" spans="1:48" x14ac:dyDescent="0.3">
      <c r="A671" t="s">
        <v>2078</v>
      </c>
      <c r="B671" t="s">
        <v>2079</v>
      </c>
      <c r="C671" t="s">
        <v>10477</v>
      </c>
      <c r="D671" t="s">
        <v>1784</v>
      </c>
      <c r="E671">
        <v>2734.2653886899998</v>
      </c>
      <c r="F671">
        <v>14.85</v>
      </c>
      <c r="G671">
        <v>-44.074985034936603</v>
      </c>
      <c r="H671">
        <f>(Table2[[#This Row],[1Y Return vs Nifty]]-AVERAGE(Table2[1Y Return vs Nifty]))/_xlfn.STDEV.P(Table2[1Y Return vs Nifty])</f>
        <v>-1.1348868871342979</v>
      </c>
      <c r="I671">
        <v>-12.3045957483607</v>
      </c>
      <c r="J671">
        <f>(Table2[[#This Row],[1M Return vs Nifty]]-AVERAGE(Table2[1M Return vs Nifty]))/_xlfn.STDEV.P(Table2[1M Return vs Nifty])</f>
        <v>-1.0334895315314683</v>
      </c>
      <c r="K671">
        <v>-34.6277217123301</v>
      </c>
      <c r="L671">
        <f>(Table2[[#This Row],[6M Return vs Nifty]]-AVERAGE(Table2[6M Return vs Nifty]))/_xlfn.STDEV.P(Table2[6M Return vs Nifty])</f>
        <v>-1.4202103685421759</v>
      </c>
      <c r="M671">
        <v>-1.3329817454484401</v>
      </c>
      <c r="N671">
        <f>(Table2[[#This Row],[1W Return vs Nifty]]-AVERAGE(Table2[1W Return vs Nifty]))/_xlfn.STDEV.P(Table2[1W Return vs Nifty])</f>
        <v>0.31952614699249071</v>
      </c>
      <c r="O671">
        <v>15.35</v>
      </c>
      <c r="P671">
        <v>15.9172616224548</v>
      </c>
      <c r="Q671">
        <v>17.463115258249701</v>
      </c>
      <c r="R671">
        <v>27.9355610402412</v>
      </c>
      <c r="S671" s="2">
        <f>(Table2[[#This Row],[Close Price]]-Table2[[#This Row],[20D EMA]])/Table2[[#This Row],[20D EMA]]</f>
        <v>-3.2573289902280131E-2</v>
      </c>
      <c r="T671" s="2">
        <f>(Table2[[#This Row],[Close Price]]-Table2[[#This Row],[50D EMA]])/Table2[[#This Row],[50D EMA]]</f>
        <v>-6.7050579915655426E-2</v>
      </c>
      <c r="U671" s="2">
        <f>(Table2[[#This Row],[Close Price]]-Table2[[#This Row],[200D EMA]])/Table2[[#This Row],[200D EMA]]</f>
        <v>-0.14963626017501355</v>
      </c>
      <c r="V671">
        <v>0.65669355755120395</v>
      </c>
      <c r="W671">
        <v>14.71</v>
      </c>
      <c r="X671">
        <v>15</v>
      </c>
      <c r="Y671">
        <v>14.71</v>
      </c>
      <c r="Z671">
        <v>15</v>
      </c>
      <c r="AA671">
        <v>14.71</v>
      </c>
      <c r="AB671">
        <v>16.25</v>
      </c>
      <c r="AC671" s="2">
        <f>(Table2[[#This Row],[Close Price]]/Table2[[#This Row],[Day Low]])-1</f>
        <v>9.517335146159045E-3</v>
      </c>
      <c r="AD671" s="2">
        <f>(Table2[[#This Row],[Day High]]/Table2[[#This Row],[Close Price]])-1</f>
        <v>1.0101010101010166E-2</v>
      </c>
      <c r="AE671" s="2">
        <f>(Table2[[#This Row],[Close Price]]/Table2[[#This Row],[Current Week Low]])-1</f>
        <v>9.517335146159045E-3</v>
      </c>
      <c r="AF671" s="2">
        <f>(Table2[[#This Row],[Current Week High]]/Table2[[#This Row],[Close Price]])-1</f>
        <v>1.0101010101010166E-2</v>
      </c>
      <c r="AG671" s="2">
        <f>(Table2[[#This Row],[Close Price]]/Table2[[#This Row],[Current Month Low]])-1</f>
        <v>9.517335146159045E-3</v>
      </c>
      <c r="AH671" s="2">
        <f>(Table2[[#This Row],[Current Month High]]/Table2[[#This Row],[Close Price]])-1</f>
        <v>9.4276094276094291E-2</v>
      </c>
      <c r="AI671">
        <v>75.420875420875404</v>
      </c>
      <c r="AJ671">
        <v>15.5642023346303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-0.19</v>
      </c>
      <c r="AM671" t="s">
        <v>10506</v>
      </c>
      <c r="AN671">
        <v>-6.19</v>
      </c>
      <c r="AO671" t="s">
        <v>10506</v>
      </c>
      <c r="AP671">
        <v>5.470309138448E-3</v>
      </c>
      <c r="AQ671">
        <f>(Table2[[#This Row],[Sharpe Ratio]]-AVERAGE(Table2[Sharpe Ratio]))/_xlfn.STDEV.P(Table2[Sharpe Ratio])</f>
        <v>-0.48469915082664422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709</v>
      </c>
      <c r="AT671">
        <f>_xlfn.RANK.AVG(Table2[[#This Row],[6M Return vs Nifty Z-Score]],Table2[6M Return vs Nifty Z-Score])</f>
        <v>708</v>
      </c>
      <c r="AU671">
        <f>_xlfn.RANK.AVG(Table2[[#This Row],[Sharpe Ratio Z-Score]],Table2[Sharpe Ratio Z-Score])</f>
        <v>466</v>
      </c>
      <c r="AV671">
        <f>(Table2[[#This Row],[Rank 1Y]]+Table2[[#This Row],[Rank 6M]]+Table2[[#This Row],[Rank Sharpe]])/3</f>
        <v>627.66666666666663</v>
      </c>
    </row>
    <row r="672" spans="1:48" x14ac:dyDescent="0.3">
      <c r="A672" t="s">
        <v>783</v>
      </c>
      <c r="B672" t="s">
        <v>784</v>
      </c>
      <c r="C672" t="s">
        <v>10473</v>
      </c>
      <c r="D672" t="s">
        <v>546</v>
      </c>
      <c r="E672">
        <v>19788.742696099998</v>
      </c>
      <c r="F672">
        <v>1539.65</v>
      </c>
      <c r="G672">
        <v>-32.771271602326102</v>
      </c>
      <c r="H672">
        <f>(Table2[[#This Row],[1Y Return vs Nifty]]-AVERAGE(Table2[1Y Return vs Nifty]))/_xlfn.STDEV.P(Table2[1Y Return vs Nifty])</f>
        <v>-0.98072099918115085</v>
      </c>
      <c r="I672">
        <v>0.33805029100934503</v>
      </c>
      <c r="J672">
        <f>(Table2[[#This Row],[1M Return vs Nifty]]-AVERAGE(Table2[1M Return vs Nifty]))/_xlfn.STDEV.P(Table2[1M Return vs Nifty])</f>
        <v>0.33058909400512815</v>
      </c>
      <c r="K672">
        <v>-8.5179332728146999</v>
      </c>
      <c r="L672">
        <f>(Table2[[#This Row],[6M Return vs Nifty]]-AVERAGE(Table2[6M Return vs Nifty]))/_xlfn.STDEV.P(Table2[6M Return vs Nifty])</f>
        <v>-0.55805777917520516</v>
      </c>
      <c r="M672">
        <v>0.70039589543578096</v>
      </c>
      <c r="N672">
        <f>(Table2[[#This Row],[1W Return vs Nifty]]-AVERAGE(Table2[1W Return vs Nifty]))/_xlfn.STDEV.P(Table2[1W Return vs Nifty])</f>
        <v>0.8318107037546465</v>
      </c>
      <c r="O672">
        <v>1506.06</v>
      </c>
      <c r="P672">
        <v>1462.0156861225901</v>
      </c>
      <c r="Q672">
        <v>1480.35445560278</v>
      </c>
      <c r="R672">
        <v>64.869071915154805</v>
      </c>
      <c r="S672" s="2">
        <f>(Table2[[#This Row],[Close Price]]-Table2[[#This Row],[20D EMA]])/Table2[[#This Row],[20D EMA]]</f>
        <v>2.230322829103764E-2</v>
      </c>
      <c r="T672" s="2">
        <f>(Table2[[#This Row],[Close Price]]-Table2[[#This Row],[50D EMA]])/Table2[[#This Row],[50D EMA]]</f>
        <v>5.3100876149491862E-2</v>
      </c>
      <c r="U672" s="2">
        <f>(Table2[[#This Row],[Close Price]]-Table2[[#This Row],[200D EMA]])/Table2[[#This Row],[200D EMA]]</f>
        <v>4.0054963980282493E-2</v>
      </c>
      <c r="V672">
        <v>0.88734054275530405</v>
      </c>
      <c r="W672">
        <v>1502.45</v>
      </c>
      <c r="X672">
        <v>1545.35</v>
      </c>
      <c r="Y672">
        <v>1502.45</v>
      </c>
      <c r="Z672">
        <v>1545.35</v>
      </c>
      <c r="AA672">
        <v>1482.75</v>
      </c>
      <c r="AB672">
        <v>1554</v>
      </c>
      <c r="AC672" s="2">
        <f>(Table2[[#This Row],[Close Price]]/Table2[[#This Row],[Day Low]])-1</f>
        <v>2.4759559386335672E-2</v>
      </c>
      <c r="AD672" s="2">
        <f>(Table2[[#This Row],[Day High]]/Table2[[#This Row],[Close Price]])-1</f>
        <v>3.7021400967751639E-3</v>
      </c>
      <c r="AE672" s="2">
        <f>(Table2[[#This Row],[Close Price]]/Table2[[#This Row],[Current Week Low]])-1</f>
        <v>2.4759559386335672E-2</v>
      </c>
      <c r="AF672" s="2">
        <f>(Table2[[#This Row],[Current Week High]]/Table2[[#This Row],[Close Price]])-1</f>
        <v>3.7021400967751639E-3</v>
      </c>
      <c r="AG672" s="2">
        <f>(Table2[[#This Row],[Close Price]]/Table2[[#This Row],[Current Month Low]])-1</f>
        <v>3.8374641713033286E-2</v>
      </c>
      <c r="AH672" s="2">
        <f>(Table2[[#This Row],[Current Month High]]/Table2[[#This Row],[Close Price]])-1</f>
        <v>9.3203000681971737E-3</v>
      </c>
      <c r="AI672">
        <v>15.0553697268859</v>
      </c>
      <c r="AJ672">
        <v>21.327817178880998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0.04</v>
      </c>
      <c r="AM672" t="s">
        <v>10507</v>
      </c>
      <c r="AN672">
        <v>3.15</v>
      </c>
      <c r="AO672" t="s">
        <v>10507</v>
      </c>
      <c r="AP672">
        <v>-9.8117536157193999E-2</v>
      </c>
      <c r="AQ672">
        <f>(Table2[[#This Row],[Sharpe Ratio]]-AVERAGE(Table2[Sharpe Ratio]))/_xlfn.STDEV.P(Table2[Sharpe Ratio])</f>
        <v>-1.663932916968315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673</v>
      </c>
      <c r="AT672">
        <f>_xlfn.RANK.AVG(Table2[[#This Row],[6M Return vs Nifty Z-Score]],Table2[6M Return vs Nifty Z-Score])</f>
        <v>506</v>
      </c>
      <c r="AU672">
        <f>_xlfn.RANK.AVG(Table2[[#This Row],[Sharpe Ratio Z-Score]],Table2[Sharpe Ratio Z-Score])</f>
        <v>705</v>
      </c>
      <c r="AV672">
        <f>(Table2[[#This Row],[Rank 1Y]]+Table2[[#This Row],[Rank 6M]]+Table2[[#This Row],[Rank Sharpe]])/3</f>
        <v>628</v>
      </c>
    </row>
    <row r="673" spans="1:48" x14ac:dyDescent="0.3">
      <c r="A673" t="s">
        <v>850</v>
      </c>
      <c r="B673" t="s">
        <v>851</v>
      </c>
      <c r="C673" t="s">
        <v>10459</v>
      </c>
      <c r="D673" t="s">
        <v>180</v>
      </c>
      <c r="E673">
        <v>17775.4794008799</v>
      </c>
      <c r="F673">
        <v>315.05</v>
      </c>
      <c r="G673">
        <v>-15.603230283601199</v>
      </c>
      <c r="H673">
        <f>(Table2[[#This Row],[1Y Return vs Nifty]]-AVERAGE(Table2[1Y Return vs Nifty]))/_xlfn.STDEV.P(Table2[1Y Return vs Nifty])</f>
        <v>-0.74657437558735884</v>
      </c>
      <c r="I673">
        <v>-1.1391592271438</v>
      </c>
      <c r="J673">
        <f>(Table2[[#This Row],[1M Return vs Nifty]]-AVERAGE(Table2[1M Return vs Nifty]))/_xlfn.STDEV.P(Table2[1M Return vs Nifty])</f>
        <v>0.17120553435495825</v>
      </c>
      <c r="K673">
        <v>-22.994330645868601</v>
      </c>
      <c r="L673">
        <f>(Table2[[#This Row],[6M Return vs Nifty]]-AVERAGE(Table2[6M Return vs Nifty]))/_xlfn.STDEV.P(Table2[6M Return vs Nifty])</f>
        <v>-1.0360725095050261</v>
      </c>
      <c r="M673">
        <v>-1.3279276704560801</v>
      </c>
      <c r="N673">
        <f>(Table2[[#This Row],[1W Return vs Nifty]]-AVERAGE(Table2[1W Return vs Nifty]))/_xlfn.STDEV.P(Table2[1W Return vs Nifty])</f>
        <v>0.32079945919738834</v>
      </c>
      <c r="O673">
        <v>311.79000000000002</v>
      </c>
      <c r="P673">
        <v>309.51539359467</v>
      </c>
      <c r="Q673">
        <v>312.06010567743903</v>
      </c>
      <c r="R673">
        <v>52.214439154513698</v>
      </c>
      <c r="S673" s="2">
        <f>(Table2[[#This Row],[Close Price]]-Table2[[#This Row],[20D EMA]])/Table2[[#This Row],[20D EMA]]</f>
        <v>1.0455755476442447E-2</v>
      </c>
      <c r="T673" s="2">
        <f>(Table2[[#This Row],[Close Price]]-Table2[[#This Row],[50D EMA]])/Table2[[#This Row],[50D EMA]]</f>
        <v>1.7881522276006496E-2</v>
      </c>
      <c r="U673" s="2">
        <f>(Table2[[#This Row],[Close Price]]-Table2[[#This Row],[200D EMA]])/Table2[[#This Row],[200D EMA]]</f>
        <v>9.5811488497395125E-3</v>
      </c>
      <c r="V673">
        <v>0.57381544053007905</v>
      </c>
      <c r="W673">
        <v>310.05</v>
      </c>
      <c r="X673">
        <v>318.8</v>
      </c>
      <c r="Y673">
        <v>310.05</v>
      </c>
      <c r="Z673">
        <v>318.8</v>
      </c>
      <c r="AA673">
        <v>295.10000000000002</v>
      </c>
      <c r="AB673">
        <v>328.7</v>
      </c>
      <c r="AC673" s="2">
        <f>(Table2[[#This Row],[Close Price]]/Table2[[#This Row],[Day Low]])-1</f>
        <v>1.6126431220770954E-2</v>
      </c>
      <c r="AD673" s="2">
        <f>(Table2[[#This Row],[Day High]]/Table2[[#This Row],[Close Price]])-1</f>
        <v>1.1902872559911071E-2</v>
      </c>
      <c r="AE673" s="2">
        <f>(Table2[[#This Row],[Close Price]]/Table2[[#This Row],[Current Week Low]])-1</f>
        <v>1.6126431220770954E-2</v>
      </c>
      <c r="AF673" s="2">
        <f>(Table2[[#This Row],[Current Week High]]/Table2[[#This Row],[Close Price]])-1</f>
        <v>1.1902872559911071E-2</v>
      </c>
      <c r="AG673" s="2">
        <f>(Table2[[#This Row],[Close Price]]/Table2[[#This Row],[Current Month Low]])-1</f>
        <v>6.7604201965435484E-2</v>
      </c>
      <c r="AH673" s="2">
        <f>(Table2[[#This Row],[Current Month High]]/Table2[[#This Row],[Close Price]])-1</f>
        <v>4.3326456118076395E-2</v>
      </c>
      <c r="AI673">
        <v>29.106491033169299</v>
      </c>
      <c r="AJ673">
        <v>23.7917485265225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0.04</v>
      </c>
      <c r="AM673" t="s">
        <v>10507</v>
      </c>
      <c r="AN673">
        <v>3.33</v>
      </c>
      <c r="AO673" t="s">
        <v>10507</v>
      </c>
      <c r="AP673">
        <v>-6.1337554201273001E-2</v>
      </c>
      <c r="AQ673">
        <f>(Table2[[#This Row],[Sharpe Ratio]]-AVERAGE(Table2[Sharpe Ratio]))/_xlfn.STDEV.P(Table2[Sharpe Ratio])</f>
        <v>-1.2452332469759699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596</v>
      </c>
      <c r="AT673">
        <f>_xlfn.RANK.AVG(Table2[[#This Row],[6M Return vs Nifty Z-Score]],Table2[6M Return vs Nifty Z-Score])</f>
        <v>642</v>
      </c>
      <c r="AU673">
        <f>_xlfn.RANK.AVG(Table2[[#This Row],[Sharpe Ratio Z-Score]],Table2[Sharpe Ratio Z-Score])</f>
        <v>647</v>
      </c>
      <c r="AV673">
        <f>(Table2[[#This Row],[Rank 1Y]]+Table2[[#This Row],[Rank 6M]]+Table2[[#This Row],[Rank Sharpe]])/3</f>
        <v>628.33333333333337</v>
      </c>
    </row>
    <row r="674" spans="1:48" x14ac:dyDescent="0.3">
      <c r="A674" t="s">
        <v>2271</v>
      </c>
      <c r="B674" t="s">
        <v>2272</v>
      </c>
      <c r="C674" t="s">
        <v>10465</v>
      </c>
      <c r="D674" t="s">
        <v>268</v>
      </c>
      <c r="E674">
        <v>2234.2179615800001</v>
      </c>
      <c r="F674">
        <v>499.15</v>
      </c>
      <c r="G674">
        <v>-47.882043929187397</v>
      </c>
      <c r="H674">
        <f>(Table2[[#This Row],[1Y Return vs Nifty]]-AVERAGE(Table2[1Y Return vs Nifty]))/_xlfn.STDEV.P(Table2[1Y Return vs Nifty])</f>
        <v>-1.1868095246304746</v>
      </c>
      <c r="I674">
        <v>-11.733075349200501</v>
      </c>
      <c r="J674">
        <f>(Table2[[#This Row],[1M Return vs Nifty]]-AVERAGE(Table2[1M Return vs Nifty]))/_xlfn.STDEV.P(Table2[1M Return vs Nifty])</f>
        <v>-0.97182532309560377</v>
      </c>
      <c r="K674">
        <v>-26.588925450897399</v>
      </c>
      <c r="L674">
        <f>(Table2[[#This Row],[6M Return vs Nifty]]-AVERAGE(Table2[6M Return vs Nifty]))/_xlfn.STDEV.P(Table2[6M Return vs Nifty])</f>
        <v>-1.1547670453133048</v>
      </c>
      <c r="M674">
        <v>-0.72049525116082602</v>
      </c>
      <c r="N674">
        <f>(Table2[[#This Row],[1W Return vs Nifty]]-AVERAGE(Table2[1W Return vs Nifty]))/_xlfn.STDEV.P(Table2[1W Return vs Nifty])</f>
        <v>0.47383460693625906</v>
      </c>
      <c r="O674">
        <v>512.22</v>
      </c>
      <c r="P674">
        <v>519.80980495143103</v>
      </c>
      <c r="Q674">
        <v>543.24036407032099</v>
      </c>
      <c r="R674">
        <v>21.267615109862799</v>
      </c>
      <c r="S674" s="2">
        <f>(Table2[[#This Row],[Close Price]]-Table2[[#This Row],[20D EMA]])/Table2[[#This Row],[20D EMA]]</f>
        <v>-2.5516379680606088E-2</v>
      </c>
      <c r="T674" s="2">
        <f>(Table2[[#This Row],[Close Price]]-Table2[[#This Row],[50D EMA]])/Table2[[#This Row],[50D EMA]]</f>
        <v>-3.9744931231840509E-2</v>
      </c>
      <c r="U674" s="2">
        <f>(Table2[[#This Row],[Close Price]]-Table2[[#This Row],[200D EMA]])/Table2[[#This Row],[200D EMA]]</f>
        <v>-8.1161796851703827E-2</v>
      </c>
      <c r="V674">
        <v>1.0901651398444301</v>
      </c>
      <c r="W674">
        <v>495.65</v>
      </c>
      <c r="X674">
        <v>502.75</v>
      </c>
      <c r="Y674">
        <v>495.65</v>
      </c>
      <c r="Z674">
        <v>502.75</v>
      </c>
      <c r="AA674">
        <v>495.65</v>
      </c>
      <c r="AB674">
        <v>533.95000000000005</v>
      </c>
      <c r="AC674" s="2">
        <f>(Table2[[#This Row],[Close Price]]/Table2[[#This Row],[Day Low]])-1</f>
        <v>7.0614344799757589E-3</v>
      </c>
      <c r="AD674" s="2">
        <f>(Table2[[#This Row],[Day High]]/Table2[[#This Row],[Close Price]])-1</f>
        <v>7.2122608434339597E-3</v>
      </c>
      <c r="AE674" s="2">
        <f>(Table2[[#This Row],[Close Price]]/Table2[[#This Row],[Current Week Low]])-1</f>
        <v>7.0614344799757589E-3</v>
      </c>
      <c r="AF674" s="2">
        <f>(Table2[[#This Row],[Current Week High]]/Table2[[#This Row],[Close Price]])-1</f>
        <v>7.2122608434339597E-3</v>
      </c>
      <c r="AG674" s="2">
        <f>(Table2[[#This Row],[Close Price]]/Table2[[#This Row],[Current Month Low]])-1</f>
        <v>7.0614344799757589E-3</v>
      </c>
      <c r="AH674" s="2">
        <f>(Table2[[#This Row],[Current Month High]]/Table2[[#This Row],[Close Price]])-1</f>
        <v>6.9718521486527241E-2</v>
      </c>
      <c r="AI674">
        <v>44.776119402985003</v>
      </c>
      <c r="AJ674">
        <v>9.9449339207048304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-0.14000000000000001</v>
      </c>
      <c r="AM674" t="s">
        <v>10506</v>
      </c>
      <c r="AN674">
        <v>-4.24</v>
      </c>
      <c r="AO674" t="s">
        <v>10506</v>
      </c>
      <c r="AQ674">
        <f>(Table2[[#This Row],[Sharpe Ratio]]-AVERAGE(Table2[Sharpe Ratio]))/_xlfn.STDEV.P(Table2[Sharpe Ratio])</f>
        <v>-0.54697260799606973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714</v>
      </c>
      <c r="AT674">
        <f>_xlfn.RANK.AVG(Table2[[#This Row],[6M Return vs Nifty Z-Score]],Table2[6M Return vs Nifty Z-Score])</f>
        <v>668</v>
      </c>
      <c r="AU674">
        <f>_xlfn.RANK.AVG(Table2[[#This Row],[Sharpe Ratio Z-Score]],Table2[Sharpe Ratio Z-Score])</f>
        <v>504.5</v>
      </c>
      <c r="AV674">
        <f>(Table2[[#This Row],[Rank 1Y]]+Table2[[#This Row],[Rank 6M]]+Table2[[#This Row],[Rank Sharpe]])/3</f>
        <v>628.83333333333337</v>
      </c>
    </row>
    <row r="675" spans="1:48" x14ac:dyDescent="0.3">
      <c r="A675" t="s">
        <v>1031</v>
      </c>
      <c r="B675" t="s">
        <v>1032</v>
      </c>
      <c r="C675" t="s">
        <v>10470</v>
      </c>
      <c r="D675" t="s">
        <v>80</v>
      </c>
      <c r="E675">
        <v>12229.02667872</v>
      </c>
      <c r="F675">
        <v>342.4</v>
      </c>
      <c r="G675">
        <v>-26.356192077196699</v>
      </c>
      <c r="H675">
        <f>(Table2[[#This Row],[1Y Return vs Nifty]]-AVERAGE(Table2[1Y Return vs Nifty]))/_xlfn.STDEV.P(Table2[1Y Return vs Nifty])</f>
        <v>-0.89322882794223191</v>
      </c>
      <c r="I675">
        <v>-7.2869173565080603</v>
      </c>
      <c r="J675">
        <f>(Table2[[#This Row],[1M Return vs Nifty]]-AVERAGE(Table2[1M Return vs Nifty]))/_xlfn.STDEV.P(Table2[1M Return vs Nifty])</f>
        <v>-0.49210699002640884</v>
      </c>
      <c r="K675">
        <v>-10.406834733221899</v>
      </c>
      <c r="L675">
        <f>(Table2[[#This Row],[6M Return vs Nifty]]-AVERAGE(Table2[6M Return vs Nifty]))/_xlfn.STDEV.P(Table2[6M Return vs Nifty])</f>
        <v>-0.62042983894587955</v>
      </c>
      <c r="M675">
        <v>-6.1849922925809304</v>
      </c>
      <c r="N675">
        <f>(Table2[[#This Row],[1W Return vs Nifty]]-AVERAGE(Table2[1W Return vs Nifty]))/_xlfn.STDEV.P(Table2[1W Return vs Nifty])</f>
        <v>-0.90287839929837777</v>
      </c>
      <c r="O675">
        <v>351.62</v>
      </c>
      <c r="P675">
        <v>344.68691165830398</v>
      </c>
      <c r="Q675">
        <v>342.70156039816999</v>
      </c>
      <c r="R675">
        <v>38.872693716755499</v>
      </c>
      <c r="S675" s="2">
        <f>(Table2[[#This Row],[Close Price]]-Table2[[#This Row],[20D EMA]])/Table2[[#This Row],[20D EMA]]</f>
        <v>-2.6221489107559375E-2</v>
      </c>
      <c r="T675" s="2">
        <f>(Table2[[#This Row],[Close Price]]-Table2[[#This Row],[50D EMA]])/Table2[[#This Row],[50D EMA]]</f>
        <v>-6.6347504966219155E-3</v>
      </c>
      <c r="U675" s="2">
        <f>(Table2[[#This Row],[Close Price]]-Table2[[#This Row],[200D EMA]])/Table2[[#This Row],[200D EMA]]</f>
        <v>-8.7995046716344432E-4</v>
      </c>
      <c r="V675">
        <v>1.0328760687359499</v>
      </c>
      <c r="W675">
        <v>329.95</v>
      </c>
      <c r="X675">
        <v>345</v>
      </c>
      <c r="Y675">
        <v>329.95</v>
      </c>
      <c r="Z675">
        <v>345</v>
      </c>
      <c r="AA675">
        <v>329.95</v>
      </c>
      <c r="AB675">
        <v>376.5</v>
      </c>
      <c r="AC675" s="2">
        <f>(Table2[[#This Row],[Close Price]]/Table2[[#This Row],[Day Low]])-1</f>
        <v>3.7732989846946507E-2</v>
      </c>
      <c r="AD675" s="2">
        <f>(Table2[[#This Row],[Day High]]/Table2[[#This Row],[Close Price]])-1</f>
        <v>7.593457943925408E-3</v>
      </c>
      <c r="AE675" s="2">
        <f>(Table2[[#This Row],[Close Price]]/Table2[[#This Row],[Current Week Low]])-1</f>
        <v>3.7732989846946507E-2</v>
      </c>
      <c r="AF675" s="2">
        <f>(Table2[[#This Row],[Current Week High]]/Table2[[#This Row],[Close Price]])-1</f>
        <v>7.593457943925408E-3</v>
      </c>
      <c r="AG675" s="2">
        <f>(Table2[[#This Row],[Close Price]]/Table2[[#This Row],[Current Month Low]])-1</f>
        <v>3.7732989846946507E-2</v>
      </c>
      <c r="AH675" s="2">
        <f>(Table2[[#This Row],[Current Month High]]/Table2[[#This Row],[Close Price]])-1</f>
        <v>9.9591121495327117E-2</v>
      </c>
      <c r="AI675">
        <v>16.238317757009298</v>
      </c>
      <c r="AJ675">
        <v>17.542052866460601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-0.04</v>
      </c>
      <c r="AM675" t="s">
        <v>10506</v>
      </c>
      <c r="AN675">
        <v>-3.98</v>
      </c>
      <c r="AO675" t="s">
        <v>10506</v>
      </c>
      <c r="AP675">
        <v>-0.116198329771581</v>
      </c>
      <c r="AQ675">
        <f>(Table2[[#This Row],[Sharpe Ratio]]-AVERAGE(Table2[Sharpe Ratio]))/_xlfn.STDEV.P(Table2[Sharpe Ratio])</f>
        <v>-1.869762879816484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-4.7784069360293824</v>
      </c>
      <c r="AS675">
        <f>_xlfn.RANK.AVG(Table2[[#This Row],[1Y Return vs Nifty Z-Score]],Table2[1Y Return vs Nifty Z-Score])</f>
        <v>641</v>
      </c>
      <c r="AT675">
        <f>_xlfn.RANK.AVG(Table2[[#This Row],[6M Return vs Nifty Z-Score]],Table2[6M Return vs Nifty Z-Score])</f>
        <v>528</v>
      </c>
      <c r="AU675">
        <f>_xlfn.RANK.AVG(Table2[[#This Row],[Sharpe Ratio Z-Score]],Table2[Sharpe Ratio Z-Score])</f>
        <v>718</v>
      </c>
      <c r="AV675">
        <f>(Table2[[#This Row],[Rank 1Y]]+Table2[[#This Row],[Rank 6M]]+Table2[[#This Row],[Rank Sharpe]])/3</f>
        <v>629</v>
      </c>
    </row>
    <row r="676" spans="1:48" x14ac:dyDescent="0.3">
      <c r="A676" t="s">
        <v>1434</v>
      </c>
      <c r="B676" t="s">
        <v>1435</v>
      </c>
      <c r="C676" t="s">
        <v>10473</v>
      </c>
      <c r="D676" t="s">
        <v>98</v>
      </c>
      <c r="E676">
        <v>6996.9516199099999</v>
      </c>
      <c r="F676">
        <v>1469.3</v>
      </c>
      <c r="G676">
        <v>-25.726187701417299</v>
      </c>
      <c r="H676">
        <f>(Table2[[#This Row],[1Y Return vs Nifty]]-AVERAGE(Table2[1Y Return vs Nifty]))/_xlfn.STDEV.P(Table2[1Y Return vs Nifty])</f>
        <v>-0.88463650254532289</v>
      </c>
      <c r="I676">
        <v>1.9478607625484501</v>
      </c>
      <c r="J676">
        <f>(Table2[[#This Row],[1M Return vs Nifty]]-AVERAGE(Table2[1M Return vs Nifty]))/_xlfn.STDEV.P(Table2[1M Return vs Nifty])</f>
        <v>0.50427963699377765</v>
      </c>
      <c r="K676">
        <v>-9.8529591206724501</v>
      </c>
      <c r="L676">
        <f>(Table2[[#This Row],[6M Return vs Nifty]]-AVERAGE(Table2[6M Return vs Nifty]))/_xlfn.STDEV.P(Table2[6M Return vs Nifty])</f>
        <v>-0.60214070976917511</v>
      </c>
      <c r="M676">
        <v>-3.98011745727133</v>
      </c>
      <c r="N676">
        <f>(Table2[[#This Row],[1W Return vs Nifty]]-AVERAGE(Table2[1W Return vs Nifty]))/_xlfn.STDEV.P(Table2[1W Return vs Nifty])</f>
        <v>-0.34738722785447779</v>
      </c>
      <c r="O676">
        <v>1443.1</v>
      </c>
      <c r="P676">
        <v>1407.5729283824201</v>
      </c>
      <c r="Q676">
        <v>1407.38792531279</v>
      </c>
      <c r="R676">
        <v>53.9735224148219</v>
      </c>
      <c r="S676" s="2">
        <f>(Table2[[#This Row],[Close Price]]-Table2[[#This Row],[20D EMA]])/Table2[[#This Row],[20D EMA]]</f>
        <v>1.8155359988912791E-2</v>
      </c>
      <c r="T676" s="2">
        <f>(Table2[[#This Row],[Close Price]]-Table2[[#This Row],[50D EMA]])/Table2[[#This Row],[50D EMA]]</f>
        <v>4.3853551295929313E-2</v>
      </c>
      <c r="U676" s="2">
        <f>(Table2[[#This Row],[Close Price]]-Table2[[#This Row],[200D EMA]])/Table2[[#This Row],[200D EMA]]</f>
        <v>4.3990767274381781E-2</v>
      </c>
      <c r="V676">
        <v>3.2466306627998902</v>
      </c>
      <c r="W676">
        <v>1429.2</v>
      </c>
      <c r="X676">
        <v>1476.2</v>
      </c>
      <c r="Y676">
        <v>1429.2</v>
      </c>
      <c r="Z676">
        <v>1476.2</v>
      </c>
      <c r="AA676">
        <v>1358.5</v>
      </c>
      <c r="AB676">
        <v>1588</v>
      </c>
      <c r="AC676" s="2">
        <f>(Table2[[#This Row],[Close Price]]/Table2[[#This Row],[Day Low]])-1</f>
        <v>2.805765463196197E-2</v>
      </c>
      <c r="AD676" s="2">
        <f>(Table2[[#This Row],[Day High]]/Table2[[#This Row],[Close Price]])-1</f>
        <v>4.6961137956851307E-3</v>
      </c>
      <c r="AE676" s="2">
        <f>(Table2[[#This Row],[Close Price]]/Table2[[#This Row],[Current Week Low]])-1</f>
        <v>2.805765463196197E-2</v>
      </c>
      <c r="AF676" s="2">
        <f>(Table2[[#This Row],[Current Week High]]/Table2[[#This Row],[Close Price]])-1</f>
        <v>4.6961137956851307E-3</v>
      </c>
      <c r="AG676" s="2">
        <f>(Table2[[#This Row],[Close Price]]/Table2[[#This Row],[Current Month Low]])-1</f>
        <v>8.1560544718439321E-2</v>
      </c>
      <c r="AH676" s="2">
        <f>(Table2[[#This Row],[Current Month High]]/Table2[[#This Row],[Close Price]])-1</f>
        <v>8.0786769209827858E-2</v>
      </c>
      <c r="AI676">
        <v>14.336759000884699</v>
      </c>
      <c r="AJ676">
        <v>17.544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0.02</v>
      </c>
      <c r="AM676" t="s">
        <v>10507</v>
      </c>
      <c r="AN676">
        <v>5.89</v>
      </c>
      <c r="AO676" t="s">
        <v>10507</v>
      </c>
      <c r="AP676">
        <v>-0.15030362129416799</v>
      </c>
      <c r="AQ676">
        <f>(Table2[[#This Row],[Sharpe Ratio]]-AVERAGE(Table2[Sharpe Ratio]))/_xlfn.STDEV.P(Table2[Sharpe Ratio])</f>
        <v>-2.2580141389555894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-3.5878989421307876</v>
      </c>
      <c r="AS676">
        <f>_xlfn.RANK.AVG(Table2[[#This Row],[1Y Return vs Nifty Z-Score]],Table2[1Y Return vs Nifty Z-Score])</f>
        <v>638</v>
      </c>
      <c r="AT676">
        <f>_xlfn.RANK.AVG(Table2[[#This Row],[6M Return vs Nifty Z-Score]],Table2[6M Return vs Nifty Z-Score])</f>
        <v>521</v>
      </c>
      <c r="AU676">
        <f>_xlfn.RANK.AVG(Table2[[#This Row],[Sharpe Ratio Z-Score]],Table2[Sharpe Ratio Z-Score])</f>
        <v>728</v>
      </c>
      <c r="AV676">
        <f>(Table2[[#This Row],[Rank 1Y]]+Table2[[#This Row],[Rank 6M]]+Table2[[#This Row],[Rank Sharpe]])/3</f>
        <v>629</v>
      </c>
    </row>
    <row r="677" spans="1:48" x14ac:dyDescent="0.3">
      <c r="A677" t="s">
        <v>1421</v>
      </c>
      <c r="B677" t="s">
        <v>1422</v>
      </c>
      <c r="C677" t="s">
        <v>10477</v>
      </c>
      <c r="D677" t="s">
        <v>600</v>
      </c>
      <c r="E677">
        <v>7066.5925795200001</v>
      </c>
      <c r="F677">
        <v>41.22</v>
      </c>
      <c r="G677">
        <v>-21.463887164081701</v>
      </c>
      <c r="H677">
        <f>(Table2[[#This Row],[1Y Return vs Nifty]]-AVERAGE(Table2[1Y Return vs Nifty]))/_xlfn.STDEV.P(Table2[1Y Return vs Nifty])</f>
        <v>-0.82650504415521364</v>
      </c>
      <c r="I677">
        <v>-9.9941871916505907</v>
      </c>
      <c r="J677">
        <f>(Table2[[#This Row],[1M Return vs Nifty]]-AVERAGE(Table2[1M Return vs Nifty]))/_xlfn.STDEV.P(Table2[1M Return vs Nifty])</f>
        <v>-0.78420793979419345</v>
      </c>
      <c r="K677">
        <v>-45.765231562605898</v>
      </c>
      <c r="L677">
        <f>(Table2[[#This Row],[6M Return vs Nifty]]-AVERAGE(Table2[6M Return vs Nifty]))/_xlfn.STDEV.P(Table2[6M Return vs Nifty])</f>
        <v>-1.787974089751923</v>
      </c>
      <c r="M677">
        <v>-6.55086820498971</v>
      </c>
      <c r="N677">
        <f>(Table2[[#This Row],[1W Return vs Nifty]]-AVERAGE(Table2[1W Return vs Nifty]))/_xlfn.STDEV.P(Table2[1W Return vs Nifty])</f>
        <v>-0.99505634787500097</v>
      </c>
      <c r="O677">
        <v>42.94</v>
      </c>
      <c r="P677">
        <v>43.798827595331097</v>
      </c>
      <c r="Q677">
        <v>46.448378596323302</v>
      </c>
      <c r="R677">
        <v>33.052249537086702</v>
      </c>
      <c r="S677" s="2">
        <f>(Table2[[#This Row],[Close Price]]-Table2[[#This Row],[20D EMA]])/Table2[[#This Row],[20D EMA]]</f>
        <v>-4.0055891942244966E-2</v>
      </c>
      <c r="T677" s="2">
        <f>(Table2[[#This Row],[Close Price]]-Table2[[#This Row],[50D EMA]])/Table2[[#This Row],[50D EMA]]</f>
        <v>-5.8878918384701204E-2</v>
      </c>
      <c r="U677" s="2">
        <f>(Table2[[#This Row],[Close Price]]-Table2[[#This Row],[200D EMA]])/Table2[[#This Row],[200D EMA]]</f>
        <v>-0.11256321004792111</v>
      </c>
      <c r="V677">
        <v>1.12487855989</v>
      </c>
      <c r="W677">
        <v>40.28</v>
      </c>
      <c r="X677">
        <v>41.62</v>
      </c>
      <c r="Y677">
        <v>40.28</v>
      </c>
      <c r="Z677">
        <v>41.62</v>
      </c>
      <c r="AA677">
        <v>40.28</v>
      </c>
      <c r="AB677">
        <v>47.15</v>
      </c>
      <c r="AC677" s="2">
        <f>(Table2[[#This Row],[Close Price]]/Table2[[#This Row],[Day Low]])-1</f>
        <v>2.3336643495531328E-2</v>
      </c>
      <c r="AD677" s="2">
        <f>(Table2[[#This Row],[Day High]]/Table2[[#This Row],[Close Price]])-1</f>
        <v>9.7040271712760529E-3</v>
      </c>
      <c r="AE677" s="2">
        <f>(Table2[[#This Row],[Close Price]]/Table2[[#This Row],[Current Week Low]])-1</f>
        <v>2.3336643495531328E-2</v>
      </c>
      <c r="AF677" s="2">
        <f>(Table2[[#This Row],[Current Week High]]/Table2[[#This Row],[Close Price]])-1</f>
        <v>9.7040271712760529E-3</v>
      </c>
      <c r="AG677" s="2">
        <f>(Table2[[#This Row],[Close Price]]/Table2[[#This Row],[Current Month Low]])-1</f>
        <v>2.3336643495531328E-2</v>
      </c>
      <c r="AH677" s="2">
        <f>(Table2[[#This Row],[Current Month High]]/Table2[[#This Row],[Close Price]])-1</f>
        <v>0.14386220281416784</v>
      </c>
      <c r="AI677">
        <v>66.6666666666666</v>
      </c>
      <c r="AJ677">
        <v>6.6494178525226397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-0.13</v>
      </c>
      <c r="AM677" t="s">
        <v>10506</v>
      </c>
      <c r="AN677">
        <v>-9.5299999999999994</v>
      </c>
      <c r="AO677" t="s">
        <v>10506</v>
      </c>
      <c r="AP677">
        <v>-7.4737120912699998E-3</v>
      </c>
      <c r="AQ677">
        <f>(Table2[[#This Row],[Sharpe Ratio]]-AVERAGE(Table2[Sharpe Ratio]))/_xlfn.STDEV.P(Table2[Sharpe Ratio])</f>
        <v>-0.63205260585965728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623</v>
      </c>
      <c r="AT677">
        <f>_xlfn.RANK.AVG(Table2[[#This Row],[6M Return vs Nifty Z-Score]],Table2[6M Return vs Nifty Z-Score])</f>
        <v>724</v>
      </c>
      <c r="AU677">
        <f>_xlfn.RANK.AVG(Table2[[#This Row],[Sharpe Ratio Z-Score]],Table2[Sharpe Ratio Z-Score])</f>
        <v>547</v>
      </c>
      <c r="AV677">
        <f>(Table2[[#This Row],[Rank 1Y]]+Table2[[#This Row],[Rank 6M]]+Table2[[#This Row],[Rank Sharpe]])/3</f>
        <v>631.33333333333337</v>
      </c>
    </row>
    <row r="678" spans="1:48" x14ac:dyDescent="0.3">
      <c r="A678" t="s">
        <v>49</v>
      </c>
      <c r="B678" t="s">
        <v>50</v>
      </c>
      <c r="C678" t="s">
        <v>10461</v>
      </c>
      <c r="D678" t="s">
        <v>51</v>
      </c>
      <c r="E678">
        <v>425783.66501662502</v>
      </c>
      <c r="F678">
        <v>6884.25</v>
      </c>
      <c r="G678">
        <v>-33.326819949769501</v>
      </c>
      <c r="H678">
        <f>(Table2[[#This Row],[1Y Return vs Nifty]]-AVERAGE(Table2[1Y Return vs Nifty]))/_xlfn.STDEV.P(Table2[1Y Return vs Nifty])</f>
        <v>-0.98829785476892884</v>
      </c>
      <c r="I678">
        <v>-6.0394360219209604</v>
      </c>
      <c r="J678">
        <f>(Table2[[#This Row],[1M Return vs Nifty]]-AVERAGE(Table2[1M Return vs Nifty]))/_xlfn.STDEV.P(Table2[1M Return vs Nifty])</f>
        <v>-0.35750995875882147</v>
      </c>
      <c r="K678">
        <v>-16.254021765681799</v>
      </c>
      <c r="L678">
        <f>(Table2[[#This Row],[6M Return vs Nifty]]-AVERAGE(Table2[6M Return vs Nifty]))/_xlfn.STDEV.P(Table2[6M Return vs Nifty])</f>
        <v>-0.81350560638177383</v>
      </c>
      <c r="M678">
        <v>-0.85544165389480598</v>
      </c>
      <c r="N678">
        <f>(Table2[[#This Row],[1W Return vs Nifty]]-AVERAGE(Table2[1W Return vs Nifty]))/_xlfn.STDEV.P(Table2[1W Return vs Nifty])</f>
        <v>0.43983651591704115</v>
      </c>
      <c r="O678">
        <v>7052.95</v>
      </c>
      <c r="P678">
        <v>7025.8433681414899</v>
      </c>
      <c r="Q678">
        <v>7017.8102254018404</v>
      </c>
      <c r="R678">
        <v>32.791711488350501</v>
      </c>
      <c r="S678" s="2">
        <f>(Table2[[#This Row],[Close Price]]-Table2[[#This Row],[20D EMA]])/Table2[[#This Row],[20D EMA]]</f>
        <v>-2.3919069325601318E-2</v>
      </c>
      <c r="T678" s="2">
        <f>(Table2[[#This Row],[Close Price]]-Table2[[#This Row],[50D EMA]])/Table2[[#This Row],[50D EMA]]</f>
        <v>-2.015322015055751E-2</v>
      </c>
      <c r="U678" s="2">
        <f>(Table2[[#This Row],[Close Price]]-Table2[[#This Row],[200D EMA]])/Table2[[#This Row],[200D EMA]]</f>
        <v>-1.903160973467229E-2</v>
      </c>
      <c r="V678">
        <v>0.645076204581426</v>
      </c>
      <c r="W678">
        <v>6849.4</v>
      </c>
      <c r="X678">
        <v>6958.6</v>
      </c>
      <c r="Y678">
        <v>6849.4</v>
      </c>
      <c r="Z678">
        <v>6958.6</v>
      </c>
      <c r="AA678">
        <v>6849.4</v>
      </c>
      <c r="AB678">
        <v>7325</v>
      </c>
      <c r="AC678" s="2">
        <f>(Table2[[#This Row],[Close Price]]/Table2[[#This Row],[Day Low]])-1</f>
        <v>5.0880369083423638E-3</v>
      </c>
      <c r="AD678" s="2">
        <f>(Table2[[#This Row],[Day High]]/Table2[[#This Row],[Close Price]])-1</f>
        <v>1.0800014525910617E-2</v>
      </c>
      <c r="AE678" s="2">
        <f>(Table2[[#This Row],[Close Price]]/Table2[[#This Row],[Current Week Low]])-1</f>
        <v>5.0880369083423638E-3</v>
      </c>
      <c r="AF678" s="2">
        <f>(Table2[[#This Row],[Current Week High]]/Table2[[#This Row],[Close Price]])-1</f>
        <v>1.0800014525910617E-2</v>
      </c>
      <c r="AG678" s="2">
        <f>(Table2[[#This Row],[Close Price]]/Table2[[#This Row],[Current Month Low]])-1</f>
        <v>5.0880369083423638E-3</v>
      </c>
      <c r="AH678" s="2">
        <f>(Table2[[#This Row],[Current Month High]]/Table2[[#This Row],[Close Price]])-1</f>
        <v>6.4022950938736889E-2</v>
      </c>
      <c r="AI678">
        <v>18.996259578022201</v>
      </c>
      <c r="AJ678">
        <v>11.255211868515399</v>
      </c>
      <c r="AK678" t="str">
        <f>IF(AND(Table2[[#This Row],[20D EMA]]&gt;Table2[[#This Row],[50D EMA]],Table2[[#This Row],[50D EMA]]&gt;Table2[[#This Row],[200D EMA]]),"Uptrend","Downtrend/NoTrend")</f>
        <v>Uptrend</v>
      </c>
      <c r="AL678">
        <v>-7.0000000000000007E-2</v>
      </c>
      <c r="AM678" t="s">
        <v>10506</v>
      </c>
      <c r="AN678">
        <v>-5.16</v>
      </c>
      <c r="AO678" t="s">
        <v>10506</v>
      </c>
      <c r="AP678">
        <v>-5.1169822020034998E-2</v>
      </c>
      <c r="AQ678">
        <f>(Table2[[#This Row],[Sharpe Ratio]]-AVERAGE(Table2[Sharpe Ratio]))/_xlfn.STDEV.P(Table2[Sharpe Ratio])</f>
        <v>-1.1294847913634312</v>
      </c>
      <c r="AR6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-2.8489616953559143</v>
      </c>
      <c r="AS678">
        <f>_xlfn.RANK.AVG(Table2[[#This Row],[1Y Return vs Nifty Z-Score]],Table2[1Y Return vs Nifty Z-Score])</f>
        <v>676</v>
      </c>
      <c r="AT678">
        <f>_xlfn.RANK.AVG(Table2[[#This Row],[6M Return vs Nifty Z-Score]],Table2[6M Return vs Nifty Z-Score])</f>
        <v>586</v>
      </c>
      <c r="AU678">
        <f>_xlfn.RANK.AVG(Table2[[#This Row],[Sharpe Ratio Z-Score]],Table2[Sharpe Ratio Z-Score])</f>
        <v>634</v>
      </c>
      <c r="AV678">
        <f>(Table2[[#This Row],[Rank 1Y]]+Table2[[#This Row],[Rank 6M]]+Table2[[#This Row],[Rank Sharpe]])/3</f>
        <v>632</v>
      </c>
    </row>
    <row r="679" spans="1:48" x14ac:dyDescent="0.3">
      <c r="A679" t="s">
        <v>68</v>
      </c>
      <c r="B679" t="s">
        <v>69</v>
      </c>
      <c r="C679" t="s">
        <v>10461</v>
      </c>
      <c r="D679" t="s">
        <v>24</v>
      </c>
      <c r="E679">
        <v>349422.03270906</v>
      </c>
      <c r="F679">
        <v>1757.55</v>
      </c>
      <c r="G679">
        <v>-28.116243502736001</v>
      </c>
      <c r="H679">
        <f>(Table2[[#This Row],[1Y Return vs Nifty]]-AVERAGE(Table2[1Y Return vs Nifty]))/_xlfn.STDEV.P(Table2[1Y Return vs Nifty])</f>
        <v>-0.91723331925202312</v>
      </c>
      <c r="I679">
        <v>-1.31636788376015</v>
      </c>
      <c r="J679">
        <f>(Table2[[#This Row],[1M Return vs Nifty]]-AVERAGE(Table2[1M Return vs Nifty]))/_xlfn.STDEV.P(Table2[1M Return vs Nifty])</f>
        <v>0.15208560170813221</v>
      </c>
      <c r="K679">
        <v>-15.1273103687867</v>
      </c>
      <c r="L679">
        <f>(Table2[[#This Row],[6M Return vs Nifty]]-AVERAGE(Table2[6M Return vs Nifty]))/_xlfn.STDEV.P(Table2[6M Return vs Nifty])</f>
        <v>-0.77630127780007452</v>
      </c>
      <c r="M679">
        <v>-0.41523752418857901</v>
      </c>
      <c r="N679">
        <f>(Table2[[#This Row],[1W Return vs Nifty]]-AVERAGE(Table2[1W Return vs Nifty]))/_xlfn.STDEV.P(Table2[1W Return vs Nifty])</f>
        <v>0.55074054718855714</v>
      </c>
      <c r="O679">
        <v>1805.06</v>
      </c>
      <c r="P679">
        <v>1772.31914780901</v>
      </c>
      <c r="Q679">
        <v>1767.0837565341601</v>
      </c>
      <c r="R679">
        <v>32.164109961251803</v>
      </c>
      <c r="S679" s="2">
        <f>(Table2[[#This Row],[Close Price]]-Table2[[#This Row],[20D EMA]])/Table2[[#This Row],[20D EMA]]</f>
        <v>-2.6320454721726696E-2</v>
      </c>
      <c r="T679" s="2">
        <f>(Table2[[#This Row],[Close Price]]-Table2[[#This Row],[50D EMA]])/Table2[[#This Row],[50D EMA]]</f>
        <v>-8.3332326614357771E-3</v>
      </c>
      <c r="U679" s="2">
        <f>(Table2[[#This Row],[Close Price]]-Table2[[#This Row],[200D EMA]])/Table2[[#This Row],[200D EMA]]</f>
        <v>-5.3951922193314818E-3</v>
      </c>
      <c r="V679">
        <v>0.64379011423093702</v>
      </c>
      <c r="W679">
        <v>1748.9</v>
      </c>
      <c r="X679">
        <v>1821</v>
      </c>
      <c r="Y679">
        <v>1748.9</v>
      </c>
      <c r="Z679">
        <v>1821</v>
      </c>
      <c r="AA679">
        <v>1737.1</v>
      </c>
      <c r="AB679">
        <v>1870</v>
      </c>
      <c r="AC679" s="2">
        <f>(Table2[[#This Row],[Close Price]]/Table2[[#This Row],[Day Low]])-1</f>
        <v>4.9459660357937807E-3</v>
      </c>
      <c r="AD679" s="2">
        <f>(Table2[[#This Row],[Day High]]/Table2[[#This Row],[Close Price]])-1</f>
        <v>3.6101391141077022E-2</v>
      </c>
      <c r="AE679" s="2">
        <f>(Table2[[#This Row],[Close Price]]/Table2[[#This Row],[Current Week Low]])-1</f>
        <v>4.9459660357937807E-3</v>
      </c>
      <c r="AF679" s="2">
        <f>(Table2[[#This Row],[Current Week High]]/Table2[[#This Row],[Close Price]])-1</f>
        <v>3.6101391141077022E-2</v>
      </c>
      <c r="AG679" s="2">
        <f>(Table2[[#This Row],[Close Price]]/Table2[[#This Row],[Current Month Low]])-1</f>
        <v>1.1772494387197074E-2</v>
      </c>
      <c r="AH679" s="2">
        <f>(Table2[[#This Row],[Current Month High]]/Table2[[#This Row],[Close Price]])-1</f>
        <v>6.3981110067992342E-2</v>
      </c>
      <c r="AI679">
        <v>10.9499018520099</v>
      </c>
      <c r="AJ679">
        <v>13.8420183307963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0.05</v>
      </c>
      <c r="AM679" t="s">
        <v>10507</v>
      </c>
      <c r="AN679">
        <v>-2.94</v>
      </c>
      <c r="AO679" t="s">
        <v>10506</v>
      </c>
      <c r="AP679">
        <v>-7.3716452190202994E-2</v>
      </c>
      <c r="AQ679">
        <f>(Table2[[#This Row],[Sharpe Ratio]]-AVERAGE(Table2[Sharpe Ratio]))/_xlfn.STDEV.P(Table2[Sharpe Ratio])</f>
        <v>-1.3861533950349199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-2.3768618431903281</v>
      </c>
      <c r="AS679">
        <f>_xlfn.RANK.AVG(Table2[[#This Row],[1Y Return vs Nifty Z-Score]],Table2[1Y Return vs Nifty Z-Score])</f>
        <v>648</v>
      </c>
      <c r="AT679">
        <f>_xlfn.RANK.AVG(Table2[[#This Row],[6M Return vs Nifty Z-Score]],Table2[6M Return vs Nifty Z-Score])</f>
        <v>576</v>
      </c>
      <c r="AU679">
        <f>_xlfn.RANK.AVG(Table2[[#This Row],[Sharpe Ratio Z-Score]],Table2[Sharpe Ratio Z-Score])</f>
        <v>673</v>
      </c>
      <c r="AV679">
        <f>(Table2[[#This Row],[Rank 1Y]]+Table2[[#This Row],[Rank 6M]]+Table2[[#This Row],[Rank Sharpe]])/3</f>
        <v>632.33333333333337</v>
      </c>
    </row>
    <row r="680" spans="1:48" x14ac:dyDescent="0.3">
      <c r="A680" t="s">
        <v>2219</v>
      </c>
      <c r="B680" t="s">
        <v>2220</v>
      </c>
      <c r="C680" t="s">
        <v>10466</v>
      </c>
      <c r="D680" t="s">
        <v>271</v>
      </c>
      <c r="E680">
        <v>2364.0705655400002</v>
      </c>
      <c r="F680">
        <v>402.7</v>
      </c>
      <c r="G680">
        <v>-15.084755833190499</v>
      </c>
      <c r="H680">
        <f>(Table2[[#This Row],[1Y Return vs Nifty]]-AVERAGE(Table2[1Y Return vs Nifty]))/_xlfn.STDEV.P(Table2[1Y Return vs Nifty])</f>
        <v>-0.73950315297497471</v>
      </c>
      <c r="I680">
        <v>-7.1335153112632197</v>
      </c>
      <c r="J680">
        <f>(Table2[[#This Row],[1M Return vs Nifty]]-AVERAGE(Table2[1M Return vs Nifty]))/_xlfn.STDEV.P(Table2[1M Return vs Nifty])</f>
        <v>-0.47555567233702178</v>
      </c>
      <c r="K680">
        <v>-21.466053666173998</v>
      </c>
      <c r="L680">
        <f>(Table2[[#This Row],[6M Return vs Nifty]]-AVERAGE(Table2[6M Return vs Nifty]))/_xlfn.STDEV.P(Table2[6M Return vs Nifty])</f>
        <v>-0.9856083719511759</v>
      </c>
      <c r="M680">
        <v>-5.6009782902472196</v>
      </c>
      <c r="N680">
        <f>(Table2[[#This Row],[1W Return vs Nifty]]-AVERAGE(Table2[1W Return vs Nifty]))/_xlfn.STDEV.P(Table2[1W Return vs Nifty])</f>
        <v>-0.75574323448053426</v>
      </c>
      <c r="O680">
        <v>413.24</v>
      </c>
      <c r="P680">
        <v>403.12401375843899</v>
      </c>
      <c r="Q680">
        <v>406.07783685658501</v>
      </c>
      <c r="R680">
        <v>34.221534588799898</v>
      </c>
      <c r="S680" s="2">
        <f>(Table2[[#This Row],[Close Price]]-Table2[[#This Row],[20D EMA]])/Table2[[#This Row],[20D EMA]]</f>
        <v>-2.5505759365017956E-2</v>
      </c>
      <c r="T680" s="2">
        <f>(Table2[[#This Row],[Close Price]]-Table2[[#This Row],[50D EMA]])/Table2[[#This Row],[50D EMA]]</f>
        <v>-1.0518196484645078E-3</v>
      </c>
      <c r="U680" s="2">
        <f>(Table2[[#This Row],[Close Price]]-Table2[[#This Row],[200D EMA]])/Table2[[#This Row],[200D EMA]]</f>
        <v>-8.3182004778506909E-3</v>
      </c>
      <c r="V680">
        <v>0.73551234247701103</v>
      </c>
      <c r="W680">
        <v>394.8</v>
      </c>
      <c r="X680">
        <v>407.85</v>
      </c>
      <c r="Y680">
        <v>394.8</v>
      </c>
      <c r="Z680">
        <v>407.85</v>
      </c>
      <c r="AA680">
        <v>394.8</v>
      </c>
      <c r="AB680">
        <v>448.9</v>
      </c>
      <c r="AC680" s="2">
        <f>(Table2[[#This Row],[Close Price]]/Table2[[#This Row],[Day Low]])-1</f>
        <v>2.0010131712259405E-2</v>
      </c>
      <c r="AD680" s="2">
        <f>(Table2[[#This Row],[Day High]]/Table2[[#This Row],[Close Price]])-1</f>
        <v>1.2788676434070112E-2</v>
      </c>
      <c r="AE680" s="2">
        <f>(Table2[[#This Row],[Close Price]]/Table2[[#This Row],[Current Week Low]])-1</f>
        <v>2.0010131712259405E-2</v>
      </c>
      <c r="AF680" s="2">
        <f>(Table2[[#This Row],[Current Week High]]/Table2[[#This Row],[Close Price]])-1</f>
        <v>1.2788676434070112E-2</v>
      </c>
      <c r="AG680" s="2">
        <f>(Table2[[#This Row],[Close Price]]/Table2[[#This Row],[Current Month Low]])-1</f>
        <v>2.0010131712259405E-2</v>
      </c>
      <c r="AH680" s="2">
        <f>(Table2[[#This Row],[Current Month High]]/Table2[[#This Row],[Close Price]])-1</f>
        <v>0.11472560218524963</v>
      </c>
      <c r="AI680">
        <v>33.076732058604399</v>
      </c>
      <c r="AJ680">
        <v>21.7167900861417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-0.05</v>
      </c>
      <c r="AM680" t="s">
        <v>10506</v>
      </c>
      <c r="AN680">
        <v>-7.12</v>
      </c>
      <c r="AO680" t="s">
        <v>10506</v>
      </c>
      <c r="AP680">
        <v>-7.9822785430300996E-2</v>
      </c>
      <c r="AQ680">
        <f>(Table2[[#This Row],[Sharpe Ratio]]-AVERAGE(Table2[Sharpe Ratio]))/_xlfn.STDEV.P(Table2[Sharpe Ratio])</f>
        <v>-1.455667287552769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594</v>
      </c>
      <c r="AT680">
        <f>_xlfn.RANK.AVG(Table2[[#This Row],[6M Return vs Nifty Z-Score]],Table2[6M Return vs Nifty Z-Score])</f>
        <v>632</v>
      </c>
      <c r="AU680">
        <f>_xlfn.RANK.AVG(Table2[[#This Row],[Sharpe Ratio Z-Score]],Table2[Sharpe Ratio Z-Score])</f>
        <v>681</v>
      </c>
      <c r="AV680">
        <f>(Table2[[#This Row],[Rank 1Y]]+Table2[[#This Row],[Rank 6M]]+Table2[[#This Row],[Rank Sharpe]])/3</f>
        <v>635.66666666666663</v>
      </c>
    </row>
    <row r="681" spans="1:48" x14ac:dyDescent="0.3">
      <c r="A681" t="s">
        <v>558</v>
      </c>
      <c r="B681" t="s">
        <v>559</v>
      </c>
      <c r="C681" t="s">
        <v>10461</v>
      </c>
      <c r="D681" t="s">
        <v>37</v>
      </c>
      <c r="E681">
        <v>34083.411639809899</v>
      </c>
      <c r="F681">
        <v>582.15</v>
      </c>
      <c r="G681">
        <v>-34.290930427768799</v>
      </c>
      <c r="H681">
        <f>(Table2[[#This Row],[1Y Return vs Nifty]]-AVERAGE(Table2[1Y Return vs Nifty]))/_xlfn.STDEV.P(Table2[1Y Return vs Nifty])</f>
        <v>-1.0014468919248867</v>
      </c>
      <c r="I681">
        <v>8.3362209623376398</v>
      </c>
      <c r="J681">
        <f>(Table2[[#This Row],[1M Return vs Nifty]]-AVERAGE(Table2[1M Return vs Nifty]))/_xlfn.STDEV.P(Table2[1M Return vs Nifty])</f>
        <v>1.1935519280651605</v>
      </c>
      <c r="K681">
        <v>-10.4355874910263</v>
      </c>
      <c r="L681">
        <f>(Table2[[#This Row],[6M Return vs Nifty]]-AVERAGE(Table2[6M Return vs Nifty]))/_xlfn.STDEV.P(Table2[6M Return vs Nifty])</f>
        <v>-0.62137926313022074</v>
      </c>
      <c r="M681">
        <v>-0.93099330285203097</v>
      </c>
      <c r="N681">
        <f>(Table2[[#This Row],[1W Return vs Nifty]]-AVERAGE(Table2[1W Return vs Nifty]))/_xlfn.STDEV.P(Table2[1W Return vs Nifty])</f>
        <v>0.42080220462114659</v>
      </c>
      <c r="O681">
        <v>570.13</v>
      </c>
      <c r="P681">
        <v>555.28637963717495</v>
      </c>
      <c r="Q681">
        <v>560.25459888294495</v>
      </c>
      <c r="R681">
        <v>59.826577270192701</v>
      </c>
      <c r="S681" s="2">
        <f>(Table2[[#This Row],[Close Price]]-Table2[[#This Row],[20D EMA]])/Table2[[#This Row],[20D EMA]]</f>
        <v>2.1082910915054428E-2</v>
      </c>
      <c r="T681" s="2">
        <f>(Table2[[#This Row],[Close Price]]-Table2[[#This Row],[50D EMA]])/Table2[[#This Row],[50D EMA]]</f>
        <v>4.8377956578689658E-2</v>
      </c>
      <c r="U681" s="2">
        <f>(Table2[[#This Row],[Close Price]]-Table2[[#This Row],[200D EMA]])/Table2[[#This Row],[200D EMA]]</f>
        <v>3.9081162672668535E-2</v>
      </c>
      <c r="V681">
        <v>1.0686962158914299</v>
      </c>
      <c r="W681">
        <v>575.75</v>
      </c>
      <c r="X681">
        <v>594</v>
      </c>
      <c r="Y681">
        <v>575.75</v>
      </c>
      <c r="Z681">
        <v>594</v>
      </c>
      <c r="AA681">
        <v>555.54999999999995</v>
      </c>
      <c r="AB681">
        <v>616.29999999999995</v>
      </c>
      <c r="AC681" s="2">
        <f>(Table2[[#This Row],[Close Price]]/Table2[[#This Row],[Day Low]])-1</f>
        <v>1.1115935735996452E-2</v>
      </c>
      <c r="AD681" s="2">
        <f>(Table2[[#This Row],[Day High]]/Table2[[#This Row],[Close Price]])-1</f>
        <v>2.0355578459160029E-2</v>
      </c>
      <c r="AE681" s="2">
        <f>(Table2[[#This Row],[Close Price]]/Table2[[#This Row],[Current Week Low]])-1</f>
        <v>1.1115935735996452E-2</v>
      </c>
      <c r="AF681" s="2">
        <f>(Table2[[#This Row],[Current Week High]]/Table2[[#This Row],[Close Price]])-1</f>
        <v>2.0355578459160029E-2</v>
      </c>
      <c r="AG681" s="2">
        <f>(Table2[[#This Row],[Close Price]]/Table2[[#This Row],[Current Month Low]])-1</f>
        <v>4.7880478804788185E-2</v>
      </c>
      <c r="AH681" s="2">
        <f>(Table2[[#This Row],[Current Month High]]/Table2[[#This Row],[Close Price]])-1</f>
        <v>5.8661856909731025E-2</v>
      </c>
      <c r="AI681">
        <v>15.949497552177201</v>
      </c>
      <c r="AJ681">
        <v>28.001319261213698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-0.04</v>
      </c>
      <c r="AM681" t="s">
        <v>10506</v>
      </c>
      <c r="AN681">
        <v>1.02</v>
      </c>
      <c r="AO681" t="s">
        <v>10507</v>
      </c>
      <c r="AP681">
        <v>-9.2422065308081003E-2</v>
      </c>
      <c r="AQ681">
        <f>(Table2[[#This Row],[Sharpe Ratio]]-AVERAGE(Table2[Sharpe Ratio]))/_xlfn.STDEV.P(Table2[Sharpe Ratio])</f>
        <v>-1.5990962411963541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681</v>
      </c>
      <c r="AT681">
        <f>_xlfn.RANK.AVG(Table2[[#This Row],[6M Return vs Nifty Z-Score]],Table2[6M Return vs Nifty Z-Score])</f>
        <v>529</v>
      </c>
      <c r="AU681">
        <f>_xlfn.RANK.AVG(Table2[[#This Row],[Sharpe Ratio Z-Score]],Table2[Sharpe Ratio Z-Score])</f>
        <v>698</v>
      </c>
      <c r="AV681">
        <f>(Table2[[#This Row],[Rank 1Y]]+Table2[[#This Row],[Rank 6M]]+Table2[[#This Row],[Rank Sharpe]])/3</f>
        <v>636</v>
      </c>
    </row>
    <row r="682" spans="1:48" x14ac:dyDescent="0.3">
      <c r="A682" t="s">
        <v>2112</v>
      </c>
      <c r="B682" t="s">
        <v>2113</v>
      </c>
      <c r="C682" t="s">
        <v>10465</v>
      </c>
      <c r="D682" t="s">
        <v>1554</v>
      </c>
      <c r="E682">
        <v>2612.7334756499999</v>
      </c>
      <c r="F682">
        <v>632.15</v>
      </c>
      <c r="G682">
        <v>-38.273942962916998</v>
      </c>
      <c r="H682">
        <f>(Table2[[#This Row],[1Y Return vs Nifty]]-AVERAGE(Table2[1Y Return vs Nifty]))/_xlfn.STDEV.P(Table2[1Y Return vs Nifty])</f>
        <v>-1.0557692761458237</v>
      </c>
      <c r="I682">
        <v>-15.6952083839201</v>
      </c>
      <c r="J682">
        <f>(Table2[[#This Row],[1M Return vs Nifty]]-AVERAGE(Table2[1M Return vs Nifty]))/_xlfn.STDEV.P(Table2[1M Return vs Nifty])</f>
        <v>-1.3993197706474041</v>
      </c>
      <c r="K682">
        <v>-35.833153304946201</v>
      </c>
      <c r="L682">
        <f>(Table2[[#This Row],[6M Return vs Nifty]]-AVERAGE(Table2[6M Return vs Nifty]))/_xlfn.STDEV.P(Table2[6M Return vs Nifty])</f>
        <v>-1.4600140602222609</v>
      </c>
      <c r="M682">
        <v>-3.30393854058519</v>
      </c>
      <c r="N682">
        <f>(Table2[[#This Row],[1W Return vs Nifty]]-AVERAGE(Table2[1W Return vs Nifty]))/_xlfn.STDEV.P(Table2[1W Return vs Nifty])</f>
        <v>-0.17703224329005496</v>
      </c>
      <c r="O682">
        <v>672.21</v>
      </c>
      <c r="P682">
        <v>699.13706245303604</v>
      </c>
      <c r="Q682">
        <v>724.02621263257095</v>
      </c>
      <c r="R682">
        <v>28.510930223244099</v>
      </c>
      <c r="S682" s="2">
        <f>(Table2[[#This Row],[Close Price]]-Table2[[#This Row],[20D EMA]])/Table2[[#This Row],[20D EMA]]</f>
        <v>-5.959447196560607E-2</v>
      </c>
      <c r="T682" s="2">
        <f>(Table2[[#This Row],[Close Price]]-Table2[[#This Row],[50D EMA]])/Table2[[#This Row],[50D EMA]]</f>
        <v>-9.5813919831400529E-2</v>
      </c>
      <c r="U682" s="2">
        <f>(Table2[[#This Row],[Close Price]]-Table2[[#This Row],[200D EMA]])/Table2[[#This Row],[200D EMA]]</f>
        <v>-0.12689625186152803</v>
      </c>
      <c r="V682">
        <v>1.5311005310013699</v>
      </c>
      <c r="W682">
        <v>629.1</v>
      </c>
      <c r="X682">
        <v>643.35</v>
      </c>
      <c r="Y682">
        <v>629.1</v>
      </c>
      <c r="Z682">
        <v>643.35</v>
      </c>
      <c r="AA682">
        <v>626.04999999999995</v>
      </c>
      <c r="AB682">
        <v>731.4</v>
      </c>
      <c r="AC682" s="2">
        <f>(Table2[[#This Row],[Close Price]]/Table2[[#This Row],[Day Low]])-1</f>
        <v>4.848195835320146E-3</v>
      </c>
      <c r="AD682" s="2">
        <f>(Table2[[#This Row],[Day High]]/Table2[[#This Row],[Close Price]])-1</f>
        <v>1.7717313928656164E-2</v>
      </c>
      <c r="AE682" s="2">
        <f>(Table2[[#This Row],[Close Price]]/Table2[[#This Row],[Current Week Low]])-1</f>
        <v>4.848195835320146E-3</v>
      </c>
      <c r="AF682" s="2">
        <f>(Table2[[#This Row],[Current Week High]]/Table2[[#This Row],[Close Price]])-1</f>
        <v>1.7717313928656164E-2</v>
      </c>
      <c r="AG682" s="2">
        <f>(Table2[[#This Row],[Close Price]]/Table2[[#This Row],[Current Month Low]])-1</f>
        <v>9.7436307004232781E-3</v>
      </c>
      <c r="AH682" s="2">
        <f>(Table2[[#This Row],[Current Month High]]/Table2[[#This Row],[Close Price]])-1</f>
        <v>0.15700387566242191</v>
      </c>
      <c r="AI682">
        <v>43.162224155659203</v>
      </c>
      <c r="AJ682">
        <v>0.97436307004232703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-0.28999999999999998</v>
      </c>
      <c r="AM682" t="s">
        <v>10506</v>
      </c>
      <c r="AN682">
        <v>-10.98</v>
      </c>
      <c r="AO682" t="s">
        <v>10506</v>
      </c>
      <c r="AQ682">
        <f>(Table2[[#This Row],[Sharpe Ratio]]-AVERAGE(Table2[Sharpe Ratio]))/_xlfn.STDEV.P(Table2[Sharpe Ratio])</f>
        <v>-0.54697260799606973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693</v>
      </c>
      <c r="AT682">
        <f>_xlfn.RANK.AVG(Table2[[#This Row],[6M Return vs Nifty Z-Score]],Table2[6M Return vs Nifty Z-Score])</f>
        <v>713</v>
      </c>
      <c r="AU682">
        <f>_xlfn.RANK.AVG(Table2[[#This Row],[Sharpe Ratio Z-Score]],Table2[Sharpe Ratio Z-Score])</f>
        <v>504.5</v>
      </c>
      <c r="AV682">
        <f>(Table2[[#This Row],[Rank 1Y]]+Table2[[#This Row],[Rank 6M]]+Table2[[#This Row],[Rank Sharpe]])/3</f>
        <v>636.83333333333337</v>
      </c>
    </row>
    <row r="683" spans="1:48" x14ac:dyDescent="0.3">
      <c r="A683" t="s">
        <v>494</v>
      </c>
      <c r="B683" t="s">
        <v>495</v>
      </c>
      <c r="C683" t="s">
        <v>10463</v>
      </c>
      <c r="D683" t="s">
        <v>122</v>
      </c>
      <c r="E683">
        <v>42096.590015950002</v>
      </c>
      <c r="F683">
        <v>323.89999999999998</v>
      </c>
      <c r="G683">
        <v>-42.859291082364003</v>
      </c>
      <c r="H683">
        <f>(Table2[[#This Row],[1Y Return vs Nifty]]-AVERAGE(Table2[1Y Return vs Nifty]))/_xlfn.STDEV.P(Table2[1Y Return vs Nifty])</f>
        <v>-1.1183066244803512</v>
      </c>
      <c r="I683">
        <v>-9.6160308919670303</v>
      </c>
      <c r="J683">
        <f>(Table2[[#This Row],[1M Return vs Nifty]]-AVERAGE(Table2[1M Return vs Nifty]))/_xlfn.STDEV.P(Table2[1M Return vs Nifty])</f>
        <v>-0.74340675593568695</v>
      </c>
      <c r="K683">
        <v>-21.521547446303</v>
      </c>
      <c r="L683">
        <f>(Table2[[#This Row],[6M Return vs Nifty]]-AVERAGE(Table2[6M Return vs Nifty]))/_xlfn.STDEV.P(Table2[6M Return vs Nifty])</f>
        <v>-0.98744079224607073</v>
      </c>
      <c r="M683">
        <v>-4.5042694010146702</v>
      </c>
      <c r="N683">
        <f>(Table2[[#This Row],[1W Return vs Nifty]]-AVERAGE(Table2[1W Return vs Nifty]))/_xlfn.STDEV.P(Table2[1W Return vs Nifty])</f>
        <v>-0.47944088123281176</v>
      </c>
      <c r="O683">
        <v>332.53</v>
      </c>
      <c r="P683">
        <v>337.20566225082501</v>
      </c>
      <c r="Q683">
        <v>355.68486238141202</v>
      </c>
      <c r="R683">
        <v>32.945060248540798</v>
      </c>
      <c r="S683" s="2">
        <f>(Table2[[#This Row],[Close Price]]-Table2[[#This Row],[20D EMA]])/Table2[[#This Row],[20D EMA]]</f>
        <v>-2.5952545634980291E-2</v>
      </c>
      <c r="T683" s="2">
        <f>(Table2[[#This Row],[Close Price]]-Table2[[#This Row],[50D EMA]])/Table2[[#This Row],[50D EMA]]</f>
        <v>-3.9458596756681487E-2</v>
      </c>
      <c r="U683" s="2">
        <f>(Table2[[#This Row],[Close Price]]-Table2[[#This Row],[200D EMA]])/Table2[[#This Row],[200D EMA]]</f>
        <v>-8.9362426527244604E-2</v>
      </c>
      <c r="V683">
        <v>0.90219822589186105</v>
      </c>
      <c r="W683">
        <v>315.5</v>
      </c>
      <c r="X683">
        <v>326.8</v>
      </c>
      <c r="Y683">
        <v>315.5</v>
      </c>
      <c r="Z683">
        <v>326.8</v>
      </c>
      <c r="AA683">
        <v>315.5</v>
      </c>
      <c r="AB683">
        <v>347</v>
      </c>
      <c r="AC683" s="2">
        <f>(Table2[[#This Row],[Close Price]]/Table2[[#This Row],[Day Low]])-1</f>
        <v>2.6624405705229615E-2</v>
      </c>
      <c r="AD683" s="2">
        <f>(Table2[[#This Row],[Day High]]/Table2[[#This Row],[Close Price]])-1</f>
        <v>8.9533806730472953E-3</v>
      </c>
      <c r="AE683" s="2">
        <f>(Table2[[#This Row],[Close Price]]/Table2[[#This Row],[Current Week Low]])-1</f>
        <v>2.6624405705229615E-2</v>
      </c>
      <c r="AF683" s="2">
        <f>(Table2[[#This Row],[Current Week High]]/Table2[[#This Row],[Close Price]])-1</f>
        <v>8.9533806730472953E-3</v>
      </c>
      <c r="AG683" s="2">
        <f>(Table2[[#This Row],[Close Price]]/Table2[[#This Row],[Current Month Low]])-1</f>
        <v>2.6624405705229615E-2</v>
      </c>
      <c r="AH683" s="2">
        <f>(Table2[[#This Row],[Current Month High]]/Table2[[#This Row],[Close Price]])-1</f>
        <v>7.1318308119790119E-2</v>
      </c>
      <c r="AI683">
        <v>30.503241741278099</v>
      </c>
      <c r="AJ683">
        <v>13.33100069979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-0.18</v>
      </c>
      <c r="AM683" t="s">
        <v>10506</v>
      </c>
      <c r="AN683">
        <v>-3.5</v>
      </c>
      <c r="AO683" t="s">
        <v>10506</v>
      </c>
      <c r="AP683">
        <v>-1.9722184620054001E-2</v>
      </c>
      <c r="AQ683">
        <f>(Table2[[#This Row],[Sharpe Ratio]]-AVERAGE(Table2[Sharpe Ratio]))/_xlfn.STDEV.P(Table2[Sharpe Ratio])</f>
        <v>-0.77148800340439627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705</v>
      </c>
      <c r="AT683">
        <f>_xlfn.RANK.AVG(Table2[[#This Row],[6M Return vs Nifty Z-Score]],Table2[6M Return vs Nifty Z-Score])</f>
        <v>633</v>
      </c>
      <c r="AU683">
        <f>_xlfn.RANK.AVG(Table2[[#This Row],[Sharpe Ratio Z-Score]],Table2[Sharpe Ratio Z-Score])</f>
        <v>573</v>
      </c>
      <c r="AV683">
        <f>(Table2[[#This Row],[Rank 1Y]]+Table2[[#This Row],[Rank 6M]]+Table2[[#This Row],[Rank Sharpe]])/3</f>
        <v>637</v>
      </c>
    </row>
    <row r="684" spans="1:48" x14ac:dyDescent="0.3">
      <c r="A684" t="s">
        <v>2124</v>
      </c>
      <c r="B684" t="s">
        <v>2125</v>
      </c>
      <c r="C684" t="s">
        <v>10463</v>
      </c>
      <c r="D684" t="s">
        <v>405</v>
      </c>
      <c r="E684">
        <v>2604.50357377</v>
      </c>
      <c r="F684">
        <v>52.01</v>
      </c>
      <c r="G684">
        <v>-40.214727530776997</v>
      </c>
      <c r="H684">
        <f>(Table2[[#This Row],[1Y Return vs Nifty]]-AVERAGE(Table2[1Y Return vs Nifty]))/_xlfn.STDEV.P(Table2[1Y Return vs Nifty])</f>
        <v>-1.0822386994918474</v>
      </c>
      <c r="I684">
        <v>-11.815535800107501</v>
      </c>
      <c r="J684">
        <f>(Table2[[#This Row],[1M Return vs Nifty]]-AVERAGE(Table2[1M Return vs Nifty]))/_xlfn.STDEV.P(Table2[1M Return vs Nifty])</f>
        <v>-0.98072239560590502</v>
      </c>
      <c r="K684">
        <v>-35.1114230370992</v>
      </c>
      <c r="L684">
        <f>(Table2[[#This Row],[6M Return vs Nifty]]-AVERAGE(Table2[6M Return vs Nifty]))/_xlfn.STDEV.P(Table2[6M Return vs Nifty])</f>
        <v>-1.4361823229146125</v>
      </c>
      <c r="M684">
        <v>-1.2902803001352401</v>
      </c>
      <c r="N684">
        <f>(Table2[[#This Row],[1W Return vs Nifty]]-AVERAGE(Table2[1W Return vs Nifty]))/_xlfn.STDEV.P(Table2[1W Return vs Nifty])</f>
        <v>0.3302842523958055</v>
      </c>
      <c r="O684">
        <v>53.3</v>
      </c>
      <c r="P684">
        <v>54.757520505884997</v>
      </c>
      <c r="Q684">
        <v>61.721168395422502</v>
      </c>
      <c r="R684">
        <v>33.227397359379097</v>
      </c>
      <c r="S684" s="2">
        <f>(Table2[[#This Row],[Close Price]]-Table2[[#This Row],[20D EMA]])/Table2[[#This Row],[20D EMA]]</f>
        <v>-2.4202626641651018E-2</v>
      </c>
      <c r="T684" s="2">
        <f>(Table2[[#This Row],[Close Price]]-Table2[[#This Row],[50D EMA]])/Table2[[#This Row],[50D EMA]]</f>
        <v>-5.0176130703173692E-2</v>
      </c>
      <c r="U684" s="2">
        <f>(Table2[[#This Row],[Close Price]]-Table2[[#This Row],[200D EMA]])/Table2[[#This Row],[200D EMA]]</f>
        <v>-0.15733934803707839</v>
      </c>
      <c r="V684">
        <v>0.76464100222516296</v>
      </c>
      <c r="W684">
        <v>51.4</v>
      </c>
      <c r="X684">
        <v>52.69</v>
      </c>
      <c r="Y684">
        <v>51.4</v>
      </c>
      <c r="Z684">
        <v>52.69</v>
      </c>
      <c r="AA684">
        <v>51.4</v>
      </c>
      <c r="AB684">
        <v>55.52</v>
      </c>
      <c r="AC684" s="2">
        <f>(Table2[[#This Row],[Close Price]]/Table2[[#This Row],[Day Low]])-1</f>
        <v>1.18677042801556E-2</v>
      </c>
      <c r="AD684" s="2">
        <f>(Table2[[#This Row],[Day High]]/Table2[[#This Row],[Close Price]])-1</f>
        <v>1.3074408767544732E-2</v>
      </c>
      <c r="AE684" s="2">
        <f>(Table2[[#This Row],[Close Price]]/Table2[[#This Row],[Current Week Low]])-1</f>
        <v>1.18677042801556E-2</v>
      </c>
      <c r="AF684" s="2">
        <f>(Table2[[#This Row],[Current Week High]]/Table2[[#This Row],[Close Price]])-1</f>
        <v>1.3074408767544732E-2</v>
      </c>
      <c r="AG684" s="2">
        <f>(Table2[[#This Row],[Close Price]]/Table2[[#This Row],[Current Month Low]])-1</f>
        <v>1.18677042801556E-2</v>
      </c>
      <c r="AH684" s="2">
        <f>(Table2[[#This Row],[Current Month High]]/Table2[[#This Row],[Close Price]])-1</f>
        <v>6.7487021726591045E-2</v>
      </c>
      <c r="AI684">
        <v>61.603537781195897</v>
      </c>
      <c r="AJ684">
        <v>8.1288981288981201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10506</v>
      </c>
      <c r="AN684">
        <v>-3.09</v>
      </c>
      <c r="AO684" t="s">
        <v>10506</v>
      </c>
      <c r="AQ684">
        <f>(Table2[[#This Row],[Sharpe Ratio]]-AVERAGE(Table2[Sharpe Ratio]))/_xlfn.STDEV.P(Table2[Sharpe Ratio])</f>
        <v>-0.54697260799606973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698</v>
      </c>
      <c r="AT684">
        <f>_xlfn.RANK.AVG(Table2[[#This Row],[6M Return vs Nifty Z-Score]],Table2[6M Return vs Nifty Z-Score])</f>
        <v>709</v>
      </c>
      <c r="AU684">
        <f>_xlfn.RANK.AVG(Table2[[#This Row],[Sharpe Ratio Z-Score]],Table2[Sharpe Ratio Z-Score])</f>
        <v>504.5</v>
      </c>
      <c r="AV684">
        <f>(Table2[[#This Row],[Rank 1Y]]+Table2[[#This Row],[Rank 6M]]+Table2[[#This Row],[Rank Sharpe]])/3</f>
        <v>637.16666666666663</v>
      </c>
    </row>
    <row r="685" spans="1:48" x14ac:dyDescent="0.3">
      <c r="A685" t="s">
        <v>1700</v>
      </c>
      <c r="B685" t="s">
        <v>1701</v>
      </c>
      <c r="C685" t="s">
        <v>10475</v>
      </c>
      <c r="D685" t="s">
        <v>549</v>
      </c>
      <c r="E685">
        <v>4530.9859300300004</v>
      </c>
      <c r="F685">
        <v>819.55</v>
      </c>
      <c r="G685">
        <v>-31.4248608133889</v>
      </c>
      <c r="H685">
        <f>(Table2[[#This Row],[1Y Return vs Nifty]]-AVERAGE(Table2[1Y Return vs Nifty]))/_xlfn.STDEV.P(Table2[1Y Return vs Nifty])</f>
        <v>-0.96235795273064784</v>
      </c>
      <c r="I685">
        <v>-7.7538633011354703</v>
      </c>
      <c r="J685">
        <f>(Table2[[#This Row],[1M Return vs Nifty]]-AVERAGE(Table2[1M Return vs Nifty]))/_xlfn.STDEV.P(Table2[1M Return vs Nifty])</f>
        <v>-0.5424881349515881</v>
      </c>
      <c r="K685">
        <v>-9.9684176752393601</v>
      </c>
      <c r="L685">
        <f>(Table2[[#This Row],[6M Return vs Nifty]]-AVERAGE(Table2[6M Return vs Nifty]))/_xlfn.STDEV.P(Table2[6M Return vs Nifty])</f>
        <v>-0.60595318385394303</v>
      </c>
      <c r="M685">
        <v>-0.99073262271150797</v>
      </c>
      <c r="N685">
        <f>(Table2[[#This Row],[1W Return vs Nifty]]-AVERAGE(Table2[1W Return vs Nifty]))/_xlfn.STDEV.P(Table2[1W Return vs Nifty])</f>
        <v>0.40575161569946611</v>
      </c>
      <c r="O685">
        <v>806.2</v>
      </c>
      <c r="P685">
        <v>776.64519258924497</v>
      </c>
      <c r="Q685">
        <v>762.54743364636897</v>
      </c>
      <c r="R685">
        <v>55.5156862286657</v>
      </c>
      <c r="S685" s="2">
        <f>(Table2[[#This Row],[Close Price]]-Table2[[#This Row],[20D EMA]])/Table2[[#This Row],[20D EMA]]</f>
        <v>1.6559166459935385E-2</v>
      </c>
      <c r="T685" s="2">
        <f>(Table2[[#This Row],[Close Price]]-Table2[[#This Row],[50D EMA]])/Table2[[#This Row],[50D EMA]]</f>
        <v>5.5243768737839392E-2</v>
      </c>
      <c r="U685" s="2">
        <f>(Table2[[#This Row],[Close Price]]-Table2[[#This Row],[200D EMA]])/Table2[[#This Row],[200D EMA]]</f>
        <v>7.4752813842746332E-2</v>
      </c>
      <c r="V685">
        <v>0.77351391600303998</v>
      </c>
      <c r="W685">
        <v>795.05</v>
      </c>
      <c r="X685">
        <v>830</v>
      </c>
      <c r="Y685">
        <v>795.05</v>
      </c>
      <c r="Z685">
        <v>830</v>
      </c>
      <c r="AA685">
        <v>785.55</v>
      </c>
      <c r="AB685">
        <v>868.9</v>
      </c>
      <c r="AC685" s="2">
        <f>(Table2[[#This Row],[Close Price]]/Table2[[#This Row],[Day Low]])-1</f>
        <v>3.0815671970316316E-2</v>
      </c>
      <c r="AD685" s="2">
        <f>(Table2[[#This Row],[Day High]]/Table2[[#This Row],[Close Price]])-1</f>
        <v>1.2750899884082845E-2</v>
      </c>
      <c r="AE685" s="2">
        <f>(Table2[[#This Row],[Close Price]]/Table2[[#This Row],[Current Week Low]])-1</f>
        <v>3.0815671970316316E-2</v>
      </c>
      <c r="AF685" s="2">
        <f>(Table2[[#This Row],[Current Week High]]/Table2[[#This Row],[Close Price]])-1</f>
        <v>1.2750899884082845E-2</v>
      </c>
      <c r="AG685" s="2">
        <f>(Table2[[#This Row],[Close Price]]/Table2[[#This Row],[Current Month Low]])-1</f>
        <v>4.328177709884784E-2</v>
      </c>
      <c r="AH685" s="2">
        <f>(Table2[[#This Row],[Current Month High]]/Table2[[#This Row],[Close Price]])-1</f>
        <v>6.0215972179854749E-2</v>
      </c>
      <c r="AI685">
        <v>9.3831980965163897</v>
      </c>
      <c r="AJ685">
        <v>24.750742065606101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0.08</v>
      </c>
      <c r="AM685" t="s">
        <v>10507</v>
      </c>
      <c r="AN685">
        <v>-0.96</v>
      </c>
      <c r="AO685" t="s">
        <v>10506</v>
      </c>
      <c r="AP685">
        <v>-0.139445734818987</v>
      </c>
      <c r="AQ685">
        <f>(Table2[[#This Row],[Sharpe Ratio]]-AVERAGE(Table2[Sharpe Ratio]))/_xlfn.STDEV.P(Table2[Sharpe Ratio])</f>
        <v>-2.1344090352494209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-3.8394566910861343</v>
      </c>
      <c r="AS685">
        <f>_xlfn.RANK.AVG(Table2[[#This Row],[1Y Return vs Nifty Z-Score]],Table2[1Y Return vs Nifty Z-Score])</f>
        <v>669</v>
      </c>
      <c r="AT685">
        <f>_xlfn.RANK.AVG(Table2[[#This Row],[6M Return vs Nifty Z-Score]],Table2[6M Return vs Nifty Z-Score])</f>
        <v>522</v>
      </c>
      <c r="AU685">
        <f>_xlfn.RANK.AVG(Table2[[#This Row],[Sharpe Ratio Z-Score]],Table2[Sharpe Ratio Z-Score])</f>
        <v>725</v>
      </c>
      <c r="AV685">
        <f>(Table2[[#This Row],[Rank 1Y]]+Table2[[#This Row],[Rank 6M]]+Table2[[#This Row],[Rank Sharpe]])/3</f>
        <v>638.66666666666663</v>
      </c>
    </row>
    <row r="686" spans="1:48" x14ac:dyDescent="0.3">
      <c r="A686" t="s">
        <v>1953</v>
      </c>
      <c r="B686" t="s">
        <v>1954</v>
      </c>
      <c r="C686" t="s">
        <v>10469</v>
      </c>
      <c r="D686" t="s">
        <v>271</v>
      </c>
      <c r="E686">
        <v>3244.88183463</v>
      </c>
      <c r="F686">
        <v>1033.6500000000001</v>
      </c>
      <c r="G686">
        <v>-42.902222533005201</v>
      </c>
      <c r="H686">
        <f>(Table2[[#This Row],[1Y Return vs Nifty]]-AVERAGE(Table2[1Y Return vs Nifty]))/_xlfn.STDEV.P(Table2[1Y Return vs Nifty])</f>
        <v>-1.1188921458002854</v>
      </c>
      <c r="I686">
        <v>-2.08777899886827</v>
      </c>
      <c r="J686">
        <f>(Table2[[#This Row],[1M Return vs Nifty]]-AVERAGE(Table2[1M Return vs Nifty]))/_xlfn.STDEV.P(Table2[1M Return vs Nifty])</f>
        <v>6.8854179239804553E-2</v>
      </c>
      <c r="K686">
        <v>-12.506841802406401</v>
      </c>
      <c r="L686">
        <f>(Table2[[#This Row],[6M Return vs Nifty]]-AVERAGE(Table2[6M Return vs Nifty]))/_xlfn.STDEV.P(Table2[6M Return vs Nifty])</f>
        <v>-0.68977266554826788</v>
      </c>
      <c r="M686">
        <v>-3.32308753067618</v>
      </c>
      <c r="N686">
        <f>(Table2[[#This Row],[1W Return vs Nifty]]-AVERAGE(Table2[1W Return vs Nifty]))/_xlfn.STDEV.P(Table2[1W Return vs Nifty])</f>
        <v>-0.18185659647657862</v>
      </c>
      <c r="O686">
        <v>1016.13</v>
      </c>
      <c r="P686">
        <v>961.73849621938405</v>
      </c>
      <c r="Q686">
        <v>1004.18895260646</v>
      </c>
      <c r="R686">
        <v>51.711958364679703</v>
      </c>
      <c r="S686" s="2">
        <f>(Table2[[#This Row],[Close Price]]-Table2[[#This Row],[20D EMA]])/Table2[[#This Row],[20D EMA]]</f>
        <v>1.7241888341058817E-2</v>
      </c>
      <c r="T686" s="2">
        <f>(Table2[[#This Row],[Close Price]]-Table2[[#This Row],[50D EMA]])/Table2[[#This Row],[50D EMA]]</f>
        <v>7.4772408573954147E-2</v>
      </c>
      <c r="U686" s="2">
        <f>(Table2[[#This Row],[Close Price]]-Table2[[#This Row],[200D EMA]])/Table2[[#This Row],[200D EMA]]</f>
        <v>2.9338151268315939E-2</v>
      </c>
      <c r="V686">
        <v>0.78009090027054995</v>
      </c>
      <c r="W686">
        <v>991.6</v>
      </c>
      <c r="X686">
        <v>1042.5999999999999</v>
      </c>
      <c r="Y686">
        <v>991.6</v>
      </c>
      <c r="Z686">
        <v>1042.5999999999999</v>
      </c>
      <c r="AA686">
        <v>991.6</v>
      </c>
      <c r="AB686">
        <v>1132.4000000000001</v>
      </c>
      <c r="AC686" s="2">
        <f>(Table2[[#This Row],[Close Price]]/Table2[[#This Row],[Day Low]])-1</f>
        <v>4.2406212182331648E-2</v>
      </c>
      <c r="AD686" s="2">
        <f>(Table2[[#This Row],[Day High]]/Table2[[#This Row],[Close Price]])-1</f>
        <v>8.6586368693462035E-3</v>
      </c>
      <c r="AE686" s="2">
        <f>(Table2[[#This Row],[Close Price]]/Table2[[#This Row],[Current Week Low]])-1</f>
        <v>4.2406212182331648E-2</v>
      </c>
      <c r="AF686" s="2">
        <f>(Table2[[#This Row],[Current Week High]]/Table2[[#This Row],[Close Price]])-1</f>
        <v>8.6586368693462035E-3</v>
      </c>
      <c r="AG686" s="2">
        <f>(Table2[[#This Row],[Close Price]]/Table2[[#This Row],[Current Month Low]])-1</f>
        <v>4.2406212182331648E-2</v>
      </c>
      <c r="AH686" s="2">
        <f>(Table2[[#This Row],[Current Month High]]/Table2[[#This Row],[Close Price]])-1</f>
        <v>9.5535239200890132E-2</v>
      </c>
      <c r="AI686">
        <v>27.993034392686098</v>
      </c>
      <c r="AJ686">
        <v>37.517461584514002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0.05</v>
      </c>
      <c r="AM686" t="s">
        <v>10507</v>
      </c>
      <c r="AN686">
        <v>-6.02</v>
      </c>
      <c r="AO686" t="s">
        <v>10506</v>
      </c>
      <c r="AP686">
        <v>-6.8739986788513993E-2</v>
      </c>
      <c r="AQ686">
        <f>(Table2[[#This Row],[Sharpe Ratio]]-AVERAGE(Table2[Sharpe Ratio]))/_xlfn.STDEV.P(Table2[Sharpe Ratio])</f>
        <v>-1.3295018060289041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706</v>
      </c>
      <c r="AT686">
        <f>_xlfn.RANK.AVG(Table2[[#This Row],[6M Return vs Nifty Z-Score]],Table2[6M Return vs Nifty Z-Score])</f>
        <v>551</v>
      </c>
      <c r="AU686">
        <f>_xlfn.RANK.AVG(Table2[[#This Row],[Sharpe Ratio Z-Score]],Table2[Sharpe Ratio Z-Score])</f>
        <v>662</v>
      </c>
      <c r="AV686">
        <f>(Table2[[#This Row],[Rank 1Y]]+Table2[[#This Row],[Rank 6M]]+Table2[[#This Row],[Rank Sharpe]])/3</f>
        <v>639.66666666666663</v>
      </c>
    </row>
    <row r="687" spans="1:48" x14ac:dyDescent="0.3">
      <c r="A687" t="s">
        <v>1817</v>
      </c>
      <c r="B687" t="s">
        <v>1818</v>
      </c>
      <c r="C687" t="s">
        <v>10473</v>
      </c>
      <c r="D687" t="s">
        <v>941</v>
      </c>
      <c r="E687">
        <v>3865.828627375</v>
      </c>
      <c r="F687">
        <v>315.25</v>
      </c>
      <c r="G687">
        <v>-37.079328293396401</v>
      </c>
      <c r="H687">
        <f>(Table2[[#This Row],[1Y Return vs Nifty]]-AVERAGE(Table2[1Y Return vs Nifty]))/_xlfn.STDEV.P(Table2[1Y Return vs Nifty])</f>
        <v>-1.0394765036523896</v>
      </c>
      <c r="I687">
        <v>-1.9374228206676301</v>
      </c>
      <c r="J687">
        <f>(Table2[[#This Row],[1M Return vs Nifty]]-AVERAGE(Table2[1M Return vs Nifty]))/_xlfn.STDEV.P(Table2[1M Return vs Nifty])</f>
        <v>8.5076863024684451E-2</v>
      </c>
      <c r="K687">
        <v>-33.103739013998002</v>
      </c>
      <c r="L687">
        <f>(Table2[[#This Row],[6M Return vs Nifty]]-AVERAGE(Table2[6M Return vs Nifty]))/_xlfn.STDEV.P(Table2[6M Return vs Nifty])</f>
        <v>-1.3698880293718985</v>
      </c>
      <c r="M687">
        <v>0.72317097272518005</v>
      </c>
      <c r="N687">
        <f>(Table2[[#This Row],[1W Return vs Nifty]]-AVERAGE(Table2[1W Return vs Nifty]))/_xlfn.STDEV.P(Table2[1W Return vs Nifty])</f>
        <v>0.8375486051359905</v>
      </c>
      <c r="O687">
        <v>319.95999999999998</v>
      </c>
      <c r="P687">
        <v>317.713675551329</v>
      </c>
      <c r="Q687">
        <v>335.14707682773599</v>
      </c>
      <c r="R687">
        <v>39.3728887305545</v>
      </c>
      <c r="S687" s="2">
        <f>(Table2[[#This Row],[Close Price]]-Table2[[#This Row],[20D EMA]])/Table2[[#This Row],[20D EMA]]</f>
        <v>-1.4720590073759157E-2</v>
      </c>
      <c r="T687" s="2">
        <f>(Table2[[#This Row],[Close Price]]-Table2[[#This Row],[50D EMA]])/Table2[[#This Row],[50D EMA]]</f>
        <v>-7.7543893792226103E-3</v>
      </c>
      <c r="U687" s="2">
        <f>(Table2[[#This Row],[Close Price]]-Table2[[#This Row],[200D EMA]])/Table2[[#This Row],[200D EMA]]</f>
        <v>-5.9368194453812854E-2</v>
      </c>
      <c r="V687">
        <v>0.64297281113821803</v>
      </c>
      <c r="W687">
        <v>313.35000000000002</v>
      </c>
      <c r="X687">
        <v>322.05</v>
      </c>
      <c r="Y687">
        <v>313.35000000000002</v>
      </c>
      <c r="Z687">
        <v>322.05</v>
      </c>
      <c r="AA687">
        <v>312</v>
      </c>
      <c r="AB687">
        <v>335.9</v>
      </c>
      <c r="AC687" s="2">
        <f>(Table2[[#This Row],[Close Price]]/Table2[[#This Row],[Day Low]])-1</f>
        <v>6.0635072602519546E-3</v>
      </c>
      <c r="AD687" s="2">
        <f>(Table2[[#This Row],[Day High]]/Table2[[#This Row],[Close Price]])-1</f>
        <v>2.1570182394924808E-2</v>
      </c>
      <c r="AE687" s="2">
        <f>(Table2[[#This Row],[Close Price]]/Table2[[#This Row],[Current Week Low]])-1</f>
        <v>6.0635072602519546E-3</v>
      </c>
      <c r="AF687" s="2">
        <f>(Table2[[#This Row],[Current Week High]]/Table2[[#This Row],[Close Price]])-1</f>
        <v>2.1570182394924808E-2</v>
      </c>
      <c r="AG687" s="2">
        <f>(Table2[[#This Row],[Close Price]]/Table2[[#This Row],[Current Month Low]])-1</f>
        <v>1.0416666666666741E-2</v>
      </c>
      <c r="AH687" s="2">
        <f>(Table2[[#This Row],[Current Month High]]/Table2[[#This Row],[Close Price]])-1</f>
        <v>6.5503568596352091E-2</v>
      </c>
      <c r="AI687">
        <v>42.7121332275971</v>
      </c>
      <c r="AJ687">
        <v>17.652547116999401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10506</v>
      </c>
      <c r="AN687">
        <v>-4.96</v>
      </c>
      <c r="AO687" t="s">
        <v>10506</v>
      </c>
      <c r="AP687">
        <v>-2.0639784306969999E-3</v>
      </c>
      <c r="AQ687">
        <f>(Table2[[#This Row],[Sharpe Ratio]]-AVERAGE(Table2[Sharpe Ratio]))/_xlfn.STDEV.P(Table2[Sharpe Ratio])</f>
        <v>-0.57046873392782893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687</v>
      </c>
      <c r="AT687">
        <f>_xlfn.RANK.AVG(Table2[[#This Row],[6M Return vs Nifty Z-Score]],Table2[6M Return vs Nifty Z-Score])</f>
        <v>704</v>
      </c>
      <c r="AU687">
        <f>_xlfn.RANK.AVG(Table2[[#This Row],[Sharpe Ratio Z-Score]],Table2[Sharpe Ratio Z-Score])</f>
        <v>531</v>
      </c>
      <c r="AV687">
        <f>(Table2[[#This Row],[Rank 1Y]]+Table2[[#This Row],[Rank 6M]]+Table2[[#This Row],[Rank Sharpe]])/3</f>
        <v>640.66666666666663</v>
      </c>
    </row>
    <row r="688" spans="1:48" x14ac:dyDescent="0.3">
      <c r="A688" t="s">
        <v>1599</v>
      </c>
      <c r="B688" t="s">
        <v>1600</v>
      </c>
      <c r="C688" t="s">
        <v>10475</v>
      </c>
      <c r="D688" t="s">
        <v>271</v>
      </c>
      <c r="E688">
        <v>5361.0137775809999</v>
      </c>
      <c r="F688">
        <v>159.38999999999999</v>
      </c>
      <c r="G688">
        <v>-26.850895221674701</v>
      </c>
      <c r="H688">
        <f>(Table2[[#This Row],[1Y Return vs Nifty]]-AVERAGE(Table2[1Y Return vs Nifty]))/_xlfn.STDEV.P(Table2[1Y Return vs Nifty])</f>
        <v>-0.89997584519424756</v>
      </c>
      <c r="I688">
        <v>-8.9386087246979997</v>
      </c>
      <c r="J688">
        <f>(Table2[[#This Row],[1M Return vs Nifty]]-AVERAGE(Table2[1M Return vs Nifty]))/_xlfn.STDEV.P(Table2[1M Return vs Nifty])</f>
        <v>-0.67031627345608691</v>
      </c>
      <c r="K688">
        <v>-16.071183781654799</v>
      </c>
      <c r="L688">
        <f>(Table2[[#This Row],[6M Return vs Nifty]]-AVERAGE(Table2[6M Return vs Nifty]))/_xlfn.STDEV.P(Table2[6M Return vs Nifty])</f>
        <v>-0.80746824450392163</v>
      </c>
      <c r="M688">
        <v>-7.7644092891953997</v>
      </c>
      <c r="N688">
        <f>(Table2[[#This Row],[1W Return vs Nifty]]-AVERAGE(Table2[1W Return vs Nifty]))/_xlfn.STDEV.P(Table2[1W Return vs Nifty])</f>
        <v>-1.3007931396716486</v>
      </c>
      <c r="O688">
        <v>166.14</v>
      </c>
      <c r="P688">
        <v>166.589928083096</v>
      </c>
      <c r="Q688">
        <v>166.10370092170101</v>
      </c>
      <c r="R688">
        <v>31.537809266023899</v>
      </c>
      <c r="S688" s="2">
        <f>(Table2[[#This Row],[Close Price]]-Table2[[#This Row],[20D EMA]])/Table2[[#This Row],[20D EMA]]</f>
        <v>-4.0628385698808236E-2</v>
      </c>
      <c r="T688" s="2">
        <f>(Table2[[#This Row],[Close Price]]-Table2[[#This Row],[50D EMA]])/Table2[[#This Row],[50D EMA]]</f>
        <v>-4.3219468103165556E-2</v>
      </c>
      <c r="U688" s="2">
        <f>(Table2[[#This Row],[Close Price]]-Table2[[#This Row],[200D EMA]])/Table2[[#This Row],[200D EMA]]</f>
        <v>-4.0418731698613777E-2</v>
      </c>
      <c r="V688">
        <v>1.5070345884988301</v>
      </c>
      <c r="W688">
        <v>156.21</v>
      </c>
      <c r="X688">
        <v>162.66</v>
      </c>
      <c r="Y688">
        <v>156.21</v>
      </c>
      <c r="Z688">
        <v>162.66</v>
      </c>
      <c r="AA688">
        <v>156.21</v>
      </c>
      <c r="AB688">
        <v>177.95</v>
      </c>
      <c r="AC688" s="2">
        <f>(Table2[[#This Row],[Close Price]]/Table2[[#This Row],[Day Low]])-1</f>
        <v>2.0357211446130119E-2</v>
      </c>
      <c r="AD688" s="2">
        <f>(Table2[[#This Row],[Day High]]/Table2[[#This Row],[Close Price]])-1</f>
        <v>2.0515716167890163E-2</v>
      </c>
      <c r="AE688" s="2">
        <f>(Table2[[#This Row],[Close Price]]/Table2[[#This Row],[Current Week Low]])-1</f>
        <v>2.0357211446130119E-2</v>
      </c>
      <c r="AF688" s="2">
        <f>(Table2[[#This Row],[Current Week High]]/Table2[[#This Row],[Close Price]])-1</f>
        <v>2.0515716167890163E-2</v>
      </c>
      <c r="AG688" s="2">
        <f>(Table2[[#This Row],[Close Price]]/Table2[[#This Row],[Current Month Low]])-1</f>
        <v>2.0357211446130119E-2</v>
      </c>
      <c r="AH688" s="2">
        <f>(Table2[[#This Row],[Current Month High]]/Table2[[#This Row],[Close Price]])-1</f>
        <v>0.11644394253089918</v>
      </c>
      <c r="AI688">
        <v>37.775268210050797</v>
      </c>
      <c r="AJ688">
        <v>22.5605536332179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-0.12</v>
      </c>
      <c r="AM688" t="s">
        <v>10506</v>
      </c>
      <c r="AN688">
        <v>-3.85</v>
      </c>
      <c r="AO688" t="s">
        <v>10506</v>
      </c>
      <c r="AP688">
        <v>-9.1465506994706999E-2</v>
      </c>
      <c r="AQ688">
        <f>(Table2[[#This Row],[Sharpe Ratio]]-AVERAGE(Table2[Sharpe Ratio]))/_xlfn.STDEV.P(Table2[Sharpe Ratio])</f>
        <v>-1.5882068761439696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645</v>
      </c>
      <c r="AT688">
        <f>_xlfn.RANK.AVG(Table2[[#This Row],[6M Return vs Nifty Z-Score]],Table2[6M Return vs Nifty Z-Score])</f>
        <v>582</v>
      </c>
      <c r="AU688">
        <f>_xlfn.RANK.AVG(Table2[[#This Row],[Sharpe Ratio Z-Score]],Table2[Sharpe Ratio Z-Score])</f>
        <v>696</v>
      </c>
      <c r="AV688">
        <f>(Table2[[#This Row],[Rank 1Y]]+Table2[[#This Row],[Rank 6M]]+Table2[[#This Row],[Rank Sharpe]])/3</f>
        <v>641</v>
      </c>
    </row>
    <row r="689" spans="1:48" x14ac:dyDescent="0.3">
      <c r="A689" t="s">
        <v>2173</v>
      </c>
      <c r="B689" t="s">
        <v>2174</v>
      </c>
      <c r="C689" t="s">
        <v>10466</v>
      </c>
      <c r="D689" t="s">
        <v>211</v>
      </c>
      <c r="E689">
        <v>2494.1054752599998</v>
      </c>
      <c r="F689">
        <v>159.08000000000001</v>
      </c>
      <c r="G689">
        <v>-20.695863481759101</v>
      </c>
      <c r="H689">
        <f>(Table2[[#This Row],[1Y Return vs Nifty]]-AVERAGE(Table2[1Y Return vs Nifty]))/_xlfn.STDEV.P(Table2[1Y Return vs Nifty])</f>
        <v>-0.81603034009798536</v>
      </c>
      <c r="I689">
        <v>-11.404741729624099</v>
      </c>
      <c r="J689">
        <f>(Table2[[#This Row],[1M Return vs Nifty]]-AVERAGE(Table2[1M Return vs Nifty]))/_xlfn.STDEV.P(Table2[1M Return vs Nifty])</f>
        <v>-0.93639975861214619</v>
      </c>
      <c r="K689">
        <v>-30.066663246390501</v>
      </c>
      <c r="L689">
        <f>(Table2[[#This Row],[6M Return vs Nifty]]-AVERAGE(Table2[6M Return vs Nifty]))/_xlfn.STDEV.P(Table2[6M Return vs Nifty])</f>
        <v>-1.2696029296587319</v>
      </c>
      <c r="M689">
        <v>-4.3620786977711496</v>
      </c>
      <c r="N689">
        <f>(Table2[[#This Row],[1W Return vs Nifty]]-AVERAGE(Table2[1W Return vs Nifty]))/_xlfn.STDEV.P(Table2[1W Return vs Nifty])</f>
        <v>-0.44361767755327758</v>
      </c>
      <c r="O689">
        <v>168.33</v>
      </c>
      <c r="P689">
        <v>178.27022402658599</v>
      </c>
      <c r="Q689">
        <v>184.24329960421099</v>
      </c>
      <c r="R689">
        <v>24.859476703556901</v>
      </c>
      <c r="S689" s="2">
        <f>(Table2[[#This Row],[Close Price]]-Table2[[#This Row],[20D EMA]])/Table2[[#This Row],[20D EMA]]</f>
        <v>-5.4951583199667316E-2</v>
      </c>
      <c r="T689" s="2">
        <f>(Table2[[#This Row],[Close Price]]-Table2[[#This Row],[50D EMA]])/Table2[[#This Row],[50D EMA]]</f>
        <v>-0.1076468273452334</v>
      </c>
      <c r="U689" s="2">
        <f>(Table2[[#This Row],[Close Price]]-Table2[[#This Row],[200D EMA]])/Table2[[#This Row],[200D EMA]]</f>
        <v>-0.13657647066822209</v>
      </c>
      <c r="V689">
        <v>0.54518892453421197</v>
      </c>
      <c r="W689">
        <v>157.30000000000001</v>
      </c>
      <c r="X689">
        <v>163</v>
      </c>
      <c r="Y689">
        <v>157.30000000000001</v>
      </c>
      <c r="Z689">
        <v>163</v>
      </c>
      <c r="AA689">
        <v>157.30000000000001</v>
      </c>
      <c r="AB689">
        <v>181.01</v>
      </c>
      <c r="AC689" s="2">
        <f>(Table2[[#This Row],[Close Price]]/Table2[[#This Row],[Day Low]])-1</f>
        <v>1.1315956770502122E-2</v>
      </c>
      <c r="AD689" s="2">
        <f>(Table2[[#This Row],[Day High]]/Table2[[#This Row],[Close Price]])-1</f>
        <v>2.4641689715866111E-2</v>
      </c>
      <c r="AE689" s="2">
        <f>(Table2[[#This Row],[Close Price]]/Table2[[#This Row],[Current Week Low]])-1</f>
        <v>1.1315956770502122E-2</v>
      </c>
      <c r="AF689" s="2">
        <f>(Table2[[#This Row],[Current Week High]]/Table2[[#This Row],[Close Price]])-1</f>
        <v>2.4641689715866111E-2</v>
      </c>
      <c r="AG689" s="2">
        <f>(Table2[[#This Row],[Close Price]]/Table2[[#This Row],[Current Month Low]])-1</f>
        <v>1.1315956770502122E-2</v>
      </c>
      <c r="AH689" s="2">
        <f>(Table2[[#This Row],[Current Month High]]/Table2[[#This Row],[Close Price]])-1</f>
        <v>0.13785516721146585</v>
      </c>
      <c r="AI689">
        <v>77.897912999748499</v>
      </c>
      <c r="AJ689">
        <v>19.609022556390901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-0.36</v>
      </c>
      <c r="AM689" t="s">
        <v>10506</v>
      </c>
      <c r="AN689">
        <v>-7.58</v>
      </c>
      <c r="AO689" t="s">
        <v>10506</v>
      </c>
      <c r="AP689">
        <v>-3.9403588119927002E-2</v>
      </c>
      <c r="AQ689">
        <f>(Table2[[#This Row],[Sharpe Ratio]]-AVERAGE(Table2[Sharpe Ratio]))/_xlfn.STDEV.P(Table2[Sharpe Ratio])</f>
        <v>-0.9955391505816561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620</v>
      </c>
      <c r="AT689">
        <f>_xlfn.RANK.AVG(Table2[[#This Row],[6M Return vs Nifty Z-Score]],Table2[6M Return vs Nifty Z-Score])</f>
        <v>691</v>
      </c>
      <c r="AU689">
        <f>_xlfn.RANK.AVG(Table2[[#This Row],[Sharpe Ratio Z-Score]],Table2[Sharpe Ratio Z-Score])</f>
        <v>613</v>
      </c>
      <c r="AV689">
        <f>(Table2[[#This Row],[Rank 1Y]]+Table2[[#This Row],[Rank 6M]]+Table2[[#This Row],[Rank Sharpe]])/3</f>
        <v>641.33333333333337</v>
      </c>
    </row>
    <row r="690" spans="1:48" x14ac:dyDescent="0.3">
      <c r="A690" t="s">
        <v>1002</v>
      </c>
      <c r="B690" t="s">
        <v>1003</v>
      </c>
      <c r="C690" t="s">
        <v>10460</v>
      </c>
      <c r="D690" t="s">
        <v>286</v>
      </c>
      <c r="E690">
        <v>13011.0083529</v>
      </c>
      <c r="F690">
        <v>967.65</v>
      </c>
      <c r="G690">
        <v>-48.207980127227003</v>
      </c>
      <c r="H690">
        <f>(Table2[[#This Row],[1Y Return vs Nifty]]-AVERAGE(Table2[1Y Return vs Nifty]))/_xlfn.STDEV.P(Table2[1Y Return vs Nifty])</f>
        <v>-1.1912548110123717</v>
      </c>
      <c r="I690">
        <v>-1.1809083043587401</v>
      </c>
      <c r="J690">
        <f>(Table2[[#This Row],[1M Return vs Nifty]]-AVERAGE(Table2[1M Return vs Nifty]))/_xlfn.STDEV.P(Table2[1M Return vs Nifty])</f>
        <v>0.166701016575418</v>
      </c>
      <c r="K690">
        <v>-28.2299225938091</v>
      </c>
      <c r="L690">
        <f>(Table2[[#This Row],[6M Return vs Nifty]]-AVERAGE(Table2[6M Return vs Nifty]))/_xlfn.STDEV.P(Table2[6M Return vs Nifty])</f>
        <v>-1.2089532344960534</v>
      </c>
      <c r="M690">
        <v>-0.99228157484352397</v>
      </c>
      <c r="N690">
        <f>(Table2[[#This Row],[1W Return vs Nifty]]-AVERAGE(Table2[1W Return vs Nifty]))/_xlfn.STDEV.P(Table2[1W Return vs Nifty])</f>
        <v>0.40536137620806961</v>
      </c>
      <c r="O690">
        <v>960.02</v>
      </c>
      <c r="P690">
        <v>943.187675177953</v>
      </c>
      <c r="Q690">
        <v>948.32381964456204</v>
      </c>
      <c r="R690">
        <v>51.354555093494298</v>
      </c>
      <c r="S690" s="2">
        <f>(Table2[[#This Row],[Close Price]]-Table2[[#This Row],[20D EMA]])/Table2[[#This Row],[20D EMA]]</f>
        <v>7.947751088518985E-3</v>
      </c>
      <c r="T690" s="2">
        <f>(Table2[[#This Row],[Close Price]]-Table2[[#This Row],[50D EMA]])/Table2[[#This Row],[50D EMA]]</f>
        <v>2.5935797790648217E-2</v>
      </c>
      <c r="U690" s="2">
        <f>(Table2[[#This Row],[Close Price]]-Table2[[#This Row],[200D EMA]])/Table2[[#This Row],[200D EMA]]</f>
        <v>2.0379304995925884E-2</v>
      </c>
      <c r="V690">
        <v>2.63346389276029</v>
      </c>
      <c r="W690">
        <v>940.5</v>
      </c>
      <c r="X690">
        <v>981.85</v>
      </c>
      <c r="Y690">
        <v>940.5</v>
      </c>
      <c r="Z690">
        <v>981.85</v>
      </c>
      <c r="AA690">
        <v>925</v>
      </c>
      <c r="AB690">
        <v>1086.45</v>
      </c>
      <c r="AC690" s="2">
        <f>(Table2[[#This Row],[Close Price]]/Table2[[#This Row],[Day Low]])-1</f>
        <v>2.8867623604465598E-2</v>
      </c>
      <c r="AD690" s="2">
        <f>(Table2[[#This Row],[Day High]]/Table2[[#This Row],[Close Price]])-1</f>
        <v>1.4674727432439472E-2</v>
      </c>
      <c r="AE690" s="2">
        <f>(Table2[[#This Row],[Close Price]]/Table2[[#This Row],[Current Week Low]])-1</f>
        <v>2.8867623604465598E-2</v>
      </c>
      <c r="AF690" s="2">
        <f>(Table2[[#This Row],[Current Week High]]/Table2[[#This Row],[Close Price]])-1</f>
        <v>1.4674727432439472E-2</v>
      </c>
      <c r="AG690" s="2">
        <f>(Table2[[#This Row],[Close Price]]/Table2[[#This Row],[Current Month Low]])-1</f>
        <v>4.6108108108108059E-2</v>
      </c>
      <c r="AH690" s="2">
        <f>(Table2[[#This Row],[Current Month High]]/Table2[[#This Row],[Close Price]])-1</f>
        <v>0.12277166330801426</v>
      </c>
      <c r="AI690">
        <v>36.2011057717149</v>
      </c>
      <c r="AJ690">
        <v>23.732497922127699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</v>
      </c>
      <c r="AM690" t="s">
        <v>10506</v>
      </c>
      <c r="AN690">
        <v>0.08</v>
      </c>
      <c r="AO690" t="s">
        <v>10507</v>
      </c>
      <c r="AP690">
        <v>-6.5465790152279997E-3</v>
      </c>
      <c r="AQ690">
        <f>(Table2[[#This Row],[Sharpe Ratio]]-AVERAGE(Table2[Sharpe Ratio]))/_xlfn.STDEV.P(Table2[Sharpe Ratio])</f>
        <v>-0.62149821479326151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715</v>
      </c>
      <c r="AT690">
        <f>_xlfn.RANK.AVG(Table2[[#This Row],[6M Return vs Nifty Z-Score]],Table2[6M Return vs Nifty Z-Score])</f>
        <v>676</v>
      </c>
      <c r="AU690">
        <f>_xlfn.RANK.AVG(Table2[[#This Row],[Sharpe Ratio Z-Score]],Table2[Sharpe Ratio Z-Score])</f>
        <v>543</v>
      </c>
      <c r="AV690">
        <f>(Table2[[#This Row],[Rank 1Y]]+Table2[[#This Row],[Rank 6M]]+Table2[[#This Row],[Rank Sharpe]])/3</f>
        <v>644.66666666666663</v>
      </c>
    </row>
    <row r="691" spans="1:48" x14ac:dyDescent="0.3">
      <c r="A691" t="s">
        <v>1448</v>
      </c>
      <c r="B691" t="s">
        <v>1449</v>
      </c>
      <c r="C691" t="s">
        <v>10462</v>
      </c>
      <c r="D691" t="s">
        <v>625</v>
      </c>
      <c r="E691">
        <v>6890.1107970530002</v>
      </c>
      <c r="F691">
        <v>141.29</v>
      </c>
      <c r="G691">
        <v>-29.588913464335</v>
      </c>
      <c r="H691">
        <f>(Table2[[#This Row],[1Y Return vs Nifty]]-AVERAGE(Table2[1Y Return vs Nifty]))/_xlfn.STDEV.P(Table2[1Y Return vs Nifty])</f>
        <v>-0.93731835357683646</v>
      </c>
      <c r="I691">
        <v>-4.8742147853040603</v>
      </c>
      <c r="J691">
        <f>(Table2[[#This Row],[1M Return vs Nifty]]-AVERAGE(Table2[1M Return vs Nifty]))/_xlfn.STDEV.P(Table2[1M Return vs Nifty])</f>
        <v>-0.23178838291617188</v>
      </c>
      <c r="K691">
        <v>-13.162053197607399</v>
      </c>
      <c r="L691">
        <f>(Table2[[#This Row],[6M Return vs Nifty]]-AVERAGE(Table2[6M Return vs Nifty]))/_xlfn.STDEV.P(Table2[6M Return vs Nifty])</f>
        <v>-0.71140793089191046</v>
      </c>
      <c r="M691">
        <v>-5.57256827782785</v>
      </c>
      <c r="N691">
        <f>(Table2[[#This Row],[1W Return vs Nifty]]-AVERAGE(Table2[1W Return vs Nifty]))/_xlfn.STDEV.P(Table2[1W Return vs Nifty])</f>
        <v>-0.74858568030700889</v>
      </c>
      <c r="O691">
        <v>140.47999999999999</v>
      </c>
      <c r="P691">
        <v>136.50028914094699</v>
      </c>
      <c r="Q691">
        <v>139.45197806784299</v>
      </c>
      <c r="R691">
        <v>49.5026778029073</v>
      </c>
      <c r="S691" s="2">
        <f>(Table2[[#This Row],[Close Price]]-Table2[[#This Row],[20D EMA]])/Table2[[#This Row],[20D EMA]]</f>
        <v>5.7659453302961444E-3</v>
      </c>
      <c r="T691" s="2">
        <f>(Table2[[#This Row],[Close Price]]-Table2[[#This Row],[50D EMA]])/Table2[[#This Row],[50D EMA]]</f>
        <v>3.5089382514840388E-2</v>
      </c>
      <c r="U691" s="2">
        <f>(Table2[[#This Row],[Close Price]]-Table2[[#This Row],[200D EMA]])/Table2[[#This Row],[200D EMA]]</f>
        <v>1.3180321696568641E-2</v>
      </c>
      <c r="V691">
        <v>1.13773702879935</v>
      </c>
      <c r="W691">
        <v>136.41999999999999</v>
      </c>
      <c r="X691">
        <v>142.96</v>
      </c>
      <c r="Y691">
        <v>136.41999999999999</v>
      </c>
      <c r="Z691">
        <v>142.96</v>
      </c>
      <c r="AA691">
        <v>136.1</v>
      </c>
      <c r="AB691">
        <v>154.5</v>
      </c>
      <c r="AC691" s="2">
        <f>(Table2[[#This Row],[Close Price]]/Table2[[#This Row],[Day Low]])-1</f>
        <v>3.5698577921126073E-2</v>
      </c>
      <c r="AD691" s="2">
        <f>(Table2[[#This Row],[Day High]]/Table2[[#This Row],[Close Price]])-1</f>
        <v>1.1819661688725391E-2</v>
      </c>
      <c r="AE691" s="2">
        <f>(Table2[[#This Row],[Close Price]]/Table2[[#This Row],[Current Week Low]])-1</f>
        <v>3.5698577921126073E-2</v>
      </c>
      <c r="AF691" s="2">
        <f>(Table2[[#This Row],[Current Week High]]/Table2[[#This Row],[Close Price]])-1</f>
        <v>1.1819661688725391E-2</v>
      </c>
      <c r="AG691" s="2">
        <f>(Table2[[#This Row],[Close Price]]/Table2[[#This Row],[Current Month Low]])-1</f>
        <v>3.8133725202057267E-2</v>
      </c>
      <c r="AH691" s="2">
        <f>(Table2[[#This Row],[Current Month High]]/Table2[[#This Row],[Close Price]])-1</f>
        <v>9.3495647250336322E-2</v>
      </c>
      <c r="AI691">
        <v>26.725175171632799</v>
      </c>
      <c r="AJ691">
        <v>29.031963470319599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-0.08</v>
      </c>
      <c r="AM691" t="s">
        <v>10506</v>
      </c>
      <c r="AN691">
        <v>-1.55</v>
      </c>
      <c r="AO691" t="s">
        <v>10506</v>
      </c>
      <c r="AP691">
        <v>-0.11147109980704201</v>
      </c>
      <c r="AQ691">
        <f>(Table2[[#This Row],[Sharpe Ratio]]-AVERAGE(Table2[Sharpe Ratio]))/_xlfn.STDEV.P(Table2[Sharpe Ratio])</f>
        <v>-1.8159485623298013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661</v>
      </c>
      <c r="AT691">
        <f>_xlfn.RANK.AVG(Table2[[#This Row],[6M Return vs Nifty Z-Score]],Table2[6M Return vs Nifty Z-Score])</f>
        <v>557</v>
      </c>
      <c r="AU691">
        <f>_xlfn.RANK.AVG(Table2[[#This Row],[Sharpe Ratio Z-Score]],Table2[Sharpe Ratio Z-Score])</f>
        <v>716</v>
      </c>
      <c r="AV691">
        <f>(Table2[[#This Row],[Rank 1Y]]+Table2[[#This Row],[Rank 6M]]+Table2[[#This Row],[Rank Sharpe]])/3</f>
        <v>644.66666666666663</v>
      </c>
    </row>
    <row r="692" spans="1:48" x14ac:dyDescent="0.3">
      <c r="A692" t="s">
        <v>1510</v>
      </c>
      <c r="B692" t="s">
        <v>1511</v>
      </c>
      <c r="C692" t="s">
        <v>10469</v>
      </c>
      <c r="D692" t="s">
        <v>268</v>
      </c>
      <c r="E692">
        <v>6326.1557751599903</v>
      </c>
      <c r="F692">
        <v>1407.15</v>
      </c>
      <c r="G692">
        <v>-28.189028387663701</v>
      </c>
      <c r="H692">
        <f>(Table2[[#This Row],[1Y Return vs Nifty]]-AVERAGE(Table2[1Y Return vs Nifty]))/_xlfn.STDEV.P(Table2[1Y Return vs Nifty])</f>
        <v>-0.91822599714334985</v>
      </c>
      <c r="I692">
        <v>1.96962764677366</v>
      </c>
      <c r="J692">
        <f>(Table2[[#This Row],[1M Return vs Nifty]]-AVERAGE(Table2[1M Return vs Nifty]))/_xlfn.STDEV.P(Table2[1M Return vs Nifty])</f>
        <v>0.50662817553734496</v>
      </c>
      <c r="K692">
        <v>-21.408440185205698</v>
      </c>
      <c r="L692">
        <f>(Table2[[#This Row],[6M Return vs Nifty]]-AVERAGE(Table2[6M Return vs Nifty]))/_xlfn.STDEV.P(Table2[6M Return vs Nifty])</f>
        <v>-0.98370595853582665</v>
      </c>
      <c r="M692">
        <v>-3.22769296004628</v>
      </c>
      <c r="N692">
        <f>(Table2[[#This Row],[1W Return vs Nifty]]-AVERAGE(Table2[1W Return vs Nifty]))/_xlfn.STDEV.P(Table2[1W Return vs Nifty])</f>
        <v>-0.15782310444339015</v>
      </c>
      <c r="O692">
        <v>1398.61</v>
      </c>
      <c r="P692">
        <v>1369.86368951693</v>
      </c>
      <c r="Q692">
        <v>1429.02016852012</v>
      </c>
      <c r="R692">
        <v>47.872340644531299</v>
      </c>
      <c r="S692" s="2">
        <f>(Table2[[#This Row],[Close Price]]-Table2[[#This Row],[20D EMA]])/Table2[[#This Row],[20D EMA]]</f>
        <v>6.1060624477160836E-3</v>
      </c>
      <c r="T692" s="2">
        <f>(Table2[[#This Row],[Close Price]]-Table2[[#This Row],[50D EMA]])/Table2[[#This Row],[50D EMA]]</f>
        <v>2.7218993224222762E-2</v>
      </c>
      <c r="U692" s="2">
        <f>(Table2[[#This Row],[Close Price]]-Table2[[#This Row],[200D EMA]])/Table2[[#This Row],[200D EMA]]</f>
        <v>-1.5304310605194939E-2</v>
      </c>
      <c r="V692">
        <v>0.98909035015656399</v>
      </c>
      <c r="W692">
        <v>1375</v>
      </c>
      <c r="X692">
        <v>1413.95</v>
      </c>
      <c r="Y692">
        <v>1375</v>
      </c>
      <c r="Z692">
        <v>1413.95</v>
      </c>
      <c r="AA692">
        <v>1317</v>
      </c>
      <c r="AB692">
        <v>1487.75</v>
      </c>
      <c r="AC692" s="2">
        <f>(Table2[[#This Row],[Close Price]]/Table2[[#This Row],[Day Low]])-1</f>
        <v>2.338181818181817E-2</v>
      </c>
      <c r="AD692" s="2">
        <f>(Table2[[#This Row],[Day High]]/Table2[[#This Row],[Close Price]])-1</f>
        <v>4.8324627793767672E-3</v>
      </c>
      <c r="AE692" s="2">
        <f>(Table2[[#This Row],[Close Price]]/Table2[[#This Row],[Current Week Low]])-1</f>
        <v>2.338181818181817E-2</v>
      </c>
      <c r="AF692" s="2">
        <f>(Table2[[#This Row],[Current Week High]]/Table2[[#This Row],[Close Price]])-1</f>
        <v>4.8324627793767672E-3</v>
      </c>
      <c r="AG692" s="2">
        <f>(Table2[[#This Row],[Close Price]]/Table2[[#This Row],[Current Month Low]])-1</f>
        <v>6.8451025056947667E-2</v>
      </c>
      <c r="AH692" s="2">
        <f>(Table2[[#This Row],[Current Month High]]/Table2[[#This Row],[Close Price]])-1</f>
        <v>5.7278897061436185E-2</v>
      </c>
      <c r="AI692">
        <v>34.879010766442697</v>
      </c>
      <c r="AJ692">
        <v>23.099466363397699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-7.0000000000000007E-2</v>
      </c>
      <c r="AM692" t="s">
        <v>10506</v>
      </c>
      <c r="AN692">
        <v>-0.19</v>
      </c>
      <c r="AO692" t="s">
        <v>10506</v>
      </c>
      <c r="AP692">
        <v>-6.7132576314824E-2</v>
      </c>
      <c r="AQ692">
        <f>(Table2[[#This Row],[Sharpe Ratio]]-AVERAGE(Table2[Sharpe Ratio]))/_xlfn.STDEV.P(Table2[Sharpe Ratio])</f>
        <v>-1.3112032044775814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650</v>
      </c>
      <c r="AT692">
        <f>_xlfn.RANK.AVG(Table2[[#This Row],[6M Return vs Nifty Z-Score]],Table2[6M Return vs Nifty Z-Score])</f>
        <v>631</v>
      </c>
      <c r="AU692">
        <f>_xlfn.RANK.AVG(Table2[[#This Row],[Sharpe Ratio Z-Score]],Table2[Sharpe Ratio Z-Score])</f>
        <v>657</v>
      </c>
      <c r="AV692">
        <f>(Table2[[#This Row],[Rank 1Y]]+Table2[[#This Row],[Rank 6M]]+Table2[[#This Row],[Rank Sharpe]])/3</f>
        <v>646</v>
      </c>
    </row>
    <row r="693" spans="1:48" x14ac:dyDescent="0.3">
      <c r="A693" t="s">
        <v>2008</v>
      </c>
      <c r="B693" t="s">
        <v>2009</v>
      </c>
      <c r="C693" t="s">
        <v>10473</v>
      </c>
      <c r="D693" t="s">
        <v>1115</v>
      </c>
      <c r="E693">
        <v>3024.1582028500002</v>
      </c>
      <c r="F693">
        <v>418.3</v>
      </c>
      <c r="G693">
        <v>-53.7080179698564</v>
      </c>
      <c r="H693">
        <f>(Table2[[#This Row],[1Y Return vs Nifty]]-AVERAGE(Table2[1Y Return vs Nifty]))/_xlfn.STDEV.P(Table2[1Y Return vs Nifty])</f>
        <v>-1.2662671706975244</v>
      </c>
      <c r="I693">
        <v>-3.6894870385640601</v>
      </c>
      <c r="J693">
        <f>(Table2[[#This Row],[1M Return vs Nifty]]-AVERAGE(Table2[1M Return vs Nifty]))/_xlfn.STDEV.P(Table2[1M Return vs Nifty])</f>
        <v>-0.10396215165290279</v>
      </c>
      <c r="K693">
        <v>-25.405358403913599</v>
      </c>
      <c r="L693">
        <f>(Table2[[#This Row],[6M Return vs Nifty]]-AVERAGE(Table2[6M Return vs Nifty]))/_xlfn.STDEV.P(Table2[6M Return vs Nifty])</f>
        <v>-1.1156853271059608</v>
      </c>
      <c r="M693">
        <v>-10.165761523350101</v>
      </c>
      <c r="N693">
        <f>(Table2[[#This Row],[1W Return vs Nifty]]-AVERAGE(Table2[1W Return vs Nifty]))/_xlfn.STDEV.P(Table2[1W Return vs Nifty])</f>
        <v>-1.9057843819127149</v>
      </c>
      <c r="O693">
        <v>435.48</v>
      </c>
      <c r="P693">
        <v>417.987861811465</v>
      </c>
      <c r="Q693">
        <v>431.36450286202103</v>
      </c>
      <c r="R693">
        <v>31.759355831154501</v>
      </c>
      <c r="S693" s="2">
        <f>(Table2[[#This Row],[Close Price]]-Table2[[#This Row],[20D EMA]])/Table2[[#This Row],[20D EMA]]</f>
        <v>-3.9450721043446324E-2</v>
      </c>
      <c r="T693" s="2">
        <f>(Table2[[#This Row],[Close Price]]-Table2[[#This Row],[50D EMA]])/Table2[[#This Row],[50D EMA]]</f>
        <v>7.4676376290517057E-4</v>
      </c>
      <c r="U693" s="2">
        <f>(Table2[[#This Row],[Close Price]]-Table2[[#This Row],[200D EMA]])/Table2[[#This Row],[200D EMA]]</f>
        <v>-3.0286457915151888E-2</v>
      </c>
      <c r="V693">
        <v>1.09398909339508</v>
      </c>
      <c r="W693">
        <v>410.05</v>
      </c>
      <c r="X693">
        <v>426</v>
      </c>
      <c r="Y693">
        <v>410.05</v>
      </c>
      <c r="Z693">
        <v>426</v>
      </c>
      <c r="AA693">
        <v>410.05</v>
      </c>
      <c r="AB693">
        <v>477</v>
      </c>
      <c r="AC693" s="2">
        <f>(Table2[[#This Row],[Close Price]]/Table2[[#This Row],[Day Low]])-1</f>
        <v>2.0119497622241189E-2</v>
      </c>
      <c r="AD693" s="2">
        <f>(Table2[[#This Row],[Day High]]/Table2[[#This Row],[Close Price]])-1</f>
        <v>1.8407841262251923E-2</v>
      </c>
      <c r="AE693" s="2">
        <f>(Table2[[#This Row],[Close Price]]/Table2[[#This Row],[Current Week Low]])-1</f>
        <v>2.0119497622241189E-2</v>
      </c>
      <c r="AF693" s="2">
        <f>(Table2[[#This Row],[Current Week High]]/Table2[[#This Row],[Close Price]])-1</f>
        <v>1.8407841262251923E-2</v>
      </c>
      <c r="AG693" s="2">
        <f>(Table2[[#This Row],[Close Price]]/Table2[[#This Row],[Current Month Low]])-1</f>
        <v>2.0119497622241189E-2</v>
      </c>
      <c r="AH693" s="2">
        <f>(Table2[[#This Row],[Current Month High]]/Table2[[#This Row],[Close Price]])-1</f>
        <v>0.1403299067654793</v>
      </c>
      <c r="AI693">
        <v>58.761654315084797</v>
      </c>
      <c r="AJ693">
        <v>32.793650793650798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0.08</v>
      </c>
      <c r="AM693" t="s">
        <v>10507</v>
      </c>
      <c r="AN693">
        <v>-8.27</v>
      </c>
      <c r="AO693" t="s">
        <v>10506</v>
      </c>
      <c r="AP693">
        <v>-1.1726188859269E-2</v>
      </c>
      <c r="AQ693">
        <f>(Table2[[#This Row],[Sharpe Ratio]]-AVERAGE(Table2[Sharpe Ratio]))/_xlfn.STDEV.P(Table2[Sharpe Ratio])</f>
        <v>-0.68046238000106807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722</v>
      </c>
      <c r="AT693">
        <f>_xlfn.RANK.AVG(Table2[[#This Row],[6M Return vs Nifty Z-Score]],Table2[6M Return vs Nifty Z-Score])</f>
        <v>661</v>
      </c>
      <c r="AU693">
        <f>_xlfn.RANK.AVG(Table2[[#This Row],[Sharpe Ratio Z-Score]],Table2[Sharpe Ratio Z-Score])</f>
        <v>555</v>
      </c>
      <c r="AV693">
        <f>(Table2[[#This Row],[Rank 1Y]]+Table2[[#This Row],[Rank 6M]]+Table2[[#This Row],[Rank Sharpe]])/3</f>
        <v>646</v>
      </c>
    </row>
    <row r="694" spans="1:48" x14ac:dyDescent="0.3">
      <c r="A694" t="s">
        <v>2032</v>
      </c>
      <c r="B694" t="s">
        <v>2033</v>
      </c>
      <c r="C694" t="s">
        <v>10476</v>
      </c>
      <c r="D694" t="s">
        <v>382</v>
      </c>
      <c r="E694">
        <v>2942.0001122399999</v>
      </c>
      <c r="F694">
        <v>17.850000000000001</v>
      </c>
      <c r="G694">
        <v>-49.753893390731797</v>
      </c>
      <c r="H694">
        <f>(Table2[[#This Row],[1Y Return vs Nifty]]-AVERAGE(Table2[1Y Return vs Nifty]))/_xlfn.STDEV.P(Table2[1Y Return vs Nifty])</f>
        <v>-1.2123387753562662</v>
      </c>
      <c r="I694">
        <v>-21.817889088528901</v>
      </c>
      <c r="J694">
        <f>(Table2[[#This Row],[1M Return vs Nifty]]-AVERAGE(Table2[1M Return vs Nifty]))/_xlfn.STDEV.P(Table2[1M Return vs Nifty])</f>
        <v>-2.0599265656279879</v>
      </c>
      <c r="K694">
        <v>-41.7860974989648</v>
      </c>
      <c r="L694">
        <f>(Table2[[#This Row],[6M Return vs Nifty]]-AVERAGE(Table2[6M Return vs Nifty]))/_xlfn.STDEV.P(Table2[6M Return vs Nifty])</f>
        <v>-1.6565819590054909</v>
      </c>
      <c r="M694">
        <v>-7.24166735555323</v>
      </c>
      <c r="N694">
        <f>(Table2[[#This Row],[1W Return vs Nifty]]-AVERAGE(Table2[1W Return vs Nifty]))/_xlfn.STDEV.P(Table2[1W Return vs Nifty])</f>
        <v>-1.1690947210441964</v>
      </c>
      <c r="O694">
        <v>20.18</v>
      </c>
      <c r="P694">
        <v>21.8798127206488</v>
      </c>
      <c r="Q694">
        <v>25.072470591865802</v>
      </c>
      <c r="R694">
        <v>24.000701306903402</v>
      </c>
      <c r="S694" s="2">
        <f>(Table2[[#This Row],[Close Price]]-Table2[[#This Row],[20D EMA]])/Table2[[#This Row],[20D EMA]]</f>
        <v>-0.11546085232903856</v>
      </c>
      <c r="T694" s="2">
        <f>(Table2[[#This Row],[Close Price]]-Table2[[#This Row],[50D EMA]])/Table2[[#This Row],[50D EMA]]</f>
        <v>-0.18417948874149703</v>
      </c>
      <c r="U694" s="2">
        <f>(Table2[[#This Row],[Close Price]]-Table2[[#This Row],[200D EMA]])/Table2[[#This Row],[200D EMA]]</f>
        <v>-0.28806377757638962</v>
      </c>
      <c r="V694">
        <v>1.1194602858737099</v>
      </c>
      <c r="W694">
        <v>17.649999999999999</v>
      </c>
      <c r="X694">
        <v>18.71</v>
      </c>
      <c r="Y694">
        <v>17.649999999999999</v>
      </c>
      <c r="Z694">
        <v>18.71</v>
      </c>
      <c r="AA694">
        <v>17.649999999999999</v>
      </c>
      <c r="AB694">
        <v>21.78</v>
      </c>
      <c r="AC694" s="2">
        <f>(Table2[[#This Row],[Close Price]]/Table2[[#This Row],[Day Low]])-1</f>
        <v>1.1331444759206999E-2</v>
      </c>
      <c r="AD694" s="2">
        <f>(Table2[[#This Row],[Day High]]/Table2[[#This Row],[Close Price]])-1</f>
        <v>4.8179271708683524E-2</v>
      </c>
      <c r="AE694" s="2">
        <f>(Table2[[#This Row],[Close Price]]/Table2[[#This Row],[Current Week Low]])-1</f>
        <v>1.1331444759206999E-2</v>
      </c>
      <c r="AF694" s="2">
        <f>(Table2[[#This Row],[Current Week High]]/Table2[[#This Row],[Close Price]])-1</f>
        <v>4.8179271708683524E-2</v>
      </c>
      <c r="AG694" s="2">
        <f>(Table2[[#This Row],[Close Price]]/Table2[[#This Row],[Current Month Low]])-1</f>
        <v>1.1331444759206999E-2</v>
      </c>
      <c r="AH694" s="2">
        <f>(Table2[[#This Row],[Current Month High]]/Table2[[#This Row],[Close Price]])-1</f>
        <v>0.22016806722689064</v>
      </c>
      <c r="AI694">
        <v>152.941176470588</v>
      </c>
      <c r="AJ694">
        <v>6.8862275449101897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-0.3</v>
      </c>
      <c r="AM694" t="s">
        <v>10506</v>
      </c>
      <c r="AN694">
        <v>-12.37</v>
      </c>
      <c r="AO694" t="s">
        <v>10506</v>
      </c>
      <c r="AQ694">
        <f>(Table2[[#This Row],[Sharpe Ratio]]-AVERAGE(Table2[Sharpe Ratio]))/_xlfn.STDEV.P(Table2[Sharpe Ratio])</f>
        <v>-0.54697260799606973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716</v>
      </c>
      <c r="AT694">
        <f>_xlfn.RANK.AVG(Table2[[#This Row],[6M Return vs Nifty Z-Score]],Table2[6M Return vs Nifty Z-Score])</f>
        <v>719</v>
      </c>
      <c r="AU694">
        <f>_xlfn.RANK.AVG(Table2[[#This Row],[Sharpe Ratio Z-Score]],Table2[Sharpe Ratio Z-Score])</f>
        <v>504.5</v>
      </c>
      <c r="AV694">
        <f>(Table2[[#This Row],[Rank 1Y]]+Table2[[#This Row],[Rank 6M]]+Table2[[#This Row],[Rank Sharpe]])/3</f>
        <v>646.5</v>
      </c>
    </row>
    <row r="695" spans="1:48" x14ac:dyDescent="0.3">
      <c r="A695" t="s">
        <v>646</v>
      </c>
      <c r="B695" t="s">
        <v>647</v>
      </c>
      <c r="C695" t="s">
        <v>10472</v>
      </c>
      <c r="D695" t="s">
        <v>382</v>
      </c>
      <c r="E695">
        <v>27963.918863009902</v>
      </c>
      <c r="F695">
        <v>378.3</v>
      </c>
      <c r="G695">
        <v>-29.162155597333999</v>
      </c>
      <c r="H695">
        <f>(Table2[[#This Row],[1Y Return vs Nifty]]-AVERAGE(Table2[1Y Return vs Nifty]))/_xlfn.STDEV.P(Table2[1Y Return vs Nifty])</f>
        <v>-0.93149800914759817</v>
      </c>
      <c r="I695">
        <v>-10.0670175772257</v>
      </c>
      <c r="J695">
        <f>(Table2[[#This Row],[1M Return vs Nifty]]-AVERAGE(Table2[1M Return vs Nifty]))/_xlfn.STDEV.P(Table2[1M Return vs Nifty])</f>
        <v>-0.79206597615329299</v>
      </c>
      <c r="K695">
        <v>-16.679223068525602</v>
      </c>
      <c r="L695">
        <f>(Table2[[#This Row],[6M Return vs Nifty]]-AVERAGE(Table2[6M Return vs Nifty]))/_xlfn.STDEV.P(Table2[6M Return vs Nifty])</f>
        <v>-0.82754587350604458</v>
      </c>
      <c r="M695">
        <v>-0.964169399266944</v>
      </c>
      <c r="N695">
        <f>(Table2[[#This Row],[1W Return vs Nifty]]-AVERAGE(Table2[1W Return vs Nifty]))/_xlfn.STDEV.P(Table2[1W Return vs Nifty])</f>
        <v>0.41244389404209364</v>
      </c>
      <c r="O695">
        <v>387.66</v>
      </c>
      <c r="P695">
        <v>400.89234268915698</v>
      </c>
      <c r="Q695">
        <v>416.922902408254</v>
      </c>
      <c r="R695">
        <v>36.0128378875255</v>
      </c>
      <c r="S695" s="2">
        <f>(Table2[[#This Row],[Close Price]]-Table2[[#This Row],[20D EMA]])/Table2[[#This Row],[20D EMA]]</f>
        <v>-2.4144869215291784E-2</v>
      </c>
      <c r="T695" s="2">
        <f>(Table2[[#This Row],[Close Price]]-Table2[[#This Row],[50D EMA]])/Table2[[#This Row],[50D EMA]]</f>
        <v>-5.6355136487789108E-2</v>
      </c>
      <c r="U695" s="2">
        <f>(Table2[[#This Row],[Close Price]]-Table2[[#This Row],[200D EMA]])/Table2[[#This Row],[200D EMA]]</f>
        <v>-9.2637996582001531E-2</v>
      </c>
      <c r="V695">
        <v>1.14190523460475</v>
      </c>
      <c r="W695">
        <v>367.2</v>
      </c>
      <c r="X695">
        <v>379.3</v>
      </c>
      <c r="Y695">
        <v>367.2</v>
      </c>
      <c r="Z695">
        <v>379.3</v>
      </c>
      <c r="AA695">
        <v>367.2</v>
      </c>
      <c r="AB695">
        <v>403.65</v>
      </c>
      <c r="AC695" s="2">
        <f>(Table2[[#This Row],[Close Price]]/Table2[[#This Row],[Day Low]])-1</f>
        <v>3.0228758169934755E-2</v>
      </c>
      <c r="AD695" s="2">
        <f>(Table2[[#This Row],[Day High]]/Table2[[#This Row],[Close Price]])-1</f>
        <v>2.643404705260366E-3</v>
      </c>
      <c r="AE695" s="2">
        <f>(Table2[[#This Row],[Close Price]]/Table2[[#This Row],[Current Week Low]])-1</f>
        <v>3.0228758169934755E-2</v>
      </c>
      <c r="AF695" s="2">
        <f>(Table2[[#This Row],[Current Week High]]/Table2[[#This Row],[Close Price]])-1</f>
        <v>2.643404705260366E-3</v>
      </c>
      <c r="AG695" s="2">
        <f>(Table2[[#This Row],[Close Price]]/Table2[[#This Row],[Current Month Low]])-1</f>
        <v>3.0228758169934755E-2</v>
      </c>
      <c r="AH695" s="2">
        <f>(Table2[[#This Row],[Current Month High]]/Table2[[#This Row],[Close Price]])-1</f>
        <v>6.7010309278350499E-2</v>
      </c>
      <c r="AI695">
        <v>28.9981496167063</v>
      </c>
      <c r="AJ695">
        <v>6.8040654997176802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-0.21</v>
      </c>
      <c r="AM695" t="s">
        <v>10506</v>
      </c>
      <c r="AN695">
        <v>-5.28</v>
      </c>
      <c r="AO695" t="s">
        <v>10506</v>
      </c>
      <c r="AP695">
        <v>-8.8141557477415006E-2</v>
      </c>
      <c r="AQ695">
        <f>(Table2[[#This Row],[Sharpe Ratio]]-AVERAGE(Table2[Sharpe Ratio]))/_xlfn.STDEV.P(Table2[Sharpe Ratio])</f>
        <v>-1.5503673642151901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656</v>
      </c>
      <c r="AT695">
        <f>_xlfn.RANK.AVG(Table2[[#This Row],[6M Return vs Nifty Z-Score]],Table2[6M Return vs Nifty Z-Score])</f>
        <v>590</v>
      </c>
      <c r="AU695">
        <f>_xlfn.RANK.AVG(Table2[[#This Row],[Sharpe Ratio Z-Score]],Table2[Sharpe Ratio Z-Score])</f>
        <v>694</v>
      </c>
      <c r="AV695">
        <f>(Table2[[#This Row],[Rank 1Y]]+Table2[[#This Row],[Rank 6M]]+Table2[[#This Row],[Rank Sharpe]])/3</f>
        <v>646.66666666666663</v>
      </c>
    </row>
    <row r="696" spans="1:48" x14ac:dyDescent="0.3">
      <c r="A696" t="s">
        <v>453</v>
      </c>
      <c r="B696" t="s">
        <v>454</v>
      </c>
      <c r="C696" t="s">
        <v>10461</v>
      </c>
      <c r="D696" t="s">
        <v>51</v>
      </c>
      <c r="E696">
        <v>48706.651018700002</v>
      </c>
      <c r="F696">
        <v>655.4</v>
      </c>
      <c r="G696">
        <v>-35.4594758164911</v>
      </c>
      <c r="H696">
        <f>(Table2[[#This Row],[1Y Return vs Nifty]]-AVERAGE(Table2[1Y Return vs Nifty]))/_xlfn.STDEV.P(Table2[1Y Return vs Nifty])</f>
        <v>-1.017384118088654</v>
      </c>
      <c r="I696">
        <v>-9.1471565582458307</v>
      </c>
      <c r="J696">
        <f>(Table2[[#This Row],[1M Return vs Nifty]]-AVERAGE(Table2[1M Return vs Nifty]))/_xlfn.STDEV.P(Table2[1M Return vs Nifty])</f>
        <v>-0.6928175474187277</v>
      </c>
      <c r="K696">
        <v>-22.144647964352998</v>
      </c>
      <c r="L696">
        <f>(Table2[[#This Row],[6M Return vs Nifty]]-AVERAGE(Table2[6M Return vs Nifty]))/_xlfn.STDEV.P(Table2[6M Return vs Nifty])</f>
        <v>-1.0080157473559972</v>
      </c>
      <c r="M696">
        <v>-1.8994984654204501</v>
      </c>
      <c r="N696">
        <f>(Table2[[#This Row],[1W Return vs Nifty]]-AVERAGE(Table2[1W Return vs Nifty]))/_xlfn.STDEV.P(Table2[1W Return vs Nifty])</f>
        <v>0.17679920785736314</v>
      </c>
      <c r="O696">
        <v>649.54</v>
      </c>
      <c r="P696">
        <v>647.69794924663097</v>
      </c>
      <c r="Q696">
        <v>657.43740240750799</v>
      </c>
      <c r="R696">
        <v>58.132486689770502</v>
      </c>
      <c r="S696" s="2">
        <f>(Table2[[#This Row],[Close Price]]-Table2[[#This Row],[20D EMA]])/Table2[[#This Row],[20D EMA]]</f>
        <v>9.0217692520861131E-3</v>
      </c>
      <c r="T696" s="2">
        <f>(Table2[[#This Row],[Close Price]]-Table2[[#This Row],[50D EMA]])/Table2[[#This Row],[50D EMA]]</f>
        <v>1.1891423714290956E-2</v>
      </c>
      <c r="U696" s="2">
        <f>(Table2[[#This Row],[Close Price]]-Table2[[#This Row],[200D EMA]])/Table2[[#This Row],[200D EMA]]</f>
        <v>-3.0990059282406659E-3</v>
      </c>
      <c r="V696">
        <v>0.77447381898263301</v>
      </c>
      <c r="W696">
        <v>625</v>
      </c>
      <c r="X696">
        <v>660.4</v>
      </c>
      <c r="Y696">
        <v>625</v>
      </c>
      <c r="Z696">
        <v>660.4</v>
      </c>
      <c r="AA696">
        <v>624.54999999999995</v>
      </c>
      <c r="AB696">
        <v>682.2</v>
      </c>
      <c r="AC696" s="2">
        <f>(Table2[[#This Row],[Close Price]]/Table2[[#This Row],[Day Low]])-1</f>
        <v>4.8640000000000017E-2</v>
      </c>
      <c r="AD696" s="2">
        <f>(Table2[[#This Row],[Day High]]/Table2[[#This Row],[Close Price]])-1</f>
        <v>7.6289288983826253E-3</v>
      </c>
      <c r="AE696" s="2">
        <f>(Table2[[#This Row],[Close Price]]/Table2[[#This Row],[Current Week Low]])-1</f>
        <v>4.8640000000000017E-2</v>
      </c>
      <c r="AF696" s="2">
        <f>(Table2[[#This Row],[Current Week High]]/Table2[[#This Row],[Close Price]])-1</f>
        <v>7.6289288983826253E-3</v>
      </c>
      <c r="AG696" s="2">
        <f>(Table2[[#This Row],[Close Price]]/Table2[[#This Row],[Current Month Low]])-1</f>
        <v>4.9395564806660852E-2</v>
      </c>
      <c r="AH696" s="2">
        <f>(Table2[[#This Row],[Current Month High]]/Table2[[#This Row],[Close Price]])-1</f>
        <v>4.0891058895331289E-2</v>
      </c>
      <c r="AI696">
        <v>24.107415318889199</v>
      </c>
      <c r="AJ696">
        <v>18.367346938775398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-0.04</v>
      </c>
      <c r="AM696" t="s">
        <v>10506</v>
      </c>
      <c r="AN696">
        <v>-1.63</v>
      </c>
      <c r="AO696" t="s">
        <v>10506</v>
      </c>
      <c r="AP696">
        <v>-4.1427115667863001E-2</v>
      </c>
      <c r="AQ696">
        <f>(Table2[[#This Row],[Sharpe Ratio]]-AVERAGE(Table2[Sharpe Ratio]))/_xlfn.STDEV.P(Table2[Sharpe Ratio])</f>
        <v>-1.0185747876724141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684</v>
      </c>
      <c r="AT696">
        <f>_xlfn.RANK.AVG(Table2[[#This Row],[6M Return vs Nifty Z-Score]],Table2[6M Return vs Nifty Z-Score])</f>
        <v>639</v>
      </c>
      <c r="AU696">
        <f>_xlfn.RANK.AVG(Table2[[#This Row],[Sharpe Ratio Z-Score]],Table2[Sharpe Ratio Z-Score])</f>
        <v>618</v>
      </c>
      <c r="AV696">
        <f>(Table2[[#This Row],[Rank 1Y]]+Table2[[#This Row],[Rank 6M]]+Table2[[#This Row],[Rank Sharpe]])/3</f>
        <v>647</v>
      </c>
    </row>
    <row r="697" spans="1:48" x14ac:dyDescent="0.3">
      <c r="A697" t="s">
        <v>1668</v>
      </c>
      <c r="B697" t="s">
        <v>1669</v>
      </c>
      <c r="C697" t="s">
        <v>10466</v>
      </c>
      <c r="D697" t="s">
        <v>62</v>
      </c>
      <c r="E697">
        <v>4795.3296</v>
      </c>
      <c r="F697">
        <v>521.6</v>
      </c>
      <c r="G697">
        <v>-37.985210484043101</v>
      </c>
      <c r="H697">
        <f>(Table2[[#This Row],[1Y Return vs Nifty]]-AVERAGE(Table2[1Y Return vs Nifty]))/_xlfn.STDEV.P(Table2[1Y Return vs Nifty])</f>
        <v>-1.0518313933206904</v>
      </c>
      <c r="I697">
        <v>-3.9377898139714902</v>
      </c>
      <c r="J697">
        <f>(Table2[[#This Row],[1M Return vs Nifty]]-AVERAGE(Table2[1M Return vs Nifty]))/_xlfn.STDEV.P(Table2[1M Return vs Nifty])</f>
        <v>-0.13075278610869162</v>
      </c>
      <c r="K697">
        <v>-16.203692808425401</v>
      </c>
      <c r="L697">
        <f>(Table2[[#This Row],[6M Return vs Nifty]]-AVERAGE(Table2[6M Return vs Nifty]))/_xlfn.STDEV.P(Table2[6M Return vs Nifty])</f>
        <v>-0.8118437299970126</v>
      </c>
      <c r="M697">
        <v>-3.84076367846066</v>
      </c>
      <c r="N697">
        <f>(Table2[[#This Row],[1W Return vs Nifty]]-AVERAGE(Table2[1W Return vs Nifty]))/_xlfn.STDEV.P(Table2[1W Return vs Nifty])</f>
        <v>-0.31227875249024983</v>
      </c>
      <c r="O697">
        <v>526.6</v>
      </c>
      <c r="P697">
        <v>514.985764760591</v>
      </c>
      <c r="Q697">
        <v>501.47354090220398</v>
      </c>
      <c r="R697">
        <v>43.497933234057903</v>
      </c>
      <c r="S697" s="2">
        <f>(Table2[[#This Row],[Close Price]]-Table2[[#This Row],[20D EMA]])/Table2[[#This Row],[20D EMA]]</f>
        <v>-9.4948727687048998E-3</v>
      </c>
      <c r="T697" s="2">
        <f>(Table2[[#This Row],[Close Price]]-Table2[[#This Row],[50D EMA]])/Table2[[#This Row],[50D EMA]]</f>
        <v>1.284353023327525E-2</v>
      </c>
      <c r="U697" s="2">
        <f>(Table2[[#This Row],[Close Price]]-Table2[[#This Row],[200D EMA]])/Table2[[#This Row],[200D EMA]]</f>
        <v>4.0134638133821406E-2</v>
      </c>
      <c r="V697">
        <v>0.82585325928378905</v>
      </c>
      <c r="W697">
        <v>505.05</v>
      </c>
      <c r="X697">
        <v>522.79999999999995</v>
      </c>
      <c r="Y697">
        <v>505.05</v>
      </c>
      <c r="Z697">
        <v>522.79999999999995</v>
      </c>
      <c r="AA697">
        <v>505</v>
      </c>
      <c r="AB697">
        <v>563.20000000000005</v>
      </c>
      <c r="AC697" s="2">
        <f>(Table2[[#This Row],[Close Price]]/Table2[[#This Row],[Day Low]])-1</f>
        <v>3.2769032769032869E-2</v>
      </c>
      <c r="AD697" s="2">
        <f>(Table2[[#This Row],[Day High]]/Table2[[#This Row],[Close Price]])-1</f>
        <v>2.3006134969323355E-3</v>
      </c>
      <c r="AE697" s="2">
        <f>(Table2[[#This Row],[Close Price]]/Table2[[#This Row],[Current Week Low]])-1</f>
        <v>3.2769032769032869E-2</v>
      </c>
      <c r="AF697" s="2">
        <f>(Table2[[#This Row],[Current Week High]]/Table2[[#This Row],[Close Price]])-1</f>
        <v>2.3006134969323355E-3</v>
      </c>
      <c r="AG697" s="2">
        <f>(Table2[[#This Row],[Close Price]]/Table2[[#This Row],[Current Month Low]])-1</f>
        <v>3.28712871287129E-2</v>
      </c>
      <c r="AH697" s="2">
        <f>(Table2[[#This Row],[Current Month High]]/Table2[[#This Row],[Close Price]])-1</f>
        <v>7.9754601226993849E-2</v>
      </c>
      <c r="AI697">
        <v>23.801763803680899</v>
      </c>
      <c r="AJ697">
        <v>21.0068437536248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-0.04</v>
      </c>
      <c r="AM697" t="s">
        <v>10506</v>
      </c>
      <c r="AN697">
        <v>-2.1800000000000002</v>
      </c>
      <c r="AO697" t="s">
        <v>10506</v>
      </c>
      <c r="AP697">
        <v>-7.2699046040826998E-2</v>
      </c>
      <c r="AQ697">
        <f>(Table2[[#This Row],[Sharpe Ratio]]-AVERAGE(Table2[Sharpe Ratio]))/_xlfn.STDEV.P(Table2[Sharpe Ratio])</f>
        <v>-1.3745713442470093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-3.6812780061636539</v>
      </c>
      <c r="AS697">
        <f>_xlfn.RANK.AVG(Table2[[#This Row],[1Y Return vs Nifty Z-Score]],Table2[1Y Return vs Nifty Z-Score])</f>
        <v>691</v>
      </c>
      <c r="AT697">
        <f>_xlfn.RANK.AVG(Table2[[#This Row],[6M Return vs Nifty Z-Score]],Table2[6M Return vs Nifty Z-Score])</f>
        <v>585</v>
      </c>
      <c r="AU697">
        <f>_xlfn.RANK.AVG(Table2[[#This Row],[Sharpe Ratio Z-Score]],Table2[Sharpe Ratio Z-Score])</f>
        <v>669</v>
      </c>
      <c r="AV697">
        <f>(Table2[[#This Row],[Rank 1Y]]+Table2[[#This Row],[Rank 6M]]+Table2[[#This Row],[Rank Sharpe]])/3</f>
        <v>648.33333333333337</v>
      </c>
    </row>
    <row r="698" spans="1:48" x14ac:dyDescent="0.3">
      <c r="A698" t="s">
        <v>1870</v>
      </c>
      <c r="B698" t="s">
        <v>1871</v>
      </c>
      <c r="C698" t="s">
        <v>10471</v>
      </c>
      <c r="D698" t="s">
        <v>1464</v>
      </c>
      <c r="E698">
        <v>3622.6751713129902</v>
      </c>
      <c r="F698">
        <v>135.29</v>
      </c>
      <c r="G698">
        <v>-52.414077594283299</v>
      </c>
      <c r="H698">
        <f>(Table2[[#This Row],[1Y Return vs Nifty]]-AVERAGE(Table2[1Y Return vs Nifty]))/_xlfn.STDEV.P(Table2[1Y Return vs Nifty])</f>
        <v>-1.2486197428723316</v>
      </c>
      <c r="I698">
        <v>-1.36550922155754</v>
      </c>
      <c r="J698">
        <f>(Table2[[#This Row],[1M Return vs Nifty]]-AVERAGE(Table2[1M Return vs Nifty]))/_xlfn.STDEV.P(Table2[1M Return vs Nifty])</f>
        <v>0.14678349577944061</v>
      </c>
      <c r="K698">
        <v>-17.050345370203601</v>
      </c>
      <c r="L698">
        <f>(Table2[[#This Row],[6M Return vs Nifty]]-AVERAGE(Table2[6M Return vs Nifty]))/_xlfn.STDEV.P(Table2[6M Return vs Nifty])</f>
        <v>-0.83980043673641047</v>
      </c>
      <c r="M698">
        <v>-3.92288403047269</v>
      </c>
      <c r="N698">
        <f>(Table2[[#This Row],[1W Return vs Nifty]]-AVERAGE(Table2[1W Return vs Nifty]))/_xlfn.STDEV.P(Table2[1W Return vs Nifty])</f>
        <v>-0.33296796795410294</v>
      </c>
      <c r="O698">
        <v>137.06</v>
      </c>
      <c r="P698">
        <v>131.942081948962</v>
      </c>
      <c r="Q698">
        <v>140.751805706819</v>
      </c>
      <c r="R698">
        <v>42.124899152966599</v>
      </c>
      <c r="S698" s="2">
        <f>(Table2[[#This Row],[Close Price]]-Table2[[#This Row],[20D EMA]])/Table2[[#This Row],[20D EMA]]</f>
        <v>-1.2914052239895011E-2</v>
      </c>
      <c r="T698" s="2">
        <f>(Table2[[#This Row],[Close Price]]-Table2[[#This Row],[50D EMA]])/Table2[[#This Row],[50D EMA]]</f>
        <v>2.5374149032550808E-2</v>
      </c>
      <c r="U698" s="2">
        <f>(Table2[[#This Row],[Close Price]]-Table2[[#This Row],[200D EMA]])/Table2[[#This Row],[200D EMA]]</f>
        <v>-3.8804516072751163E-2</v>
      </c>
      <c r="V698">
        <v>1.6839371666554701</v>
      </c>
      <c r="W698">
        <v>133.31</v>
      </c>
      <c r="X698">
        <v>136.94</v>
      </c>
      <c r="Y698">
        <v>133.31</v>
      </c>
      <c r="Z698">
        <v>136.94</v>
      </c>
      <c r="AA698">
        <v>129.16999999999999</v>
      </c>
      <c r="AB698">
        <v>149.28</v>
      </c>
      <c r="AC698" s="2">
        <f>(Table2[[#This Row],[Close Price]]/Table2[[#This Row],[Day Low]])-1</f>
        <v>1.4852599204860706E-2</v>
      </c>
      <c r="AD698" s="2">
        <f>(Table2[[#This Row],[Day High]]/Table2[[#This Row],[Close Price]])-1</f>
        <v>1.2196023357232688E-2</v>
      </c>
      <c r="AE698" s="2">
        <f>(Table2[[#This Row],[Close Price]]/Table2[[#This Row],[Current Week Low]])-1</f>
        <v>1.4852599204860706E-2</v>
      </c>
      <c r="AF698" s="2">
        <f>(Table2[[#This Row],[Current Week High]]/Table2[[#This Row],[Close Price]])-1</f>
        <v>1.2196023357232688E-2</v>
      </c>
      <c r="AG698" s="2">
        <f>(Table2[[#This Row],[Close Price]]/Table2[[#This Row],[Current Month Low]])-1</f>
        <v>4.7379422466516941E-2</v>
      </c>
      <c r="AH698" s="2">
        <f>(Table2[[#This Row],[Current Month High]]/Table2[[#This Row],[Close Price]])-1</f>
        <v>0.10340749501071778</v>
      </c>
      <c r="AI698">
        <v>51.119816690073101</v>
      </c>
      <c r="AJ698">
        <v>29.526089037817101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0.01</v>
      </c>
      <c r="AM698" t="s">
        <v>10507</v>
      </c>
      <c r="AN698">
        <v>2.1800000000000002</v>
      </c>
      <c r="AO698" t="s">
        <v>10507</v>
      </c>
      <c r="AP698">
        <v>-5.2198011128426001E-2</v>
      </c>
      <c r="AQ698">
        <f>(Table2[[#This Row],[Sharpe Ratio]]-AVERAGE(Table2[Sharpe Ratio]))/_xlfn.STDEV.P(Table2[Sharpe Ratio])</f>
        <v>-1.1411895942882659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719</v>
      </c>
      <c r="AT698">
        <f>_xlfn.RANK.AVG(Table2[[#This Row],[6M Return vs Nifty Z-Score]],Table2[6M Return vs Nifty Z-Score])</f>
        <v>593</v>
      </c>
      <c r="AU698">
        <f>_xlfn.RANK.AVG(Table2[[#This Row],[Sharpe Ratio Z-Score]],Table2[Sharpe Ratio Z-Score])</f>
        <v>636</v>
      </c>
      <c r="AV698">
        <f>(Table2[[#This Row],[Rank 1Y]]+Table2[[#This Row],[Rank 6M]]+Table2[[#This Row],[Rank Sharpe]])/3</f>
        <v>649.33333333333337</v>
      </c>
    </row>
    <row r="699" spans="1:48" x14ac:dyDescent="0.3">
      <c r="A699" t="s">
        <v>1734</v>
      </c>
      <c r="B699" t="s">
        <v>1735</v>
      </c>
      <c r="C699" t="s">
        <v>10461</v>
      </c>
      <c r="D699" t="s">
        <v>51</v>
      </c>
      <c r="E699">
        <v>4315.0889144250004</v>
      </c>
      <c r="F699">
        <v>428.85</v>
      </c>
      <c r="G699">
        <v>-55.9384020566564</v>
      </c>
      <c r="H699">
        <f>(Table2[[#This Row],[1Y Return vs Nifty]]-AVERAGE(Table2[1Y Return vs Nifty]))/_xlfn.STDEV.P(Table2[1Y Return vs Nifty])</f>
        <v>-1.2966863020093733</v>
      </c>
      <c r="I699">
        <v>-11.807393570690101</v>
      </c>
      <c r="J699">
        <f>(Table2[[#This Row],[1M Return vs Nifty]]-AVERAGE(Table2[1M Return vs Nifty]))/_xlfn.STDEV.P(Table2[1M Return vs Nifty])</f>
        <v>-0.97984388954966462</v>
      </c>
      <c r="K699">
        <v>-43.811597942007197</v>
      </c>
      <c r="L699">
        <f>(Table2[[#This Row],[6M Return vs Nifty]]-AVERAGE(Table2[6M Return vs Nifty]))/_xlfn.STDEV.P(Table2[6M Return vs Nifty])</f>
        <v>-1.7234645557671733</v>
      </c>
      <c r="M699">
        <v>-3.6172031920049501</v>
      </c>
      <c r="N699">
        <f>(Table2[[#This Row],[1W Return vs Nifty]]-AVERAGE(Table2[1W Return vs Nifty]))/_xlfn.STDEV.P(Table2[1W Return vs Nifty])</f>
        <v>-0.25595542995007819</v>
      </c>
      <c r="O699">
        <v>447.39</v>
      </c>
      <c r="P699">
        <v>461.33423027767998</v>
      </c>
      <c r="Q699">
        <v>501.95440241962399</v>
      </c>
      <c r="R699">
        <v>26.900753093579102</v>
      </c>
      <c r="S699" s="2">
        <f>(Table2[[#This Row],[Close Price]]-Table2[[#This Row],[20D EMA]])/Table2[[#This Row],[20D EMA]]</f>
        <v>-4.1440354053510278E-2</v>
      </c>
      <c r="T699" s="2">
        <f>(Table2[[#This Row],[Close Price]]-Table2[[#This Row],[50D EMA]])/Table2[[#This Row],[50D EMA]]</f>
        <v>-7.0413657053211703E-2</v>
      </c>
      <c r="U699" s="2">
        <f>(Table2[[#This Row],[Close Price]]-Table2[[#This Row],[200D EMA]])/Table2[[#This Row],[200D EMA]]</f>
        <v>-0.14563952834606306</v>
      </c>
      <c r="V699">
        <v>0.77313340581534795</v>
      </c>
      <c r="W699">
        <v>424.6</v>
      </c>
      <c r="X699">
        <v>433.95</v>
      </c>
      <c r="Y699">
        <v>424.6</v>
      </c>
      <c r="Z699">
        <v>433.95</v>
      </c>
      <c r="AA699">
        <v>424.6</v>
      </c>
      <c r="AB699">
        <v>466.6</v>
      </c>
      <c r="AC699" s="2">
        <f>(Table2[[#This Row],[Close Price]]/Table2[[#This Row],[Day Low]])-1</f>
        <v>1.0009420631182264E-2</v>
      </c>
      <c r="AD699" s="2">
        <f>(Table2[[#This Row],[Day High]]/Table2[[#This Row],[Close Price]])-1</f>
        <v>1.1892270024483897E-2</v>
      </c>
      <c r="AE699" s="2">
        <f>(Table2[[#This Row],[Close Price]]/Table2[[#This Row],[Current Week Low]])-1</f>
        <v>1.0009420631182264E-2</v>
      </c>
      <c r="AF699" s="2">
        <f>(Table2[[#This Row],[Current Week High]]/Table2[[#This Row],[Close Price]])-1</f>
        <v>1.1892270024483897E-2</v>
      </c>
      <c r="AG699" s="2">
        <f>(Table2[[#This Row],[Close Price]]/Table2[[#This Row],[Current Month Low]])-1</f>
        <v>1.0009420631182264E-2</v>
      </c>
      <c r="AH699" s="2">
        <f>(Table2[[#This Row],[Current Month High]]/Table2[[#This Row],[Close Price]])-1</f>
        <v>8.8026116357700745E-2</v>
      </c>
      <c r="AI699">
        <v>61.128599743499997</v>
      </c>
      <c r="AJ699">
        <v>3.0394041326285501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-0.26</v>
      </c>
      <c r="AM699" t="s">
        <v>10506</v>
      </c>
      <c r="AN699">
        <v>-6.93</v>
      </c>
      <c r="AO699" t="s">
        <v>10506</v>
      </c>
      <c r="AQ699">
        <f>(Table2[[#This Row],[Sharpe Ratio]]-AVERAGE(Table2[Sharpe Ratio]))/_xlfn.STDEV.P(Table2[Sharpe Ratio])</f>
        <v>-0.54697260799606973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724</v>
      </c>
      <c r="AT699">
        <f>_xlfn.RANK.AVG(Table2[[#This Row],[6M Return vs Nifty Z-Score]],Table2[6M Return vs Nifty Z-Score])</f>
        <v>722</v>
      </c>
      <c r="AU699">
        <f>_xlfn.RANK.AVG(Table2[[#This Row],[Sharpe Ratio Z-Score]],Table2[Sharpe Ratio Z-Score])</f>
        <v>504.5</v>
      </c>
      <c r="AV699">
        <f>(Table2[[#This Row],[Rank 1Y]]+Table2[[#This Row],[Rank 6M]]+Table2[[#This Row],[Rank Sharpe]])/3</f>
        <v>650.16666666666663</v>
      </c>
    </row>
    <row r="700" spans="1:48" x14ac:dyDescent="0.3">
      <c r="A700" t="s">
        <v>2195</v>
      </c>
      <c r="B700" t="s">
        <v>2196</v>
      </c>
      <c r="C700" t="s">
        <v>10471</v>
      </c>
      <c r="D700" t="s">
        <v>628</v>
      </c>
      <c r="E700">
        <v>2435.8423044770002</v>
      </c>
      <c r="F700">
        <v>165.31</v>
      </c>
      <c r="G700">
        <v>-56.627872565905299</v>
      </c>
      <c r="H700">
        <f>(Table2[[#This Row],[1Y Return vs Nifty]]-AVERAGE(Table2[1Y Return vs Nifty]))/_xlfn.STDEV.P(Table2[1Y Return vs Nifty])</f>
        <v>-1.3060896572792635</v>
      </c>
      <c r="I700">
        <v>-7.0450666239030504</v>
      </c>
      <c r="J700">
        <f>(Table2[[#This Row],[1M Return vs Nifty]]-AVERAGE(Table2[1M Return vs Nifty]))/_xlfn.STDEV.P(Table2[1M Return vs Nifty])</f>
        <v>-0.46601249889777019</v>
      </c>
      <c r="K700">
        <v>-42.8962277994845</v>
      </c>
      <c r="L700">
        <f>(Table2[[#This Row],[6M Return vs Nifty]]-AVERAGE(Table2[6M Return vs Nifty]))/_xlfn.STDEV.P(Table2[6M Return vs Nifty])</f>
        <v>-1.6932387751012996</v>
      </c>
      <c r="M700">
        <v>-2.2936879447548502</v>
      </c>
      <c r="N700">
        <f>(Table2[[#This Row],[1W Return vs Nifty]]-AVERAGE(Table2[1W Return vs Nifty]))/_xlfn.STDEV.P(Table2[1W Return vs Nifty])</f>
        <v>7.7488003366437852E-2</v>
      </c>
      <c r="O700">
        <v>175.52</v>
      </c>
      <c r="P700">
        <v>181.529889434871</v>
      </c>
      <c r="Q700">
        <v>225.08312773446099</v>
      </c>
      <c r="R700">
        <v>27.3049872680572</v>
      </c>
      <c r="S700" s="2">
        <f>(Table2[[#This Row],[Close Price]]-Table2[[#This Row],[20D EMA]])/Table2[[#This Row],[20D EMA]]</f>
        <v>-5.8170009115770326E-2</v>
      </c>
      <c r="T700" s="2">
        <f>(Table2[[#This Row],[Close Price]]-Table2[[#This Row],[50D EMA]])/Table2[[#This Row],[50D EMA]]</f>
        <v>-8.9351067669163869E-2</v>
      </c>
      <c r="U700" s="2">
        <f>(Table2[[#This Row],[Close Price]]-Table2[[#This Row],[200D EMA]])/Table2[[#This Row],[200D EMA]]</f>
        <v>-0.26556023250653238</v>
      </c>
      <c r="V700">
        <v>0.69310387852173805</v>
      </c>
      <c r="W700">
        <v>165</v>
      </c>
      <c r="X700">
        <v>169.61</v>
      </c>
      <c r="Y700">
        <v>165</v>
      </c>
      <c r="Z700">
        <v>169.61</v>
      </c>
      <c r="AA700">
        <v>165</v>
      </c>
      <c r="AB700">
        <v>203.5</v>
      </c>
      <c r="AC700" s="2">
        <f>(Table2[[#This Row],[Close Price]]/Table2[[#This Row],[Day Low]])-1</f>
        <v>1.8787878787878132E-3</v>
      </c>
      <c r="AD700" s="2">
        <f>(Table2[[#This Row],[Day High]]/Table2[[#This Row],[Close Price]])-1</f>
        <v>2.6011735527191382E-2</v>
      </c>
      <c r="AE700" s="2">
        <f>(Table2[[#This Row],[Close Price]]/Table2[[#This Row],[Current Week Low]])-1</f>
        <v>1.8787878787878132E-3</v>
      </c>
      <c r="AF700" s="2">
        <f>(Table2[[#This Row],[Current Week High]]/Table2[[#This Row],[Close Price]])-1</f>
        <v>2.6011735527191382E-2</v>
      </c>
      <c r="AG700" s="2">
        <f>(Table2[[#This Row],[Close Price]]/Table2[[#This Row],[Current Month Low]])-1</f>
        <v>1.8787878787878132E-3</v>
      </c>
      <c r="AH700" s="2">
        <f>(Table2[[#This Row],[Current Month High]]/Table2[[#This Row],[Close Price]])-1</f>
        <v>0.23102050692638065</v>
      </c>
      <c r="AI700">
        <v>88.736313592644095</v>
      </c>
      <c r="AJ700">
        <v>14.7986111111111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-0.23</v>
      </c>
      <c r="AM700" t="s">
        <v>10506</v>
      </c>
      <c r="AN700">
        <v>-15.54</v>
      </c>
      <c r="AO700" t="s">
        <v>10506</v>
      </c>
      <c r="AQ700">
        <f>(Table2[[#This Row],[Sharpe Ratio]]-AVERAGE(Table2[Sharpe Ratio]))/_xlfn.STDEV.P(Table2[Sharpe Ratio])</f>
        <v>-0.54697260799606973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726</v>
      </c>
      <c r="AT700">
        <f>_xlfn.RANK.AVG(Table2[[#This Row],[6M Return vs Nifty Z-Score]],Table2[6M Return vs Nifty Z-Score])</f>
        <v>721</v>
      </c>
      <c r="AU700">
        <f>_xlfn.RANK.AVG(Table2[[#This Row],[Sharpe Ratio Z-Score]],Table2[Sharpe Ratio Z-Score])</f>
        <v>504.5</v>
      </c>
      <c r="AV700">
        <f>(Table2[[#This Row],[Rank 1Y]]+Table2[[#This Row],[Rank 6M]]+Table2[[#This Row],[Rank Sharpe]])/3</f>
        <v>650.5</v>
      </c>
    </row>
    <row r="701" spans="1:48" x14ac:dyDescent="0.3">
      <c r="A701" t="s">
        <v>1632</v>
      </c>
      <c r="B701" t="s">
        <v>1633</v>
      </c>
      <c r="C701" t="s">
        <v>10461</v>
      </c>
      <c r="D701" t="s">
        <v>51</v>
      </c>
      <c r="E701">
        <v>5033.0735892399998</v>
      </c>
      <c r="F701">
        <v>705.85</v>
      </c>
      <c r="G701">
        <v>-35.980282713241898</v>
      </c>
      <c r="H701">
        <f>(Table2[[#This Row],[1Y Return vs Nifty]]-AVERAGE(Table2[1Y Return vs Nifty]))/_xlfn.STDEV.P(Table2[1Y Return vs Nifty])</f>
        <v>-1.0244871518101277</v>
      </c>
      <c r="I701">
        <v>-9.4701445572455594</v>
      </c>
      <c r="J701">
        <f>(Table2[[#This Row],[1M Return vs Nifty]]-AVERAGE(Table2[1M Return vs Nifty]))/_xlfn.STDEV.P(Table2[1M Return vs Nifty])</f>
        <v>-0.72766634603005997</v>
      </c>
      <c r="K701">
        <v>-47.634377174682101</v>
      </c>
      <c r="L701">
        <f>(Table2[[#This Row],[6M Return vs Nifty]]-AVERAGE(Table2[6M Return vs Nifty]))/_xlfn.STDEV.P(Table2[6M Return vs Nifty])</f>
        <v>-1.8496938058303776</v>
      </c>
      <c r="M701">
        <v>-3.5903976979863401</v>
      </c>
      <c r="N701">
        <f>(Table2[[#This Row],[1W Return vs Nifty]]-AVERAGE(Table2[1W Return vs Nifty]))/_xlfn.STDEV.P(Table2[1W Return vs Nifty])</f>
        <v>-0.24920211450782576</v>
      </c>
      <c r="O701">
        <v>732.57</v>
      </c>
      <c r="P701">
        <v>763.19555590257903</v>
      </c>
      <c r="Q701">
        <v>831.03812546002405</v>
      </c>
      <c r="R701">
        <v>29.3509618120579</v>
      </c>
      <c r="S701" s="2">
        <f>(Table2[[#This Row],[Close Price]]-Table2[[#This Row],[20D EMA]])/Table2[[#This Row],[20D EMA]]</f>
        <v>-3.6474330098147649E-2</v>
      </c>
      <c r="T701" s="2">
        <f>(Table2[[#This Row],[Close Price]]-Table2[[#This Row],[50D EMA]])/Table2[[#This Row],[50D EMA]]</f>
        <v>-7.5138744531551088E-2</v>
      </c>
      <c r="U701" s="2">
        <f>(Table2[[#This Row],[Close Price]]-Table2[[#This Row],[200D EMA]])/Table2[[#This Row],[200D EMA]]</f>
        <v>-0.15064065248598035</v>
      </c>
      <c r="V701">
        <v>0.62205141741557901</v>
      </c>
      <c r="W701">
        <v>700</v>
      </c>
      <c r="X701">
        <v>719.75</v>
      </c>
      <c r="Y701">
        <v>700</v>
      </c>
      <c r="Z701">
        <v>719.75</v>
      </c>
      <c r="AA701">
        <v>700</v>
      </c>
      <c r="AB701">
        <v>750</v>
      </c>
      <c r="AC701" s="2">
        <f>(Table2[[#This Row],[Close Price]]/Table2[[#This Row],[Day Low]])-1</f>
        <v>8.3571428571429518E-3</v>
      </c>
      <c r="AD701" s="2">
        <f>(Table2[[#This Row],[Day High]]/Table2[[#This Row],[Close Price]])-1</f>
        <v>1.9692569242756974E-2</v>
      </c>
      <c r="AE701" s="2">
        <f>(Table2[[#This Row],[Close Price]]/Table2[[#This Row],[Current Week Low]])-1</f>
        <v>8.3571428571429518E-3</v>
      </c>
      <c r="AF701" s="2">
        <f>(Table2[[#This Row],[Current Week High]]/Table2[[#This Row],[Close Price]])-1</f>
        <v>1.9692569242756974E-2</v>
      </c>
      <c r="AG701" s="2">
        <f>(Table2[[#This Row],[Close Price]]/Table2[[#This Row],[Current Month Low]])-1</f>
        <v>8.3571428571429518E-3</v>
      </c>
      <c r="AH701" s="2">
        <f>(Table2[[#This Row],[Current Month High]]/Table2[[#This Row],[Close Price]])-1</f>
        <v>6.2548700148756797E-2</v>
      </c>
      <c r="AI701">
        <v>76.128072536657896</v>
      </c>
      <c r="AJ701">
        <v>4.0999926259125603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-0.25</v>
      </c>
      <c r="AM701" t="s">
        <v>10506</v>
      </c>
      <c r="AN701">
        <v>-4.92</v>
      </c>
      <c r="AO701" t="s">
        <v>10506</v>
      </c>
      <c r="AP701">
        <v>-6.9728460654719998E-3</v>
      </c>
      <c r="AQ701">
        <f>(Table2[[#This Row],[Sharpe Ratio]]-AVERAGE(Table2[Sharpe Ratio]))/_xlfn.STDEV.P(Table2[Sharpe Ratio])</f>
        <v>-0.62635079665367865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686</v>
      </c>
      <c r="AT701">
        <f>_xlfn.RANK.AVG(Table2[[#This Row],[6M Return vs Nifty Z-Score]],Table2[6M Return vs Nifty Z-Score])</f>
        <v>726</v>
      </c>
      <c r="AU701">
        <f>_xlfn.RANK.AVG(Table2[[#This Row],[Sharpe Ratio Z-Score]],Table2[Sharpe Ratio Z-Score])</f>
        <v>545</v>
      </c>
      <c r="AV701">
        <f>(Table2[[#This Row],[Rank 1Y]]+Table2[[#This Row],[Rank 6M]]+Table2[[#This Row],[Rank Sharpe]])/3</f>
        <v>652.33333333333337</v>
      </c>
    </row>
    <row r="702" spans="1:48" x14ac:dyDescent="0.3">
      <c r="A702" t="s">
        <v>1430</v>
      </c>
      <c r="B702" t="s">
        <v>1431</v>
      </c>
      <c r="C702" t="s">
        <v>10463</v>
      </c>
      <c r="D702" t="s">
        <v>405</v>
      </c>
      <c r="E702">
        <v>7026.9196843999998</v>
      </c>
      <c r="F702">
        <v>307</v>
      </c>
      <c r="G702">
        <v>-43.318153722398002</v>
      </c>
      <c r="H702">
        <f>(Table2[[#This Row],[1Y Return vs Nifty]]-AVERAGE(Table2[1Y Return vs Nifty]))/_xlfn.STDEV.P(Table2[1Y Return vs Nifty])</f>
        <v>-1.1245648304027771</v>
      </c>
      <c r="I702">
        <v>-1.66971186464392</v>
      </c>
      <c r="J702">
        <f>(Table2[[#This Row],[1M Return vs Nifty]]-AVERAGE(Table2[1M Return vs Nifty]))/_xlfn.STDEV.P(Table2[1M Return vs Nifty])</f>
        <v>0.11396154363637914</v>
      </c>
      <c r="K702">
        <v>-29.299588220829602</v>
      </c>
      <c r="L702">
        <f>(Table2[[#This Row],[6M Return vs Nifty]]-AVERAGE(Table2[6M Return vs Nifty]))/_xlfn.STDEV.P(Table2[6M Return vs Nifty])</f>
        <v>-1.2442738956430759</v>
      </c>
      <c r="M702">
        <v>-5.9301971414377803</v>
      </c>
      <c r="N702">
        <f>(Table2[[#This Row],[1W Return vs Nifty]]-AVERAGE(Table2[1W Return vs Nifty]))/_xlfn.STDEV.P(Table2[1W Return vs Nifty])</f>
        <v>-0.83868588609076977</v>
      </c>
      <c r="O702">
        <v>308.99</v>
      </c>
      <c r="P702">
        <v>301.54793834960401</v>
      </c>
      <c r="Q702">
        <v>322.54931459228499</v>
      </c>
      <c r="R702">
        <v>43.611987502239302</v>
      </c>
      <c r="S702" s="2">
        <f>(Table2[[#This Row],[Close Price]]-Table2[[#This Row],[20D EMA]])/Table2[[#This Row],[20D EMA]]</f>
        <v>-6.4403378750121651E-3</v>
      </c>
      <c r="T702" s="2">
        <f>(Table2[[#This Row],[Close Price]]-Table2[[#This Row],[50D EMA]])/Table2[[#This Row],[50D EMA]]</f>
        <v>1.8080248468072969E-2</v>
      </c>
      <c r="U702" s="2">
        <f>(Table2[[#This Row],[Close Price]]-Table2[[#This Row],[200D EMA]])/Table2[[#This Row],[200D EMA]]</f>
        <v>-4.8207557383713344E-2</v>
      </c>
      <c r="V702">
        <v>1.57810931532571</v>
      </c>
      <c r="W702">
        <v>301.45</v>
      </c>
      <c r="X702">
        <v>312.7</v>
      </c>
      <c r="Y702">
        <v>301.45</v>
      </c>
      <c r="Z702">
        <v>312.7</v>
      </c>
      <c r="AA702">
        <v>283</v>
      </c>
      <c r="AB702">
        <v>348.7</v>
      </c>
      <c r="AC702" s="2">
        <f>(Table2[[#This Row],[Close Price]]/Table2[[#This Row],[Day Low]])-1</f>
        <v>1.8411013435063905E-2</v>
      </c>
      <c r="AD702" s="2">
        <f>(Table2[[#This Row],[Day High]]/Table2[[#This Row],[Close Price]])-1</f>
        <v>1.8566775244299727E-2</v>
      </c>
      <c r="AE702" s="2">
        <f>(Table2[[#This Row],[Close Price]]/Table2[[#This Row],[Current Week Low]])-1</f>
        <v>1.8411013435063905E-2</v>
      </c>
      <c r="AF702" s="2">
        <f>(Table2[[#This Row],[Current Week High]]/Table2[[#This Row],[Close Price]])-1</f>
        <v>1.8566775244299727E-2</v>
      </c>
      <c r="AG702" s="2">
        <f>(Table2[[#This Row],[Close Price]]/Table2[[#This Row],[Current Month Low]])-1</f>
        <v>8.4805653710247286E-2</v>
      </c>
      <c r="AH702" s="2">
        <f>(Table2[[#This Row],[Current Month High]]/Table2[[#This Row],[Close Price]])-1</f>
        <v>0.13583061889250803</v>
      </c>
      <c r="AI702">
        <v>53.3876221498371</v>
      </c>
      <c r="AJ702">
        <v>18.923106720898701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-0.06</v>
      </c>
      <c r="AM702" t="s">
        <v>10506</v>
      </c>
      <c r="AN702">
        <v>-1.59</v>
      </c>
      <c r="AO702" t="s">
        <v>10506</v>
      </c>
      <c r="AP702">
        <v>-1.6833727333463999E-2</v>
      </c>
      <c r="AQ702">
        <f>(Table2[[#This Row],[Sharpe Ratio]]-AVERAGE(Table2[Sharpe Ratio]))/_xlfn.STDEV.P(Table2[Sharpe Ratio])</f>
        <v>-0.73860609187622805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708</v>
      </c>
      <c r="AT702">
        <f>_xlfn.RANK.AVG(Table2[[#This Row],[6M Return vs Nifty Z-Score]],Table2[6M Return vs Nifty Z-Score])</f>
        <v>684</v>
      </c>
      <c r="AU702">
        <f>_xlfn.RANK.AVG(Table2[[#This Row],[Sharpe Ratio Z-Score]],Table2[Sharpe Ratio Z-Score])</f>
        <v>567</v>
      </c>
      <c r="AV702">
        <f>(Table2[[#This Row],[Rank 1Y]]+Table2[[#This Row],[Rank 6M]]+Table2[[#This Row],[Rank Sharpe]])/3</f>
        <v>653</v>
      </c>
    </row>
    <row r="703" spans="1:48" x14ac:dyDescent="0.3">
      <c r="A703" t="s">
        <v>504</v>
      </c>
      <c r="B703" t="s">
        <v>505</v>
      </c>
      <c r="C703" t="s">
        <v>10475</v>
      </c>
      <c r="D703" t="s">
        <v>352</v>
      </c>
      <c r="E703">
        <v>40941.893778345002</v>
      </c>
      <c r="F703">
        <v>545.45000000000005</v>
      </c>
      <c r="G703">
        <v>-37.843992655146899</v>
      </c>
      <c r="H703">
        <f>(Table2[[#This Row],[1Y Return vs Nifty]]-AVERAGE(Table2[1Y Return vs Nifty]))/_xlfn.STDEV.P(Table2[1Y Return vs Nifty])</f>
        <v>-1.0499053915588454</v>
      </c>
      <c r="I703">
        <v>-7.6987889650184202</v>
      </c>
      <c r="J703">
        <f>(Table2[[#This Row],[1M Return vs Nifty]]-AVERAGE(Table2[1M Return vs Nifty]))/_xlfn.STDEV.P(Table2[1M Return vs Nifty])</f>
        <v>-0.53654588801380787</v>
      </c>
      <c r="K703">
        <v>-11.682865511261999</v>
      </c>
      <c r="L703">
        <f>(Table2[[#This Row],[6M Return vs Nifty]]-AVERAGE(Table2[6M Return vs Nifty]))/_xlfn.STDEV.P(Table2[6M Return vs Nifty])</f>
        <v>-0.6625647356704446</v>
      </c>
      <c r="M703">
        <v>-3.7429889330194399</v>
      </c>
      <c r="N703">
        <f>(Table2[[#This Row],[1W Return vs Nifty]]-AVERAGE(Table2[1W Return vs Nifty]))/_xlfn.STDEV.P(Table2[1W Return vs Nifty])</f>
        <v>-0.28764560460675737</v>
      </c>
      <c r="O703">
        <v>557.64</v>
      </c>
      <c r="P703">
        <v>542.90272839060594</v>
      </c>
      <c r="Q703">
        <v>548.76798830631799</v>
      </c>
      <c r="R703">
        <v>31.633508464731499</v>
      </c>
      <c r="S703" s="2">
        <f>(Table2[[#This Row],[Close Price]]-Table2[[#This Row],[20D EMA]])/Table2[[#This Row],[20D EMA]]</f>
        <v>-2.1859981349974789E-2</v>
      </c>
      <c r="T703" s="2">
        <f>(Table2[[#This Row],[Close Price]]-Table2[[#This Row],[50D EMA]])/Table2[[#This Row],[50D EMA]]</f>
        <v>4.6919484397238073E-3</v>
      </c>
      <c r="U703" s="2">
        <f>(Table2[[#This Row],[Close Price]]-Table2[[#This Row],[200D EMA]])/Table2[[#This Row],[200D EMA]]</f>
        <v>-6.0462497394543138E-3</v>
      </c>
      <c r="V703">
        <v>0.59582987680113997</v>
      </c>
      <c r="W703">
        <v>532.85</v>
      </c>
      <c r="X703">
        <v>558.20000000000005</v>
      </c>
      <c r="Y703">
        <v>532.85</v>
      </c>
      <c r="Z703">
        <v>558.20000000000005</v>
      </c>
      <c r="AA703">
        <v>532.85</v>
      </c>
      <c r="AB703">
        <v>580.29999999999995</v>
      </c>
      <c r="AC703" s="2">
        <f>(Table2[[#This Row],[Close Price]]/Table2[[#This Row],[Day Low]])-1</f>
        <v>2.3646429576803962E-2</v>
      </c>
      <c r="AD703" s="2">
        <f>(Table2[[#This Row],[Day High]]/Table2[[#This Row],[Close Price]])-1</f>
        <v>2.3375194793289866E-2</v>
      </c>
      <c r="AE703" s="2">
        <f>(Table2[[#This Row],[Close Price]]/Table2[[#This Row],[Current Week Low]])-1</f>
        <v>2.3646429576803962E-2</v>
      </c>
      <c r="AF703" s="2">
        <f>(Table2[[#This Row],[Current Week High]]/Table2[[#This Row],[Close Price]])-1</f>
        <v>2.3375194793289866E-2</v>
      </c>
      <c r="AG703" s="2">
        <f>(Table2[[#This Row],[Close Price]]/Table2[[#This Row],[Current Month Low]])-1</f>
        <v>2.3646429576803962E-2</v>
      </c>
      <c r="AH703" s="2">
        <f>(Table2[[#This Row],[Current Month High]]/Table2[[#This Row],[Close Price]])-1</f>
        <v>6.3892199101658997E-2</v>
      </c>
      <c r="AI703">
        <v>17.160143001191599</v>
      </c>
      <c r="AJ703">
        <v>21.8066100937918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0.05</v>
      </c>
      <c r="AM703" t="s">
        <v>10507</v>
      </c>
      <c r="AN703">
        <v>-4.67</v>
      </c>
      <c r="AO703" t="s">
        <v>10506</v>
      </c>
      <c r="AP703">
        <v>-0.15113879896604501</v>
      </c>
      <c r="AQ703">
        <f>(Table2[[#This Row],[Sharpe Ratio]]-AVERAGE(Table2[Sharpe Ratio]))/_xlfn.STDEV.P(Table2[Sharpe Ratio])</f>
        <v>-2.2675217188129957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690</v>
      </c>
      <c r="AT703">
        <f>_xlfn.RANK.AVG(Table2[[#This Row],[6M Return vs Nifty Z-Score]],Table2[6M Return vs Nifty Z-Score])</f>
        <v>541</v>
      </c>
      <c r="AU703">
        <f>_xlfn.RANK.AVG(Table2[[#This Row],[Sharpe Ratio Z-Score]],Table2[Sharpe Ratio Z-Score])</f>
        <v>729</v>
      </c>
      <c r="AV703">
        <f>(Table2[[#This Row],[Rank 1Y]]+Table2[[#This Row],[Rank 6M]]+Table2[[#This Row],[Rank Sharpe]])/3</f>
        <v>653.33333333333337</v>
      </c>
    </row>
    <row r="704" spans="1:48" x14ac:dyDescent="0.3">
      <c r="A704" t="s">
        <v>1409</v>
      </c>
      <c r="B704" t="s">
        <v>1410</v>
      </c>
      <c r="C704" t="s">
        <v>10466</v>
      </c>
      <c r="D704" t="s">
        <v>62</v>
      </c>
      <c r="E704">
        <v>7247.5406248039899</v>
      </c>
      <c r="F704">
        <v>223.33</v>
      </c>
      <c r="G704">
        <v>-25.810601513117899</v>
      </c>
      <c r="H704">
        <f>(Table2[[#This Row],[1Y Return vs Nifty]]-AVERAGE(Table2[1Y Return vs Nifty]))/_xlfn.STDEV.P(Table2[1Y Return vs Nifty])</f>
        <v>-0.88578778175227701</v>
      </c>
      <c r="I704">
        <v>-10.7448256559149</v>
      </c>
      <c r="J704">
        <f>(Table2[[#This Row],[1M Return vs Nifty]]-AVERAGE(Table2[1M Return vs Nifty]))/_xlfn.STDEV.P(Table2[1M Return vs Nifty])</f>
        <v>-0.86519809655567947</v>
      </c>
      <c r="K704">
        <v>-51.983303919494297</v>
      </c>
      <c r="L704">
        <f>(Table2[[#This Row],[6M Return vs Nifty]]-AVERAGE(Table2[6M Return vs Nifty]))/_xlfn.STDEV.P(Table2[6M Return vs Nifty])</f>
        <v>-1.9932965953624668</v>
      </c>
      <c r="M704">
        <v>-6.5068153805310196</v>
      </c>
      <c r="N704">
        <f>(Table2[[#This Row],[1W Return vs Nifty]]-AVERAGE(Table2[1W Return vs Nifty]))/_xlfn.STDEV.P(Table2[1W Return vs Nifty])</f>
        <v>-0.98395777907096527</v>
      </c>
      <c r="O704">
        <v>234.71</v>
      </c>
      <c r="P704">
        <v>243.900330773235</v>
      </c>
      <c r="Q704">
        <v>272.77514716971001</v>
      </c>
      <c r="R704">
        <v>29.1520247899612</v>
      </c>
      <c r="S704" s="2">
        <f>(Table2[[#This Row],[Close Price]]-Table2[[#This Row],[20D EMA]])/Table2[[#This Row],[20D EMA]]</f>
        <v>-4.8485364918409934E-2</v>
      </c>
      <c r="T704" s="2">
        <f>(Table2[[#This Row],[Close Price]]-Table2[[#This Row],[50D EMA]])/Table2[[#This Row],[50D EMA]]</f>
        <v>-8.4339085182955895E-2</v>
      </c>
      <c r="U704" s="2">
        <f>(Table2[[#This Row],[Close Price]]-Table2[[#This Row],[200D EMA]])/Table2[[#This Row],[200D EMA]]</f>
        <v>-0.18126705340551852</v>
      </c>
      <c r="V704">
        <v>0.35633616124387602</v>
      </c>
      <c r="W704">
        <v>0</v>
      </c>
      <c r="X704">
        <v>0</v>
      </c>
      <c r="Y704">
        <v>217.3</v>
      </c>
      <c r="Z704">
        <v>226.9</v>
      </c>
      <c r="AA704">
        <v>217.3</v>
      </c>
      <c r="AB704">
        <v>258</v>
      </c>
      <c r="AC704" s="2" t="e">
        <f>(Table2[[#This Row],[Close Price]]/Table2[[#This Row],[Day Low]])-1</f>
        <v>#DIV/0!</v>
      </c>
      <c r="AD704" s="2">
        <f>(Table2[[#This Row],[Day High]]/Table2[[#This Row],[Close Price]])-1</f>
        <v>-1</v>
      </c>
      <c r="AE704" s="2">
        <f>(Table2[[#This Row],[Close Price]]/Table2[[#This Row],[Current Week Low]])-1</f>
        <v>2.7749654855039108E-2</v>
      </c>
      <c r="AF704" s="2">
        <f>(Table2[[#This Row],[Current Week High]]/Table2[[#This Row],[Close Price]])-1</f>
        <v>1.5985313213630059E-2</v>
      </c>
      <c r="AG704" s="2">
        <f>(Table2[[#This Row],[Close Price]]/Table2[[#This Row],[Current Month Low]])-1</f>
        <v>2.7749654855039108E-2</v>
      </c>
      <c r="AH704" s="2">
        <f>(Table2[[#This Row],[Current Month High]]/Table2[[#This Row],[Close Price]])-1</f>
        <v>0.15524112300183579</v>
      </c>
      <c r="AI704">
        <v>111.704652308243</v>
      </c>
      <c r="AJ704">
        <v>13.885772565017801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-0.13</v>
      </c>
      <c r="AM704" t="s">
        <v>10506</v>
      </c>
      <c r="AN704">
        <v>-7.05</v>
      </c>
      <c r="AO704" t="s">
        <v>10506</v>
      </c>
      <c r="AP704">
        <v>-3.0780104548120999E-2</v>
      </c>
      <c r="AQ704">
        <f>(Table2[[#This Row],[Sharpe Ratio]]-AVERAGE(Table2[Sharpe Ratio]))/_xlfn.STDEV.P(Table2[Sharpe Ratio])</f>
        <v>-0.89737026811654852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639</v>
      </c>
      <c r="AT704">
        <f>_xlfn.RANK.AVG(Table2[[#This Row],[6M Return vs Nifty Z-Score]],Table2[6M Return vs Nifty Z-Score])</f>
        <v>728</v>
      </c>
      <c r="AU704">
        <f>_xlfn.RANK.AVG(Table2[[#This Row],[Sharpe Ratio Z-Score]],Table2[Sharpe Ratio Z-Score])</f>
        <v>593</v>
      </c>
      <c r="AV704">
        <f>(Table2[[#This Row],[Rank 1Y]]+Table2[[#This Row],[Rank 6M]]+Table2[[#This Row],[Rank Sharpe]])/3</f>
        <v>653.33333333333337</v>
      </c>
    </row>
    <row r="705" spans="1:48" x14ac:dyDescent="0.3">
      <c r="A705" t="s">
        <v>2522</v>
      </c>
      <c r="B705" t="s">
        <v>2523</v>
      </c>
      <c r="C705" t="s">
        <v>10464</v>
      </c>
      <c r="D705" t="s">
        <v>119</v>
      </c>
      <c r="E705">
        <v>1723.12613928</v>
      </c>
      <c r="F705">
        <v>7.02</v>
      </c>
      <c r="G705">
        <v>-33.548248229441498</v>
      </c>
      <c r="H705">
        <f>(Table2[[#This Row],[1Y Return vs Nifty]]-AVERAGE(Table2[1Y Return vs Nifty]))/_xlfn.STDEV.P(Table2[1Y Return vs Nifty])</f>
        <v>-0.99131780812824588</v>
      </c>
      <c r="I705">
        <v>-34.674414585503797</v>
      </c>
      <c r="J705">
        <f>(Table2[[#This Row],[1M Return vs Nifty]]-AVERAGE(Table2[1M Return vs Nifty]))/_xlfn.STDEV.P(Table2[1M Return vs Nifty])</f>
        <v>-3.4470817208444959</v>
      </c>
      <c r="K705">
        <v>-76.959119967982502</v>
      </c>
      <c r="L705">
        <f>(Table2[[#This Row],[6M Return vs Nifty]]-AVERAGE(Table2[6M Return vs Nifty]))/_xlfn.STDEV.P(Table2[6M Return vs Nifty])</f>
        <v>-2.8180050960705216</v>
      </c>
      <c r="M705">
        <v>3.8915456187209099</v>
      </c>
      <c r="N705">
        <f>(Table2[[#This Row],[1W Return vs Nifty]]-AVERAGE(Table2[1W Return vs Nifty]))/_xlfn.STDEV.P(Table2[1W Return vs Nifty])</f>
        <v>1.6357817363287581</v>
      </c>
      <c r="O705">
        <v>8.49</v>
      </c>
      <c r="P705">
        <v>11.2947829359377</v>
      </c>
      <c r="Q705">
        <v>14.984733312235401</v>
      </c>
      <c r="R705">
        <v>29.4620585161124</v>
      </c>
      <c r="S705" s="2">
        <f>(Table2[[#This Row],[Close Price]]-Table2[[#This Row],[20D EMA]])/Table2[[#This Row],[20D EMA]]</f>
        <v>-0.1731448763250884</v>
      </c>
      <c r="T705" s="2">
        <f>(Table2[[#This Row],[Close Price]]-Table2[[#This Row],[50D EMA]])/Table2[[#This Row],[50D EMA]]</f>
        <v>-0.37847411147107674</v>
      </c>
      <c r="U705" s="2">
        <f>(Table2[[#This Row],[Close Price]]-Table2[[#This Row],[200D EMA]])/Table2[[#This Row],[200D EMA]]</f>
        <v>-0.53152319405858239</v>
      </c>
      <c r="V705">
        <v>1.20709149851236</v>
      </c>
      <c r="W705">
        <v>6.87</v>
      </c>
      <c r="X705">
        <v>7.21</v>
      </c>
      <c r="Y705">
        <v>6.87</v>
      </c>
      <c r="Z705">
        <v>7.21</v>
      </c>
      <c r="AA705">
        <v>6.71</v>
      </c>
      <c r="AB705">
        <v>10.48</v>
      </c>
      <c r="AC705" s="2">
        <f>(Table2[[#This Row],[Close Price]]/Table2[[#This Row],[Day Low]])-1</f>
        <v>2.1834061135371119E-2</v>
      </c>
      <c r="AD705" s="2">
        <f>(Table2[[#This Row],[Day High]]/Table2[[#This Row],[Close Price]])-1</f>
        <v>2.7065527065527117E-2</v>
      </c>
      <c r="AE705" s="2">
        <f>(Table2[[#This Row],[Close Price]]/Table2[[#This Row],[Current Week Low]])-1</f>
        <v>2.1834061135371119E-2</v>
      </c>
      <c r="AF705" s="2">
        <f>(Table2[[#This Row],[Current Week High]]/Table2[[#This Row],[Close Price]])-1</f>
        <v>2.7065527065527117E-2</v>
      </c>
      <c r="AG705" s="2">
        <f>(Table2[[#This Row],[Close Price]]/Table2[[#This Row],[Current Month Low]])-1</f>
        <v>4.6199701937406745E-2</v>
      </c>
      <c r="AH705" s="2">
        <f>(Table2[[#This Row],[Current Month High]]/Table2[[#This Row],[Close Price]])-1</f>
        <v>0.49287749287749305</v>
      </c>
      <c r="AI705">
        <v>286.75213675213598</v>
      </c>
      <c r="AJ705">
        <v>4.6199701937406701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-0.67</v>
      </c>
      <c r="AM705" t="s">
        <v>10506</v>
      </c>
      <c r="AN705">
        <v>-22.26</v>
      </c>
      <c r="AO705" t="s">
        <v>10506</v>
      </c>
      <c r="AP705">
        <v>-1.3481332168594999E-2</v>
      </c>
      <c r="AQ705">
        <f>(Table2[[#This Row],[Sharpe Ratio]]-AVERAGE(Table2[Sharpe Ratio]))/_xlfn.STDEV.P(Table2[Sharpe Ratio])</f>
        <v>-0.70044275751416152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678</v>
      </c>
      <c r="AT705">
        <f>_xlfn.RANK.AVG(Table2[[#This Row],[6M Return vs Nifty Z-Score]],Table2[6M Return vs Nifty Z-Score])</f>
        <v>731</v>
      </c>
      <c r="AU705">
        <f>_xlfn.RANK.AVG(Table2[[#This Row],[Sharpe Ratio Z-Score]],Table2[Sharpe Ratio Z-Score])</f>
        <v>558</v>
      </c>
      <c r="AV705">
        <f>(Table2[[#This Row],[Rank 1Y]]+Table2[[#This Row],[Rank 6M]]+Table2[[#This Row],[Rank Sharpe]])/3</f>
        <v>655.66666666666663</v>
      </c>
    </row>
    <row r="706" spans="1:48" x14ac:dyDescent="0.3">
      <c r="A706" t="s">
        <v>1481</v>
      </c>
      <c r="B706" t="s">
        <v>1482</v>
      </c>
      <c r="C706" t="s">
        <v>10473</v>
      </c>
      <c r="D706" t="s">
        <v>472</v>
      </c>
      <c r="E706">
        <v>6505.8944408249999</v>
      </c>
      <c r="F706">
        <v>458.25</v>
      </c>
      <c r="G706">
        <v>-47.034344265563497</v>
      </c>
      <c r="H706">
        <f>(Table2[[#This Row],[1Y Return vs Nifty]]-AVERAGE(Table2[1Y Return vs Nifty]))/_xlfn.STDEV.P(Table2[1Y Return vs Nifty])</f>
        <v>-1.1752481583467949</v>
      </c>
      <c r="I706">
        <v>-10.5625264736157</v>
      </c>
      <c r="J706">
        <f>(Table2[[#This Row],[1M Return vs Nifty]]-AVERAGE(Table2[1M Return vs Nifty]))/_xlfn.STDEV.P(Table2[1M Return vs Nifty])</f>
        <v>-0.84552892150697834</v>
      </c>
      <c r="K706">
        <v>-28.487973252837801</v>
      </c>
      <c r="L706">
        <f>(Table2[[#This Row],[6M Return vs Nifty]]-AVERAGE(Table2[6M Return vs Nifty]))/_xlfn.STDEV.P(Table2[6M Return vs Nifty])</f>
        <v>-1.2174741401473892</v>
      </c>
      <c r="M706">
        <v>-2.0626882420812098</v>
      </c>
      <c r="N706">
        <f>(Table2[[#This Row],[1W Return vs Nifty]]-AVERAGE(Table2[1W Return vs Nifty]))/_xlfn.STDEV.P(Table2[1W Return vs Nifty])</f>
        <v>0.13568554518896725</v>
      </c>
      <c r="O706">
        <v>474.56</v>
      </c>
      <c r="P706">
        <v>488.91566890387998</v>
      </c>
      <c r="Q706">
        <v>541.53143008443396</v>
      </c>
      <c r="R706">
        <v>29.4639047687388</v>
      </c>
      <c r="S706" s="2">
        <f>(Table2[[#This Row],[Close Price]]-Table2[[#This Row],[20D EMA]])/Table2[[#This Row],[20D EMA]]</f>
        <v>-3.4368678354686454E-2</v>
      </c>
      <c r="T706" s="2">
        <f>(Table2[[#This Row],[Close Price]]-Table2[[#This Row],[50D EMA]])/Table2[[#This Row],[50D EMA]]</f>
        <v>-6.2721796117990225E-2</v>
      </c>
      <c r="U706" s="2">
        <f>(Table2[[#This Row],[Close Price]]-Table2[[#This Row],[200D EMA]])/Table2[[#This Row],[200D EMA]]</f>
        <v>-0.15378872851654976</v>
      </c>
      <c r="V706">
        <v>0.96274507968800604</v>
      </c>
      <c r="W706">
        <v>455.1</v>
      </c>
      <c r="X706">
        <v>463.95</v>
      </c>
      <c r="Y706">
        <v>455.1</v>
      </c>
      <c r="Z706">
        <v>463.95</v>
      </c>
      <c r="AA706">
        <v>455.1</v>
      </c>
      <c r="AB706">
        <v>492</v>
      </c>
      <c r="AC706" s="2">
        <f>(Table2[[#This Row],[Close Price]]/Table2[[#This Row],[Day Low]])-1</f>
        <v>6.9215557020434471E-3</v>
      </c>
      <c r="AD706" s="2">
        <f>(Table2[[#This Row],[Day High]]/Table2[[#This Row],[Close Price]])-1</f>
        <v>1.2438625204582721E-2</v>
      </c>
      <c r="AE706" s="2">
        <f>(Table2[[#This Row],[Close Price]]/Table2[[#This Row],[Current Week Low]])-1</f>
        <v>6.9215557020434471E-3</v>
      </c>
      <c r="AF706" s="2">
        <f>(Table2[[#This Row],[Current Week High]]/Table2[[#This Row],[Close Price]])-1</f>
        <v>1.2438625204582721E-2</v>
      </c>
      <c r="AG706" s="2">
        <f>(Table2[[#This Row],[Close Price]]/Table2[[#This Row],[Current Month Low]])-1</f>
        <v>6.9215557020434471E-3</v>
      </c>
      <c r="AH706" s="2">
        <f>(Table2[[#This Row],[Current Month High]]/Table2[[#This Row],[Close Price]])-1</f>
        <v>7.3649754500818343E-2</v>
      </c>
      <c r="AI706">
        <v>57.741407528641503</v>
      </c>
      <c r="AJ706">
        <v>6.9428238039673298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-0.26</v>
      </c>
      <c r="AM706" t="s">
        <v>10506</v>
      </c>
      <c r="AN706">
        <v>-4.08</v>
      </c>
      <c r="AO706" t="s">
        <v>10506</v>
      </c>
      <c r="AP706">
        <v>-2.5067693590416999E-2</v>
      </c>
      <c r="AQ706">
        <f>(Table2[[#This Row],[Sharpe Ratio]]-AVERAGE(Table2[Sharpe Ratio]))/_xlfn.STDEV.P(Table2[Sharpe Ratio])</f>
        <v>-0.83234074782701284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712</v>
      </c>
      <c r="AT706">
        <f>_xlfn.RANK.AVG(Table2[[#This Row],[6M Return vs Nifty Z-Score]],Table2[6M Return vs Nifty Z-Score])</f>
        <v>680</v>
      </c>
      <c r="AU706">
        <f>_xlfn.RANK.AVG(Table2[[#This Row],[Sharpe Ratio Z-Score]],Table2[Sharpe Ratio Z-Score])</f>
        <v>580</v>
      </c>
      <c r="AV706">
        <f>(Table2[[#This Row],[Rank 1Y]]+Table2[[#This Row],[Rank 6M]]+Table2[[#This Row],[Rank Sharpe]])/3</f>
        <v>657.33333333333337</v>
      </c>
    </row>
    <row r="707" spans="1:48" x14ac:dyDescent="0.3">
      <c r="A707" t="s">
        <v>1897</v>
      </c>
      <c r="B707" t="s">
        <v>1898</v>
      </c>
      <c r="C707" t="s">
        <v>10473</v>
      </c>
      <c r="D707" t="s">
        <v>1524</v>
      </c>
      <c r="E707">
        <v>3493.7249999999999</v>
      </c>
      <c r="F707">
        <v>314.75</v>
      </c>
      <c r="G707">
        <v>-56.520688042219298</v>
      </c>
      <c r="H707">
        <f>(Table2[[#This Row],[1Y Return vs Nifty]]-AVERAGE(Table2[1Y Return vs Nifty]))/_xlfn.STDEV.P(Table2[1Y Return vs Nifty])</f>
        <v>-1.3046278193295135</v>
      </c>
      <c r="I707">
        <v>-9.0027901374443697</v>
      </c>
      <c r="J707">
        <f>(Table2[[#This Row],[1M Return vs Nifty]]-AVERAGE(Table2[1M Return vs Nifty]))/_xlfn.STDEV.P(Table2[1M Return vs Nifty])</f>
        <v>-0.67724112866530761</v>
      </c>
      <c r="K707">
        <v>-26.765538160594598</v>
      </c>
      <c r="L707">
        <f>(Table2[[#This Row],[6M Return vs Nifty]]-AVERAGE(Table2[6M Return vs Nifty]))/_xlfn.STDEV.P(Table2[6M Return vs Nifty])</f>
        <v>-1.1605988468743667</v>
      </c>
      <c r="M707">
        <v>-5.0555293462863196</v>
      </c>
      <c r="N707">
        <f>(Table2[[#This Row],[1W Return vs Nifty]]-AVERAGE(Table2[1W Return vs Nifty]))/_xlfn.STDEV.P(Table2[1W Return vs Nifty])</f>
        <v>-0.61832406311014065</v>
      </c>
      <c r="O707">
        <v>328.17</v>
      </c>
      <c r="P707">
        <v>327.33044421863002</v>
      </c>
      <c r="Q707">
        <v>348.582880867406</v>
      </c>
      <c r="R707">
        <v>26.547223020150501</v>
      </c>
      <c r="S707" s="2">
        <f>(Table2[[#This Row],[Close Price]]-Table2[[#This Row],[20D EMA]])/Table2[[#This Row],[20D EMA]]</f>
        <v>-4.0893439375933253E-2</v>
      </c>
      <c r="T707" s="2">
        <f>(Table2[[#This Row],[Close Price]]-Table2[[#This Row],[50D EMA]])/Table2[[#This Row],[50D EMA]]</f>
        <v>-3.8433468199576666E-2</v>
      </c>
      <c r="U707" s="2">
        <f>(Table2[[#This Row],[Close Price]]-Table2[[#This Row],[200D EMA]])/Table2[[#This Row],[200D EMA]]</f>
        <v>-9.7058354624923071E-2</v>
      </c>
      <c r="V707">
        <v>1.0139384161849301</v>
      </c>
      <c r="W707">
        <v>312.45</v>
      </c>
      <c r="X707">
        <v>318.39999999999998</v>
      </c>
      <c r="Y707">
        <v>312.45</v>
      </c>
      <c r="Z707">
        <v>318.39999999999998</v>
      </c>
      <c r="AA707">
        <v>309.89999999999998</v>
      </c>
      <c r="AB707">
        <v>352.95</v>
      </c>
      <c r="AC707" s="2">
        <f>(Table2[[#This Row],[Close Price]]/Table2[[#This Row],[Day Low]])-1</f>
        <v>7.3611777884461382E-3</v>
      </c>
      <c r="AD707" s="2">
        <f>(Table2[[#This Row],[Day High]]/Table2[[#This Row],[Close Price]])-1</f>
        <v>1.1596505162827508E-2</v>
      </c>
      <c r="AE707" s="2">
        <f>(Table2[[#This Row],[Close Price]]/Table2[[#This Row],[Current Week Low]])-1</f>
        <v>7.3611777884461382E-3</v>
      </c>
      <c r="AF707" s="2">
        <f>(Table2[[#This Row],[Current Week High]]/Table2[[#This Row],[Close Price]])-1</f>
        <v>1.1596505162827508E-2</v>
      </c>
      <c r="AG707" s="2">
        <f>(Table2[[#This Row],[Close Price]]/Table2[[#This Row],[Current Month Low]])-1</f>
        <v>1.5650209745079025E-2</v>
      </c>
      <c r="AH707" s="2">
        <f>(Table2[[#This Row],[Current Month High]]/Table2[[#This Row],[Close Price]])-1</f>
        <v>0.1213661636219221</v>
      </c>
      <c r="AI707">
        <v>52.422557585385199</v>
      </c>
      <c r="AJ707">
        <v>8.3849862258953092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10506</v>
      </c>
      <c r="AN707">
        <v>-6.21</v>
      </c>
      <c r="AO707" t="s">
        <v>10506</v>
      </c>
      <c r="AP707">
        <v>-2.3114423575622E-2</v>
      </c>
      <c r="AQ707">
        <f>(Table2[[#This Row],[Sharpe Ratio]]-AVERAGE(Table2[Sharpe Ratio]))/_xlfn.STDEV.P(Table2[Sharpe Ratio])</f>
        <v>-0.81010491553158792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725</v>
      </c>
      <c r="AT707">
        <f>_xlfn.RANK.AVG(Table2[[#This Row],[6M Return vs Nifty Z-Score]],Table2[6M Return vs Nifty Z-Score])</f>
        <v>671</v>
      </c>
      <c r="AU707">
        <f>_xlfn.RANK.AVG(Table2[[#This Row],[Sharpe Ratio Z-Score]],Table2[Sharpe Ratio Z-Score])</f>
        <v>577</v>
      </c>
      <c r="AV707">
        <f>(Table2[[#This Row],[Rank 1Y]]+Table2[[#This Row],[Rank 6M]]+Table2[[#This Row],[Rank Sharpe]])/3</f>
        <v>657.66666666666663</v>
      </c>
    </row>
    <row r="708" spans="1:48" x14ac:dyDescent="0.3">
      <c r="A708" t="s">
        <v>96</v>
      </c>
      <c r="B708" t="s">
        <v>97</v>
      </c>
      <c r="C708" t="s">
        <v>10473</v>
      </c>
      <c r="D708" t="s">
        <v>98</v>
      </c>
      <c r="E708">
        <v>281302.12700456998</v>
      </c>
      <c r="F708">
        <v>2934.3</v>
      </c>
      <c r="G708">
        <v>-41.325608688302097</v>
      </c>
      <c r="H708">
        <f>(Table2[[#This Row],[1Y Return vs Nifty]]-AVERAGE(Table2[1Y Return vs Nifty]))/_xlfn.STDEV.P(Table2[1Y Return vs Nifty])</f>
        <v>-1.097389471057429</v>
      </c>
      <c r="I708">
        <v>-2.0868885835531299</v>
      </c>
      <c r="J708">
        <f>(Table2[[#This Row],[1M Return vs Nifty]]-AVERAGE(Table2[1M Return vs Nifty]))/_xlfn.STDEV.P(Table2[1M Return vs Nifty])</f>
        <v>6.8950250623552117E-2</v>
      </c>
      <c r="K708">
        <v>-17.5585506616506</v>
      </c>
      <c r="L708">
        <f>(Table2[[#This Row],[6M Return vs Nifty]]-AVERAGE(Table2[6M Return vs Nifty]))/_xlfn.STDEV.P(Table2[6M Return vs Nifty])</f>
        <v>-0.85658151901005752</v>
      </c>
      <c r="M708">
        <v>-0.91540047295140203</v>
      </c>
      <c r="N708">
        <f>(Table2[[#This Row],[1W Return vs Nifty]]-AVERAGE(Table2[1W Return vs Nifty]))/_xlfn.STDEV.P(Table2[1W Return vs Nifty])</f>
        <v>0.42473062686485619</v>
      </c>
      <c r="O708">
        <v>2938.22</v>
      </c>
      <c r="P708">
        <v>2916.72068404946</v>
      </c>
      <c r="Q708">
        <v>2982.2620612503401</v>
      </c>
      <c r="R708">
        <v>46.618097913352599</v>
      </c>
      <c r="S708" s="2">
        <f>(Table2[[#This Row],[Close Price]]-Table2[[#This Row],[20D EMA]])/Table2[[#This Row],[20D EMA]]</f>
        <v>-1.3341410786120911E-3</v>
      </c>
      <c r="T708" s="2">
        <f>(Table2[[#This Row],[Close Price]]-Table2[[#This Row],[50D EMA]])/Table2[[#This Row],[50D EMA]]</f>
        <v>6.0270824171390043E-3</v>
      </c>
      <c r="U708" s="2">
        <f>(Table2[[#This Row],[Close Price]]-Table2[[#This Row],[200D EMA]])/Table2[[#This Row],[200D EMA]]</f>
        <v>-1.6082443549656208E-2</v>
      </c>
      <c r="V708">
        <v>1.49399035101209</v>
      </c>
      <c r="W708">
        <v>2917.15</v>
      </c>
      <c r="X708">
        <v>2973.35</v>
      </c>
      <c r="Y708">
        <v>2917.15</v>
      </c>
      <c r="Z708">
        <v>2973.35</v>
      </c>
      <c r="AA708">
        <v>2842</v>
      </c>
      <c r="AB708">
        <v>3052</v>
      </c>
      <c r="AC708" s="2">
        <f>(Table2[[#This Row],[Close Price]]/Table2[[#This Row],[Day Low]])-1</f>
        <v>5.8790257614451669E-3</v>
      </c>
      <c r="AD708" s="2">
        <f>(Table2[[#This Row],[Day High]]/Table2[[#This Row],[Close Price]])-1</f>
        <v>1.3308114371400226E-2</v>
      </c>
      <c r="AE708" s="2">
        <f>(Table2[[#This Row],[Close Price]]/Table2[[#This Row],[Current Week Low]])-1</f>
        <v>5.8790257614451669E-3</v>
      </c>
      <c r="AF708" s="2">
        <f>(Table2[[#This Row],[Current Week High]]/Table2[[#This Row],[Close Price]])-1</f>
        <v>1.3308114371400226E-2</v>
      </c>
      <c r="AG708" s="2">
        <f>(Table2[[#This Row],[Close Price]]/Table2[[#This Row],[Current Month Low]])-1</f>
        <v>3.2477128782547604E-2</v>
      </c>
      <c r="AH708" s="2">
        <f>(Table2[[#This Row],[Current Month High]]/Table2[[#This Row],[Close Price]])-1</f>
        <v>4.0111781344783992E-2</v>
      </c>
      <c r="AI708">
        <v>21.596292131002201</v>
      </c>
      <c r="AJ708">
        <v>9.8947604958615898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-0.05</v>
      </c>
      <c r="AM708" t="s">
        <v>10506</v>
      </c>
      <c r="AN708">
        <v>0.3</v>
      </c>
      <c r="AO708" t="s">
        <v>10507</v>
      </c>
      <c r="AP708">
        <v>-7.9299064474047998E-2</v>
      </c>
      <c r="AQ708">
        <f>(Table2[[#This Row],[Sharpe Ratio]]-AVERAGE(Table2[Sharpe Ratio]))/_xlfn.STDEV.P(Table2[Sharpe Ratio])</f>
        <v>-1.4497053000832263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701</v>
      </c>
      <c r="AT708">
        <f>_xlfn.RANK.AVG(Table2[[#This Row],[6M Return vs Nifty Z-Score]],Table2[6M Return vs Nifty Z-Score])</f>
        <v>596</v>
      </c>
      <c r="AU708">
        <f>_xlfn.RANK.AVG(Table2[[#This Row],[Sharpe Ratio Z-Score]],Table2[Sharpe Ratio Z-Score])</f>
        <v>680</v>
      </c>
      <c r="AV708">
        <f>(Table2[[#This Row],[Rank 1Y]]+Table2[[#This Row],[Rank 6M]]+Table2[[#This Row],[Rank Sharpe]])/3</f>
        <v>659</v>
      </c>
    </row>
    <row r="709" spans="1:48" x14ac:dyDescent="0.3">
      <c r="A709" t="s">
        <v>1577</v>
      </c>
      <c r="B709" t="s">
        <v>1578</v>
      </c>
      <c r="C709" t="s">
        <v>10471</v>
      </c>
      <c r="D709" t="s">
        <v>472</v>
      </c>
      <c r="E709">
        <v>5646.9093221200001</v>
      </c>
      <c r="F709">
        <v>1045.55</v>
      </c>
      <c r="G709">
        <v>-34.562782113051597</v>
      </c>
      <c r="H709">
        <f>(Table2[[#This Row],[1Y Return vs Nifty]]-AVERAGE(Table2[1Y Return vs Nifty]))/_xlfn.STDEV.P(Table2[1Y Return vs Nifty])</f>
        <v>-1.0051545457594464</v>
      </c>
      <c r="I709">
        <v>-6.1407810669037</v>
      </c>
      <c r="J709">
        <f>(Table2[[#This Row],[1M Return vs Nifty]]-AVERAGE(Table2[1M Return vs Nifty]))/_xlfn.STDEV.P(Table2[1M Return vs Nifty])</f>
        <v>-0.36844458504152394</v>
      </c>
      <c r="K709">
        <v>-21.143727380318101</v>
      </c>
      <c r="L709">
        <f>(Table2[[#This Row],[6M Return vs Nifty]]-AVERAGE(Table2[6M Return vs Nifty]))/_xlfn.STDEV.P(Table2[6M Return vs Nifty])</f>
        <v>-0.97496506694640894</v>
      </c>
      <c r="M709">
        <v>-3.9379712110044101</v>
      </c>
      <c r="N709">
        <f>(Table2[[#This Row],[1W Return vs Nifty]]-AVERAGE(Table2[1W Return vs Nifty]))/_xlfn.STDEV.P(Table2[1W Return vs Nifty])</f>
        <v>-0.33676899804122529</v>
      </c>
      <c r="O709">
        <v>1050.78</v>
      </c>
      <c r="P709">
        <v>1050.2557570567201</v>
      </c>
      <c r="Q709">
        <v>1112.7498305786701</v>
      </c>
      <c r="R709">
        <v>45.105816588154497</v>
      </c>
      <c r="S709" s="2">
        <f>(Table2[[#This Row],[Close Price]]-Table2[[#This Row],[20D EMA]])/Table2[[#This Row],[20D EMA]]</f>
        <v>-4.9772549915301188E-3</v>
      </c>
      <c r="T709" s="2">
        <f>(Table2[[#This Row],[Close Price]]-Table2[[#This Row],[50D EMA]])/Table2[[#This Row],[50D EMA]]</f>
        <v>-4.4805820154775805E-3</v>
      </c>
      <c r="U709" s="2">
        <f>(Table2[[#This Row],[Close Price]]-Table2[[#This Row],[200D EMA]])/Table2[[#This Row],[200D EMA]]</f>
        <v>-6.0390780328156764E-2</v>
      </c>
      <c r="V709">
        <v>1.24726778603536</v>
      </c>
      <c r="W709">
        <v>1026.9000000000001</v>
      </c>
      <c r="X709">
        <v>1054</v>
      </c>
      <c r="Y709">
        <v>1026.9000000000001</v>
      </c>
      <c r="Z709">
        <v>1054</v>
      </c>
      <c r="AA709">
        <v>1012.3</v>
      </c>
      <c r="AB709">
        <v>1099.9000000000001</v>
      </c>
      <c r="AC709" s="2">
        <f>(Table2[[#This Row],[Close Price]]/Table2[[#This Row],[Day Low]])-1</f>
        <v>1.8161456811763399E-2</v>
      </c>
      <c r="AD709" s="2">
        <f>(Table2[[#This Row],[Day High]]/Table2[[#This Row],[Close Price]])-1</f>
        <v>8.0818707857108762E-3</v>
      </c>
      <c r="AE709" s="2">
        <f>(Table2[[#This Row],[Close Price]]/Table2[[#This Row],[Current Week Low]])-1</f>
        <v>1.8161456811763399E-2</v>
      </c>
      <c r="AF709" s="2">
        <f>(Table2[[#This Row],[Current Week High]]/Table2[[#This Row],[Close Price]])-1</f>
        <v>8.0818707857108762E-3</v>
      </c>
      <c r="AG709" s="2">
        <f>(Table2[[#This Row],[Close Price]]/Table2[[#This Row],[Current Month Low]])-1</f>
        <v>3.2845994270473078E-2</v>
      </c>
      <c r="AH709" s="2">
        <f>(Table2[[#This Row],[Current Month High]]/Table2[[#This Row],[Close Price]])-1</f>
        <v>5.1982210319927447E-2</v>
      </c>
      <c r="AI709">
        <v>34.350341925302402</v>
      </c>
      <c r="AJ709">
        <v>12.027215257687701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</v>
      </c>
      <c r="AM709" t="s">
        <v>10506</v>
      </c>
      <c r="AN709">
        <v>1.22</v>
      </c>
      <c r="AO709" t="s">
        <v>10507</v>
      </c>
      <c r="AP709">
        <v>-7.2841032888628005E-2</v>
      </c>
      <c r="AQ709">
        <f>(Table2[[#This Row],[Sharpe Ratio]]-AVERAGE(Table2[Sharpe Ratio]))/_xlfn.STDEV.P(Table2[Sharpe Ratio])</f>
        <v>-1.3761877084526466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682</v>
      </c>
      <c r="AT709">
        <f>_xlfn.RANK.AVG(Table2[[#This Row],[6M Return vs Nifty Z-Score]],Table2[6M Return vs Nifty Z-Score])</f>
        <v>628</v>
      </c>
      <c r="AU709">
        <f>_xlfn.RANK.AVG(Table2[[#This Row],[Sharpe Ratio Z-Score]],Table2[Sharpe Ratio Z-Score])</f>
        <v>670</v>
      </c>
      <c r="AV709">
        <f>(Table2[[#This Row],[Rank 1Y]]+Table2[[#This Row],[Rank 6M]]+Table2[[#This Row],[Rank Sharpe]])/3</f>
        <v>660</v>
      </c>
    </row>
    <row r="710" spans="1:48" x14ac:dyDescent="0.3">
      <c r="A710" t="s">
        <v>353</v>
      </c>
      <c r="B710" t="s">
        <v>354</v>
      </c>
      <c r="C710" t="s">
        <v>10461</v>
      </c>
      <c r="D710" t="s">
        <v>355</v>
      </c>
      <c r="E710">
        <v>69212.848161849994</v>
      </c>
      <c r="F710">
        <v>727.75</v>
      </c>
      <c r="G710">
        <v>-39.487116233253303</v>
      </c>
      <c r="H710">
        <f>(Table2[[#This Row],[1Y Return vs Nifty]]-AVERAGE(Table2[1Y Return vs Nifty]))/_xlfn.STDEV.P(Table2[1Y Return vs Nifty])</f>
        <v>-1.0723151604322081</v>
      </c>
      <c r="I710">
        <v>-4.9533325157903203</v>
      </c>
      <c r="J710">
        <f>(Table2[[#This Row],[1M Return vs Nifty]]-AVERAGE(Table2[1M Return vs Nifty]))/_xlfn.STDEV.P(Table2[1M Return vs Nifty])</f>
        <v>-0.2403247925191295</v>
      </c>
      <c r="K710">
        <v>-13.911644313210999</v>
      </c>
      <c r="L710">
        <f>(Table2[[#This Row],[6M Return vs Nifty]]-AVERAGE(Table2[6M Return vs Nifty]))/_xlfn.STDEV.P(Table2[6M Return vs Nifty])</f>
        <v>-0.73615964126218858</v>
      </c>
      <c r="M710">
        <v>-2.5900051286841701</v>
      </c>
      <c r="N710">
        <f>(Table2[[#This Row],[1W Return vs Nifty]]-AVERAGE(Table2[1W Return vs Nifty]))/_xlfn.STDEV.P(Table2[1W Return vs Nifty])</f>
        <v>2.8345232759261472E-3</v>
      </c>
      <c r="O710">
        <v>728.27</v>
      </c>
      <c r="P710">
        <v>723.71698491457403</v>
      </c>
      <c r="Q710">
        <v>741.89490126512499</v>
      </c>
      <c r="R710">
        <v>47.980432034976197</v>
      </c>
      <c r="S710" s="2">
        <f>(Table2[[#This Row],[Close Price]]-Table2[[#This Row],[20D EMA]])/Table2[[#This Row],[20D EMA]]</f>
        <v>-7.1402089884243733E-4</v>
      </c>
      <c r="T710" s="2">
        <f>(Table2[[#This Row],[Close Price]]-Table2[[#This Row],[50D EMA]])/Table2[[#This Row],[50D EMA]]</f>
        <v>5.5726411974454642E-3</v>
      </c>
      <c r="U710" s="2">
        <f>(Table2[[#This Row],[Close Price]]-Table2[[#This Row],[200D EMA]])/Table2[[#This Row],[200D EMA]]</f>
        <v>-1.9065909795314979E-2</v>
      </c>
      <c r="V710">
        <v>0.99204924640175995</v>
      </c>
      <c r="W710">
        <v>711.6</v>
      </c>
      <c r="X710">
        <v>728.9</v>
      </c>
      <c r="Y710">
        <v>711.6</v>
      </c>
      <c r="Z710">
        <v>728.9</v>
      </c>
      <c r="AA710">
        <v>708.75</v>
      </c>
      <c r="AB710">
        <v>750</v>
      </c>
      <c r="AC710" s="2">
        <f>(Table2[[#This Row],[Close Price]]/Table2[[#This Row],[Day Low]])-1</f>
        <v>2.2695334457560445E-2</v>
      </c>
      <c r="AD710" s="2">
        <f>(Table2[[#This Row],[Day High]]/Table2[[#This Row],[Close Price]])-1</f>
        <v>1.5802129852284796E-3</v>
      </c>
      <c r="AE710" s="2">
        <f>(Table2[[#This Row],[Close Price]]/Table2[[#This Row],[Current Week Low]])-1</f>
        <v>2.2695334457560445E-2</v>
      </c>
      <c r="AF710" s="2">
        <f>(Table2[[#This Row],[Current Week High]]/Table2[[#This Row],[Close Price]])-1</f>
        <v>1.5802129852284796E-3</v>
      </c>
      <c r="AG710" s="2">
        <f>(Table2[[#This Row],[Close Price]]/Table2[[#This Row],[Current Month Low]])-1</f>
        <v>2.6807760141093429E-2</v>
      </c>
      <c r="AH710" s="2">
        <f>(Table2[[#This Row],[Current Month High]]/Table2[[#This Row],[Close Price]])-1</f>
        <v>3.0573686018550372E-2</v>
      </c>
      <c r="AI710">
        <v>22.686362074888301</v>
      </c>
      <c r="AJ710">
        <v>12.315765105332099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-0.08</v>
      </c>
      <c r="AM710" t="s">
        <v>10506</v>
      </c>
      <c r="AN710">
        <v>1.75</v>
      </c>
      <c r="AO710" t="s">
        <v>10507</v>
      </c>
      <c r="AP710">
        <v>-0.149910100302556</v>
      </c>
      <c r="AQ710">
        <f>(Table2[[#This Row],[Sharpe Ratio]]-AVERAGE(Table2[Sharpe Ratio]))/_xlfn.STDEV.P(Table2[Sharpe Ratio])</f>
        <v>-2.253534334981774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694</v>
      </c>
      <c r="AT710">
        <f>_xlfn.RANK.AVG(Table2[[#This Row],[6M Return vs Nifty Z-Score]],Table2[6M Return vs Nifty Z-Score])</f>
        <v>566</v>
      </c>
      <c r="AU710">
        <f>_xlfn.RANK.AVG(Table2[[#This Row],[Sharpe Ratio Z-Score]],Table2[Sharpe Ratio Z-Score])</f>
        <v>727</v>
      </c>
      <c r="AV710">
        <f>(Table2[[#This Row],[Rank 1Y]]+Table2[[#This Row],[Rank 6M]]+Table2[[#This Row],[Rank Sharpe]])/3</f>
        <v>662.33333333333337</v>
      </c>
    </row>
    <row r="711" spans="1:48" x14ac:dyDescent="0.3">
      <c r="A711" t="s">
        <v>387</v>
      </c>
      <c r="B711" t="s">
        <v>388</v>
      </c>
      <c r="C711" t="s">
        <v>10473</v>
      </c>
      <c r="D711" t="s">
        <v>98</v>
      </c>
      <c r="E711">
        <v>61414.135861319897</v>
      </c>
      <c r="F711">
        <v>526.79999999999995</v>
      </c>
      <c r="G711">
        <v>-31.957135717771202</v>
      </c>
      <c r="H711">
        <f>(Table2[[#This Row],[1Y Return vs Nifty]]-AVERAGE(Table2[1Y Return vs Nifty]))/_xlfn.STDEV.P(Table2[1Y Return vs Nifty])</f>
        <v>-0.9696173930693015</v>
      </c>
      <c r="I711">
        <v>0.105257605968214</v>
      </c>
      <c r="J711">
        <f>(Table2[[#This Row],[1M Return vs Nifty]]-AVERAGE(Table2[1M Return vs Nifty]))/_xlfn.STDEV.P(Table2[1M Return vs Nifty])</f>
        <v>0.3054719211556301</v>
      </c>
      <c r="K711">
        <v>-17.309953615554601</v>
      </c>
      <c r="L711">
        <f>(Table2[[#This Row],[6M Return vs Nifty]]-AVERAGE(Table2[6M Return vs Nifty]))/_xlfn.STDEV.P(Table2[6M Return vs Nifty])</f>
        <v>-0.84837277432807179</v>
      </c>
      <c r="M711">
        <v>-0.63061877012231604</v>
      </c>
      <c r="N711">
        <f>(Table2[[#This Row],[1W Return vs Nifty]]-AVERAGE(Table2[1W Return vs Nifty]))/_xlfn.STDEV.P(Table2[1W Return vs Nifty])</f>
        <v>0.49647788397757325</v>
      </c>
      <c r="O711">
        <v>514.9</v>
      </c>
      <c r="P711">
        <v>510.71024699411203</v>
      </c>
      <c r="Q711">
        <v>534.53471581853898</v>
      </c>
      <c r="R711">
        <v>69.880645688090496</v>
      </c>
      <c r="S711" s="2">
        <f>(Table2[[#This Row],[Close Price]]-Table2[[#This Row],[20D EMA]])/Table2[[#This Row],[20D EMA]]</f>
        <v>2.3111283744416348E-2</v>
      </c>
      <c r="T711" s="2">
        <f>(Table2[[#This Row],[Close Price]]-Table2[[#This Row],[50D EMA]])/Table2[[#This Row],[50D EMA]]</f>
        <v>3.1504660618398413E-2</v>
      </c>
      <c r="U711" s="2">
        <f>(Table2[[#This Row],[Close Price]]-Table2[[#This Row],[200D EMA]])/Table2[[#This Row],[200D EMA]]</f>
        <v>-1.4469997157611688E-2</v>
      </c>
      <c r="V711">
        <v>0.86164214571489095</v>
      </c>
      <c r="W711">
        <v>517.4</v>
      </c>
      <c r="X711">
        <v>528.70000000000005</v>
      </c>
      <c r="Y711">
        <v>517.4</v>
      </c>
      <c r="Z711">
        <v>528.70000000000005</v>
      </c>
      <c r="AA711">
        <v>503.7</v>
      </c>
      <c r="AB711">
        <v>536.85</v>
      </c>
      <c r="AC711" s="2">
        <f>(Table2[[#This Row],[Close Price]]/Table2[[#This Row],[Day Low]])-1</f>
        <v>1.8167761886354716E-2</v>
      </c>
      <c r="AD711" s="2">
        <f>(Table2[[#This Row],[Day High]]/Table2[[#This Row],[Close Price]])-1</f>
        <v>3.6066818526956368E-3</v>
      </c>
      <c r="AE711" s="2">
        <f>(Table2[[#This Row],[Close Price]]/Table2[[#This Row],[Current Week Low]])-1</f>
        <v>1.8167761886354716E-2</v>
      </c>
      <c r="AF711" s="2">
        <f>(Table2[[#This Row],[Current Week High]]/Table2[[#This Row],[Close Price]])-1</f>
        <v>3.6066818526956368E-3</v>
      </c>
      <c r="AG711" s="2">
        <f>(Table2[[#This Row],[Close Price]]/Table2[[#This Row],[Current Month Low]])-1</f>
        <v>4.5860631328171531E-2</v>
      </c>
      <c r="AH711" s="2">
        <f>(Table2[[#This Row],[Current Month High]]/Table2[[#This Row],[Close Price]])-1</f>
        <v>1.9077448747152781E-2</v>
      </c>
      <c r="AI711">
        <v>29.033788914198901</v>
      </c>
      <c r="AJ711">
        <v>19.999999999999901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-0.03</v>
      </c>
      <c r="AM711" t="s">
        <v>10506</v>
      </c>
      <c r="AN711">
        <v>3.15</v>
      </c>
      <c r="AO711" t="s">
        <v>10507</v>
      </c>
      <c r="AP711">
        <v>-0.129259779682419</v>
      </c>
      <c r="AQ711">
        <f>(Table2[[#This Row],[Sharpe Ratio]]-AVERAGE(Table2[Sharpe Ratio]))/_xlfn.STDEV.P(Table2[Sharpe Ratio])</f>
        <v>-2.0184531313191503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672</v>
      </c>
      <c r="AT711">
        <f>_xlfn.RANK.AVG(Table2[[#This Row],[6M Return vs Nifty Z-Score]],Table2[6M Return vs Nifty Z-Score])</f>
        <v>594</v>
      </c>
      <c r="AU711">
        <f>_xlfn.RANK.AVG(Table2[[#This Row],[Sharpe Ratio Z-Score]],Table2[Sharpe Ratio Z-Score])</f>
        <v>722</v>
      </c>
      <c r="AV711">
        <f>(Table2[[#This Row],[Rank 1Y]]+Table2[[#This Row],[Rank 6M]]+Table2[[#This Row],[Rank Sharpe]])/3</f>
        <v>662.66666666666663</v>
      </c>
    </row>
    <row r="712" spans="1:48" x14ac:dyDescent="0.3">
      <c r="A712" t="s">
        <v>1250</v>
      </c>
      <c r="B712" t="s">
        <v>1251</v>
      </c>
      <c r="C712" t="s">
        <v>10475</v>
      </c>
      <c r="D712" t="s">
        <v>549</v>
      </c>
      <c r="E712">
        <v>8759.86554144</v>
      </c>
      <c r="F712">
        <v>797.55</v>
      </c>
      <c r="G712">
        <v>-42.762845645373702</v>
      </c>
      <c r="H712">
        <f>(Table2[[#This Row],[1Y Return vs Nifty]]-AVERAGE(Table2[1Y Return vs Nifty]))/_xlfn.STDEV.P(Table2[1Y Return vs Nifty])</f>
        <v>-1.1169912517471976</v>
      </c>
      <c r="I712">
        <v>-2.7372050748695802</v>
      </c>
      <c r="J712">
        <f>(Table2[[#This Row],[1M Return vs Nifty]]-AVERAGE(Table2[1M Return vs Nifty]))/_xlfn.STDEV.P(Table2[1M Return vs Nifty])</f>
        <v>-1.2156642392297872E-3</v>
      </c>
      <c r="K712">
        <v>-29.549411863914901</v>
      </c>
      <c r="L712">
        <f>(Table2[[#This Row],[6M Return vs Nifty]]-AVERAGE(Table2[6M Return vs Nifty]))/_xlfn.STDEV.P(Table2[6M Return vs Nifty])</f>
        <v>-1.2525231429041186</v>
      </c>
      <c r="M712">
        <v>3.5913234968927301</v>
      </c>
      <c r="N712">
        <f>(Table2[[#This Row],[1W Return vs Nifty]]-AVERAGE(Table2[1W Return vs Nifty]))/_xlfn.STDEV.P(Table2[1W Return vs Nifty])</f>
        <v>1.5601444550296173</v>
      </c>
      <c r="O712">
        <v>769.76</v>
      </c>
      <c r="P712">
        <v>783.95699939523797</v>
      </c>
      <c r="Q712">
        <v>859.73457917952999</v>
      </c>
      <c r="R712">
        <v>81.045915761422904</v>
      </c>
      <c r="S712" s="2">
        <f>(Table2[[#This Row],[Close Price]]-Table2[[#This Row],[20D EMA]])/Table2[[#This Row],[20D EMA]]</f>
        <v>3.6102161712741589E-2</v>
      </c>
      <c r="T712" s="2">
        <f>(Table2[[#This Row],[Close Price]]-Table2[[#This Row],[50D EMA]])/Table2[[#This Row],[50D EMA]]</f>
        <v>1.7338961977822673E-2</v>
      </c>
      <c r="U712" s="2">
        <f>(Table2[[#This Row],[Close Price]]-Table2[[#This Row],[200D EMA]])/Table2[[#This Row],[200D EMA]]</f>
        <v>-7.2329973326040464E-2</v>
      </c>
      <c r="V712">
        <v>1.2038498772103201</v>
      </c>
      <c r="W712">
        <v>765</v>
      </c>
      <c r="X712">
        <v>801</v>
      </c>
      <c r="Y712">
        <v>765</v>
      </c>
      <c r="Z712">
        <v>801</v>
      </c>
      <c r="AA712">
        <v>731.8</v>
      </c>
      <c r="AB712">
        <v>801</v>
      </c>
      <c r="AC712" s="2">
        <f>(Table2[[#This Row],[Close Price]]/Table2[[#This Row],[Day Low]])-1</f>
        <v>4.2549019607843075E-2</v>
      </c>
      <c r="AD712" s="2">
        <f>(Table2[[#This Row],[Day High]]/Table2[[#This Row],[Close Price]])-1</f>
        <v>4.3257476020313046E-3</v>
      </c>
      <c r="AE712" s="2">
        <f>(Table2[[#This Row],[Close Price]]/Table2[[#This Row],[Current Week Low]])-1</f>
        <v>4.2549019607843075E-2</v>
      </c>
      <c r="AF712" s="2">
        <f>(Table2[[#This Row],[Current Week High]]/Table2[[#This Row],[Close Price]])-1</f>
        <v>4.3257476020313046E-3</v>
      </c>
      <c r="AG712" s="2">
        <f>(Table2[[#This Row],[Close Price]]/Table2[[#This Row],[Current Month Low]])-1</f>
        <v>8.9846952719322193E-2</v>
      </c>
      <c r="AH712" s="2">
        <f>(Table2[[#This Row],[Current Month High]]/Table2[[#This Row],[Close Price]])-1</f>
        <v>4.3257476020313046E-3</v>
      </c>
      <c r="AI712">
        <v>38.712306438467799</v>
      </c>
      <c r="AJ712">
        <v>10.709328151027201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-0.08</v>
      </c>
      <c r="AM712" t="s">
        <v>10506</v>
      </c>
      <c r="AN712">
        <v>4.01</v>
      </c>
      <c r="AO712" t="s">
        <v>10507</v>
      </c>
      <c r="AP712">
        <v>-3.4732636748024001E-2</v>
      </c>
      <c r="AQ712">
        <f>(Table2[[#This Row],[Sharpe Ratio]]-AVERAGE(Table2[Sharpe Ratio]))/_xlfn.STDEV.P(Table2[Sharpe Ratio])</f>
        <v>-0.94236550301679523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704</v>
      </c>
      <c r="AT712">
        <f>_xlfn.RANK.AVG(Table2[[#This Row],[6M Return vs Nifty Z-Score]],Table2[6M Return vs Nifty Z-Score])</f>
        <v>686</v>
      </c>
      <c r="AU712">
        <f>_xlfn.RANK.AVG(Table2[[#This Row],[Sharpe Ratio Z-Score]],Table2[Sharpe Ratio Z-Score])</f>
        <v>604</v>
      </c>
      <c r="AV712">
        <f>(Table2[[#This Row],[Rank 1Y]]+Table2[[#This Row],[Rank 6M]]+Table2[[#This Row],[Rank Sharpe]])/3</f>
        <v>664.66666666666663</v>
      </c>
    </row>
    <row r="713" spans="1:48" x14ac:dyDescent="0.3">
      <c r="A713" t="s">
        <v>566</v>
      </c>
      <c r="B713" t="s">
        <v>567</v>
      </c>
      <c r="C713" t="s">
        <v>10470</v>
      </c>
      <c r="D713" t="s">
        <v>80</v>
      </c>
      <c r="E713">
        <v>33217.4983103349</v>
      </c>
      <c r="F713">
        <v>1771.15</v>
      </c>
      <c r="G713">
        <v>-28.4204339774967</v>
      </c>
      <c r="H713">
        <f>(Table2[[#This Row],[1Y Return vs Nifty]]-AVERAGE(Table2[1Y Return vs Nifty]))/_xlfn.STDEV.P(Table2[1Y Return vs Nifty])</f>
        <v>-0.92138202621703524</v>
      </c>
      <c r="I713">
        <v>-4.2072546268184698</v>
      </c>
      <c r="J713">
        <f>(Table2[[#This Row],[1M Return vs Nifty]]-AVERAGE(Table2[1M Return vs Nifty]))/_xlfn.STDEV.P(Table2[1M Return vs Nifty])</f>
        <v>-0.15982669914826761</v>
      </c>
      <c r="K713">
        <v>-29.632541710251701</v>
      </c>
      <c r="L713">
        <f>(Table2[[#This Row],[6M Return vs Nifty]]-AVERAGE(Table2[6M Return vs Nifty]))/_xlfn.STDEV.P(Table2[6M Return vs Nifty])</f>
        <v>-1.255268113911409</v>
      </c>
      <c r="M713">
        <v>-6.3177763164014697</v>
      </c>
      <c r="N713">
        <f>(Table2[[#This Row],[1W Return vs Nifty]]-AVERAGE(Table2[1W Return vs Nifty]))/_xlfn.STDEV.P(Table2[1W Return vs Nifty])</f>
        <v>-0.93633170547244415</v>
      </c>
      <c r="O713">
        <v>1857.06</v>
      </c>
      <c r="P713">
        <v>1857.01816454866</v>
      </c>
      <c r="Q713">
        <v>1967.0240548917</v>
      </c>
      <c r="R713">
        <v>26.4603021156185</v>
      </c>
      <c r="S713" s="2">
        <f>(Table2[[#This Row],[Close Price]]-Table2[[#This Row],[20D EMA]])/Table2[[#This Row],[20D EMA]]</f>
        <v>-4.6261294734688083E-2</v>
      </c>
      <c r="T713" s="2">
        <f>(Table2[[#This Row],[Close Price]]-Table2[[#This Row],[50D EMA]])/Table2[[#This Row],[50D EMA]]</f>
        <v>-4.6239808628651624E-2</v>
      </c>
      <c r="U713" s="2">
        <f>(Table2[[#This Row],[Close Price]]-Table2[[#This Row],[200D EMA]])/Table2[[#This Row],[200D EMA]]</f>
        <v>-9.9578881307826342E-2</v>
      </c>
      <c r="V713">
        <v>1.21691625703704</v>
      </c>
      <c r="W713">
        <v>1767.1</v>
      </c>
      <c r="X713">
        <v>1818.5</v>
      </c>
      <c r="Y713">
        <v>1767.1</v>
      </c>
      <c r="Z713">
        <v>1818.5</v>
      </c>
      <c r="AA713">
        <v>1767.1</v>
      </c>
      <c r="AB713">
        <v>1960</v>
      </c>
      <c r="AC713" s="2">
        <f>(Table2[[#This Row],[Close Price]]/Table2[[#This Row],[Day Low]])-1</f>
        <v>2.2918906683266904E-3</v>
      </c>
      <c r="AD713" s="2">
        <f>(Table2[[#This Row],[Day High]]/Table2[[#This Row],[Close Price]])-1</f>
        <v>2.6734042853513218E-2</v>
      </c>
      <c r="AE713" s="2">
        <f>(Table2[[#This Row],[Close Price]]/Table2[[#This Row],[Current Week Low]])-1</f>
        <v>2.2918906683266904E-3</v>
      </c>
      <c r="AF713" s="2">
        <f>(Table2[[#This Row],[Current Week High]]/Table2[[#This Row],[Close Price]])-1</f>
        <v>2.6734042853513218E-2</v>
      </c>
      <c r="AG713" s="2">
        <f>(Table2[[#This Row],[Close Price]]/Table2[[#This Row],[Current Month Low]])-1</f>
        <v>2.2918906683266904E-3</v>
      </c>
      <c r="AH713" s="2">
        <f>(Table2[[#This Row],[Current Month High]]/Table2[[#This Row],[Close Price]])-1</f>
        <v>0.10662563870931319</v>
      </c>
      <c r="AI713">
        <v>37.238517347486003</v>
      </c>
      <c r="AJ713">
        <v>7.2514230350006104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-7.0000000000000007E-2</v>
      </c>
      <c r="AM713" t="s">
        <v>10506</v>
      </c>
      <c r="AN713">
        <v>-4.57</v>
      </c>
      <c r="AO713" t="s">
        <v>10506</v>
      </c>
      <c r="AP713">
        <v>-6.7421698804131E-2</v>
      </c>
      <c r="AQ713">
        <f>(Table2[[#This Row],[Sharpe Ratio]]-AVERAGE(Table2[Sharpe Ratio]))/_xlfn.STDEV.P(Table2[Sharpe Ratio])</f>
        <v>-1.3144945462461903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652</v>
      </c>
      <c r="AT713">
        <f>_xlfn.RANK.AVG(Table2[[#This Row],[6M Return vs Nifty Z-Score]],Table2[6M Return vs Nifty Z-Score])</f>
        <v>688</v>
      </c>
      <c r="AU713">
        <f>_xlfn.RANK.AVG(Table2[[#This Row],[Sharpe Ratio Z-Score]],Table2[Sharpe Ratio Z-Score])</f>
        <v>659</v>
      </c>
      <c r="AV713">
        <f>(Table2[[#This Row],[Rank 1Y]]+Table2[[#This Row],[Rank 6M]]+Table2[[#This Row],[Rank Sharpe]])/3</f>
        <v>666.33333333333337</v>
      </c>
    </row>
    <row r="714" spans="1:48" x14ac:dyDescent="0.3">
      <c r="A714" t="s">
        <v>2012</v>
      </c>
      <c r="B714" t="s">
        <v>2013</v>
      </c>
      <c r="C714" t="s">
        <v>10466</v>
      </c>
      <c r="D714" t="s">
        <v>62</v>
      </c>
      <c r="E714">
        <v>3004.2180609500001</v>
      </c>
      <c r="F714">
        <v>325.89999999999998</v>
      </c>
      <c r="G714">
        <v>-25.3114282603497</v>
      </c>
      <c r="H714">
        <f>(Table2[[#This Row],[1Y Return vs Nifty]]-AVERAGE(Table2[1Y Return vs Nifty]))/_xlfn.STDEV.P(Table2[1Y Return vs Nifty])</f>
        <v>-0.8789797988522986</v>
      </c>
      <c r="I714">
        <v>-4.3815703847367304</v>
      </c>
      <c r="J714">
        <f>(Table2[[#This Row],[1M Return vs Nifty]]-AVERAGE(Table2[1M Return vs Nifty]))/_xlfn.STDEV.P(Table2[1M Return vs Nifty])</f>
        <v>-0.17863450241429649</v>
      </c>
      <c r="K714">
        <v>-25.237422397508599</v>
      </c>
      <c r="L714">
        <f>(Table2[[#This Row],[6M Return vs Nifty]]-AVERAGE(Table2[6M Return vs Nifty]))/_xlfn.STDEV.P(Table2[6M Return vs Nifty])</f>
        <v>-1.1101400327384701</v>
      </c>
      <c r="M714">
        <v>-1.9005611548563801</v>
      </c>
      <c r="N714">
        <f>(Table2[[#This Row],[1W Return vs Nifty]]-AVERAGE(Table2[1W Return vs Nifty]))/_xlfn.STDEV.P(Table2[1W Return vs Nifty])</f>
        <v>0.17653147628811833</v>
      </c>
      <c r="O714">
        <v>332.28</v>
      </c>
      <c r="P714">
        <v>330.24495378789999</v>
      </c>
      <c r="Q714">
        <v>339.82902779926798</v>
      </c>
      <c r="R714">
        <v>36.028098864440203</v>
      </c>
      <c r="S714" s="2">
        <f>(Table2[[#This Row],[Close Price]]-Table2[[#This Row],[20D EMA]])/Table2[[#This Row],[20D EMA]]</f>
        <v>-1.9200674130251581E-2</v>
      </c>
      <c r="T714" s="2">
        <f>(Table2[[#This Row],[Close Price]]-Table2[[#This Row],[50D EMA]])/Table2[[#This Row],[50D EMA]]</f>
        <v>-1.3156760574426701E-2</v>
      </c>
      <c r="U714" s="2">
        <f>(Table2[[#This Row],[Close Price]]-Table2[[#This Row],[200D EMA]])/Table2[[#This Row],[200D EMA]]</f>
        <v>-4.0988340194103932E-2</v>
      </c>
      <c r="V714">
        <v>0.92314984984477499</v>
      </c>
      <c r="W714">
        <v>323.60000000000002</v>
      </c>
      <c r="X714">
        <v>331.7</v>
      </c>
      <c r="Y714">
        <v>323.60000000000002</v>
      </c>
      <c r="Z714">
        <v>331.7</v>
      </c>
      <c r="AA714">
        <v>323.60000000000002</v>
      </c>
      <c r="AB714">
        <v>358</v>
      </c>
      <c r="AC714" s="2">
        <f>(Table2[[#This Row],[Close Price]]/Table2[[#This Row],[Day Low]])-1</f>
        <v>7.1075401730529286E-3</v>
      </c>
      <c r="AD714" s="2">
        <f>(Table2[[#This Row],[Day High]]/Table2[[#This Row],[Close Price]])-1</f>
        <v>1.7796870205584625E-2</v>
      </c>
      <c r="AE714" s="2">
        <f>(Table2[[#This Row],[Close Price]]/Table2[[#This Row],[Current Week Low]])-1</f>
        <v>7.1075401730529286E-3</v>
      </c>
      <c r="AF714" s="2">
        <f>(Table2[[#This Row],[Current Week High]]/Table2[[#This Row],[Close Price]])-1</f>
        <v>1.7796870205584625E-2</v>
      </c>
      <c r="AG714" s="2">
        <f>(Table2[[#This Row],[Close Price]]/Table2[[#This Row],[Current Month Low]])-1</f>
        <v>7.1075401730529286E-3</v>
      </c>
      <c r="AH714" s="2">
        <f>(Table2[[#This Row],[Current Month High]]/Table2[[#This Row],[Close Price]])-1</f>
        <v>9.8496471310217881E-2</v>
      </c>
      <c r="AI714">
        <v>27.339674746854801</v>
      </c>
      <c r="AJ714">
        <v>13.712491277041099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-0.09</v>
      </c>
      <c r="AM714" t="s">
        <v>10506</v>
      </c>
      <c r="AN714">
        <v>-5.5</v>
      </c>
      <c r="AO714" t="s">
        <v>10506</v>
      </c>
      <c r="AP714">
        <v>-0.10503952502971101</v>
      </c>
      <c r="AQ714">
        <f>(Table2[[#This Row],[Sharpe Ratio]]-AVERAGE(Table2[Sharpe Ratio]))/_xlfn.STDEV.P(Table2[Sharpe Ratio])</f>
        <v>-1.7427321523808543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636</v>
      </c>
      <c r="AT714">
        <f>_xlfn.RANK.AVG(Table2[[#This Row],[6M Return vs Nifty Z-Score]],Table2[6M Return vs Nifty Z-Score])</f>
        <v>659</v>
      </c>
      <c r="AU714">
        <f>_xlfn.RANK.AVG(Table2[[#This Row],[Sharpe Ratio Z-Score]],Table2[Sharpe Ratio Z-Score])</f>
        <v>710</v>
      </c>
      <c r="AV714">
        <f>(Table2[[#This Row],[Rank 1Y]]+Table2[[#This Row],[Rank 6M]]+Table2[[#This Row],[Rank Sharpe]])/3</f>
        <v>668.33333333333337</v>
      </c>
    </row>
    <row r="715" spans="1:48" x14ac:dyDescent="0.3">
      <c r="A715" t="s">
        <v>2138</v>
      </c>
      <c r="B715" t="s">
        <v>2139</v>
      </c>
      <c r="C715" t="s">
        <v>10463</v>
      </c>
      <c r="D715" t="s">
        <v>405</v>
      </c>
      <c r="E715">
        <v>2543.1163314</v>
      </c>
      <c r="F715">
        <v>1805.25</v>
      </c>
      <c r="G715">
        <v>-30.364285277710401</v>
      </c>
      <c r="H715">
        <f>(Table2[[#This Row],[1Y Return vs Nifty]]-AVERAGE(Table2[1Y Return vs Nifty]))/_xlfn.STDEV.P(Table2[1Y Return vs Nifty])</f>
        <v>-0.94789327524443701</v>
      </c>
      <c r="I715">
        <v>-13.593765734833299</v>
      </c>
      <c r="J715">
        <f>(Table2[[#This Row],[1M Return vs Nifty]]-AVERAGE(Table2[1M Return vs Nifty]))/_xlfn.STDEV.P(Table2[1M Return vs Nifty])</f>
        <v>-1.1725845609860934</v>
      </c>
      <c r="K715">
        <v>-21.2745682606175</v>
      </c>
      <c r="L715">
        <f>(Table2[[#This Row],[6M Return vs Nifty]]-AVERAGE(Table2[6M Return vs Nifty]))/_xlfn.STDEV.P(Table2[6M Return vs Nifty])</f>
        <v>-0.97928546977182818</v>
      </c>
      <c r="M715">
        <v>-4.6744326304901298</v>
      </c>
      <c r="N715">
        <f>(Table2[[#This Row],[1W Return vs Nifty]]-AVERAGE(Table2[1W Return vs Nifty]))/_xlfn.STDEV.P(Table2[1W Return vs Nifty])</f>
        <v>-0.52231141980681994</v>
      </c>
      <c r="O715">
        <v>1897.26</v>
      </c>
      <c r="P715">
        <v>1872.75599361436</v>
      </c>
      <c r="Q715">
        <v>1856.9830347504601</v>
      </c>
      <c r="R715">
        <v>18.8540725200737</v>
      </c>
      <c r="S715" s="2">
        <f>(Table2[[#This Row],[Close Price]]-Table2[[#This Row],[20D EMA]])/Table2[[#This Row],[20D EMA]]</f>
        <v>-4.8496252490433565E-2</v>
      </c>
      <c r="T715" s="2">
        <f>(Table2[[#This Row],[Close Price]]-Table2[[#This Row],[50D EMA]])/Table2[[#This Row],[50D EMA]]</f>
        <v>-3.604633697317694E-2</v>
      </c>
      <c r="U715" s="2">
        <f>(Table2[[#This Row],[Close Price]]-Table2[[#This Row],[200D EMA]])/Table2[[#This Row],[200D EMA]]</f>
        <v>-2.7858646946342155E-2</v>
      </c>
      <c r="V715">
        <v>0.64616257460357895</v>
      </c>
      <c r="W715">
        <v>1776.2</v>
      </c>
      <c r="X715">
        <v>1823.9</v>
      </c>
      <c r="Y715">
        <v>1776.2</v>
      </c>
      <c r="Z715">
        <v>1823.9</v>
      </c>
      <c r="AA715">
        <v>1776.2</v>
      </c>
      <c r="AB715">
        <v>2030</v>
      </c>
      <c r="AC715" s="2">
        <f>(Table2[[#This Row],[Close Price]]/Table2[[#This Row],[Day Low]])-1</f>
        <v>1.6355140186915751E-2</v>
      </c>
      <c r="AD715" s="2">
        <f>(Table2[[#This Row],[Day High]]/Table2[[#This Row],[Close Price]])-1</f>
        <v>1.0330979088768899E-2</v>
      </c>
      <c r="AE715" s="2">
        <f>(Table2[[#This Row],[Close Price]]/Table2[[#This Row],[Current Week Low]])-1</f>
        <v>1.6355140186915751E-2</v>
      </c>
      <c r="AF715" s="2">
        <f>(Table2[[#This Row],[Current Week High]]/Table2[[#This Row],[Close Price]])-1</f>
        <v>1.0330979088768899E-2</v>
      </c>
      <c r="AG715" s="2">
        <f>(Table2[[#This Row],[Close Price]]/Table2[[#This Row],[Current Month Low]])-1</f>
        <v>1.6355140186915751E-2</v>
      </c>
      <c r="AH715" s="2">
        <f>(Table2[[#This Row],[Current Month High]]/Table2[[#This Row],[Close Price]])-1</f>
        <v>0.12449799196787148</v>
      </c>
      <c r="AI715">
        <v>28.231546877163801</v>
      </c>
      <c r="AJ715">
        <v>17.913128674069199</v>
      </c>
      <c r="AK715" t="str">
        <f>IF(AND(Table2[[#This Row],[20D EMA]]&gt;Table2[[#This Row],[50D EMA]],Table2[[#This Row],[50D EMA]]&gt;Table2[[#This Row],[200D EMA]]),"Uptrend","Downtrend/NoTrend")</f>
        <v>Uptrend</v>
      </c>
      <c r="AL715">
        <v>-0.11</v>
      </c>
      <c r="AM715" t="s">
        <v>10506</v>
      </c>
      <c r="AN715">
        <v>-9.1199999999999992</v>
      </c>
      <c r="AO715" t="s">
        <v>10506</v>
      </c>
      <c r="AP715">
        <v>-0.111347099145739</v>
      </c>
      <c r="AQ715">
        <f>(Table2[[#This Row],[Sharpe Ratio]]-AVERAGE(Table2[Sharpe Ratio]))/_xlfn.STDEV.P(Table2[Sharpe Ratio])</f>
        <v>-1.8145369510889737</v>
      </c>
      <c r="AR7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-5.4366116768981527</v>
      </c>
      <c r="AS715">
        <f>_xlfn.RANK.AVG(Table2[[#This Row],[1Y Return vs Nifty Z-Score]],Table2[1Y Return vs Nifty Z-Score])</f>
        <v>663</v>
      </c>
      <c r="AT715">
        <f>_xlfn.RANK.AVG(Table2[[#This Row],[6M Return vs Nifty Z-Score]],Table2[6M Return vs Nifty Z-Score])</f>
        <v>630</v>
      </c>
      <c r="AU715">
        <f>_xlfn.RANK.AVG(Table2[[#This Row],[Sharpe Ratio Z-Score]],Table2[Sharpe Ratio Z-Score])</f>
        <v>715</v>
      </c>
      <c r="AV715">
        <f>(Table2[[#This Row],[Rank 1Y]]+Table2[[#This Row],[Rank 6M]]+Table2[[#This Row],[Rank Sharpe]])/3</f>
        <v>669.33333333333337</v>
      </c>
    </row>
    <row r="716" spans="1:48" x14ac:dyDescent="0.3">
      <c r="A716" t="s">
        <v>2151</v>
      </c>
      <c r="B716" t="s">
        <v>2152</v>
      </c>
      <c r="C716" t="s">
        <v>10466</v>
      </c>
      <c r="D716" t="s">
        <v>797</v>
      </c>
      <c r="E716">
        <v>2527.0323160950002</v>
      </c>
      <c r="F716">
        <v>474.95</v>
      </c>
      <c r="G716">
        <v>-44.586103238328498</v>
      </c>
      <c r="H716">
        <f>(Table2[[#This Row],[1Y Return vs Nifty]]-AVERAGE(Table2[1Y Return vs Nifty]))/_xlfn.STDEV.P(Table2[1Y Return vs Nifty])</f>
        <v>-1.1418577814465691</v>
      </c>
      <c r="I716">
        <v>-10.062076428611199</v>
      </c>
      <c r="J716">
        <f>(Table2[[#This Row],[1M Return vs Nifty]]-AVERAGE(Table2[1M Return vs Nifty]))/_xlfn.STDEV.P(Table2[1M Return vs Nifty])</f>
        <v>-0.79153285079411972</v>
      </c>
      <c r="K716">
        <v>-17.609401991373002</v>
      </c>
      <c r="L716">
        <f>(Table2[[#This Row],[6M Return vs Nifty]]-AVERAGE(Table2[6M Return vs Nifty]))/_xlfn.STDEV.P(Table2[6M Return vs Nifty])</f>
        <v>-0.85826064428119797</v>
      </c>
      <c r="M716">
        <v>-3.9694134934257499</v>
      </c>
      <c r="N716">
        <f>(Table2[[#This Row],[1W Return vs Nifty]]-AVERAGE(Table2[1W Return vs Nifty]))/_xlfn.STDEV.P(Table2[1W Return vs Nifty])</f>
        <v>-0.344690495450237</v>
      </c>
      <c r="O716">
        <v>489.16</v>
      </c>
      <c r="P716">
        <v>474.998981221534</v>
      </c>
      <c r="Q716">
        <v>485.46255453817503</v>
      </c>
      <c r="R716">
        <v>30.6581031595335</v>
      </c>
      <c r="S716" s="2">
        <f>(Table2[[#This Row],[Close Price]]-Table2[[#This Row],[20D EMA]])/Table2[[#This Row],[20D EMA]]</f>
        <v>-2.9049799656554166E-2</v>
      </c>
      <c r="T716" s="2">
        <f>(Table2[[#This Row],[Close Price]]-Table2[[#This Row],[50D EMA]])/Table2[[#This Row],[50D EMA]]</f>
        <v>-1.0311858229262678E-4</v>
      </c>
      <c r="U716" s="2">
        <f>(Table2[[#This Row],[Close Price]]-Table2[[#This Row],[200D EMA]])/Table2[[#This Row],[200D EMA]]</f>
        <v>-2.165471762940754E-2</v>
      </c>
      <c r="V716">
        <v>0.76310020267194201</v>
      </c>
      <c r="W716">
        <v>468.1</v>
      </c>
      <c r="X716">
        <v>482.95</v>
      </c>
      <c r="Y716">
        <v>468.1</v>
      </c>
      <c r="Z716">
        <v>482.95</v>
      </c>
      <c r="AA716">
        <v>468.1</v>
      </c>
      <c r="AB716">
        <v>523</v>
      </c>
      <c r="AC716" s="2">
        <f>(Table2[[#This Row],[Close Price]]/Table2[[#This Row],[Day Low]])-1</f>
        <v>1.4633625293740682E-2</v>
      </c>
      <c r="AD716" s="2">
        <f>(Table2[[#This Row],[Day High]]/Table2[[#This Row],[Close Price]])-1</f>
        <v>1.6843878302979176E-2</v>
      </c>
      <c r="AE716" s="2">
        <f>(Table2[[#This Row],[Close Price]]/Table2[[#This Row],[Current Week Low]])-1</f>
        <v>1.4633625293740682E-2</v>
      </c>
      <c r="AF716" s="2">
        <f>(Table2[[#This Row],[Current Week High]]/Table2[[#This Row],[Close Price]])-1</f>
        <v>1.6843878302979176E-2</v>
      </c>
      <c r="AG716" s="2">
        <f>(Table2[[#This Row],[Close Price]]/Table2[[#This Row],[Current Month Low]])-1</f>
        <v>1.4633625293740682E-2</v>
      </c>
      <c r="AH716" s="2">
        <f>(Table2[[#This Row],[Current Month High]]/Table2[[#This Row],[Close Price]])-1</f>
        <v>0.10116854405726916</v>
      </c>
      <c r="AI716">
        <v>29.592588693546599</v>
      </c>
      <c r="AJ716">
        <v>22.063736828578701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-0.04</v>
      </c>
      <c r="AM716" t="s">
        <v>10506</v>
      </c>
      <c r="AN716">
        <v>-6.17</v>
      </c>
      <c r="AO716" t="s">
        <v>10506</v>
      </c>
      <c r="AP716">
        <v>-0.10776084067914</v>
      </c>
      <c r="AQ716">
        <f>(Table2[[#This Row],[Sharpe Ratio]]-AVERAGE(Table2[Sharpe Ratio]))/_xlfn.STDEV.P(Table2[Sharpe Ratio])</f>
        <v>-1.7737113400739437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710</v>
      </c>
      <c r="AT716">
        <f>_xlfn.RANK.AVG(Table2[[#This Row],[6M Return vs Nifty Z-Score]],Table2[6M Return vs Nifty Z-Score])</f>
        <v>597</v>
      </c>
      <c r="AU716">
        <f>_xlfn.RANK.AVG(Table2[[#This Row],[Sharpe Ratio Z-Score]],Table2[Sharpe Ratio Z-Score])</f>
        <v>713</v>
      </c>
      <c r="AV716">
        <f>(Table2[[#This Row],[Rank 1Y]]+Table2[[#This Row],[Rank 6M]]+Table2[[#This Row],[Rank Sharpe]])/3</f>
        <v>673.33333333333337</v>
      </c>
    </row>
    <row r="717" spans="1:48" x14ac:dyDescent="0.3">
      <c r="A717" t="s">
        <v>1008</v>
      </c>
      <c r="B717" t="s">
        <v>1009</v>
      </c>
      <c r="C717" t="s">
        <v>10477</v>
      </c>
      <c r="D717" t="s">
        <v>600</v>
      </c>
      <c r="E717">
        <v>12915.14412132</v>
      </c>
      <c r="F717">
        <v>134.46</v>
      </c>
      <c r="G717">
        <v>-63.493042206966301</v>
      </c>
      <c r="H717">
        <f>(Table2[[#This Row],[1Y Return vs Nifty]]-AVERAGE(Table2[1Y Return vs Nifty]))/_xlfn.STDEV.P(Table2[1Y Return vs Nifty])</f>
        <v>-1.3997203902213966</v>
      </c>
      <c r="I717">
        <v>-15.0606271271796</v>
      </c>
      <c r="J717">
        <f>(Table2[[#This Row],[1M Return vs Nifty]]-AVERAGE(Table2[1M Return vs Nifty]))/_xlfn.STDEV.P(Table2[1M Return vs Nifty])</f>
        <v>-1.3308516093313101</v>
      </c>
      <c r="K717">
        <v>-27.3971411252625</v>
      </c>
      <c r="L717">
        <f>(Table2[[#This Row],[6M Return vs Nifty]]-AVERAGE(Table2[6M Return vs Nifty]))/_xlfn.STDEV.P(Table2[6M Return vs Nifty])</f>
        <v>-1.1814545551732574</v>
      </c>
      <c r="M717">
        <v>-11.9193403683994</v>
      </c>
      <c r="N717">
        <f>(Table2[[#This Row],[1W Return vs Nifty]]-AVERAGE(Table2[1W Return vs Nifty]))/_xlfn.STDEV.P(Table2[1W Return vs Nifty])</f>
        <v>-2.3475770638627984</v>
      </c>
      <c r="O717">
        <v>148.97999999999999</v>
      </c>
      <c r="P717">
        <v>150.67079335006301</v>
      </c>
      <c r="Q717">
        <v>180.73971474223899</v>
      </c>
      <c r="R717">
        <v>26.731950553325699</v>
      </c>
      <c r="S717" s="2">
        <f>(Table2[[#This Row],[Close Price]]-Table2[[#This Row],[20D EMA]])/Table2[[#This Row],[20D EMA]]</f>
        <v>-9.7462746677406245E-2</v>
      </c>
      <c r="T717" s="2">
        <f>(Table2[[#This Row],[Close Price]]-Table2[[#This Row],[50D EMA]])/Table2[[#This Row],[50D EMA]]</f>
        <v>-0.10759081431528296</v>
      </c>
      <c r="U717" s="2">
        <f>(Table2[[#This Row],[Close Price]]-Table2[[#This Row],[200D EMA]])/Table2[[#This Row],[200D EMA]]</f>
        <v>-0.25605725232133159</v>
      </c>
      <c r="V717">
        <v>1.12980008876048</v>
      </c>
      <c r="W717">
        <v>133.9</v>
      </c>
      <c r="X717">
        <v>139.44999999999999</v>
      </c>
      <c r="Y717">
        <v>133.9</v>
      </c>
      <c r="Z717">
        <v>139.44999999999999</v>
      </c>
      <c r="AA717">
        <v>133.9</v>
      </c>
      <c r="AB717">
        <v>164.03</v>
      </c>
      <c r="AC717" s="2">
        <f>(Table2[[#This Row],[Close Price]]/Table2[[#This Row],[Day Low]])-1</f>
        <v>4.1822255414487586E-3</v>
      </c>
      <c r="AD717" s="2">
        <f>(Table2[[#This Row],[Day High]]/Table2[[#This Row],[Close Price]])-1</f>
        <v>3.7111408597352291E-2</v>
      </c>
      <c r="AE717" s="2">
        <f>(Table2[[#This Row],[Close Price]]/Table2[[#This Row],[Current Week Low]])-1</f>
        <v>4.1822255414487586E-3</v>
      </c>
      <c r="AF717" s="2">
        <f>(Table2[[#This Row],[Current Week High]]/Table2[[#This Row],[Close Price]])-1</f>
        <v>3.7111408597352291E-2</v>
      </c>
      <c r="AG717" s="2">
        <f>(Table2[[#This Row],[Close Price]]/Table2[[#This Row],[Current Month Low]])-1</f>
        <v>4.1822255414487586E-3</v>
      </c>
      <c r="AH717" s="2">
        <f>(Table2[[#This Row],[Current Month High]]/Table2[[#This Row],[Close Price]])-1</f>
        <v>0.21991670385244677</v>
      </c>
      <c r="AI717">
        <v>122.89156626506001</v>
      </c>
      <c r="AJ717">
        <v>7.13944223107569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-0.11</v>
      </c>
      <c r="AM717" t="s">
        <v>10506</v>
      </c>
      <c r="AN717">
        <v>-10.85</v>
      </c>
      <c r="AO717" t="s">
        <v>10506</v>
      </c>
      <c r="AP717">
        <v>-4.5590183277616998E-2</v>
      </c>
      <c r="AQ717">
        <f>(Table2[[#This Row],[Sharpe Ratio]]-AVERAGE(Table2[Sharpe Ratio]))/_xlfn.STDEV.P(Table2[Sharpe Ratio])</f>
        <v>-1.0659667368160761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729</v>
      </c>
      <c r="AT717">
        <f>_xlfn.RANK.AVG(Table2[[#This Row],[6M Return vs Nifty Z-Score]],Table2[6M Return vs Nifty Z-Score])</f>
        <v>675</v>
      </c>
      <c r="AU717">
        <f>_xlfn.RANK.AVG(Table2[[#This Row],[Sharpe Ratio Z-Score]],Table2[Sharpe Ratio Z-Score])</f>
        <v>625</v>
      </c>
      <c r="AV717">
        <f>(Table2[[#This Row],[Rank 1Y]]+Table2[[#This Row],[Rank 6M]]+Table2[[#This Row],[Rank Sharpe]])/3</f>
        <v>676.33333333333337</v>
      </c>
    </row>
    <row r="718" spans="1:48" x14ac:dyDescent="0.3">
      <c r="A718" t="s">
        <v>1041</v>
      </c>
      <c r="B718" t="s">
        <v>1042</v>
      </c>
      <c r="C718" t="s">
        <v>10460</v>
      </c>
      <c r="D718" t="s">
        <v>21</v>
      </c>
      <c r="E718">
        <v>12041.12404671</v>
      </c>
      <c r="F718">
        <v>805.15</v>
      </c>
      <c r="G718">
        <v>-37.693037244730697</v>
      </c>
      <c r="H718">
        <f>(Table2[[#This Row],[1Y Return vs Nifty]]-AVERAGE(Table2[1Y Return vs Nifty]))/_xlfn.STDEV.P(Table2[1Y Return vs Nifty])</f>
        <v>-1.0478465836257809</v>
      </c>
      <c r="I718">
        <v>-15.1669729950479</v>
      </c>
      <c r="J718">
        <f>(Table2[[#This Row],[1M Return vs Nifty]]-AVERAGE(Table2[1M Return vs Nifty]))/_xlfn.STDEV.P(Table2[1M Return vs Nifty])</f>
        <v>-1.3423257995302247</v>
      </c>
      <c r="K718">
        <v>-19.590457232045001</v>
      </c>
      <c r="L718">
        <f>(Table2[[#This Row],[6M Return vs Nifty]]-AVERAGE(Table2[6M Return vs Nifty]))/_xlfn.STDEV.P(Table2[6M Return vs Nifty])</f>
        <v>-0.92367564790640821</v>
      </c>
      <c r="M718">
        <v>-2.0396957077996301</v>
      </c>
      <c r="N718">
        <f>(Table2[[#This Row],[1W Return vs Nifty]]-AVERAGE(Table2[1W Return vs Nifty]))/_xlfn.STDEV.P(Table2[1W Return vs Nifty])</f>
        <v>0.14147823219232966</v>
      </c>
      <c r="O718">
        <v>827.73</v>
      </c>
      <c r="P718">
        <v>830.18196537240306</v>
      </c>
      <c r="Q718">
        <v>845.51683326698696</v>
      </c>
      <c r="R718">
        <v>31.453684861530999</v>
      </c>
      <c r="S718" s="2">
        <f>(Table2[[#This Row],[Close Price]]-Table2[[#This Row],[20D EMA]])/Table2[[#This Row],[20D EMA]]</f>
        <v>-2.7279426866248704E-2</v>
      </c>
      <c r="T718" s="2">
        <f>(Table2[[#This Row],[Close Price]]-Table2[[#This Row],[50D EMA]])/Table2[[#This Row],[50D EMA]]</f>
        <v>-3.0152383954973341E-2</v>
      </c>
      <c r="U718" s="2">
        <f>(Table2[[#This Row],[Close Price]]-Table2[[#This Row],[200D EMA]])/Table2[[#This Row],[200D EMA]]</f>
        <v>-4.7742199420221884E-2</v>
      </c>
      <c r="V718">
        <v>0.70578703811698895</v>
      </c>
      <c r="W718">
        <v>803.2</v>
      </c>
      <c r="X718">
        <v>814</v>
      </c>
      <c r="Y718">
        <v>803.2</v>
      </c>
      <c r="Z718">
        <v>814</v>
      </c>
      <c r="AA718">
        <v>803.2</v>
      </c>
      <c r="AB718">
        <v>849.4</v>
      </c>
      <c r="AC718" s="2">
        <f>(Table2[[#This Row],[Close Price]]/Table2[[#This Row],[Day Low]])-1</f>
        <v>2.4277888446213591E-3</v>
      </c>
      <c r="AD718" s="2">
        <f>(Table2[[#This Row],[Day High]]/Table2[[#This Row],[Close Price]])-1</f>
        <v>1.099174066944042E-2</v>
      </c>
      <c r="AE718" s="2">
        <f>(Table2[[#This Row],[Close Price]]/Table2[[#This Row],[Current Week Low]])-1</f>
        <v>2.4277888446213591E-3</v>
      </c>
      <c r="AF718" s="2">
        <f>(Table2[[#This Row],[Current Week High]]/Table2[[#This Row],[Close Price]])-1</f>
        <v>1.099174066944042E-2</v>
      </c>
      <c r="AG718" s="2">
        <f>(Table2[[#This Row],[Close Price]]/Table2[[#This Row],[Current Month Low]])-1</f>
        <v>2.4277888446213591E-3</v>
      </c>
      <c r="AH718" s="2">
        <f>(Table2[[#This Row],[Current Month High]]/Table2[[#This Row],[Close Price]])-1</f>
        <v>5.495870334720232E-2</v>
      </c>
      <c r="AI718">
        <v>20.474445755449299</v>
      </c>
      <c r="AJ718">
        <v>8.6572199730094308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-0.17</v>
      </c>
      <c r="AM718" t="s">
        <v>10506</v>
      </c>
      <c r="AN718">
        <v>-2.4900000000000002</v>
      </c>
      <c r="AO718" t="s">
        <v>10506</v>
      </c>
      <c r="AP718">
        <v>-0.15276722712433699</v>
      </c>
      <c r="AQ718">
        <f>(Table2[[#This Row],[Sharpe Ratio]]-AVERAGE(Table2[Sharpe Ratio]))/_xlfn.STDEV.P(Table2[Sharpe Ratio])</f>
        <v>-2.2860595836031479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689</v>
      </c>
      <c r="AT718">
        <f>_xlfn.RANK.AVG(Table2[[#This Row],[6M Return vs Nifty Z-Score]],Table2[6M Return vs Nifty Z-Score])</f>
        <v>614</v>
      </c>
      <c r="AU718">
        <f>_xlfn.RANK.AVG(Table2[[#This Row],[Sharpe Ratio Z-Score]],Table2[Sharpe Ratio Z-Score])</f>
        <v>730</v>
      </c>
      <c r="AV718">
        <f>(Table2[[#This Row],[Rank 1Y]]+Table2[[#This Row],[Rank 6M]]+Table2[[#This Row],[Rank Sharpe]])/3</f>
        <v>677.66666666666663</v>
      </c>
    </row>
    <row r="719" spans="1:48" x14ac:dyDescent="0.3">
      <c r="A719" t="s">
        <v>2203</v>
      </c>
      <c r="B719" t="s">
        <v>2204</v>
      </c>
      <c r="C719" t="s">
        <v>10475</v>
      </c>
      <c r="D719" t="s">
        <v>352</v>
      </c>
      <c r="E719">
        <v>2415.669743808</v>
      </c>
      <c r="F719">
        <v>209.76</v>
      </c>
      <c r="G719">
        <v>-30.402351835771999</v>
      </c>
      <c r="H719">
        <f>(Table2[[#This Row],[1Y Return vs Nifty]]-AVERAGE(Table2[1Y Return vs Nifty]))/_xlfn.STDEV.P(Table2[1Y Return vs Nifty])</f>
        <v>-0.94841244664416102</v>
      </c>
      <c r="I719">
        <v>-14.4100224726789</v>
      </c>
      <c r="J719">
        <f>(Table2[[#This Row],[1M Return vs Nifty]]-AVERAGE(Table2[1M Return vs Nifty]))/_xlfn.STDEV.P(Table2[1M Return vs Nifty])</f>
        <v>-1.2606546030942163</v>
      </c>
      <c r="K719">
        <v>-57.829849371904501</v>
      </c>
      <c r="L719">
        <f>(Table2[[#This Row],[6M Return vs Nifty]]-AVERAGE(Table2[6M Return vs Nifty]))/_xlfn.STDEV.P(Table2[6M Return vs Nifty])</f>
        <v>-2.1863511776438962</v>
      </c>
      <c r="M719">
        <v>-1.86723528323514</v>
      </c>
      <c r="N719">
        <f>(Table2[[#This Row],[1W Return vs Nifty]]-AVERAGE(Table2[1W Return vs Nifty]))/_xlfn.STDEV.P(Table2[1W Return vs Nifty])</f>
        <v>0.18492752089337697</v>
      </c>
      <c r="O719">
        <v>219</v>
      </c>
      <c r="P719">
        <v>228.93714428345001</v>
      </c>
      <c r="Q719">
        <v>265.08081723440102</v>
      </c>
      <c r="R719">
        <v>29.724448722714801</v>
      </c>
      <c r="S719" s="2">
        <f>(Table2[[#This Row],[Close Price]]-Table2[[#This Row],[20D EMA]])/Table2[[#This Row],[20D EMA]]</f>
        <v>-4.2191780821917851E-2</v>
      </c>
      <c r="T719" s="2">
        <f>(Table2[[#This Row],[Close Price]]-Table2[[#This Row],[50D EMA]])/Table2[[#This Row],[50D EMA]]</f>
        <v>-8.3765980149147629E-2</v>
      </c>
      <c r="U719" s="2">
        <f>(Table2[[#This Row],[Close Price]]-Table2[[#This Row],[200D EMA]])/Table2[[#This Row],[200D EMA]]</f>
        <v>-0.20869415528277518</v>
      </c>
      <c r="V719">
        <v>0.73551103087704495</v>
      </c>
      <c r="W719">
        <v>208</v>
      </c>
      <c r="X719">
        <v>212.46</v>
      </c>
      <c r="Y719">
        <v>208</v>
      </c>
      <c r="Z719">
        <v>212.46</v>
      </c>
      <c r="AA719">
        <v>208</v>
      </c>
      <c r="AB719">
        <v>235.2</v>
      </c>
      <c r="AC719" s="2">
        <f>(Table2[[#This Row],[Close Price]]/Table2[[#This Row],[Day Low]])-1</f>
        <v>8.4615384615385203E-3</v>
      </c>
      <c r="AD719" s="2">
        <f>(Table2[[#This Row],[Day High]]/Table2[[#This Row],[Close Price]])-1</f>
        <v>1.2871853546910783E-2</v>
      </c>
      <c r="AE719" s="2">
        <f>(Table2[[#This Row],[Close Price]]/Table2[[#This Row],[Current Week Low]])-1</f>
        <v>8.4615384615385203E-3</v>
      </c>
      <c r="AF719" s="2">
        <f>(Table2[[#This Row],[Current Week High]]/Table2[[#This Row],[Close Price]])-1</f>
        <v>1.2871853546910783E-2</v>
      </c>
      <c r="AG719" s="2">
        <f>(Table2[[#This Row],[Close Price]]/Table2[[#This Row],[Current Month Low]])-1</f>
        <v>8.4615384615385203E-3</v>
      </c>
      <c r="AH719" s="2">
        <f>(Table2[[#This Row],[Current Month High]]/Table2[[#This Row],[Close Price]])-1</f>
        <v>0.12128146453089239</v>
      </c>
      <c r="AI719">
        <v>105.83047292143399</v>
      </c>
      <c r="AJ719">
        <v>9.5352480417754499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-0.14000000000000001</v>
      </c>
      <c r="AM719" t="s">
        <v>10506</v>
      </c>
      <c r="AN719">
        <v>-7.93</v>
      </c>
      <c r="AO719" t="s">
        <v>10506</v>
      </c>
      <c r="AP719">
        <v>-5.8878480465365E-2</v>
      </c>
      <c r="AQ719">
        <f>(Table2[[#This Row],[Sharpe Ratio]]-AVERAGE(Table2[Sharpe Ratio]))/_xlfn.STDEV.P(Table2[Sharpe Ratio])</f>
        <v>-1.2172393952403855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665</v>
      </c>
      <c r="AT719">
        <f>_xlfn.RANK.AVG(Table2[[#This Row],[6M Return vs Nifty Z-Score]],Table2[6M Return vs Nifty Z-Score])</f>
        <v>730</v>
      </c>
      <c r="AU719">
        <f>_xlfn.RANK.AVG(Table2[[#This Row],[Sharpe Ratio Z-Score]],Table2[Sharpe Ratio Z-Score])</f>
        <v>643</v>
      </c>
      <c r="AV719">
        <f>(Table2[[#This Row],[Rank 1Y]]+Table2[[#This Row],[Rank 6M]]+Table2[[#This Row],[Rank Sharpe]])/3</f>
        <v>679.33333333333337</v>
      </c>
    </row>
    <row r="720" spans="1:48" x14ac:dyDescent="0.3">
      <c r="A720" t="s">
        <v>580</v>
      </c>
      <c r="B720" t="s">
        <v>581</v>
      </c>
      <c r="C720" t="s">
        <v>10461</v>
      </c>
      <c r="D720" t="s">
        <v>24</v>
      </c>
      <c r="E720">
        <v>31887.543525186</v>
      </c>
      <c r="F720">
        <v>197.94</v>
      </c>
      <c r="G720">
        <v>-33.600651908911502</v>
      </c>
      <c r="H720">
        <f>(Table2[[#This Row],[1Y Return vs Nifty]]-AVERAGE(Table2[1Y Return vs Nifty]))/_xlfn.STDEV.P(Table2[1Y Return vs Nifty])</f>
        <v>-0.99203251660220637</v>
      </c>
      <c r="I720">
        <v>-11.2288707676196</v>
      </c>
      <c r="J720">
        <f>(Table2[[#This Row],[1M Return vs Nifty]]-AVERAGE(Table2[1M Return vs Nifty]))/_xlfn.STDEV.P(Table2[1M Return vs Nifty])</f>
        <v>-0.9174241565605008</v>
      </c>
      <c r="K720">
        <v>-25.132505855226601</v>
      </c>
      <c r="L720">
        <f>(Table2[[#This Row],[6M Return vs Nifty]]-AVERAGE(Table2[6M Return vs Nifty]))/_xlfn.STDEV.P(Table2[6M Return vs Nifty])</f>
        <v>-1.1066756588770965</v>
      </c>
      <c r="M720">
        <v>-0.17105672197232899</v>
      </c>
      <c r="N720">
        <f>(Table2[[#This Row],[1W Return vs Nifty]]-AVERAGE(Table2[1W Return vs Nifty]))/_xlfn.STDEV.P(Table2[1W Return vs Nifty])</f>
        <v>0.61225890537153749</v>
      </c>
      <c r="O720">
        <v>198.34</v>
      </c>
      <c r="P720">
        <v>196.49279364326799</v>
      </c>
      <c r="Q720">
        <v>206.62540404783601</v>
      </c>
      <c r="R720">
        <v>49.890833884436198</v>
      </c>
      <c r="S720" s="2">
        <f>(Table2[[#This Row],[Close Price]]-Table2[[#This Row],[20D EMA]])/Table2[[#This Row],[20D EMA]]</f>
        <v>-2.0167389331451329E-3</v>
      </c>
      <c r="T720" s="2">
        <f>(Table2[[#This Row],[Close Price]]-Table2[[#This Row],[50D EMA]])/Table2[[#This Row],[50D EMA]]</f>
        <v>7.3651879537089231E-3</v>
      </c>
      <c r="U720" s="2">
        <f>(Table2[[#This Row],[Close Price]]-Table2[[#This Row],[200D EMA]])/Table2[[#This Row],[200D EMA]]</f>
        <v>-4.2034541143959485E-2</v>
      </c>
      <c r="V720">
        <v>0.90969058211886999</v>
      </c>
      <c r="W720">
        <v>190.4</v>
      </c>
      <c r="X720">
        <v>199</v>
      </c>
      <c r="Y720">
        <v>190.4</v>
      </c>
      <c r="Z720">
        <v>199</v>
      </c>
      <c r="AA720">
        <v>190.05</v>
      </c>
      <c r="AB720">
        <v>214.6</v>
      </c>
      <c r="AC720" s="2">
        <f>(Table2[[#This Row],[Close Price]]/Table2[[#This Row],[Day Low]])-1</f>
        <v>3.9600840336134313E-2</v>
      </c>
      <c r="AD720" s="2">
        <f>(Table2[[#This Row],[Day High]]/Table2[[#This Row],[Close Price]])-1</f>
        <v>5.3551581287258898E-3</v>
      </c>
      <c r="AE720" s="2">
        <f>(Table2[[#This Row],[Close Price]]/Table2[[#This Row],[Current Week Low]])-1</f>
        <v>3.9600840336134313E-2</v>
      </c>
      <c r="AF720" s="2">
        <f>(Table2[[#This Row],[Current Week High]]/Table2[[#This Row],[Close Price]])-1</f>
        <v>5.3551581287258898E-3</v>
      </c>
      <c r="AG720" s="2">
        <f>(Table2[[#This Row],[Close Price]]/Table2[[#This Row],[Current Month Low]])-1</f>
        <v>4.1515390686661435E-2</v>
      </c>
      <c r="AH720" s="2">
        <f>(Table2[[#This Row],[Current Month High]]/Table2[[#This Row],[Close Price]])-1</f>
        <v>8.416691926846509E-2</v>
      </c>
      <c r="AI720">
        <v>32.9190663837526</v>
      </c>
      <c r="AJ720">
        <v>17.020396098137699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-0.02</v>
      </c>
      <c r="AM720" t="s">
        <v>10506</v>
      </c>
      <c r="AN720">
        <v>-6.25</v>
      </c>
      <c r="AO720" t="s">
        <v>10506</v>
      </c>
      <c r="AP720">
        <v>-9.8478295705736005E-2</v>
      </c>
      <c r="AQ720">
        <f>(Table2[[#This Row],[Sharpe Ratio]]-AVERAGE(Table2[Sharpe Ratio]))/_xlfn.STDEV.P(Table2[Sharpe Ratio])</f>
        <v>-1.6680397679206116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679</v>
      </c>
      <c r="AT720">
        <f>_xlfn.RANK.AVG(Table2[[#This Row],[6M Return vs Nifty Z-Score]],Table2[6M Return vs Nifty Z-Score])</f>
        <v>658</v>
      </c>
      <c r="AU720">
        <f>_xlfn.RANK.AVG(Table2[[#This Row],[Sharpe Ratio Z-Score]],Table2[Sharpe Ratio Z-Score])</f>
        <v>706</v>
      </c>
      <c r="AV720">
        <f>(Table2[[#This Row],[Rank 1Y]]+Table2[[#This Row],[Rank 6M]]+Table2[[#This Row],[Rank Sharpe]])/3</f>
        <v>681</v>
      </c>
    </row>
    <row r="721" spans="1:48" x14ac:dyDescent="0.3">
      <c r="A721" t="s">
        <v>1113</v>
      </c>
      <c r="B721" t="s">
        <v>1114</v>
      </c>
      <c r="C721" t="s">
        <v>10473</v>
      </c>
      <c r="D721" t="s">
        <v>1115</v>
      </c>
      <c r="E721">
        <v>10688.753027235</v>
      </c>
      <c r="F721">
        <v>983.35</v>
      </c>
      <c r="G721">
        <v>-42.468870138780296</v>
      </c>
      <c r="H721">
        <f>(Table2[[#This Row],[1Y Return vs Nifty]]-AVERAGE(Table2[1Y Return vs Nifty]))/_xlfn.STDEV.P(Table2[1Y Return vs Nifty])</f>
        <v>-1.1129818617993155</v>
      </c>
      <c r="I721">
        <v>0.69707743953147205</v>
      </c>
      <c r="J721">
        <f>(Table2[[#This Row],[1M Return vs Nifty]]-AVERAGE(Table2[1M Return vs Nifty]))/_xlfn.STDEV.P(Table2[1M Return vs Nifty])</f>
        <v>0.36932633759806743</v>
      </c>
      <c r="K721">
        <v>-25.751292412357898</v>
      </c>
      <c r="L721">
        <f>(Table2[[#This Row],[6M Return vs Nifty]]-AVERAGE(Table2[6M Return vs Nifty]))/_xlfn.STDEV.P(Table2[6M Return vs Nifty])</f>
        <v>-1.1271081657789459</v>
      </c>
      <c r="M721">
        <v>-4.1101093718125101</v>
      </c>
      <c r="N721">
        <f>(Table2[[#This Row],[1W Return vs Nifty]]-AVERAGE(Table2[1W Return vs Nifty]))/_xlfn.STDEV.P(Table2[1W Return vs Nifty])</f>
        <v>-0.38013709634149151</v>
      </c>
      <c r="O721">
        <v>992.47</v>
      </c>
      <c r="P721">
        <v>966.77026444571902</v>
      </c>
      <c r="Q721">
        <v>1027.75468297156</v>
      </c>
      <c r="R721">
        <v>39.142011530330201</v>
      </c>
      <c r="S721" s="2">
        <f>(Table2[[#This Row],[Close Price]]-Table2[[#This Row],[20D EMA]])/Table2[[#This Row],[20D EMA]]</f>
        <v>-9.1891946356061176E-3</v>
      </c>
      <c r="T721" s="2">
        <f>(Table2[[#This Row],[Close Price]]-Table2[[#This Row],[50D EMA]])/Table2[[#This Row],[50D EMA]]</f>
        <v>1.7149612647412885E-2</v>
      </c>
      <c r="U721" s="2">
        <f>(Table2[[#This Row],[Close Price]]-Table2[[#This Row],[200D EMA]])/Table2[[#This Row],[200D EMA]]</f>
        <v>-4.3205527259843904E-2</v>
      </c>
      <c r="V721">
        <v>1.09743589801762</v>
      </c>
      <c r="W721">
        <v>977.5</v>
      </c>
      <c r="X721">
        <v>1003.85</v>
      </c>
      <c r="Y721">
        <v>977.5</v>
      </c>
      <c r="Z721">
        <v>1003.85</v>
      </c>
      <c r="AA721">
        <v>918.55</v>
      </c>
      <c r="AB721">
        <v>1067</v>
      </c>
      <c r="AC721" s="2">
        <f>(Table2[[#This Row],[Close Price]]/Table2[[#This Row],[Day Low]])-1</f>
        <v>5.9846547314579279E-3</v>
      </c>
      <c r="AD721" s="2">
        <f>(Table2[[#This Row],[Day High]]/Table2[[#This Row],[Close Price]])-1</f>
        <v>2.0847104286368046E-2</v>
      </c>
      <c r="AE721" s="2">
        <f>(Table2[[#This Row],[Close Price]]/Table2[[#This Row],[Current Week Low]])-1</f>
        <v>5.9846547314579279E-3</v>
      </c>
      <c r="AF721" s="2">
        <f>(Table2[[#This Row],[Current Week High]]/Table2[[#This Row],[Close Price]])-1</f>
        <v>2.0847104286368046E-2</v>
      </c>
      <c r="AG721" s="2">
        <f>(Table2[[#This Row],[Close Price]]/Table2[[#This Row],[Current Month Low]])-1</f>
        <v>7.05459691905721E-2</v>
      </c>
      <c r="AH721" s="2">
        <f>(Table2[[#This Row],[Current Month High]]/Table2[[#This Row],[Close Price]])-1</f>
        <v>8.5066354807545652E-2</v>
      </c>
      <c r="AI721">
        <v>31.896069558143001</v>
      </c>
      <c r="AJ721">
        <v>15.1463700234192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-0.03</v>
      </c>
      <c r="AM721" t="s">
        <v>10506</v>
      </c>
      <c r="AN721">
        <v>1.49</v>
      </c>
      <c r="AO721" t="s">
        <v>10507</v>
      </c>
      <c r="AP721">
        <v>-7.7914818681624004E-2</v>
      </c>
      <c r="AQ721">
        <f>(Table2[[#This Row],[Sharpe Ratio]]-AVERAGE(Table2[Sharpe Ratio]))/_xlfn.STDEV.P(Table2[Sharpe Ratio])</f>
        <v>-1.4339471831496504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703</v>
      </c>
      <c r="AT721">
        <f>_xlfn.RANK.AVG(Table2[[#This Row],[6M Return vs Nifty Z-Score]],Table2[6M Return vs Nifty Z-Score])</f>
        <v>665</v>
      </c>
      <c r="AU721">
        <f>_xlfn.RANK.AVG(Table2[[#This Row],[Sharpe Ratio Z-Score]],Table2[Sharpe Ratio Z-Score])</f>
        <v>679</v>
      </c>
      <c r="AV721">
        <f>(Table2[[#This Row],[Rank 1Y]]+Table2[[#This Row],[Rank 6M]]+Table2[[#This Row],[Rank Sharpe]])/3</f>
        <v>682.33333333333337</v>
      </c>
    </row>
    <row r="722" spans="1:48" x14ac:dyDescent="0.3">
      <c r="A722" t="s">
        <v>1605</v>
      </c>
      <c r="B722" t="s">
        <v>1606</v>
      </c>
      <c r="C722" t="s">
        <v>10471</v>
      </c>
      <c r="D722" t="s">
        <v>527</v>
      </c>
      <c r="E722">
        <v>5299.2552558400002</v>
      </c>
      <c r="F722">
        <v>106.4</v>
      </c>
      <c r="G722">
        <v>-29.255955361306899</v>
      </c>
      <c r="H722">
        <f>(Table2[[#This Row],[1Y Return vs Nifty]]-AVERAGE(Table2[1Y Return vs Nifty]))/_xlfn.STDEV.P(Table2[1Y Return vs Nifty])</f>
        <v>-0.93277729882429494</v>
      </c>
      <c r="I722">
        <v>-1.8734772753525499</v>
      </c>
      <c r="J722">
        <f>(Table2[[#This Row],[1M Return vs Nifty]]-AVERAGE(Table2[1M Return vs Nifty]))/_xlfn.STDEV.P(Table2[1M Return vs Nifty])</f>
        <v>9.1976269311228639E-2</v>
      </c>
      <c r="K722">
        <v>-27.288483008778201</v>
      </c>
      <c r="L722">
        <f>(Table2[[#This Row],[6M Return vs Nifty]]-AVERAGE(Table2[6M Return vs Nifty]))/_xlfn.STDEV.P(Table2[6M Return vs Nifty])</f>
        <v>-1.1778666334748609</v>
      </c>
      <c r="M722">
        <v>-5.698797296895</v>
      </c>
      <c r="N722">
        <f>(Table2[[#This Row],[1W Return vs Nifty]]-AVERAGE(Table2[1W Return vs Nifty]))/_xlfn.STDEV.P(Table2[1W Return vs Nifty])</f>
        <v>-0.7803875334321454</v>
      </c>
      <c r="O722">
        <v>109.69</v>
      </c>
      <c r="P722">
        <v>107.490456423808</v>
      </c>
      <c r="Q722">
        <v>108.820274961105</v>
      </c>
      <c r="R722">
        <v>35.4949002424881</v>
      </c>
      <c r="S722" s="2">
        <f>(Table2[[#This Row],[Close Price]]-Table2[[#This Row],[20D EMA]])/Table2[[#This Row],[20D EMA]]</f>
        <v>-2.9993618379068211E-2</v>
      </c>
      <c r="T722" s="2">
        <f>(Table2[[#This Row],[Close Price]]-Table2[[#This Row],[50D EMA]])/Table2[[#This Row],[50D EMA]]</f>
        <v>-1.0144681305553264E-2</v>
      </c>
      <c r="U722" s="2">
        <f>(Table2[[#This Row],[Close Price]]-Table2[[#This Row],[200D EMA]])/Table2[[#This Row],[200D EMA]]</f>
        <v>-2.2241029642408629E-2</v>
      </c>
      <c r="V722">
        <v>1.7539069762122701</v>
      </c>
      <c r="W722">
        <v>105.75</v>
      </c>
      <c r="X722">
        <v>108.9</v>
      </c>
      <c r="Y722">
        <v>105.75</v>
      </c>
      <c r="Z722">
        <v>108.9</v>
      </c>
      <c r="AA722">
        <v>99.46</v>
      </c>
      <c r="AB722">
        <v>118.9</v>
      </c>
      <c r="AC722" s="2">
        <f>(Table2[[#This Row],[Close Price]]/Table2[[#This Row],[Day Low]])-1</f>
        <v>6.1465721040190324E-3</v>
      </c>
      <c r="AD722" s="2">
        <f>(Table2[[#This Row],[Day High]]/Table2[[#This Row],[Close Price]])-1</f>
        <v>2.3496240601503793E-2</v>
      </c>
      <c r="AE722" s="2">
        <f>(Table2[[#This Row],[Close Price]]/Table2[[#This Row],[Current Week Low]])-1</f>
        <v>6.1465721040190324E-3</v>
      </c>
      <c r="AF722" s="2">
        <f>(Table2[[#This Row],[Current Week High]]/Table2[[#This Row],[Close Price]])-1</f>
        <v>2.3496240601503793E-2</v>
      </c>
      <c r="AG722" s="2">
        <f>(Table2[[#This Row],[Close Price]]/Table2[[#This Row],[Current Month Low]])-1</f>
        <v>6.9776794691333244E-2</v>
      </c>
      <c r="AH722" s="2">
        <f>(Table2[[#This Row],[Current Month High]]/Table2[[#This Row],[Close Price]])-1</f>
        <v>0.11748120300751874</v>
      </c>
      <c r="AI722">
        <v>29.417293233082599</v>
      </c>
      <c r="AJ722">
        <v>16.2841530054644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-0.03</v>
      </c>
      <c r="AM722" t="s">
        <v>10506</v>
      </c>
      <c r="AN722">
        <v>-0.85</v>
      </c>
      <c r="AO722" t="s">
        <v>10506</v>
      </c>
      <c r="AP722">
        <v>-0.119229861293252</v>
      </c>
      <c r="AQ722">
        <f>(Table2[[#This Row],[Sharpe Ratio]]-AVERAGE(Table2[Sharpe Ratio]))/_xlfn.STDEV.P(Table2[Sharpe Ratio])</f>
        <v>-1.904273534259334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658</v>
      </c>
      <c r="AT722">
        <f>_xlfn.RANK.AVG(Table2[[#This Row],[6M Return vs Nifty Z-Score]],Table2[6M Return vs Nifty Z-Score])</f>
        <v>674</v>
      </c>
      <c r="AU722">
        <f>_xlfn.RANK.AVG(Table2[[#This Row],[Sharpe Ratio Z-Score]],Table2[Sharpe Ratio Z-Score])</f>
        <v>719</v>
      </c>
      <c r="AV722">
        <f>(Table2[[#This Row],[Rank 1Y]]+Table2[[#This Row],[Rank 6M]]+Table2[[#This Row],[Rank Sharpe]])/3</f>
        <v>683.66666666666663</v>
      </c>
    </row>
    <row r="723" spans="1:48" x14ac:dyDescent="0.3">
      <c r="A723" t="s">
        <v>2360</v>
      </c>
      <c r="B723" t="s">
        <v>2361</v>
      </c>
      <c r="C723" t="s">
        <v>10471</v>
      </c>
      <c r="D723" t="s">
        <v>527</v>
      </c>
      <c r="E723">
        <v>2060.8563848949998</v>
      </c>
      <c r="F723">
        <v>527.45000000000005</v>
      </c>
      <c r="G723">
        <v>-46.316693051423698</v>
      </c>
      <c r="H723">
        <f>(Table2[[#This Row],[1Y Return vs Nifty]]-AVERAGE(Table2[1Y Return vs Nifty]))/_xlfn.STDEV.P(Table2[1Y Return vs Nifty])</f>
        <v>-1.1654604600538307</v>
      </c>
      <c r="I723">
        <v>-8.8453448895484392</v>
      </c>
      <c r="J723">
        <f>(Table2[[#This Row],[1M Return vs Nifty]]-AVERAGE(Table2[1M Return vs Nifty]))/_xlfn.STDEV.P(Table2[1M Return vs Nifty])</f>
        <v>-0.66025356951998726</v>
      </c>
      <c r="K723">
        <v>-26.736833043843301</v>
      </c>
      <c r="L723">
        <f>(Table2[[#This Row],[6M Return vs Nifty]]-AVERAGE(Table2[6M Return vs Nifty]))/_xlfn.STDEV.P(Table2[6M Return vs Nifty])</f>
        <v>-1.1596509958110559</v>
      </c>
      <c r="M723">
        <v>-3.8917659111192702</v>
      </c>
      <c r="N723">
        <f>(Table2[[#This Row],[1W Return vs Nifty]]-AVERAGE(Table2[1W Return vs Nifty]))/_xlfn.STDEV.P(Table2[1W Return vs Nifty])</f>
        <v>-0.32512813945411689</v>
      </c>
      <c r="O723">
        <v>554.55999999999995</v>
      </c>
      <c r="P723">
        <v>552.26890502520303</v>
      </c>
      <c r="Q723">
        <v>597.46890428763697</v>
      </c>
      <c r="R723">
        <v>26.827160736860399</v>
      </c>
      <c r="S723" s="2">
        <f>(Table2[[#This Row],[Close Price]]-Table2[[#This Row],[20D EMA]])/Table2[[#This Row],[20D EMA]]</f>
        <v>-4.8885603000576858E-2</v>
      </c>
      <c r="T723" s="2">
        <f>(Table2[[#This Row],[Close Price]]-Table2[[#This Row],[50D EMA]])/Table2[[#This Row],[50D EMA]]</f>
        <v>-4.4939892141981741E-2</v>
      </c>
      <c r="U723" s="2">
        <f>(Table2[[#This Row],[Close Price]]-Table2[[#This Row],[200D EMA]])/Table2[[#This Row],[200D EMA]]</f>
        <v>-0.11719254974636809</v>
      </c>
      <c r="V723">
        <v>1.1256676336421101</v>
      </c>
      <c r="W723">
        <v>522</v>
      </c>
      <c r="X723">
        <v>534.95000000000005</v>
      </c>
      <c r="Y723">
        <v>522</v>
      </c>
      <c r="Z723">
        <v>534.95000000000005</v>
      </c>
      <c r="AA723">
        <v>522</v>
      </c>
      <c r="AB723">
        <v>599.20000000000005</v>
      </c>
      <c r="AC723" s="2">
        <f>(Table2[[#This Row],[Close Price]]/Table2[[#This Row],[Day Low]])-1</f>
        <v>1.0440613026819978E-2</v>
      </c>
      <c r="AD723" s="2">
        <f>(Table2[[#This Row],[Day High]]/Table2[[#This Row],[Close Price]])-1</f>
        <v>1.4219357285050638E-2</v>
      </c>
      <c r="AE723" s="2">
        <f>(Table2[[#This Row],[Close Price]]/Table2[[#This Row],[Current Week Low]])-1</f>
        <v>1.0440613026819978E-2</v>
      </c>
      <c r="AF723" s="2">
        <f>(Table2[[#This Row],[Current Week High]]/Table2[[#This Row],[Close Price]])-1</f>
        <v>1.4219357285050638E-2</v>
      </c>
      <c r="AG723" s="2">
        <f>(Table2[[#This Row],[Close Price]]/Table2[[#This Row],[Current Month Low]])-1</f>
        <v>1.0440613026819978E-2</v>
      </c>
      <c r="AH723" s="2">
        <f>(Table2[[#This Row],[Current Month High]]/Table2[[#This Row],[Close Price]])-1</f>
        <v>0.13603185136031848</v>
      </c>
      <c r="AI723">
        <v>50.099535500995302</v>
      </c>
      <c r="AJ723">
        <v>14.4019086866934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-0.12</v>
      </c>
      <c r="AM723" t="s">
        <v>10506</v>
      </c>
      <c r="AN723">
        <v>-10.57</v>
      </c>
      <c r="AO723" t="s">
        <v>10506</v>
      </c>
      <c r="AP723">
        <v>-8.0241749391969E-2</v>
      </c>
      <c r="AQ723">
        <f>(Table2[[#This Row],[Sharpe Ratio]]-AVERAGE(Table2[Sharpe Ratio]))/_xlfn.STDEV.P(Table2[Sharpe Ratio])</f>
        <v>-1.460436731776513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711</v>
      </c>
      <c r="AT723">
        <f>_xlfn.RANK.AVG(Table2[[#This Row],[6M Return vs Nifty Z-Score]],Table2[6M Return vs Nifty Z-Score])</f>
        <v>670</v>
      </c>
      <c r="AU723">
        <f>_xlfn.RANK.AVG(Table2[[#This Row],[Sharpe Ratio Z-Score]],Table2[Sharpe Ratio Z-Score])</f>
        <v>682</v>
      </c>
      <c r="AV723">
        <f>(Table2[[#This Row],[Rank 1Y]]+Table2[[#This Row],[Rank 6M]]+Table2[[#This Row],[Rank Sharpe]])/3</f>
        <v>687.66666666666663</v>
      </c>
    </row>
    <row r="724" spans="1:48" x14ac:dyDescent="0.3">
      <c r="A724" t="s">
        <v>1327</v>
      </c>
      <c r="B724" t="s">
        <v>1328</v>
      </c>
      <c r="C724" t="s">
        <v>10471</v>
      </c>
      <c r="D724" t="s">
        <v>143</v>
      </c>
      <c r="E724">
        <v>8008.2048752000001</v>
      </c>
      <c r="F724">
        <v>670.4</v>
      </c>
      <c r="G724">
        <v>-51.362150744471101</v>
      </c>
      <c r="H724">
        <f>(Table2[[#This Row],[1Y Return vs Nifty]]-AVERAGE(Table2[1Y Return vs Nifty]))/_xlfn.STDEV.P(Table2[1Y Return vs Nifty])</f>
        <v>-1.2342730206354426</v>
      </c>
      <c r="I724">
        <v>-6.58037511711884</v>
      </c>
      <c r="J724">
        <f>(Table2[[#This Row],[1M Return vs Nifty]]-AVERAGE(Table2[1M Return vs Nifty]))/_xlfn.STDEV.P(Table2[1M Return vs Nifty])</f>
        <v>-0.41587459660272813</v>
      </c>
      <c r="K724">
        <v>-21.831760303833398</v>
      </c>
      <c r="L724">
        <f>(Table2[[#This Row],[6M Return vs Nifty]]-AVERAGE(Table2[6M Return vs Nifty]))/_xlfn.STDEV.P(Table2[6M Return vs Nifty])</f>
        <v>-0.9976841084259136</v>
      </c>
      <c r="M724">
        <v>-0.59207193859864105</v>
      </c>
      <c r="N724">
        <f>(Table2[[#This Row],[1W Return vs Nifty]]-AVERAGE(Table2[1W Return vs Nifty]))/_xlfn.STDEV.P(Table2[1W Return vs Nifty])</f>
        <v>0.50618928539393993</v>
      </c>
      <c r="O724">
        <v>678.82</v>
      </c>
      <c r="P724">
        <v>686.53309748235802</v>
      </c>
      <c r="Q724">
        <v>715.14346700084104</v>
      </c>
      <c r="R724">
        <v>37.829088430627898</v>
      </c>
      <c r="S724" s="2">
        <f>(Table2[[#This Row],[Close Price]]-Table2[[#This Row],[20D EMA]])/Table2[[#This Row],[20D EMA]]</f>
        <v>-1.240387731651995E-2</v>
      </c>
      <c r="T724" s="2">
        <f>(Table2[[#This Row],[Close Price]]-Table2[[#This Row],[50D EMA]])/Table2[[#This Row],[50D EMA]]</f>
        <v>-2.3499373215247813E-2</v>
      </c>
      <c r="U724" s="2">
        <f>(Table2[[#This Row],[Close Price]]-Table2[[#This Row],[200D EMA]])/Table2[[#This Row],[200D EMA]]</f>
        <v>-6.256572151667078E-2</v>
      </c>
      <c r="V724">
        <v>0.56443501103946903</v>
      </c>
      <c r="W724">
        <v>664.55</v>
      </c>
      <c r="X724">
        <v>675</v>
      </c>
      <c r="Y724">
        <v>664.55</v>
      </c>
      <c r="Z724">
        <v>675</v>
      </c>
      <c r="AA724">
        <v>654.6</v>
      </c>
      <c r="AB724">
        <v>697</v>
      </c>
      <c r="AC724" s="2">
        <f>(Table2[[#This Row],[Close Price]]/Table2[[#This Row],[Day Low]])-1</f>
        <v>8.8029493642314272E-3</v>
      </c>
      <c r="AD724" s="2">
        <f>(Table2[[#This Row],[Day High]]/Table2[[#This Row],[Close Price]])-1</f>
        <v>6.8615751789975477E-3</v>
      </c>
      <c r="AE724" s="2">
        <f>(Table2[[#This Row],[Close Price]]/Table2[[#This Row],[Current Week Low]])-1</f>
        <v>8.8029493642314272E-3</v>
      </c>
      <c r="AF724" s="2">
        <f>(Table2[[#This Row],[Current Week High]]/Table2[[#This Row],[Close Price]])-1</f>
        <v>6.8615751789975477E-3</v>
      </c>
      <c r="AG724" s="2">
        <f>(Table2[[#This Row],[Close Price]]/Table2[[#This Row],[Current Month Low]])-1</f>
        <v>2.4136877482431984E-2</v>
      </c>
      <c r="AH724" s="2">
        <f>(Table2[[#This Row],[Current Month High]]/Table2[[#This Row],[Close Price]])-1</f>
        <v>3.9677804295942698E-2</v>
      </c>
      <c r="AI724">
        <v>45.8830548926014</v>
      </c>
      <c r="AJ724">
        <v>11.994654193117199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10506</v>
      </c>
      <c r="AN724">
        <v>-2.84</v>
      </c>
      <c r="AO724" t="s">
        <v>10506</v>
      </c>
      <c r="AP724">
        <v>-0.105864708530504</v>
      </c>
      <c r="AQ724">
        <f>(Table2[[#This Row],[Sharpe Ratio]]-AVERAGE(Table2[Sharpe Ratio]))/_xlfn.STDEV.P(Table2[Sharpe Ratio])</f>
        <v>-1.7521259595849803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718</v>
      </c>
      <c r="AT724">
        <f>_xlfn.RANK.AVG(Table2[[#This Row],[6M Return vs Nifty Z-Score]],Table2[6M Return vs Nifty Z-Score])</f>
        <v>636</v>
      </c>
      <c r="AU724">
        <f>_xlfn.RANK.AVG(Table2[[#This Row],[Sharpe Ratio Z-Score]],Table2[Sharpe Ratio Z-Score])</f>
        <v>712</v>
      </c>
      <c r="AV724">
        <f>(Table2[[#This Row],[Rank 1Y]]+Table2[[#This Row],[Rank 6M]]+Table2[[#This Row],[Rank Sharpe]])/3</f>
        <v>688.66666666666663</v>
      </c>
    </row>
    <row r="725" spans="1:48" x14ac:dyDescent="0.3">
      <c r="A725" t="s">
        <v>2461</v>
      </c>
      <c r="B725" t="s">
        <v>2462</v>
      </c>
      <c r="C725" t="s">
        <v>10475</v>
      </c>
      <c r="D725" t="s">
        <v>549</v>
      </c>
      <c r="E725">
        <v>1868.24153887799</v>
      </c>
      <c r="F725">
        <v>111.54</v>
      </c>
      <c r="G725">
        <v>-53.1521196077219</v>
      </c>
      <c r="H725">
        <f>(Table2[[#This Row],[1Y Return vs Nifty]]-AVERAGE(Table2[1Y Return vs Nifty]))/_xlfn.STDEV.P(Table2[1Y Return vs Nifty])</f>
        <v>-1.2586855414284275</v>
      </c>
      <c r="I725">
        <v>0.19714109761898899</v>
      </c>
      <c r="J725">
        <f>(Table2[[#This Row],[1M Return vs Nifty]]-AVERAGE(Table2[1M Return vs Nifty]))/_xlfn.STDEV.P(Table2[1M Return vs Nifty])</f>
        <v>0.31538569289377627</v>
      </c>
      <c r="K725">
        <v>-26.0316888325967</v>
      </c>
      <c r="L725">
        <f>(Table2[[#This Row],[6M Return vs Nifty]]-AVERAGE(Table2[6M Return vs Nifty]))/_xlfn.STDEV.P(Table2[6M Return vs Nifty])</f>
        <v>-1.1363669347773284</v>
      </c>
      <c r="M725">
        <v>5.7163439264836997</v>
      </c>
      <c r="N725">
        <f>(Table2[[#This Row],[1W Return vs Nifty]]-AVERAGE(Table2[1W Return vs Nifty]))/_xlfn.STDEV.P(Table2[1W Return vs Nifty])</f>
        <v>2.0955172883859179</v>
      </c>
      <c r="O725">
        <v>108.39</v>
      </c>
      <c r="P725">
        <v>105.946902573877</v>
      </c>
      <c r="Q725">
        <v>118.32418724637</v>
      </c>
      <c r="R725">
        <v>54.091439786310097</v>
      </c>
      <c r="S725" s="2">
        <f>(Table2[[#This Row],[Close Price]]-Table2[[#This Row],[20D EMA]])/Table2[[#This Row],[20D EMA]]</f>
        <v>2.9061721561029666E-2</v>
      </c>
      <c r="T725" s="2">
        <f>(Table2[[#This Row],[Close Price]]-Table2[[#This Row],[50D EMA]])/Table2[[#This Row],[50D EMA]]</f>
        <v>5.2791514336371755E-2</v>
      </c>
      <c r="U725" s="2">
        <f>(Table2[[#This Row],[Close Price]]-Table2[[#This Row],[200D EMA]])/Table2[[#This Row],[200D EMA]]</f>
        <v>-5.733559134654545E-2</v>
      </c>
      <c r="V725">
        <v>2.7535247673533498</v>
      </c>
      <c r="W725">
        <v>108.8</v>
      </c>
      <c r="X725">
        <v>114.79</v>
      </c>
      <c r="Y725">
        <v>108.8</v>
      </c>
      <c r="Z725">
        <v>114.79</v>
      </c>
      <c r="AA725">
        <v>101.05</v>
      </c>
      <c r="AB725">
        <v>124.14</v>
      </c>
      <c r="AC725" s="2">
        <f>(Table2[[#This Row],[Close Price]]/Table2[[#This Row],[Day Low]])-1</f>
        <v>2.5183823529411953E-2</v>
      </c>
      <c r="AD725" s="2">
        <f>(Table2[[#This Row],[Day High]]/Table2[[#This Row],[Close Price]])-1</f>
        <v>2.9137529137529095E-2</v>
      </c>
      <c r="AE725" s="2">
        <f>(Table2[[#This Row],[Close Price]]/Table2[[#This Row],[Current Week Low]])-1</f>
        <v>2.5183823529411953E-2</v>
      </c>
      <c r="AF725" s="2">
        <f>(Table2[[#This Row],[Current Week High]]/Table2[[#This Row],[Close Price]])-1</f>
        <v>2.9137529137529095E-2</v>
      </c>
      <c r="AG725" s="2">
        <f>(Table2[[#This Row],[Close Price]]/Table2[[#This Row],[Current Month Low]])-1</f>
        <v>0.10380999505195465</v>
      </c>
      <c r="AH725" s="2">
        <f>(Table2[[#This Row],[Current Month High]]/Table2[[#This Row],[Close Price]])-1</f>
        <v>0.11296395911780532</v>
      </c>
      <c r="AI725">
        <v>67.0701093778016</v>
      </c>
      <c r="AJ725">
        <v>39.512195121951201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0.02</v>
      </c>
      <c r="AM725" t="s">
        <v>10507</v>
      </c>
      <c r="AN725">
        <v>8.2899999999999991</v>
      </c>
      <c r="AO725" t="s">
        <v>10507</v>
      </c>
      <c r="AP725">
        <v>-8.2892107215970998E-2</v>
      </c>
      <c r="AQ725">
        <f>(Table2[[#This Row],[Sharpe Ratio]]-AVERAGE(Table2[Sharpe Ratio]))/_xlfn.STDEV.P(Table2[Sharpe Ratio])</f>
        <v>-1.4906081426162787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721</v>
      </c>
      <c r="AT725">
        <f>_xlfn.RANK.AVG(Table2[[#This Row],[6M Return vs Nifty Z-Score]],Table2[6M Return vs Nifty Z-Score])</f>
        <v>666</v>
      </c>
      <c r="AU725">
        <f>_xlfn.RANK.AVG(Table2[[#This Row],[Sharpe Ratio Z-Score]],Table2[Sharpe Ratio Z-Score])</f>
        <v>689</v>
      </c>
      <c r="AV725">
        <f>(Table2[[#This Row],[Rank 1Y]]+Table2[[#This Row],[Rank 6M]]+Table2[[#This Row],[Rank Sharpe]])/3</f>
        <v>692</v>
      </c>
    </row>
    <row r="726" spans="1:48" x14ac:dyDescent="0.3">
      <c r="A726" t="s">
        <v>1134</v>
      </c>
      <c r="B726" t="s">
        <v>1135</v>
      </c>
      <c r="C726" t="s">
        <v>10475</v>
      </c>
      <c r="D726" t="s">
        <v>549</v>
      </c>
      <c r="E726">
        <v>10327.957153679999</v>
      </c>
      <c r="F726">
        <v>2019.9</v>
      </c>
      <c r="G726">
        <v>-40.022464343430002</v>
      </c>
      <c r="H726">
        <f>(Table2[[#This Row],[1Y Return vs Nifty]]-AVERAGE(Table2[1Y Return vs Nifty]))/_xlfn.STDEV.P(Table2[1Y Return vs Nifty])</f>
        <v>-1.0796165147403709</v>
      </c>
      <c r="I726">
        <v>-8.7081383999753097</v>
      </c>
      <c r="J726">
        <f>(Table2[[#This Row],[1M Return vs Nifty]]-AVERAGE(Table2[1M Return vs Nifty]))/_xlfn.STDEV.P(Table2[1M Return vs Nifty])</f>
        <v>-0.64544967173397105</v>
      </c>
      <c r="K726">
        <v>-25.423396997831102</v>
      </c>
      <c r="L726">
        <f>(Table2[[#This Row],[6M Return vs Nifty]]-AVERAGE(Table2[6M Return vs Nifty]))/_xlfn.STDEV.P(Table2[6M Return vs Nifty])</f>
        <v>-1.1162809665723834</v>
      </c>
      <c r="M726">
        <v>-2.92524265367868</v>
      </c>
      <c r="N726">
        <f>(Table2[[#This Row],[1W Return vs Nifty]]-AVERAGE(Table2[1W Return vs Nifty]))/_xlfn.STDEV.P(Table2[1W Return vs Nifty])</f>
        <v>-8.1624459378753872E-2</v>
      </c>
      <c r="O726">
        <v>2061.8200000000002</v>
      </c>
      <c r="P726">
        <v>2051.7645496967498</v>
      </c>
      <c r="Q726">
        <v>2163.7271666787001</v>
      </c>
      <c r="R726">
        <v>35.590597513463699</v>
      </c>
      <c r="S726" s="2">
        <f>(Table2[[#This Row],[Close Price]]-Table2[[#This Row],[20D EMA]])/Table2[[#This Row],[20D EMA]]</f>
        <v>-2.0331551735845065E-2</v>
      </c>
      <c r="T726" s="2">
        <f>(Table2[[#This Row],[Close Price]]-Table2[[#This Row],[50D EMA]])/Table2[[#This Row],[50D EMA]]</f>
        <v>-1.5530314967893984E-2</v>
      </c>
      <c r="U726" s="2">
        <f>(Table2[[#This Row],[Close Price]]-Table2[[#This Row],[200D EMA]])/Table2[[#This Row],[200D EMA]]</f>
        <v>-6.6471951220852532E-2</v>
      </c>
      <c r="V726">
        <v>0.70668112092166202</v>
      </c>
      <c r="W726">
        <v>1980</v>
      </c>
      <c r="X726">
        <v>2032.35</v>
      </c>
      <c r="Y726">
        <v>1980</v>
      </c>
      <c r="Z726">
        <v>2032.35</v>
      </c>
      <c r="AA726">
        <v>1980</v>
      </c>
      <c r="AB726">
        <v>2204</v>
      </c>
      <c r="AC726" s="2">
        <f>(Table2[[#This Row],[Close Price]]/Table2[[#This Row],[Day Low]])-1</f>
        <v>2.0151515151515254E-2</v>
      </c>
      <c r="AD726" s="2">
        <f>(Table2[[#This Row],[Day High]]/Table2[[#This Row],[Close Price]])-1</f>
        <v>6.163671468884413E-3</v>
      </c>
      <c r="AE726" s="2">
        <f>(Table2[[#This Row],[Close Price]]/Table2[[#This Row],[Current Week Low]])-1</f>
        <v>2.0151515151515254E-2</v>
      </c>
      <c r="AF726" s="2">
        <f>(Table2[[#This Row],[Current Week High]]/Table2[[#This Row],[Close Price]])-1</f>
        <v>6.163671468884413E-3</v>
      </c>
      <c r="AG726" s="2">
        <f>(Table2[[#This Row],[Close Price]]/Table2[[#This Row],[Current Month Low]])-1</f>
        <v>2.0151515151515254E-2</v>
      </c>
      <c r="AH726" s="2">
        <f>(Table2[[#This Row],[Current Month High]]/Table2[[#This Row],[Close Price]])-1</f>
        <v>9.1143125897321653E-2</v>
      </c>
      <c r="AI726">
        <v>35.402742710035099</v>
      </c>
      <c r="AJ726">
        <v>11.7201327433628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-0.04</v>
      </c>
      <c r="AM726" t="s">
        <v>10506</v>
      </c>
      <c r="AN726">
        <v>-4.57</v>
      </c>
      <c r="AO726" t="s">
        <v>10506</v>
      </c>
      <c r="AP726">
        <v>-0.18724482566356701</v>
      </c>
      <c r="AQ726">
        <f>(Table2[[#This Row],[Sharpe Ratio]]-AVERAGE(Table2[Sharpe Ratio]))/_xlfn.STDEV.P(Table2[Sharpe Ratio])</f>
        <v>-2.6785491489271527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697</v>
      </c>
      <c r="AT726">
        <f>_xlfn.RANK.AVG(Table2[[#This Row],[6M Return vs Nifty Z-Score]],Table2[6M Return vs Nifty Z-Score])</f>
        <v>662</v>
      </c>
      <c r="AU726">
        <f>_xlfn.RANK.AVG(Table2[[#This Row],[Sharpe Ratio Z-Score]],Table2[Sharpe Ratio Z-Score])</f>
        <v>731</v>
      </c>
      <c r="AV726">
        <f>(Table2[[#This Row],[Rank 1Y]]+Table2[[#This Row],[Rank 6M]]+Table2[[#This Row],[Rank Sharpe]])/3</f>
        <v>696.66666666666663</v>
      </c>
    </row>
    <row r="727" spans="1:48" x14ac:dyDescent="0.3">
      <c r="A727" t="s">
        <v>832</v>
      </c>
      <c r="B727" t="s">
        <v>833</v>
      </c>
      <c r="C727" t="s">
        <v>10470</v>
      </c>
      <c r="D727" t="s">
        <v>80</v>
      </c>
      <c r="E727">
        <v>18434.350025700001</v>
      </c>
      <c r="F727">
        <v>780.15</v>
      </c>
      <c r="G727">
        <v>-35.686539916069101</v>
      </c>
      <c r="H727">
        <f>(Table2[[#This Row],[1Y Return vs Nifty]]-AVERAGE(Table2[1Y Return vs Nifty]))/_xlfn.STDEV.P(Table2[1Y Return vs Nifty])</f>
        <v>-1.0204809356736375</v>
      </c>
      <c r="I727">
        <v>-11.7331263859899</v>
      </c>
      <c r="J727">
        <f>(Table2[[#This Row],[1M Return vs Nifty]]-AVERAGE(Table2[1M Return vs Nifty]))/_xlfn.STDEV.P(Table2[1M Return vs Nifty])</f>
        <v>-0.97183082971133272</v>
      </c>
      <c r="K727">
        <v>-30.679752845170501</v>
      </c>
      <c r="L727">
        <f>(Table2[[#This Row],[6M Return vs Nifty]]-AVERAGE(Table2[6M Return vs Nifty]))/_xlfn.STDEV.P(Table2[6M Return vs Nifty])</f>
        <v>-1.2898473213866313</v>
      </c>
      <c r="M727">
        <v>-2.08790339114422</v>
      </c>
      <c r="N727">
        <f>(Table2[[#This Row],[1W Return vs Nifty]]-AVERAGE(Table2[1W Return vs Nifty]))/_xlfn.STDEV.P(Table2[1W Return vs Nifty])</f>
        <v>0.12933289765232045</v>
      </c>
      <c r="O727">
        <v>806.26</v>
      </c>
      <c r="P727">
        <v>812.54538165115798</v>
      </c>
      <c r="Q727">
        <v>850.84026042113999</v>
      </c>
      <c r="R727">
        <v>28.399956615039599</v>
      </c>
      <c r="S727" s="2">
        <f>(Table2[[#This Row],[Close Price]]-Table2[[#This Row],[20D EMA]])/Table2[[#This Row],[20D EMA]]</f>
        <v>-3.2384094460843914E-2</v>
      </c>
      <c r="T727" s="2">
        <f>(Table2[[#This Row],[Close Price]]-Table2[[#This Row],[50D EMA]])/Table2[[#This Row],[50D EMA]]</f>
        <v>-3.9869012097918724E-2</v>
      </c>
      <c r="U727" s="2">
        <f>(Table2[[#This Row],[Close Price]]-Table2[[#This Row],[200D EMA]])/Table2[[#This Row],[200D EMA]]</f>
        <v>-8.308288136970679E-2</v>
      </c>
      <c r="V727">
        <v>0.96968239340043205</v>
      </c>
      <c r="W727">
        <v>765</v>
      </c>
      <c r="X727">
        <v>784.8</v>
      </c>
      <c r="Y727">
        <v>765</v>
      </c>
      <c r="Z727">
        <v>784.8</v>
      </c>
      <c r="AA727">
        <v>765</v>
      </c>
      <c r="AB727">
        <v>869.65</v>
      </c>
      <c r="AC727" s="2">
        <f>(Table2[[#This Row],[Close Price]]/Table2[[#This Row],[Day Low]])-1</f>
        <v>1.9803921568627425E-2</v>
      </c>
      <c r="AD727" s="2">
        <f>(Table2[[#This Row],[Day High]]/Table2[[#This Row],[Close Price]])-1</f>
        <v>5.9603922322630787E-3</v>
      </c>
      <c r="AE727" s="2">
        <f>(Table2[[#This Row],[Close Price]]/Table2[[#This Row],[Current Week Low]])-1</f>
        <v>1.9803921568627425E-2</v>
      </c>
      <c r="AF727" s="2">
        <f>(Table2[[#This Row],[Current Week High]]/Table2[[#This Row],[Close Price]])-1</f>
        <v>5.9603922322630787E-3</v>
      </c>
      <c r="AG727" s="2">
        <f>(Table2[[#This Row],[Close Price]]/Table2[[#This Row],[Current Month Low]])-1</f>
        <v>1.9803921568627425E-2</v>
      </c>
      <c r="AH727" s="2">
        <f>(Table2[[#This Row],[Current Month High]]/Table2[[#This Row],[Close Price]])-1</f>
        <v>0.11472152791129919</v>
      </c>
      <c r="AI727">
        <v>35.640581939370598</v>
      </c>
      <c r="AJ727">
        <v>11.45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-0.05</v>
      </c>
      <c r="AM727" t="s">
        <v>10506</v>
      </c>
      <c r="AN727">
        <v>-7.14</v>
      </c>
      <c r="AO727" t="s">
        <v>10506</v>
      </c>
      <c r="AP727">
        <v>-0.12342246259114401</v>
      </c>
      <c r="AQ727">
        <f>(Table2[[#This Row],[Sharpe Ratio]]-AVERAGE(Table2[Sharpe Ratio]))/_xlfn.STDEV.P(Table2[Sharpe Ratio])</f>
        <v>-1.9520016919822134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685</v>
      </c>
      <c r="AT727">
        <f>_xlfn.RANK.AVG(Table2[[#This Row],[6M Return vs Nifty Z-Score]],Table2[6M Return vs Nifty Z-Score])</f>
        <v>695</v>
      </c>
      <c r="AU727">
        <f>_xlfn.RANK.AVG(Table2[[#This Row],[Sharpe Ratio Z-Score]],Table2[Sharpe Ratio Z-Score])</f>
        <v>720</v>
      </c>
      <c r="AV727">
        <f>(Table2[[#This Row],[Rank 1Y]]+Table2[[#This Row],[Rank 6M]]+Table2[[#This Row],[Rank Sharpe]])/3</f>
        <v>700</v>
      </c>
    </row>
    <row r="728" spans="1:48" x14ac:dyDescent="0.3">
      <c r="A728" t="s">
        <v>2042</v>
      </c>
      <c r="B728" t="s">
        <v>2043</v>
      </c>
      <c r="C728" t="s">
        <v>10469</v>
      </c>
      <c r="D728" t="s">
        <v>268</v>
      </c>
      <c r="E728">
        <v>2896.8456437999998</v>
      </c>
      <c r="F728">
        <v>424.35</v>
      </c>
      <c r="G728">
        <v>-59.618403880242298</v>
      </c>
      <c r="H728">
        <f>(Table2[[#This Row],[1Y Return vs Nifty]]-AVERAGE(Table2[1Y Return vs Nifty]))/_xlfn.STDEV.P(Table2[1Y Return vs Nifty])</f>
        <v>-1.3468760694857504</v>
      </c>
      <c r="I728">
        <v>-14.435632534221799</v>
      </c>
      <c r="J728">
        <f>(Table2[[#This Row],[1M Return vs Nifty]]-AVERAGE(Table2[1M Return vs Nifty]))/_xlfn.STDEV.P(Table2[1M Return vs Nifty])</f>
        <v>-1.2634178013551309</v>
      </c>
      <c r="K728">
        <v>-35.316502180026497</v>
      </c>
      <c r="L728">
        <f>(Table2[[#This Row],[6M Return vs Nifty]]-AVERAGE(Table2[6M Return vs Nifty]))/_xlfn.STDEV.P(Table2[6M Return vs Nifty])</f>
        <v>-1.4429540941416952</v>
      </c>
      <c r="M728">
        <v>-5.9648706063575503</v>
      </c>
      <c r="N728">
        <f>(Table2[[#This Row],[1W Return vs Nifty]]-AVERAGE(Table2[1W Return vs Nifty]))/_xlfn.STDEV.P(Table2[1W Return vs Nifty])</f>
        <v>-0.84742144029904187</v>
      </c>
      <c r="O728">
        <v>459.48</v>
      </c>
      <c r="P728">
        <v>457.73341718606798</v>
      </c>
      <c r="Q728">
        <v>494.44747228829499</v>
      </c>
      <c r="R728">
        <v>16.733639428603801</v>
      </c>
      <c r="S728" s="2">
        <f>(Table2[[#This Row],[Close Price]]-Table2[[#This Row],[20D EMA]])/Table2[[#This Row],[20D EMA]]</f>
        <v>-7.6455993732044911E-2</v>
      </c>
      <c r="T728" s="2">
        <f>(Table2[[#This Row],[Close Price]]-Table2[[#This Row],[50D EMA]])/Table2[[#This Row],[50D EMA]]</f>
        <v>-7.2932007873258792E-2</v>
      </c>
      <c r="U728" s="2">
        <f>(Table2[[#This Row],[Close Price]]-Table2[[#This Row],[200D EMA]])/Table2[[#This Row],[200D EMA]]</f>
        <v>-0.14176930051615996</v>
      </c>
      <c r="V728">
        <v>0.960587172691306</v>
      </c>
      <c r="W728">
        <v>422.3</v>
      </c>
      <c r="X728">
        <v>431.95</v>
      </c>
      <c r="Y728">
        <v>422.3</v>
      </c>
      <c r="Z728">
        <v>431.95</v>
      </c>
      <c r="AA728">
        <v>422.3</v>
      </c>
      <c r="AB728">
        <v>519.9</v>
      </c>
      <c r="AC728" s="2">
        <f>(Table2[[#This Row],[Close Price]]/Table2[[#This Row],[Day Low]])-1</f>
        <v>4.8543689320388328E-3</v>
      </c>
      <c r="AD728" s="2">
        <f>(Table2[[#This Row],[Day High]]/Table2[[#This Row],[Close Price]])-1</f>
        <v>1.7909744314834386E-2</v>
      </c>
      <c r="AE728" s="2">
        <f>(Table2[[#This Row],[Close Price]]/Table2[[#This Row],[Current Week Low]])-1</f>
        <v>4.8543689320388328E-3</v>
      </c>
      <c r="AF728" s="2">
        <f>(Table2[[#This Row],[Current Week High]]/Table2[[#This Row],[Close Price]])-1</f>
        <v>1.7909744314834386E-2</v>
      </c>
      <c r="AG728" s="2">
        <f>(Table2[[#This Row],[Close Price]]/Table2[[#This Row],[Current Month Low]])-1</f>
        <v>4.8543689320388328E-3</v>
      </c>
      <c r="AH728" s="2">
        <f>(Table2[[#This Row],[Current Month High]]/Table2[[#This Row],[Close Price]])-1</f>
        <v>0.22516790385295149</v>
      </c>
      <c r="AI728">
        <v>57.134440909626399</v>
      </c>
      <c r="AJ728">
        <v>6.0875000000000004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-0.11</v>
      </c>
      <c r="AM728" t="s">
        <v>10506</v>
      </c>
      <c r="AN728">
        <v>-15.47</v>
      </c>
      <c r="AO728" t="s">
        <v>10506</v>
      </c>
      <c r="AP728">
        <v>-8.0785811429337995E-2</v>
      </c>
      <c r="AQ728">
        <f>(Table2[[#This Row],[Sharpe Ratio]]-AVERAGE(Table2[Sharpe Ratio]))/_xlfn.STDEV.P(Table2[Sharpe Ratio])</f>
        <v>-1.4666302800978464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727</v>
      </c>
      <c r="AT728">
        <f>_xlfn.RANK.AVG(Table2[[#This Row],[6M Return vs Nifty Z-Score]],Table2[6M Return vs Nifty Z-Score])</f>
        <v>710</v>
      </c>
      <c r="AU728">
        <f>_xlfn.RANK.AVG(Table2[[#This Row],[Sharpe Ratio Z-Score]],Table2[Sharpe Ratio Z-Score])</f>
        <v>683</v>
      </c>
      <c r="AV728">
        <f>(Table2[[#This Row],[Rank 1Y]]+Table2[[#This Row],[Rank 6M]]+Table2[[#This Row],[Rank Sharpe]])/3</f>
        <v>706.66666666666663</v>
      </c>
    </row>
    <row r="729" spans="1:48" x14ac:dyDescent="0.3">
      <c r="A729" t="s">
        <v>1622</v>
      </c>
      <c r="B729" t="s">
        <v>1623</v>
      </c>
      <c r="C729" t="s">
        <v>10473</v>
      </c>
      <c r="D729" t="s">
        <v>472</v>
      </c>
      <c r="E729">
        <v>5146.2048803199996</v>
      </c>
      <c r="F729">
        <v>310.39999999999998</v>
      </c>
      <c r="G729">
        <v>-33.421704612239701</v>
      </c>
      <c r="H729">
        <f>(Table2[[#This Row],[1Y Return vs Nifty]]-AVERAGE(Table2[1Y Return vs Nifty]))/_xlfn.STDEV.P(Table2[1Y Return vs Nifty])</f>
        <v>-0.98959194085223767</v>
      </c>
      <c r="I729">
        <v>-9.1911649065030296</v>
      </c>
      <c r="J729">
        <f>(Table2[[#This Row],[1M Return vs Nifty]]-AVERAGE(Table2[1M Return vs Nifty]))/_xlfn.STDEV.P(Table2[1M Return vs Nifty])</f>
        <v>-0.69756582930654421</v>
      </c>
      <c r="K729">
        <v>-48.400148862508999</v>
      </c>
      <c r="L729">
        <f>(Table2[[#This Row],[6M Return vs Nifty]]-AVERAGE(Table2[6M Return vs Nifty]))/_xlfn.STDEV.P(Table2[6M Return vs Nifty])</f>
        <v>-1.87497980326591</v>
      </c>
      <c r="M729">
        <v>-3.3437163509975401</v>
      </c>
      <c r="N729">
        <f>(Table2[[#This Row],[1W Return vs Nifty]]-AVERAGE(Table2[1W Return vs Nifty]))/_xlfn.STDEV.P(Table2[1W Return vs Nifty])</f>
        <v>-0.18705377473917553</v>
      </c>
      <c r="O729">
        <v>323.08999999999997</v>
      </c>
      <c r="P729">
        <v>338.30664684409197</v>
      </c>
      <c r="Q729">
        <v>376.03960224003799</v>
      </c>
      <c r="R729">
        <v>33.009419307056802</v>
      </c>
      <c r="S729" s="2">
        <f>(Table2[[#This Row],[Close Price]]-Table2[[#This Row],[20D EMA]])/Table2[[#This Row],[20D EMA]]</f>
        <v>-3.9276981645980993E-2</v>
      </c>
      <c r="T729" s="2">
        <f>(Table2[[#This Row],[Close Price]]-Table2[[#This Row],[50D EMA]])/Table2[[#This Row],[50D EMA]]</f>
        <v>-8.2489206477083271E-2</v>
      </c>
      <c r="U729" s="2">
        <f>(Table2[[#This Row],[Close Price]]-Table2[[#This Row],[200D EMA]])/Table2[[#This Row],[200D EMA]]</f>
        <v>-0.17455502518625199</v>
      </c>
      <c r="V729">
        <v>0.78147612227671603</v>
      </c>
      <c r="W729">
        <v>305.45</v>
      </c>
      <c r="X729">
        <v>312.95</v>
      </c>
      <c r="Y729">
        <v>305.45</v>
      </c>
      <c r="Z729">
        <v>312.95</v>
      </c>
      <c r="AA729">
        <v>305.45</v>
      </c>
      <c r="AB729">
        <v>345.5</v>
      </c>
      <c r="AC729" s="2">
        <f>(Table2[[#This Row],[Close Price]]/Table2[[#This Row],[Day Low]])-1</f>
        <v>1.6205598297593715E-2</v>
      </c>
      <c r="AD729" s="2">
        <f>(Table2[[#This Row],[Day High]]/Table2[[#This Row],[Close Price]])-1</f>
        <v>8.2152061855671477E-3</v>
      </c>
      <c r="AE729" s="2">
        <f>(Table2[[#This Row],[Close Price]]/Table2[[#This Row],[Current Week Low]])-1</f>
        <v>1.6205598297593715E-2</v>
      </c>
      <c r="AF729" s="2">
        <f>(Table2[[#This Row],[Current Week High]]/Table2[[#This Row],[Close Price]])-1</f>
        <v>8.2152061855671477E-3</v>
      </c>
      <c r="AG729" s="2">
        <f>(Table2[[#This Row],[Close Price]]/Table2[[#This Row],[Current Month Low]])-1</f>
        <v>1.6205598297593715E-2</v>
      </c>
      <c r="AH729" s="2">
        <f>(Table2[[#This Row],[Current Month High]]/Table2[[#This Row],[Close Price]])-1</f>
        <v>0.11307989690721665</v>
      </c>
      <c r="AI729">
        <v>74.742268041237097</v>
      </c>
      <c r="AJ729">
        <v>18.180087569008101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-0.31</v>
      </c>
      <c r="AM729" t="s">
        <v>10506</v>
      </c>
      <c r="AN729">
        <v>-3.42</v>
      </c>
      <c r="AO729" t="s">
        <v>10506</v>
      </c>
      <c r="AP729">
        <v>-0.13566418404647901</v>
      </c>
      <c r="AQ729">
        <f>(Table2[[#This Row],[Sharpe Ratio]]-AVERAGE(Table2[Sharpe Ratio]))/_xlfn.STDEV.P(Table2[Sharpe Ratio])</f>
        <v>-2.091360235975785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677</v>
      </c>
      <c r="AT729">
        <f>_xlfn.RANK.AVG(Table2[[#This Row],[6M Return vs Nifty Z-Score]],Table2[6M Return vs Nifty Z-Score])</f>
        <v>727</v>
      </c>
      <c r="AU729">
        <f>_xlfn.RANK.AVG(Table2[[#This Row],[Sharpe Ratio Z-Score]],Table2[Sharpe Ratio Z-Score])</f>
        <v>724</v>
      </c>
      <c r="AV729">
        <f>(Table2[[#This Row],[Rank 1Y]]+Table2[[#This Row],[Rank 6M]]+Table2[[#This Row],[Rank Sharpe]])/3</f>
        <v>709.33333333333337</v>
      </c>
    </row>
    <row r="730" spans="1:48" x14ac:dyDescent="0.3">
      <c r="A730" t="s">
        <v>1244</v>
      </c>
      <c r="B730" t="s">
        <v>1245</v>
      </c>
      <c r="C730" t="s">
        <v>10473</v>
      </c>
      <c r="D730" t="s">
        <v>95</v>
      </c>
      <c r="E730">
        <v>8788.4126796349992</v>
      </c>
      <c r="F730">
        <v>297.64999999999998</v>
      </c>
      <c r="G730">
        <v>-66.372029123728794</v>
      </c>
      <c r="H730">
        <f>(Table2[[#This Row],[1Y Return vs Nifty]]-AVERAGE(Table2[1Y Return vs Nifty]))/_xlfn.STDEV.P(Table2[1Y Return vs Nifty])</f>
        <v>-1.4389855022639335</v>
      </c>
      <c r="I730">
        <v>0.73637880958272095</v>
      </c>
      <c r="J730">
        <f>(Table2[[#This Row],[1M Return vs Nifty]]-AVERAGE(Table2[1M Return vs Nifty]))/_xlfn.STDEV.P(Table2[1M Return vs Nifty])</f>
        <v>0.37356675994907429</v>
      </c>
      <c r="K730">
        <v>-29.960534791635901</v>
      </c>
      <c r="L730">
        <f>(Table2[[#This Row],[6M Return vs Nifty]]-AVERAGE(Table2[6M Return vs Nifty]))/_xlfn.STDEV.P(Table2[6M Return vs Nifty])</f>
        <v>-1.2660985381051904</v>
      </c>
      <c r="M730">
        <v>-3.3044669882888198</v>
      </c>
      <c r="N730">
        <f>(Table2[[#This Row],[1W Return vs Nifty]]-AVERAGE(Table2[1W Return vs Nifty]))/_xlfn.STDEV.P(Table2[1W Return vs Nifty])</f>
        <v>-0.17716537920744818</v>
      </c>
      <c r="O730">
        <v>297.87</v>
      </c>
      <c r="P730">
        <v>296.41460812729201</v>
      </c>
      <c r="Q730">
        <v>353.83926711791599</v>
      </c>
      <c r="R730">
        <v>46.089272861222199</v>
      </c>
      <c r="S730" s="2">
        <f>(Table2[[#This Row],[Close Price]]-Table2[[#This Row],[20D EMA]])/Table2[[#This Row],[20D EMA]]</f>
        <v>-7.3857723167834049E-4</v>
      </c>
      <c r="T730" s="2">
        <f>(Table2[[#This Row],[Close Price]]-Table2[[#This Row],[50D EMA]])/Table2[[#This Row],[50D EMA]]</f>
        <v>4.1677833643658981E-3</v>
      </c>
      <c r="U730" s="2">
        <f>(Table2[[#This Row],[Close Price]]-Table2[[#This Row],[200D EMA]])/Table2[[#This Row],[200D EMA]]</f>
        <v>-0.15879884551985321</v>
      </c>
      <c r="V730">
        <v>3.4434062498665901</v>
      </c>
      <c r="W730">
        <v>293.64999999999998</v>
      </c>
      <c r="X730">
        <v>300.89999999999998</v>
      </c>
      <c r="Y730">
        <v>293.64999999999998</v>
      </c>
      <c r="Z730">
        <v>300.89999999999998</v>
      </c>
      <c r="AA730">
        <v>281.75</v>
      </c>
      <c r="AB730">
        <v>329.45</v>
      </c>
      <c r="AC730" s="2">
        <f>(Table2[[#This Row],[Close Price]]/Table2[[#This Row],[Day Low]])-1</f>
        <v>1.3621658436914652E-2</v>
      </c>
      <c r="AD730" s="2">
        <f>(Table2[[#This Row],[Day High]]/Table2[[#This Row],[Close Price]])-1</f>
        <v>1.0918864438098419E-2</v>
      </c>
      <c r="AE730" s="2">
        <f>(Table2[[#This Row],[Close Price]]/Table2[[#This Row],[Current Week Low]])-1</f>
        <v>1.3621658436914652E-2</v>
      </c>
      <c r="AF730" s="2">
        <f>(Table2[[#This Row],[Current Week High]]/Table2[[#This Row],[Close Price]])-1</f>
        <v>1.0918864438098419E-2</v>
      </c>
      <c r="AG730" s="2">
        <f>(Table2[[#This Row],[Close Price]]/Table2[[#This Row],[Current Month Low]])-1</f>
        <v>5.6433007985802863E-2</v>
      </c>
      <c r="AH730" s="2">
        <f>(Table2[[#This Row],[Current Month High]]/Table2[[#This Row],[Close Price]])-1</f>
        <v>0.10683688896354782</v>
      </c>
      <c r="AI730">
        <v>88.140433394926902</v>
      </c>
      <c r="AJ730">
        <v>14.0421455938697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-0.13</v>
      </c>
      <c r="AM730" t="s">
        <v>10506</v>
      </c>
      <c r="AN730">
        <v>3.44</v>
      </c>
      <c r="AO730" t="s">
        <v>10507</v>
      </c>
      <c r="AP730">
        <v>-0.10465082919225401</v>
      </c>
      <c r="AQ730">
        <f>(Table2[[#This Row],[Sharpe Ratio]]-AVERAGE(Table2[Sharpe Ratio]))/_xlfn.STDEV.P(Table2[Sharpe Ratio])</f>
        <v>-1.7383072774838058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690</v>
      </c>
      <c r="AU730">
        <f>_xlfn.RANK.AVG(Table2[[#This Row],[Sharpe Ratio Z-Score]],Table2[Sharpe Ratio Z-Score])</f>
        <v>709</v>
      </c>
      <c r="AV730">
        <f>(Table2[[#This Row],[Rank 1Y]]+Table2[[#This Row],[Rank 6M]]+Table2[[#This Row],[Rank Sharpe]])/3</f>
        <v>709.66666666666663</v>
      </c>
    </row>
    <row r="731" spans="1:48" x14ac:dyDescent="0.3">
      <c r="A731" t="s">
        <v>729</v>
      </c>
      <c r="B731" t="s">
        <v>730</v>
      </c>
      <c r="C731" t="s">
        <v>10473</v>
      </c>
      <c r="D731" t="s">
        <v>98</v>
      </c>
      <c r="E731">
        <v>21903.044720099999</v>
      </c>
      <c r="F731">
        <v>270.95</v>
      </c>
      <c r="G731">
        <v>-40.230457100284397</v>
      </c>
      <c r="H731">
        <f>(Table2[[#This Row],[1Y Return vs Nifty]]-AVERAGE(Table2[1Y Return vs Nifty]))/_xlfn.STDEV.P(Table2[1Y Return vs Nifty])</f>
        <v>-1.0824532274931709</v>
      </c>
      <c r="I731">
        <v>-6.61036045291221</v>
      </c>
      <c r="J731">
        <f>(Table2[[#This Row],[1M Return vs Nifty]]-AVERAGE(Table2[1M Return vs Nifty]))/_xlfn.STDEV.P(Table2[1M Return vs Nifty])</f>
        <v>-0.41910986519348836</v>
      </c>
      <c r="K731">
        <v>-33.216489942647598</v>
      </c>
      <c r="L731">
        <f>(Table2[[#This Row],[6M Return vs Nifty]]-AVERAGE(Table2[6M Return vs Nifty]))/_xlfn.STDEV.P(Table2[6M Return vs Nifty])</f>
        <v>-1.373611096884068</v>
      </c>
      <c r="M731">
        <v>-2.59934952483554</v>
      </c>
      <c r="N731">
        <f>(Table2[[#This Row],[1W Return vs Nifty]]-AVERAGE(Table2[1W Return vs Nifty]))/_xlfn.STDEV.P(Table2[1W Return vs Nifty])</f>
        <v>4.8031727682166679E-4</v>
      </c>
      <c r="O731">
        <v>274.74</v>
      </c>
      <c r="P731">
        <v>276.14781875447198</v>
      </c>
      <c r="Q731">
        <v>291.48543180108999</v>
      </c>
      <c r="R731">
        <v>39.1777981465289</v>
      </c>
      <c r="S731" s="2">
        <f>(Table2[[#This Row],[Close Price]]-Table2[[#This Row],[20D EMA]])/Table2[[#This Row],[20D EMA]]</f>
        <v>-1.3794860595472157E-2</v>
      </c>
      <c r="T731" s="2">
        <f>(Table2[[#This Row],[Close Price]]-Table2[[#This Row],[50D EMA]])/Table2[[#This Row],[50D EMA]]</f>
        <v>-1.8822595731214052E-2</v>
      </c>
      <c r="U731" s="2">
        <f>(Table2[[#This Row],[Close Price]]-Table2[[#This Row],[200D EMA]])/Table2[[#This Row],[200D EMA]]</f>
        <v>-7.0450971337405993E-2</v>
      </c>
      <c r="V731">
        <v>1.5443707871049199</v>
      </c>
      <c r="W731">
        <v>268.75</v>
      </c>
      <c r="X731">
        <v>272.10000000000002</v>
      </c>
      <c r="Y731">
        <v>268.75</v>
      </c>
      <c r="Z731">
        <v>272.10000000000002</v>
      </c>
      <c r="AA731">
        <v>265.60000000000002</v>
      </c>
      <c r="AB731">
        <v>286.60000000000002</v>
      </c>
      <c r="AC731" s="2">
        <f>(Table2[[#This Row],[Close Price]]/Table2[[#This Row],[Day Low]])-1</f>
        <v>8.1860465116279091E-3</v>
      </c>
      <c r="AD731" s="2">
        <f>(Table2[[#This Row],[Day High]]/Table2[[#This Row],[Close Price]])-1</f>
        <v>4.2443255213140407E-3</v>
      </c>
      <c r="AE731" s="2">
        <f>(Table2[[#This Row],[Close Price]]/Table2[[#This Row],[Current Week Low]])-1</f>
        <v>8.1860465116279091E-3</v>
      </c>
      <c r="AF731" s="2">
        <f>(Table2[[#This Row],[Current Week High]]/Table2[[#This Row],[Close Price]])-1</f>
        <v>4.2443255213140407E-3</v>
      </c>
      <c r="AG731" s="2">
        <f>(Table2[[#This Row],[Close Price]]/Table2[[#This Row],[Current Month Low]])-1</f>
        <v>2.0143072289156461E-2</v>
      </c>
      <c r="AH731" s="2">
        <f>(Table2[[#This Row],[Current Month High]]/Table2[[#This Row],[Close Price]])-1</f>
        <v>5.7759734268315377E-2</v>
      </c>
      <c r="AI731">
        <v>31.869348588300401</v>
      </c>
      <c r="AJ731">
        <v>7.5838792932301002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-0.09</v>
      </c>
      <c r="AM731" t="s">
        <v>10506</v>
      </c>
      <c r="AN731">
        <v>1.1000000000000001</v>
      </c>
      <c r="AO731" t="s">
        <v>10507</v>
      </c>
      <c r="AP731">
        <v>-0.14555126413288599</v>
      </c>
      <c r="AQ731">
        <f>(Table2[[#This Row],[Sharpe Ratio]]-AVERAGE(Table2[Sharpe Ratio]))/_xlfn.STDEV.P(Table2[Sharpe Ratio])</f>
        <v>-2.203913775951083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699</v>
      </c>
      <c r="AT731">
        <f>_xlfn.RANK.AVG(Table2[[#This Row],[6M Return vs Nifty Z-Score]],Table2[6M Return vs Nifty Z-Score])</f>
        <v>705</v>
      </c>
      <c r="AU731">
        <f>_xlfn.RANK.AVG(Table2[[#This Row],[Sharpe Ratio Z-Score]],Table2[Sharpe Ratio Z-Score])</f>
        <v>726</v>
      </c>
      <c r="AV731">
        <f>(Table2[[#This Row],[Rank 1Y]]+Table2[[#This Row],[Rank 6M]]+Table2[[#This Row],[Rank Sharpe]])/3</f>
        <v>710</v>
      </c>
    </row>
    <row r="732" spans="1:48" x14ac:dyDescent="0.3">
      <c r="A732" t="s">
        <v>631</v>
      </c>
      <c r="B732" t="s">
        <v>632</v>
      </c>
      <c r="C732" t="s">
        <v>10461</v>
      </c>
      <c r="D732" t="s">
        <v>633</v>
      </c>
      <c r="E732">
        <v>28788.221202050001</v>
      </c>
      <c r="F732">
        <v>452.45</v>
      </c>
      <c r="G732">
        <v>-67.713681420656997</v>
      </c>
      <c r="H732">
        <f>(Table2[[#This Row],[1Y Return vs Nifty]]-AVERAGE(Table2[1Y Return vs Nifty]))/_xlfn.STDEV.P(Table2[1Y Return vs Nifty])</f>
        <v>-1.4572836499402189</v>
      </c>
      <c r="I732">
        <v>8.1489262893075995</v>
      </c>
      <c r="J732">
        <f>(Table2[[#This Row],[1M Return vs Nifty]]-AVERAGE(Table2[1M Return vs Nifty]))/_xlfn.STDEV.P(Table2[1M Return vs Nifty])</f>
        <v>1.1733437644132203</v>
      </c>
      <c r="K732">
        <v>-53.761282382575203</v>
      </c>
      <c r="L732">
        <f>(Table2[[#This Row],[6M Return vs Nifty]]-AVERAGE(Table2[6M Return vs Nifty]))/_xlfn.STDEV.P(Table2[6M Return vs Nifty])</f>
        <v>-2.0520059464295932</v>
      </c>
      <c r="M732">
        <v>-1.2619071177257599</v>
      </c>
      <c r="N732">
        <f>(Table2[[#This Row],[1W Return vs Nifty]]-AVERAGE(Table2[1W Return vs Nifty]))/_xlfn.STDEV.P(Table2[1W Return vs Nifty])</f>
        <v>0.3374325277000681</v>
      </c>
      <c r="O732">
        <v>441.06</v>
      </c>
      <c r="P732">
        <v>418.244940222644</v>
      </c>
      <c r="Q732">
        <v>517.14471151925397</v>
      </c>
      <c r="R732">
        <v>52.473938445268999</v>
      </c>
      <c r="S732" s="2">
        <f>(Table2[[#This Row],[Close Price]]-Table2[[#This Row],[20D EMA]])/Table2[[#This Row],[20D EMA]]</f>
        <v>2.5824150909173324E-2</v>
      </c>
      <c r="T732" s="2">
        <f>(Table2[[#This Row],[Close Price]]-Table2[[#This Row],[50D EMA]])/Table2[[#This Row],[50D EMA]]</f>
        <v>8.178236360527788E-2</v>
      </c>
      <c r="U732" s="2">
        <f>(Table2[[#This Row],[Close Price]]-Table2[[#This Row],[200D EMA]])/Table2[[#This Row],[200D EMA]]</f>
        <v>-0.12509982230930214</v>
      </c>
      <c r="V732">
        <v>1.1719131862721499</v>
      </c>
      <c r="W732">
        <v>443.5</v>
      </c>
      <c r="X732">
        <v>462.3</v>
      </c>
      <c r="Y732">
        <v>443.5</v>
      </c>
      <c r="Z732">
        <v>462.3</v>
      </c>
      <c r="AA732">
        <v>403</v>
      </c>
      <c r="AB732">
        <v>491.8</v>
      </c>
      <c r="AC732" s="2">
        <f>(Table2[[#This Row],[Close Price]]/Table2[[#This Row],[Day Low]])-1</f>
        <v>2.0180383314543304E-2</v>
      </c>
      <c r="AD732" s="2">
        <f>(Table2[[#This Row],[Day High]]/Table2[[#This Row],[Close Price]])-1</f>
        <v>2.1770361365896829E-2</v>
      </c>
      <c r="AE732" s="2">
        <f>(Table2[[#This Row],[Close Price]]/Table2[[#This Row],[Current Week Low]])-1</f>
        <v>2.0180383314543304E-2</v>
      </c>
      <c r="AF732" s="2">
        <f>(Table2[[#This Row],[Current Week High]]/Table2[[#This Row],[Close Price]])-1</f>
        <v>2.1770361365896829E-2</v>
      </c>
      <c r="AG732" s="2">
        <f>(Table2[[#This Row],[Close Price]]/Table2[[#This Row],[Current Month Low]])-1</f>
        <v>0.1227047146401985</v>
      </c>
      <c r="AH732" s="2">
        <f>(Table2[[#This Row],[Current Month High]]/Table2[[#This Row],[Close Price]])-1</f>
        <v>8.6970936015029254E-2</v>
      </c>
      <c r="AI732">
        <v>120.643164990606</v>
      </c>
      <c r="AJ732">
        <v>45.951612903225801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0.01</v>
      </c>
      <c r="AM732" t="s">
        <v>10507</v>
      </c>
      <c r="AN732">
        <v>8.36</v>
      </c>
      <c r="AO732" t="s">
        <v>10507</v>
      </c>
      <c r="AP732">
        <v>-9.3853782603609007E-2</v>
      </c>
      <c r="AQ732">
        <f>(Table2[[#This Row],[Sharpe Ratio]]-AVERAGE(Table2[Sharpe Ratio]))/_xlfn.STDEV.P(Table2[Sharpe Ratio])</f>
        <v>-1.6153947690172301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729</v>
      </c>
      <c r="AU732">
        <f>_xlfn.RANK.AVG(Table2[[#This Row],[Sharpe Ratio Z-Score]],Table2[Sharpe Ratio Z-Score])</f>
        <v>701</v>
      </c>
      <c r="AV732">
        <f>(Table2[[#This Row],[Rank 1Y]]+Table2[[#This Row],[Rank 6M]]+Table2[[#This Row],[Rank Sharpe]])/3</f>
        <v>720.33333333333337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FE5-C6BD-47B7-9335-921C071CAF82}">
  <dimension ref="A1:Q5151"/>
  <sheetViews>
    <sheetView topLeftCell="G951" workbookViewId="0">
      <selection sqref="A1:Q1187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10458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2030656.86336546</v>
      </c>
      <c r="F2">
        <v>3001.35</v>
      </c>
      <c r="G2">
        <v>-3.4667562193882602</v>
      </c>
      <c r="H2">
        <v>3.4728686206793098</v>
      </c>
      <c r="I2">
        <v>-0.66335479544868403</v>
      </c>
      <c r="J2">
        <v>-2.66699422651525</v>
      </c>
      <c r="K2">
        <v>3020.9609991274001</v>
      </c>
      <c r="L2">
        <v>2797.7686200254402</v>
      </c>
      <c r="M2">
        <v>28.623921588179801</v>
      </c>
      <c r="N2">
        <v>0.86277540330750502</v>
      </c>
      <c r="O2">
        <v>7.20509104236426</v>
      </c>
      <c r="P2">
        <v>35.177678692068604</v>
      </c>
      <c r="Q2">
        <v>3.8384735712320997E-2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1551200.75202973</v>
      </c>
      <c r="F3">
        <v>4287.3500000000004</v>
      </c>
      <c r="G3">
        <v>2.1646481071693402</v>
      </c>
      <c r="H3">
        <v>8.7824741236844392</v>
      </c>
      <c r="I3">
        <v>-2.4954609172115898</v>
      </c>
      <c r="J3">
        <v>2.4139884736834798</v>
      </c>
      <c r="K3">
        <v>3968.17383331274</v>
      </c>
      <c r="L3">
        <v>3816.0502578758901</v>
      </c>
      <c r="M3">
        <v>75.778128864688696</v>
      </c>
      <c r="N3">
        <v>1.62999611018639</v>
      </c>
      <c r="O3">
        <v>1.6653643859260301</v>
      </c>
      <c r="P3">
        <v>29.488070069465401</v>
      </c>
      <c r="Q3">
        <v>-1.3563019806953E-2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1249670.15026353</v>
      </c>
      <c r="F4">
        <v>1642.55</v>
      </c>
      <c r="G4">
        <v>-26.2648562124668</v>
      </c>
      <c r="H4">
        <v>-6.9838299552170797</v>
      </c>
      <c r="I4">
        <v>1.4598073271262899</v>
      </c>
      <c r="J4">
        <v>-0.84417195005412604</v>
      </c>
      <c r="K4">
        <v>1602.1835320048399</v>
      </c>
      <c r="L4">
        <v>1554.5400516856901</v>
      </c>
      <c r="M4">
        <v>52.709432628740402</v>
      </c>
      <c r="N4">
        <v>0.98194306466746795</v>
      </c>
      <c r="O4">
        <v>9.2204194697269592</v>
      </c>
      <c r="P4">
        <v>20.461295882072498</v>
      </c>
      <c r="Q4">
        <v>-8.9001031314424994E-2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875365.28919150005</v>
      </c>
      <c r="F5">
        <v>1465.4</v>
      </c>
      <c r="G5">
        <v>40.865758413580501</v>
      </c>
      <c r="H5">
        <v>-0.39854120515286701</v>
      </c>
      <c r="I5">
        <v>12.928685152036101</v>
      </c>
      <c r="J5">
        <v>2.3106117963141299</v>
      </c>
      <c r="K5">
        <v>1396.9279821319201</v>
      </c>
      <c r="L5">
        <v>1202.68908402016</v>
      </c>
      <c r="M5">
        <v>60.434330814949199</v>
      </c>
      <c r="N5">
        <v>0.55804301924681499</v>
      </c>
      <c r="O5">
        <v>4.8348573768254299</v>
      </c>
      <c r="P5">
        <v>73.000413198748603</v>
      </c>
      <c r="Q5">
        <v>0.15342842363317999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873559.41931497504</v>
      </c>
      <c r="F6">
        <v>1241.1500000000001</v>
      </c>
      <c r="G6">
        <v>0.98703402862301404</v>
      </c>
      <c r="H6">
        <v>3.9121072115898601</v>
      </c>
      <c r="I6">
        <v>6.9941599653585804</v>
      </c>
      <c r="J6">
        <v>1.6664687463801</v>
      </c>
      <c r="K6">
        <v>1176.83130455744</v>
      </c>
      <c r="L6">
        <v>1076.20497547433</v>
      </c>
      <c r="M6">
        <v>60.5075441390075</v>
      </c>
      <c r="N6">
        <v>0.71023064113607703</v>
      </c>
      <c r="O6">
        <v>1.3414978044555299</v>
      </c>
      <c r="P6">
        <v>38.058954393770797</v>
      </c>
      <c r="Q6">
        <v>7.0641604475462999E-2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782510.01821312006</v>
      </c>
      <c r="F7">
        <v>876.8</v>
      </c>
      <c r="G7">
        <v>17.828525859652601</v>
      </c>
      <c r="H7">
        <v>3.3666588550369498</v>
      </c>
      <c r="I7">
        <v>31.284585731137899</v>
      </c>
      <c r="J7">
        <v>3.7277984050934698</v>
      </c>
      <c r="K7">
        <v>838.14202617593605</v>
      </c>
      <c r="L7">
        <v>739.708754252532</v>
      </c>
      <c r="M7">
        <v>58.168841687765102</v>
      </c>
      <c r="N7">
        <v>0.67945815895864803</v>
      </c>
      <c r="O7">
        <v>4.0145985401459798</v>
      </c>
      <c r="P7">
        <v>61.413843888070602</v>
      </c>
      <c r="Q7">
        <v>8.5879569398276998E-2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750014.586769855</v>
      </c>
      <c r="F8">
        <v>1810.85</v>
      </c>
      <c r="G8">
        <v>11.3529261513899</v>
      </c>
      <c r="H8">
        <v>13.6170169632518</v>
      </c>
      <c r="I8">
        <v>-3.3439658551605098</v>
      </c>
      <c r="J8">
        <v>4.4533593366227402</v>
      </c>
      <c r="K8">
        <v>1583.4285541608399</v>
      </c>
      <c r="L8">
        <v>1523.96418642148</v>
      </c>
      <c r="M8">
        <v>92.751978058697702</v>
      </c>
      <c r="N8">
        <v>1.2711692837208199</v>
      </c>
      <c r="O8">
        <v>1.83063202363531</v>
      </c>
      <c r="P8">
        <v>36.745327543892699</v>
      </c>
      <c r="Q8">
        <v>-5.6362261262893003E-2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710739.99166137003</v>
      </c>
      <c r="F9">
        <v>1123.7</v>
      </c>
      <c r="G9">
        <v>55.189705508175003</v>
      </c>
      <c r="H9">
        <v>5.0050725939833196</v>
      </c>
      <c r="I9">
        <v>14.769091964005501</v>
      </c>
      <c r="J9">
        <v>4.9656214940101702</v>
      </c>
      <c r="K9">
        <v>1021.07478245016</v>
      </c>
      <c r="L9">
        <v>908.09755143772395</v>
      </c>
      <c r="M9">
        <v>85.713356067210796</v>
      </c>
      <c r="N9">
        <v>1.6121625975637</v>
      </c>
      <c r="O9">
        <v>4.5652754293850704</v>
      </c>
      <c r="P9">
        <v>88.114170921570206</v>
      </c>
      <c r="Q9">
        <v>-3.2447694628280001E-3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642683.69789485994</v>
      </c>
      <c r="F10">
        <v>2735.3</v>
      </c>
      <c r="G10">
        <v>-18.1197857461237</v>
      </c>
      <c r="H10">
        <v>7.7042869199764299</v>
      </c>
      <c r="I10">
        <v>1.5267780071077599</v>
      </c>
      <c r="J10">
        <v>4.3176010980866497</v>
      </c>
      <c r="K10">
        <v>2504.9840320281201</v>
      </c>
      <c r="L10">
        <v>2456.6627801859599</v>
      </c>
      <c r="M10">
        <v>84.954404498630794</v>
      </c>
      <c r="N10">
        <v>0.96192806618252402</v>
      </c>
      <c r="O10">
        <v>0.58128907249661499</v>
      </c>
      <c r="P10">
        <v>25.9317234870283</v>
      </c>
      <c r="Q10">
        <v>-5.2639550806474998E-2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582994.99451840494</v>
      </c>
      <c r="F11">
        <v>466.55</v>
      </c>
      <c r="G11">
        <v>-25.1472449341708</v>
      </c>
      <c r="H11">
        <v>8.5102958787407204</v>
      </c>
      <c r="I11">
        <v>-12.0385944094501</v>
      </c>
      <c r="J11">
        <v>3.6915462108500501</v>
      </c>
      <c r="K11">
        <v>439.67959664233399</v>
      </c>
      <c r="L11">
        <v>432.46793271226397</v>
      </c>
      <c r="M11">
        <v>69.729666022462595</v>
      </c>
      <c r="N11">
        <v>1.1737426457602</v>
      </c>
      <c r="O11">
        <v>7.1053477655127901</v>
      </c>
      <c r="P11">
        <v>16.827344434706301</v>
      </c>
      <c r="Q11">
        <v>0.108260691010732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502018.91093507898</v>
      </c>
      <c r="F12">
        <v>3651.45</v>
      </c>
      <c r="G12">
        <v>16.028481141462699</v>
      </c>
      <c r="H12">
        <v>-1.49734422673927</v>
      </c>
      <c r="I12">
        <v>-10.788302789281699</v>
      </c>
      <c r="J12">
        <v>-0.80131076444069904</v>
      </c>
      <c r="K12">
        <v>3595.96437789118</v>
      </c>
      <c r="L12">
        <v>3366.8215294823899</v>
      </c>
      <c r="M12">
        <v>55.808640148925001</v>
      </c>
      <c r="N12">
        <v>0.72857061334831896</v>
      </c>
      <c r="O12">
        <v>7.3518739131030104</v>
      </c>
      <c r="P12">
        <v>43.0258519388954</v>
      </c>
      <c r="Q12">
        <v>0.113983431598218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426784.27469979</v>
      </c>
      <c r="F13">
        <v>1577.1</v>
      </c>
      <c r="G13">
        <v>17.581952147950801</v>
      </c>
      <c r="H13">
        <v>6.6084168856295902</v>
      </c>
      <c r="I13">
        <v>-10.109059918248001</v>
      </c>
      <c r="J13">
        <v>0.62009671792417498</v>
      </c>
      <c r="K13">
        <v>1476.4930087831599</v>
      </c>
      <c r="L13">
        <v>1422.6415978937</v>
      </c>
      <c r="M13">
        <v>70.708519684840397</v>
      </c>
      <c r="N13">
        <v>1.08898913121908</v>
      </c>
      <c r="O13">
        <v>7.62475429585949</v>
      </c>
      <c r="P13">
        <v>43.895985401459797</v>
      </c>
      <c r="Q13">
        <v>1.8238485599913E-2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425783.66501662502</v>
      </c>
      <c r="F14">
        <v>6884.25</v>
      </c>
      <c r="G14">
        <v>-33.326819949769501</v>
      </c>
      <c r="H14">
        <v>-6.0394360219209604</v>
      </c>
      <c r="I14">
        <v>-16.254021765681799</v>
      </c>
      <c r="J14">
        <v>-0.85544165389480598</v>
      </c>
      <c r="K14">
        <v>7025.8433681414899</v>
      </c>
      <c r="L14">
        <v>7017.8102254018404</v>
      </c>
      <c r="M14">
        <v>32.791711488350501</v>
      </c>
      <c r="N14">
        <v>0.645076204581426</v>
      </c>
      <c r="O14">
        <v>18.996259578022201</v>
      </c>
      <c r="P14">
        <v>11.255211868515399</v>
      </c>
      <c r="Q14">
        <v>-5.1169822020034998E-2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403575.35692847997</v>
      </c>
      <c r="F15">
        <v>320.8</v>
      </c>
      <c r="G15">
        <v>63.473445790554699</v>
      </c>
      <c r="H15">
        <v>14.406821668030901</v>
      </c>
      <c r="I15">
        <v>25.921846555094199</v>
      </c>
      <c r="J15">
        <v>3.1624980549093902</v>
      </c>
      <c r="K15">
        <v>285.28741117999601</v>
      </c>
      <c r="L15">
        <v>249.24718665070199</v>
      </c>
      <c r="M15">
        <v>70.179024080759106</v>
      </c>
      <c r="N15">
        <v>1.7198469930893301</v>
      </c>
      <c r="O15">
        <v>3.8965087281795401</v>
      </c>
      <c r="P15">
        <v>89.934872705743004</v>
      </c>
      <c r="Q15">
        <v>0.11810839829091301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397444.15385775</v>
      </c>
      <c r="F16">
        <v>12641.25</v>
      </c>
      <c r="G16">
        <v>6.2631724590020497</v>
      </c>
      <c r="H16">
        <v>-1.03875529716258</v>
      </c>
      <c r="I16">
        <v>14.584469253016801</v>
      </c>
      <c r="J16">
        <v>-0.48300893409919599</v>
      </c>
      <c r="K16">
        <v>12437.8381242659</v>
      </c>
      <c r="L16">
        <v>11540.084382101501</v>
      </c>
      <c r="M16">
        <v>59.030948917229097</v>
      </c>
      <c r="N16">
        <v>1.3568907328958999</v>
      </c>
      <c r="O16">
        <v>5.2111144071986502</v>
      </c>
      <c r="P16">
        <v>36.600876363577399</v>
      </c>
      <c r="Q16">
        <v>4.4681228094651998E-2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24</v>
      </c>
      <c r="E17">
        <v>396416.0716965</v>
      </c>
      <c r="F17">
        <v>1282.5</v>
      </c>
      <c r="G17">
        <v>7.8834586422069197</v>
      </c>
      <c r="H17">
        <v>0.77503556192603995</v>
      </c>
      <c r="I17">
        <v>4.1244818827650898</v>
      </c>
      <c r="J17">
        <v>-1.73887838148163</v>
      </c>
      <c r="K17">
        <v>1226.2927134511301</v>
      </c>
      <c r="L17">
        <v>1112.6818581288401</v>
      </c>
      <c r="M17">
        <v>45.997625372921803</v>
      </c>
      <c r="N17">
        <v>0.70520492412495395</v>
      </c>
      <c r="O17">
        <v>4.4561403508771997</v>
      </c>
      <c r="P17">
        <v>38.3271315321145</v>
      </c>
      <c r="Q17">
        <v>5.4289475622897002E-2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380858.43646295002</v>
      </c>
      <c r="F18">
        <v>1587.35</v>
      </c>
      <c r="G18">
        <v>20.1231967583048</v>
      </c>
      <c r="H18">
        <v>1.4606979845364201</v>
      </c>
      <c r="I18">
        <v>1.5501515851794601</v>
      </c>
      <c r="J18">
        <v>-0.34047044330924803</v>
      </c>
      <c r="K18">
        <v>1535.19909024296</v>
      </c>
      <c r="L18">
        <v>1415.11137797932</v>
      </c>
      <c r="M18">
        <v>59.9995955135945</v>
      </c>
      <c r="N18">
        <v>0.53562644495902501</v>
      </c>
      <c r="O18">
        <v>3.2444010457680998</v>
      </c>
      <c r="P18">
        <v>48.5795853418823</v>
      </c>
      <c r="Q18">
        <v>7.5840773028690994E-2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57</v>
      </c>
      <c r="E19">
        <v>368302.34586616</v>
      </c>
      <c r="F19">
        <v>1003.15</v>
      </c>
      <c r="G19">
        <v>35.291050987496199</v>
      </c>
      <c r="H19">
        <v>-1.26138833607423</v>
      </c>
      <c r="I19">
        <v>11.7061722542285</v>
      </c>
      <c r="J19">
        <v>-2.7497137260480899</v>
      </c>
      <c r="K19">
        <v>984.27297691977003</v>
      </c>
      <c r="L19">
        <v>873.993989761433</v>
      </c>
      <c r="M19">
        <v>49.588116949855802</v>
      </c>
      <c r="N19">
        <v>0.76013142509806497</v>
      </c>
      <c r="O19">
        <v>6.22539002143247</v>
      </c>
      <c r="P19">
        <v>69.079723579976402</v>
      </c>
      <c r="Q19">
        <v>0.153174355669596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362170.48010490002</v>
      </c>
      <c r="F20">
        <v>373.5</v>
      </c>
      <c r="G20">
        <v>66.529605843571304</v>
      </c>
      <c r="H20">
        <v>-2.3183226908213701</v>
      </c>
      <c r="I20">
        <v>9.8131875703406308</v>
      </c>
      <c r="J20">
        <v>-3.07616993200338</v>
      </c>
      <c r="K20">
        <v>367.09255525481001</v>
      </c>
      <c r="L20">
        <v>321.80304378105399</v>
      </c>
      <c r="M20">
        <v>48.268484728897903</v>
      </c>
      <c r="N20">
        <v>0.86072359516711505</v>
      </c>
      <c r="O20">
        <v>5.2744310575635698</v>
      </c>
      <c r="P20">
        <v>93.573464628142005</v>
      </c>
      <c r="Q20">
        <v>0.155779568437661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349422.03270906</v>
      </c>
      <c r="F21">
        <v>1757.55</v>
      </c>
      <c r="G21">
        <v>-28.116243502736001</v>
      </c>
      <c r="H21">
        <v>-1.31636788376015</v>
      </c>
      <c r="I21">
        <v>-15.1273103687867</v>
      </c>
      <c r="J21">
        <v>-0.41523752418857901</v>
      </c>
      <c r="K21">
        <v>1772.31914780901</v>
      </c>
      <c r="L21">
        <v>1767.0837565341601</v>
      </c>
      <c r="M21">
        <v>32.164109961251803</v>
      </c>
      <c r="N21">
        <v>0.64379011423093702</v>
      </c>
      <c r="O21">
        <v>10.9499018520099</v>
      </c>
      <c r="P21">
        <v>13.8420183307963</v>
      </c>
      <c r="Q21">
        <v>-7.3716452190202994E-2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342097.236395285</v>
      </c>
      <c r="F22">
        <v>3000.85</v>
      </c>
      <c r="G22">
        <v>-3.4525679210862102E-2</v>
      </c>
      <c r="H22">
        <v>-9.1004148583498399</v>
      </c>
      <c r="I22">
        <v>-10.016247937769901</v>
      </c>
      <c r="J22">
        <v>-2.09099268221664</v>
      </c>
      <c r="K22">
        <v>3137.05739738899</v>
      </c>
      <c r="L22">
        <v>2973.7164202343802</v>
      </c>
      <c r="M22">
        <v>23.8251742328431</v>
      </c>
      <c r="N22">
        <v>0.32700906262193602</v>
      </c>
      <c r="O22">
        <v>24.761317626672401</v>
      </c>
      <c r="P22">
        <v>40.095704948646102</v>
      </c>
      <c r="Q22">
        <v>6.8721316352091999E-2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57</v>
      </c>
      <c r="E23">
        <v>336073.10151479999</v>
      </c>
      <c r="F23">
        <v>2804.75</v>
      </c>
      <c r="G23">
        <v>57.191208752333097</v>
      </c>
      <c r="H23">
        <v>-7.0434557100938502</v>
      </c>
      <c r="I23">
        <v>62.207264629674597</v>
      </c>
      <c r="J23">
        <v>1.6418053339255201</v>
      </c>
      <c r="K23">
        <v>2666.4486356307102</v>
      </c>
      <c r="L23">
        <v>2120.7689674672401</v>
      </c>
      <c r="M23">
        <v>51.5833014532964</v>
      </c>
      <c r="N23">
        <v>1.0936987708464401</v>
      </c>
      <c r="O23">
        <v>7.4427310812015204</v>
      </c>
      <c r="P23">
        <v>98.110542115486396</v>
      </c>
      <c r="Q23">
        <v>0.18542040426869599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334203.58687499998</v>
      </c>
      <c r="F24">
        <v>4997.25</v>
      </c>
      <c r="G24">
        <v>133.11324032009699</v>
      </c>
      <c r="H24">
        <v>-11.5483700912564</v>
      </c>
      <c r="I24">
        <v>59.268230545064803</v>
      </c>
      <c r="J24">
        <v>-12.278994368365201</v>
      </c>
      <c r="K24">
        <v>4957.5074298735399</v>
      </c>
      <c r="L24">
        <v>3671.0892862823398</v>
      </c>
      <c r="M24">
        <v>35.361292789390802</v>
      </c>
      <c r="N24">
        <v>0.90941789950941598</v>
      </c>
      <c r="O24">
        <v>13.5574566011306</v>
      </c>
      <c r="P24">
        <v>182.68186446430499</v>
      </c>
      <c r="Q24">
        <v>0.25716900281072702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331882.01106886001</v>
      </c>
      <c r="F25">
        <v>11515.7</v>
      </c>
      <c r="G25">
        <v>15.967337075760801</v>
      </c>
      <c r="H25">
        <v>1.0027450361396899</v>
      </c>
      <c r="I25">
        <v>3.51952527234927</v>
      </c>
      <c r="J25">
        <v>-3.8872021009989801</v>
      </c>
      <c r="K25">
        <v>10938.9659009304</v>
      </c>
      <c r="L25">
        <v>9843.1931059326998</v>
      </c>
      <c r="M25">
        <v>49.081825471361597</v>
      </c>
      <c r="N25">
        <v>0.94707152561699404</v>
      </c>
      <c r="O25">
        <v>4.8828989987581997</v>
      </c>
      <c r="P25">
        <v>44.168810601365799</v>
      </c>
      <c r="Q25">
        <v>5.0915473365129998E-3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326202.72599238</v>
      </c>
      <c r="F26">
        <v>5012.8500000000004</v>
      </c>
      <c r="G26">
        <v>12.5280500692758</v>
      </c>
      <c r="H26">
        <v>0.42702420559009902</v>
      </c>
      <c r="I26">
        <v>22.7536013158123</v>
      </c>
      <c r="J26">
        <v>-1.4475300332389101</v>
      </c>
      <c r="K26">
        <v>4766.6162899839801</v>
      </c>
      <c r="L26">
        <v>4319.1345850862399</v>
      </c>
      <c r="M26">
        <v>63.366610533241797</v>
      </c>
      <c r="N26">
        <v>1.3114545226448999</v>
      </c>
      <c r="O26">
        <v>4.1124310521958503</v>
      </c>
      <c r="P26">
        <v>43.583243823845301</v>
      </c>
      <c r="Q26">
        <v>9.158100804752E-3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316967.988094575</v>
      </c>
      <c r="F27">
        <v>1467.35</v>
      </c>
      <c r="G27">
        <v>75.429110145239804</v>
      </c>
      <c r="H27">
        <v>-4.1296028751786702</v>
      </c>
      <c r="I27">
        <v>15.426096604889601</v>
      </c>
      <c r="J27">
        <v>-1.05770583512164</v>
      </c>
      <c r="K27">
        <v>1432.5355093370699</v>
      </c>
      <c r="L27">
        <v>1225.85778144715</v>
      </c>
      <c r="M27">
        <v>40.2816159756985</v>
      </c>
      <c r="N27">
        <v>0.37269784629733699</v>
      </c>
      <c r="O27">
        <v>10.498517736054801</v>
      </c>
      <c r="P27">
        <v>101.434552817626</v>
      </c>
      <c r="Q27">
        <v>7.3593121181178001E-2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314918.44531133998</v>
      </c>
      <c r="F28">
        <v>338.6</v>
      </c>
      <c r="G28">
        <v>58.318739127622003</v>
      </c>
      <c r="H28">
        <v>-1.8695741353728299</v>
      </c>
      <c r="I28">
        <v>28.681718854926501</v>
      </c>
      <c r="J28">
        <v>-2.8336803392281702</v>
      </c>
      <c r="K28">
        <v>323.74600433144701</v>
      </c>
      <c r="L28">
        <v>275.47279372700598</v>
      </c>
      <c r="M28">
        <v>51.633258746917697</v>
      </c>
      <c r="N28">
        <v>0.569820943693501</v>
      </c>
      <c r="O28">
        <v>2.9976373301831001</v>
      </c>
      <c r="P28">
        <v>88.307264511643993</v>
      </c>
      <c r="Q28">
        <v>0.108659876424452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302713.21542223898</v>
      </c>
      <c r="F29">
        <v>491.2</v>
      </c>
      <c r="G29">
        <v>88.557835338430294</v>
      </c>
      <c r="H29">
        <v>-2.12294062243144</v>
      </c>
      <c r="I29">
        <v>17.264877683330599</v>
      </c>
      <c r="J29">
        <v>-2.0263971354866799</v>
      </c>
      <c r="K29">
        <v>480.132121258967</v>
      </c>
      <c r="L29">
        <v>415.41196167519797</v>
      </c>
      <c r="M29">
        <v>47.878011276033497</v>
      </c>
      <c r="N29">
        <v>0.84276218398108405</v>
      </c>
      <c r="O29">
        <v>7.3697068403908803</v>
      </c>
      <c r="P29">
        <v>116.530747189772</v>
      </c>
      <c r="Q29">
        <v>0.13938613923992399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288689.74939419999</v>
      </c>
      <c r="F30">
        <v>3254.45</v>
      </c>
      <c r="G30">
        <v>-14.889835925640501</v>
      </c>
      <c r="H30">
        <v>-8.0249008860411095</v>
      </c>
      <c r="I30">
        <v>-26.591559635494502</v>
      </c>
      <c r="J30">
        <v>0.84557714415172802</v>
      </c>
      <c r="K30">
        <v>3360.9957572349099</v>
      </c>
      <c r="L30">
        <v>3386.1529228663599</v>
      </c>
      <c r="M30">
        <v>44.090659249754701</v>
      </c>
      <c r="N30">
        <v>1.06803248772863</v>
      </c>
      <c r="O30">
        <v>19.4349275607245</v>
      </c>
      <c r="P30">
        <v>12.9056878696941</v>
      </c>
      <c r="Q30">
        <v>6.5767272460463003E-2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281302.12700456998</v>
      </c>
      <c r="F31">
        <v>2934.3</v>
      </c>
      <c r="G31">
        <v>-41.325608688302097</v>
      </c>
      <c r="H31">
        <v>-2.0868885835531299</v>
      </c>
      <c r="I31">
        <v>-17.5585506616506</v>
      </c>
      <c r="J31">
        <v>-0.91540047295140203</v>
      </c>
      <c r="K31">
        <v>2916.72068404946</v>
      </c>
      <c r="L31">
        <v>2982.2620612503401</v>
      </c>
      <c r="M31">
        <v>46.618097913352599</v>
      </c>
      <c r="N31">
        <v>1.49399035101209</v>
      </c>
      <c r="O31">
        <v>21.596292131002201</v>
      </c>
      <c r="P31">
        <v>9.8947604958615898</v>
      </c>
      <c r="Q31">
        <v>-7.9299064474047998E-2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271701.17078895</v>
      </c>
      <c r="F32">
        <v>1715.25</v>
      </c>
      <c r="G32">
        <v>49.277566701266302</v>
      </c>
      <c r="H32">
        <v>-7.4751924593154397</v>
      </c>
      <c r="I32">
        <v>-11.5735353152252</v>
      </c>
      <c r="J32">
        <v>-0.79537016536091398</v>
      </c>
      <c r="K32">
        <v>1789.6020025175601</v>
      </c>
      <c r="L32">
        <v>1644.65924090828</v>
      </c>
      <c r="M32">
        <v>28.9135373141979</v>
      </c>
      <c r="N32">
        <v>0.35961101408174501</v>
      </c>
      <c r="O32">
        <v>26.7512024486226</v>
      </c>
      <c r="P32">
        <v>110.31819017840699</v>
      </c>
      <c r="Q32">
        <v>6.0912295195617999E-2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67</v>
      </c>
      <c r="E33">
        <v>268500.80437771499</v>
      </c>
      <c r="F33">
        <v>696.15</v>
      </c>
      <c r="G33">
        <v>168.371106609268</v>
      </c>
      <c r="H33">
        <v>-8.7273637003724698</v>
      </c>
      <c r="I33">
        <v>20.891659702149301</v>
      </c>
      <c r="J33">
        <v>-2.3138040696576998</v>
      </c>
      <c r="K33">
        <v>697.57968694660497</v>
      </c>
      <c r="L33">
        <v>570.48513106757798</v>
      </c>
      <c r="M33">
        <v>34.805455058249997</v>
      </c>
      <c r="N33">
        <v>0.48892057978508402</v>
      </c>
      <c r="O33">
        <v>28.686346333405101</v>
      </c>
      <c r="P33">
        <v>193.54838709677401</v>
      </c>
      <c r="Q33">
        <v>0.17039164139155599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267355.49574799999</v>
      </c>
      <c r="F34">
        <v>204.58</v>
      </c>
      <c r="G34">
        <v>458.720109458271</v>
      </c>
      <c r="H34">
        <v>12.6914401396459</v>
      </c>
      <c r="I34">
        <v>13.214906666137299</v>
      </c>
      <c r="J34">
        <v>-6.5342453482622398</v>
      </c>
      <c r="K34">
        <v>181.577432476083</v>
      </c>
      <c r="L34">
        <v>138.20266442213199</v>
      </c>
      <c r="M34">
        <v>58.6236649392429</v>
      </c>
      <c r="N34">
        <v>2.00687828927741</v>
      </c>
      <c r="O34">
        <v>11.936650698993001</v>
      </c>
      <c r="P34">
        <v>496.44314868804599</v>
      </c>
      <c r="Q34">
        <v>0.182937059560249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267040.16080000001</v>
      </c>
      <c r="F35">
        <v>632</v>
      </c>
      <c r="G35">
        <v>75.523610163209</v>
      </c>
      <c r="H35">
        <v>-7.3340657064028996</v>
      </c>
      <c r="I35">
        <v>89.794567695938099</v>
      </c>
      <c r="J35">
        <v>-3.7080237739239399</v>
      </c>
      <c r="K35">
        <v>625.21426987759105</v>
      </c>
      <c r="L35">
        <v>462.64674942270602</v>
      </c>
      <c r="M35">
        <v>29.4676143252752</v>
      </c>
      <c r="N35">
        <v>0.16578937986179301</v>
      </c>
      <c r="O35">
        <v>27.800632911392398</v>
      </c>
      <c r="P35">
        <v>122.066057624736</v>
      </c>
      <c r="Q35">
        <v>5.6609837835013999E-2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21</v>
      </c>
      <c r="E36">
        <v>264259.38148434</v>
      </c>
      <c r="F36">
        <v>505.8</v>
      </c>
      <c r="G36">
        <v>1.0536335242539301</v>
      </c>
      <c r="H36">
        <v>9.1005141894249295</v>
      </c>
      <c r="I36">
        <v>-5.9771600265028697</v>
      </c>
      <c r="J36">
        <v>-0.90817967070538697</v>
      </c>
      <c r="K36">
        <v>505.866831601652</v>
      </c>
      <c r="L36">
        <v>469.96186985645198</v>
      </c>
      <c r="M36">
        <v>31.983078892453801</v>
      </c>
      <c r="N36">
        <v>1.46375894067668</v>
      </c>
      <c r="O36">
        <v>14.650059311981</v>
      </c>
      <c r="P36">
        <v>34.862018397546898</v>
      </c>
      <c r="Q36">
        <v>-9.7842820254594995E-2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262699.77500332001</v>
      </c>
      <c r="F37">
        <v>9409.7000000000007</v>
      </c>
      <c r="G37">
        <v>68.584229337239094</v>
      </c>
      <c r="H37">
        <v>-6.3644165677884903</v>
      </c>
      <c r="I37">
        <v>18.9904786988753</v>
      </c>
      <c r="J37">
        <v>-0.158973683244473</v>
      </c>
      <c r="K37">
        <v>9371.7525884030802</v>
      </c>
      <c r="L37">
        <v>7958.5064249561401</v>
      </c>
      <c r="M37">
        <v>40.466387797233097</v>
      </c>
      <c r="N37">
        <v>1.1192168478376301</v>
      </c>
      <c r="O37">
        <v>6.6856541653825099</v>
      </c>
      <c r="P37">
        <v>107.216472142699</v>
      </c>
      <c r="Q37">
        <v>0.11084048464316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259950.45882960499</v>
      </c>
      <c r="F38">
        <v>1631.15</v>
      </c>
      <c r="G38">
        <v>-25.718636980475399</v>
      </c>
      <c r="H38">
        <v>0.18139598397825099</v>
      </c>
      <c r="I38">
        <v>-10.542833809402399</v>
      </c>
      <c r="J38">
        <v>2.9814240063581101</v>
      </c>
      <c r="K38">
        <v>1594.26391846406</v>
      </c>
      <c r="L38">
        <v>1590.0253253388501</v>
      </c>
      <c r="M38">
        <v>65.372970160741303</v>
      </c>
      <c r="N38">
        <v>0.92889191683397598</v>
      </c>
      <c r="O38">
        <v>6.7345124605339803</v>
      </c>
      <c r="P38">
        <v>14.9466192170818</v>
      </c>
      <c r="Q38">
        <v>-4.2101592996075E-2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250108.59689032499</v>
      </c>
      <c r="F39">
        <v>7023.15</v>
      </c>
      <c r="G39">
        <v>65.947969311912303</v>
      </c>
      <c r="H39">
        <v>-11.5647783891283</v>
      </c>
      <c r="I39">
        <v>58.354561336882803</v>
      </c>
      <c r="J39">
        <v>-9.7106046916089905</v>
      </c>
      <c r="K39">
        <v>7139.2556215281002</v>
      </c>
      <c r="L39">
        <v>5547.7380196786999</v>
      </c>
      <c r="M39">
        <v>29.828162273343398</v>
      </c>
      <c r="N39">
        <v>0.77685740818285598</v>
      </c>
      <c r="O39">
        <v>13.4633319806639</v>
      </c>
      <c r="P39">
        <v>116.363216266173</v>
      </c>
      <c r="Q39">
        <v>0.164774344323317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249456.38200680001</v>
      </c>
      <c r="F40">
        <v>2587.3000000000002</v>
      </c>
      <c r="G40">
        <v>-10.7507749775784</v>
      </c>
      <c r="H40">
        <v>-0.15920757029685501</v>
      </c>
      <c r="I40">
        <v>-8.5661272246002795</v>
      </c>
      <c r="J40">
        <v>-7.6089089038078803E-2</v>
      </c>
      <c r="K40">
        <v>2546.36218977101</v>
      </c>
      <c r="L40">
        <v>2466.1712774081002</v>
      </c>
      <c r="M40">
        <v>48.702579162379799</v>
      </c>
      <c r="N40">
        <v>0.82956619608003401</v>
      </c>
      <c r="O40">
        <v>7.03436014377922</v>
      </c>
      <c r="P40">
        <v>20.620046620046601</v>
      </c>
      <c r="Q40">
        <v>-6.3830268854300001E-3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18</v>
      </c>
      <c r="E41">
        <v>237505.10836367699</v>
      </c>
      <c r="F41">
        <v>168.19</v>
      </c>
      <c r="G41">
        <v>44.3137706052621</v>
      </c>
      <c r="H41">
        <v>-4.3139640048514902</v>
      </c>
      <c r="I41">
        <v>7.4264574275717399</v>
      </c>
      <c r="J41">
        <v>-0.81415945711672399</v>
      </c>
      <c r="K41">
        <v>167.49800761982399</v>
      </c>
      <c r="L41">
        <v>148.49686871428801</v>
      </c>
      <c r="M41">
        <v>47.5498482924163</v>
      </c>
      <c r="N41">
        <v>1.1945311722810299</v>
      </c>
      <c r="O41">
        <v>17.010523812355</v>
      </c>
      <c r="P41">
        <v>96.713450292397596</v>
      </c>
      <c r="Q41">
        <v>0.101144494550179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228284.39282966999</v>
      </c>
      <c r="F42">
        <v>312.3</v>
      </c>
      <c r="G42">
        <v>123.728249466411</v>
      </c>
      <c r="H42">
        <v>-3.1506213900910498</v>
      </c>
      <c r="I42">
        <v>53.299004239203299</v>
      </c>
      <c r="J42">
        <v>-8.1702029289717295</v>
      </c>
      <c r="K42">
        <v>295.14089058014298</v>
      </c>
      <c r="L42">
        <v>224.220721041329</v>
      </c>
      <c r="M42">
        <v>40.291131032562902</v>
      </c>
      <c r="N42">
        <v>0.85375794269644401</v>
      </c>
      <c r="O42">
        <v>9.0297790585974909</v>
      </c>
      <c r="P42">
        <v>152.874493927125</v>
      </c>
      <c r="Q42">
        <v>0.21076956258563401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51</v>
      </c>
      <c r="E43">
        <v>216615.22438986</v>
      </c>
      <c r="F43">
        <v>340.95</v>
      </c>
      <c r="G43">
        <v>12.853830594804499</v>
      </c>
      <c r="H43">
        <v>-8.9746613280691108</v>
      </c>
      <c r="I43">
        <v>28.209039713662001</v>
      </c>
      <c r="J43">
        <v>-4.2086676026147698</v>
      </c>
      <c r="K43">
        <v>350.76284504561801</v>
      </c>
      <c r="L43">
        <v>297.08392837525003</v>
      </c>
      <c r="M43">
        <v>38.012659962937498</v>
      </c>
      <c r="N43">
        <v>0.76220860371088195</v>
      </c>
      <c r="O43">
        <v>15.7647748936794</v>
      </c>
      <c r="P43">
        <v>68.121301775147899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216553.75014988001</v>
      </c>
      <c r="F44">
        <v>888.55</v>
      </c>
      <c r="G44">
        <v>-9.5733593225309708</v>
      </c>
      <c r="H44">
        <v>-8.9064211848026797</v>
      </c>
      <c r="I44">
        <v>-1.1993202565630301</v>
      </c>
      <c r="J44">
        <v>-4.4955659227179199</v>
      </c>
      <c r="K44">
        <v>910.95789844622198</v>
      </c>
      <c r="L44">
        <v>851.54522102513999</v>
      </c>
      <c r="M44">
        <v>24.194163892804401</v>
      </c>
      <c r="N44">
        <v>0.74566312492737596</v>
      </c>
      <c r="O44">
        <v>7.9736649597659204</v>
      </c>
      <c r="P44">
        <v>22.897648686030401</v>
      </c>
      <c r="Q44">
        <v>-3.5003621043196001E-2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205921.18082213899</v>
      </c>
      <c r="F45">
        <v>831.9</v>
      </c>
      <c r="G45">
        <v>44.340122405136903</v>
      </c>
      <c r="H45">
        <v>-7.9196168246859102</v>
      </c>
      <c r="I45">
        <v>-1.09172158570083</v>
      </c>
      <c r="J45">
        <v>-0.55920307451392703</v>
      </c>
      <c r="K45">
        <v>841.01775037827599</v>
      </c>
      <c r="L45">
        <v>768.02906273714405</v>
      </c>
      <c r="M45">
        <v>48.636544099786498</v>
      </c>
      <c r="N45">
        <v>0.68553262382801805</v>
      </c>
      <c r="O45">
        <v>16.312056737588598</v>
      </c>
      <c r="P45">
        <v>79.656624554583701</v>
      </c>
      <c r="Q45">
        <v>0.10154582691233199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203045.31161706001</v>
      </c>
      <c r="F46">
        <v>1562.55</v>
      </c>
      <c r="G46">
        <v>66.961971229544503</v>
      </c>
      <c r="H46">
        <v>-6.0100260439886597</v>
      </c>
      <c r="I46">
        <v>9.2490459348640304</v>
      </c>
      <c r="J46">
        <v>-1.19110198283385</v>
      </c>
      <c r="K46">
        <v>1548.3852280459701</v>
      </c>
      <c r="L46">
        <v>1326.8908769374</v>
      </c>
      <c r="M46">
        <v>37.9975224385365</v>
      </c>
      <c r="N46">
        <v>0.82090663808259901</v>
      </c>
      <c r="O46">
        <v>7.0045758535726801</v>
      </c>
      <c r="P46">
        <v>99.076315454197996</v>
      </c>
      <c r="Q46">
        <v>0.22620206281584801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132</v>
      </c>
      <c r="E47">
        <v>200135.97766531201</v>
      </c>
      <c r="F47">
        <v>160.32</v>
      </c>
      <c r="G47">
        <v>14.6763014144629</v>
      </c>
      <c r="H47">
        <v>-15.2296806572813</v>
      </c>
      <c r="I47">
        <v>9.6112025194392299</v>
      </c>
      <c r="J47">
        <v>-6.1029292995208504</v>
      </c>
      <c r="K47">
        <v>169.79203350196701</v>
      </c>
      <c r="L47">
        <v>151.91743160969099</v>
      </c>
      <c r="M47">
        <v>25.116075458269499</v>
      </c>
      <c r="N47">
        <v>0.82007910830904895</v>
      </c>
      <c r="O47">
        <v>15.1447105788423</v>
      </c>
      <c r="P47">
        <v>40.201136860515902</v>
      </c>
      <c r="Q47">
        <v>-3.5967082225069003E-2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192818.31000117</v>
      </c>
      <c r="F48">
        <v>221.66</v>
      </c>
      <c r="G48">
        <v>148.515633054532</v>
      </c>
      <c r="H48">
        <v>8.6856846700792492</v>
      </c>
      <c r="I48">
        <v>56.759549944496797</v>
      </c>
      <c r="J48">
        <v>-2.7838457168139699</v>
      </c>
      <c r="K48">
        <v>199.562733020525</v>
      </c>
      <c r="L48">
        <v>160.498588462416</v>
      </c>
      <c r="M48">
        <v>63.226250307157997</v>
      </c>
      <c r="N48">
        <v>0.90457084098794605</v>
      </c>
      <c r="O48">
        <v>4.6648019489307897</v>
      </c>
      <c r="P48">
        <v>179.52080706179001</v>
      </c>
      <c r="Q48">
        <v>4.0207508525459998E-2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187049.35561821499</v>
      </c>
      <c r="F49">
        <v>2811.55</v>
      </c>
      <c r="G49">
        <v>31.560652749803701</v>
      </c>
      <c r="H49">
        <v>7.1689574021184299</v>
      </c>
      <c r="I49">
        <v>23.5584630336296</v>
      </c>
      <c r="J49">
        <v>-3.4393782574932201</v>
      </c>
      <c r="K49">
        <v>2577.5818175300601</v>
      </c>
      <c r="L49">
        <v>2263.4204872799501</v>
      </c>
      <c r="M49">
        <v>62.184224869504099</v>
      </c>
      <c r="N49">
        <v>1.01810906470133</v>
      </c>
      <c r="O49">
        <v>1.47249737689174</v>
      </c>
      <c r="P49">
        <v>60.560240965898601</v>
      </c>
      <c r="Q49">
        <v>5.3027648641321E-2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185216.07693022001</v>
      </c>
      <c r="F50">
        <v>5210.2</v>
      </c>
      <c r="G50">
        <v>180.70377686435799</v>
      </c>
      <c r="H50">
        <v>-5.63131850730867</v>
      </c>
      <c r="I50">
        <v>51.046412311092503</v>
      </c>
      <c r="J50">
        <v>-8.8831925491849706</v>
      </c>
      <c r="K50">
        <v>5094.6869226443296</v>
      </c>
      <c r="L50">
        <v>3899.1439140061302</v>
      </c>
      <c r="M50">
        <v>29.035794141095899</v>
      </c>
      <c r="N50">
        <v>0.73750525567049496</v>
      </c>
      <c r="O50">
        <v>10.455452765728699</v>
      </c>
      <c r="P50">
        <v>211.913314176245</v>
      </c>
      <c r="Q50">
        <v>0.230762606244689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106</v>
      </c>
      <c r="E51">
        <v>179723.54184960001</v>
      </c>
      <c r="F51">
        <v>544.6</v>
      </c>
      <c r="G51">
        <v>159.81271244868401</v>
      </c>
      <c r="H51">
        <v>7.4096566383748197</v>
      </c>
      <c r="I51">
        <v>24.064625598309199</v>
      </c>
      <c r="J51">
        <v>-4.1682137690910004</v>
      </c>
      <c r="K51">
        <v>500.862504071589</v>
      </c>
      <c r="L51">
        <v>404.163564442932</v>
      </c>
      <c r="M51">
        <v>54.844760683981498</v>
      </c>
      <c r="N51">
        <v>0.60537518268153201</v>
      </c>
      <c r="O51">
        <v>6.5001836210062303</v>
      </c>
      <c r="P51">
        <v>197.10856519367101</v>
      </c>
      <c r="Q51">
        <v>0.19121420697899799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153</v>
      </c>
      <c r="E52">
        <v>175492.06516887501</v>
      </c>
      <c r="F52">
        <v>448.75</v>
      </c>
      <c r="G52">
        <v>41.2784048031494</v>
      </c>
      <c r="H52">
        <v>-9.6786343089878599</v>
      </c>
      <c r="I52">
        <v>64.352379206997696</v>
      </c>
      <c r="J52">
        <v>-2.2547751902326798</v>
      </c>
      <c r="K52">
        <v>436.92052711480102</v>
      </c>
      <c r="L52">
        <v>350.26628412192099</v>
      </c>
      <c r="M52">
        <v>44.745601814588099</v>
      </c>
      <c r="N52">
        <v>0.77924222920137598</v>
      </c>
      <c r="O52">
        <v>12.924791086350901</v>
      </c>
      <c r="P52">
        <v>115.74519230769199</v>
      </c>
      <c r="Q52">
        <v>1.9613278086148E-2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21</v>
      </c>
      <c r="E53">
        <v>169310.47991808501</v>
      </c>
      <c r="F53">
        <v>5718.35</v>
      </c>
      <c r="G53">
        <v>-6.9267741257109696</v>
      </c>
      <c r="H53">
        <v>9.1334158756258095</v>
      </c>
      <c r="I53">
        <v>-12.200926635172401</v>
      </c>
      <c r="J53">
        <v>3.05613803368042</v>
      </c>
      <c r="K53">
        <v>5217.3207771358502</v>
      </c>
      <c r="L53">
        <v>5170.4205432686904</v>
      </c>
      <c r="M53">
        <v>73.197961303448395</v>
      </c>
      <c r="N53">
        <v>1.32005466018123</v>
      </c>
      <c r="O53">
        <v>12.6548742207105</v>
      </c>
      <c r="P53">
        <v>26.692957871298599</v>
      </c>
      <c r="Q53">
        <v>-1.8212837502781999E-2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80</v>
      </c>
      <c r="E54">
        <v>169241.21417337999</v>
      </c>
      <c r="F54">
        <v>687.1</v>
      </c>
      <c r="G54">
        <v>38.402153327186497</v>
      </c>
      <c r="H54">
        <v>6.6727892707576494E-2</v>
      </c>
      <c r="I54">
        <v>17.246643849612301</v>
      </c>
      <c r="J54">
        <v>-0.95210560455298798</v>
      </c>
      <c r="K54">
        <v>655.63412747969903</v>
      </c>
      <c r="L54">
        <v>579.04080449627804</v>
      </c>
      <c r="M54">
        <v>57.315658986531801</v>
      </c>
      <c r="N54">
        <v>0.83801788361569196</v>
      </c>
      <c r="O54">
        <v>2.8889535729879201</v>
      </c>
      <c r="P54">
        <v>70.053211236233096</v>
      </c>
      <c r="Q54">
        <v>3.3712636899832997E-2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-</v>
      </c>
      <c r="D55" t="s">
        <v>160</v>
      </c>
      <c r="E55">
        <v>167463.65758704499</v>
      </c>
      <c r="F55">
        <v>4336.55</v>
      </c>
      <c r="G55">
        <v>38.249179363092097</v>
      </c>
      <c r="H55">
        <v>-4.4239209367736203</v>
      </c>
      <c r="I55">
        <v>35.313131572835303</v>
      </c>
      <c r="J55">
        <v>-0.85418470725761197</v>
      </c>
      <c r="K55">
        <v>4198.04791678945</v>
      </c>
      <c r="L55">
        <v>3505.98202773312</v>
      </c>
      <c r="M55">
        <v>51.690469692604097</v>
      </c>
      <c r="N55">
        <v>0.62737928088569295</v>
      </c>
      <c r="O55">
        <v>6.3010918817954398</v>
      </c>
      <c r="P55">
        <v>85.8508153513189</v>
      </c>
      <c r="Q55">
        <v>0.10645232354336601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163</v>
      </c>
      <c r="E56">
        <v>163528.63344562499</v>
      </c>
      <c r="F56">
        <v>7716.95</v>
      </c>
      <c r="G56">
        <v>54.419480644737398</v>
      </c>
      <c r="H56">
        <v>-13.203589728305101</v>
      </c>
      <c r="I56">
        <v>48.145187183272</v>
      </c>
      <c r="J56">
        <v>-7.2413404013709997</v>
      </c>
      <c r="K56">
        <v>8032.2854776314698</v>
      </c>
      <c r="L56">
        <v>6335.6938378989698</v>
      </c>
      <c r="M56">
        <v>24.103928524532702</v>
      </c>
      <c r="N56">
        <v>0.65640172592164103</v>
      </c>
      <c r="O56">
        <v>18.569512566493199</v>
      </c>
      <c r="P56">
        <v>100.44025974025899</v>
      </c>
      <c r="Q56">
        <v>0.172450674435428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106</v>
      </c>
      <c r="E57">
        <v>162943.90111999999</v>
      </c>
      <c r="F57">
        <v>618.79999999999995</v>
      </c>
      <c r="G57">
        <v>233.662375762202</v>
      </c>
      <c r="H57">
        <v>14.275685245317099</v>
      </c>
      <c r="I57">
        <v>28.7175916861747</v>
      </c>
      <c r="J57">
        <v>-6.2579821442593202</v>
      </c>
      <c r="K57">
        <v>553.04046827139996</v>
      </c>
      <c r="L57">
        <v>446.05928051234798</v>
      </c>
      <c r="M57">
        <v>60.691029800625898</v>
      </c>
      <c r="N57">
        <v>0.70828226438782904</v>
      </c>
      <c r="O57">
        <v>5.6884292178409801</v>
      </c>
      <c r="P57">
        <v>281.15183246073298</v>
      </c>
      <c r="Q57">
        <v>0.18908435892557501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37</v>
      </c>
      <c r="E58">
        <v>162370.63184832499</v>
      </c>
      <c r="F58">
        <v>1621.15</v>
      </c>
      <c r="G58">
        <v>-1.04875825046686</v>
      </c>
      <c r="H58">
        <v>8.2503278396142292</v>
      </c>
      <c r="I58">
        <v>4.2418769635865798</v>
      </c>
      <c r="J58">
        <v>5.6801439140951002</v>
      </c>
      <c r="K58">
        <v>1502.0580299353201</v>
      </c>
      <c r="L58">
        <v>1433.8036284315699</v>
      </c>
      <c r="M58">
        <v>67.942941944551805</v>
      </c>
      <c r="N58">
        <v>0.89166568344128205</v>
      </c>
      <c r="O58">
        <v>2.7017857693612402</v>
      </c>
      <c r="P58">
        <v>29.521032237446502</v>
      </c>
      <c r="Q58">
        <v>4.7268935651670002E-3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-</v>
      </c>
      <c r="D59" t="s">
        <v>170</v>
      </c>
      <c r="E59">
        <v>160229.74342690001</v>
      </c>
      <c r="F59">
        <v>3150.35</v>
      </c>
      <c r="G59">
        <v>-5.3194952914710001</v>
      </c>
      <c r="H59">
        <v>-4.2578885507089703</v>
      </c>
      <c r="I59">
        <v>11.2679558307654</v>
      </c>
      <c r="J59">
        <v>0.144630967824777</v>
      </c>
      <c r="K59">
        <v>3082.7951806863898</v>
      </c>
      <c r="L59">
        <v>2853.6521629539602</v>
      </c>
      <c r="M59">
        <v>51.871917838122101</v>
      </c>
      <c r="N59">
        <v>0.762291044725524</v>
      </c>
      <c r="O59">
        <v>2.9425301950576999</v>
      </c>
      <c r="P59">
        <v>37.416850232274101</v>
      </c>
      <c r="Q59">
        <v>-1.4619149191837001E-2</v>
      </c>
    </row>
    <row r="60" spans="1:17" x14ac:dyDescent="0.3">
      <c r="A60" t="s">
        <v>63</v>
      </c>
      <c r="B60" t="s">
        <v>171</v>
      </c>
      <c r="C60" t="str">
        <f>IFERROR(VLOOKUP(Table1[[#This Row],[Ticker]],[1]!Table1[[Symbol]:[Industry]],2,FALSE),"-")</f>
        <v>-</v>
      </c>
      <c r="D60" t="s">
        <v>57</v>
      </c>
      <c r="E60">
        <v>151860.11489632499</v>
      </c>
      <c r="F60">
        <v>684.15</v>
      </c>
      <c r="G60">
        <v>67.027854304154999</v>
      </c>
      <c r="H60">
        <v>1.0876327057263</v>
      </c>
      <c r="I60">
        <v>16.042728961169999</v>
      </c>
      <c r="J60">
        <v>-2.0147672493034001</v>
      </c>
      <c r="K60">
        <v>664.45384371794796</v>
      </c>
      <c r="L60">
        <v>579.52960083622702</v>
      </c>
      <c r="M60">
        <v>39.2687657472623</v>
      </c>
      <c r="N60">
        <v>0.828195561532305</v>
      </c>
      <c r="O60">
        <v>4.1584447855002704</v>
      </c>
      <c r="P60">
        <v>95.025655644241695</v>
      </c>
      <c r="Q60">
        <v>0.108572439416318</v>
      </c>
    </row>
    <row r="61" spans="1:17" x14ac:dyDescent="0.3">
      <c r="A61" t="s">
        <v>172</v>
      </c>
      <c r="B61" t="s">
        <v>173</v>
      </c>
      <c r="C61" t="str">
        <f>IFERROR(VLOOKUP(Table1[[#This Row],[Ticker]],[1]!Table1[[Symbol]:[Industry]],2,FALSE),"-")</f>
        <v>-</v>
      </c>
      <c r="D61" t="s">
        <v>174</v>
      </c>
      <c r="E61">
        <v>150418.07604369</v>
      </c>
      <c r="F61">
        <v>672.3</v>
      </c>
      <c r="G61">
        <v>31.1546266462239</v>
      </c>
      <c r="H61">
        <v>-6.4949765738510896</v>
      </c>
      <c r="I61">
        <v>10.560973475087801</v>
      </c>
      <c r="J61">
        <v>-3.8688206038751201</v>
      </c>
      <c r="K61">
        <v>671.72549417299604</v>
      </c>
      <c r="L61">
        <v>591.13100943034397</v>
      </c>
      <c r="M61">
        <v>37.818688217731598</v>
      </c>
      <c r="N61">
        <v>0.589527816462733</v>
      </c>
      <c r="O61">
        <v>6.3885170310873098</v>
      </c>
      <c r="P61">
        <v>55.805330243337103</v>
      </c>
      <c r="Q61">
        <v>1.6431451903240999E-2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150369.930667935</v>
      </c>
      <c r="F62">
        <v>1470.15</v>
      </c>
      <c r="G62">
        <v>17.722708307454099</v>
      </c>
      <c r="H62">
        <v>2.8891769184043299</v>
      </c>
      <c r="I62">
        <v>16.438649069618599</v>
      </c>
      <c r="J62">
        <v>0.36669085526731299</v>
      </c>
      <c r="K62">
        <v>1373.05721386298</v>
      </c>
      <c r="L62">
        <v>1225.1319440396701</v>
      </c>
      <c r="M62">
        <v>68.537181435609696</v>
      </c>
      <c r="N62">
        <v>1.0156442250767499</v>
      </c>
      <c r="O62">
        <v>0.54756317382580399</v>
      </c>
      <c r="P62">
        <v>53.172535944988503</v>
      </c>
      <c r="Q62">
        <v>6.3767536949859999E-3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180</v>
      </c>
      <c r="E63">
        <v>146538.80000354099</v>
      </c>
      <c r="F63">
        <v>222.87</v>
      </c>
      <c r="G63">
        <v>74.773382379013796</v>
      </c>
      <c r="H63">
        <v>-1.01426933576323</v>
      </c>
      <c r="I63">
        <v>28.1577257458475</v>
      </c>
      <c r="J63">
        <v>-3.66541786168131</v>
      </c>
      <c r="K63">
        <v>215.239195231395</v>
      </c>
      <c r="L63">
        <v>180.410527095872</v>
      </c>
      <c r="M63">
        <v>44.722104064248803</v>
      </c>
      <c r="N63">
        <v>0.80770311341819401</v>
      </c>
      <c r="O63">
        <v>7.2867590972315703</v>
      </c>
      <c r="P63">
        <v>99.883408071748804</v>
      </c>
      <c r="Q63">
        <v>9.0076861525977006E-2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21</v>
      </c>
      <c r="E64">
        <v>146287.71498684</v>
      </c>
      <c r="F64">
        <v>1495.55</v>
      </c>
      <c r="G64">
        <v>4.5925422507020901</v>
      </c>
      <c r="H64">
        <v>2.71264017348375</v>
      </c>
      <c r="I64">
        <v>-4.18526107516095</v>
      </c>
      <c r="J64">
        <v>-1.2069969807515599</v>
      </c>
      <c r="K64">
        <v>1399.5498478616901</v>
      </c>
      <c r="L64">
        <v>1295.10273273094</v>
      </c>
      <c r="M64">
        <v>56.7462258179184</v>
      </c>
      <c r="N64">
        <v>0.83061247666188198</v>
      </c>
      <c r="O64">
        <v>3.3532814014910901</v>
      </c>
      <c r="P64">
        <v>38.182574147648502</v>
      </c>
      <c r="Q64">
        <v>-1.355211358856E-2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135</v>
      </c>
      <c r="E65">
        <v>143058.08601783001</v>
      </c>
      <c r="F65">
        <v>1437.85</v>
      </c>
      <c r="G65">
        <v>75.184940820524005</v>
      </c>
      <c r="H65">
        <v>-12.895205970391</v>
      </c>
      <c r="I65">
        <v>20.3794684703565</v>
      </c>
      <c r="J65">
        <v>3.0488563706344398</v>
      </c>
      <c r="K65">
        <v>1416.8483078664001</v>
      </c>
      <c r="L65">
        <v>1151.13789826942</v>
      </c>
      <c r="M65">
        <v>40.552646843235898</v>
      </c>
      <c r="N65">
        <v>0.81780596703423503</v>
      </c>
      <c r="O65">
        <v>14.7511910143617</v>
      </c>
      <c r="P65">
        <v>124.296076749083</v>
      </c>
      <c r="Q65">
        <v>0.110633251871189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122</v>
      </c>
      <c r="E66">
        <v>141819.63966036</v>
      </c>
      <c r="F66">
        <v>5887.85</v>
      </c>
      <c r="G66">
        <v>-5.6348605061899599</v>
      </c>
      <c r="H66">
        <v>6.7741793343696299</v>
      </c>
      <c r="I66">
        <v>3.0178881590055102</v>
      </c>
      <c r="J66">
        <v>1.3454305331323499</v>
      </c>
      <c r="K66">
        <v>5441.8908755647199</v>
      </c>
      <c r="L66">
        <v>5059.0960549676201</v>
      </c>
      <c r="M66">
        <v>88.424596053627994</v>
      </c>
      <c r="N66">
        <v>0.86381373745599599</v>
      </c>
      <c r="O66">
        <v>1.5311191691364401</v>
      </c>
      <c r="P66">
        <v>35.424477309841997</v>
      </c>
      <c r="Q66">
        <v>3.5358395411890002E-2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37</v>
      </c>
      <c r="E67">
        <v>137103.42357777999</v>
      </c>
      <c r="F67">
        <v>637.4</v>
      </c>
      <c r="G67">
        <v>-26.540284342274301</v>
      </c>
      <c r="H67">
        <v>5.3481318335942802</v>
      </c>
      <c r="I67">
        <v>-4.8735877222288098</v>
      </c>
      <c r="J67">
        <v>0.68593344335150197</v>
      </c>
      <c r="K67">
        <v>601.43762818861796</v>
      </c>
      <c r="L67">
        <v>602.71433418605795</v>
      </c>
      <c r="M67">
        <v>64.608935361939004</v>
      </c>
      <c r="N67">
        <v>0.86767566853063205</v>
      </c>
      <c r="O67">
        <v>11.4841543771572</v>
      </c>
      <c r="P67">
        <v>24.638247946812601</v>
      </c>
      <c r="Q67">
        <v>-8.2816585764290004E-2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89</v>
      </c>
      <c r="E68">
        <v>135498.37349053501</v>
      </c>
      <c r="F68">
        <v>424.05</v>
      </c>
      <c r="G68">
        <v>70.971175622380599</v>
      </c>
      <c r="H68">
        <v>-9.2903726611476802</v>
      </c>
      <c r="I68">
        <v>8.8699183186444905</v>
      </c>
      <c r="J68">
        <v>-4.7508948713775103</v>
      </c>
      <c r="K68">
        <v>432.687344863715</v>
      </c>
      <c r="L68">
        <v>376.15465843702901</v>
      </c>
      <c r="M68">
        <v>40.384830850233698</v>
      </c>
      <c r="N68">
        <v>0.72502233366812796</v>
      </c>
      <c r="O68">
        <v>9.4682230869001103</v>
      </c>
      <c r="P68">
        <v>95.595018450184497</v>
      </c>
      <c r="Q68">
        <v>0.13890795662208999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-</v>
      </c>
      <c r="D69" t="s">
        <v>18</v>
      </c>
      <c r="E69">
        <v>133734.4316676</v>
      </c>
      <c r="F69">
        <v>308.25</v>
      </c>
      <c r="G69">
        <v>34.130636836453299</v>
      </c>
      <c r="H69">
        <v>-4.81370227881904</v>
      </c>
      <c r="I69">
        <v>19.521886459205898</v>
      </c>
      <c r="J69">
        <v>-0.42016628375885701</v>
      </c>
      <c r="K69">
        <v>305.98028680559702</v>
      </c>
      <c r="L69">
        <v>272.21291048187902</v>
      </c>
      <c r="M69">
        <v>51.509602974614502</v>
      </c>
      <c r="N69">
        <v>1.0295508638590201</v>
      </c>
      <c r="O69">
        <v>11.589618815896101</v>
      </c>
      <c r="P69">
        <v>86.000905113893495</v>
      </c>
      <c r="Q69">
        <v>7.8542503572819992E-3</v>
      </c>
    </row>
    <row r="70" spans="1:17" x14ac:dyDescent="0.3">
      <c r="A70" t="s">
        <v>193</v>
      </c>
      <c r="B70" t="s">
        <v>194</v>
      </c>
      <c r="C70" t="str">
        <f>IFERROR(VLOOKUP(Table1[[#This Row],[Ticker]],[1]!Table1[[Symbol]:[Industry]],2,FALSE),"-")</f>
        <v>-</v>
      </c>
      <c r="D70" t="s">
        <v>195</v>
      </c>
      <c r="E70">
        <v>133096.497503525</v>
      </c>
      <c r="F70">
        <v>4857.3500000000004</v>
      </c>
      <c r="G70">
        <v>22.714222228174702</v>
      </c>
      <c r="H70">
        <v>-3.6507817938883198</v>
      </c>
      <c r="I70">
        <v>20.686287061390399</v>
      </c>
      <c r="J70">
        <v>0.18529801007501101</v>
      </c>
      <c r="K70">
        <v>4713.6168410985001</v>
      </c>
      <c r="L70">
        <v>4204.5022964960599</v>
      </c>
      <c r="M70">
        <v>54.885367298206297</v>
      </c>
      <c r="N70">
        <v>0.81512138782773502</v>
      </c>
      <c r="O70">
        <v>2.4426899441053198</v>
      </c>
      <c r="P70">
        <v>48.320559406394104</v>
      </c>
      <c r="Q70">
        <v>6.0347037458512998E-2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32</v>
      </c>
      <c r="E71">
        <v>130835.46312869999</v>
      </c>
      <c r="F71">
        <v>253</v>
      </c>
      <c r="G71">
        <v>3.42341313813129</v>
      </c>
      <c r="H71">
        <v>-13.673274160208599</v>
      </c>
      <c r="I71">
        <v>0.141909391297627</v>
      </c>
      <c r="J71">
        <v>-0.41781067245814602</v>
      </c>
      <c r="K71">
        <v>266.22639337851302</v>
      </c>
      <c r="L71">
        <v>246.27409280701599</v>
      </c>
      <c r="M71">
        <v>35.906568977917303</v>
      </c>
      <c r="N71">
        <v>0.84269224095311501</v>
      </c>
      <c r="O71">
        <v>18.4584980237154</v>
      </c>
      <c r="P71">
        <v>36.204576043068599</v>
      </c>
      <c r="Q71">
        <v>0.13302628156082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106</v>
      </c>
      <c r="E72">
        <v>130126.104441</v>
      </c>
      <c r="F72">
        <v>624.1</v>
      </c>
      <c r="G72">
        <v>335.613279721607</v>
      </c>
      <c r="H72">
        <v>45.533220450032999</v>
      </c>
      <c r="I72">
        <v>102.52144472406999</v>
      </c>
      <c r="J72">
        <v>-3.8539360040338302</v>
      </c>
      <c r="K72">
        <v>443.95421469484398</v>
      </c>
      <c r="L72">
        <v>295.72419746341802</v>
      </c>
      <c r="M72">
        <v>72.862429545893093</v>
      </c>
      <c r="N72">
        <v>2.2083518421528798</v>
      </c>
      <c r="O72">
        <v>3.6692837686268298</v>
      </c>
      <c r="P72">
        <v>421.604680317592</v>
      </c>
      <c r="Q72">
        <v>0.226164531399626</v>
      </c>
    </row>
    <row r="73" spans="1:17" x14ac:dyDescent="0.3">
      <c r="A73" t="s">
        <v>200</v>
      </c>
      <c r="B73" t="s">
        <v>201</v>
      </c>
      <c r="C73" t="str">
        <f>IFERROR(VLOOKUP(Table1[[#This Row],[Ticker]],[1]!Table1[[Symbol]:[Industry]],2,FALSE),"-")</f>
        <v>-</v>
      </c>
      <c r="D73" t="s">
        <v>32</v>
      </c>
      <c r="E73">
        <v>130106.159833328</v>
      </c>
      <c r="F73">
        <v>118.16</v>
      </c>
      <c r="G73">
        <v>66.144858622150593</v>
      </c>
      <c r="H73">
        <v>-10.330121781533601</v>
      </c>
      <c r="I73">
        <v>6.0386127880738698</v>
      </c>
      <c r="J73">
        <v>-1.1314480530275599</v>
      </c>
      <c r="K73">
        <v>123.27747648208801</v>
      </c>
      <c r="L73">
        <v>109.349070251898</v>
      </c>
      <c r="M73">
        <v>41.417658717464697</v>
      </c>
      <c r="N73">
        <v>0.62231785046420995</v>
      </c>
      <c r="O73">
        <v>20.937711577521998</v>
      </c>
      <c r="P73">
        <v>101.810418445772</v>
      </c>
      <c r="Q73">
        <v>0.116314378795042</v>
      </c>
    </row>
    <row r="74" spans="1:17" x14ac:dyDescent="0.3">
      <c r="A74" t="s">
        <v>202</v>
      </c>
      <c r="B74" t="s">
        <v>203</v>
      </c>
      <c r="C74" t="str">
        <f>IFERROR(VLOOKUP(Table1[[#This Row],[Ticker]],[1]!Table1[[Symbol]:[Industry]],2,FALSE),"-")</f>
        <v>-</v>
      </c>
      <c r="D74" t="s">
        <v>204</v>
      </c>
      <c r="E74">
        <v>128914.64006678401</v>
      </c>
      <c r="F74">
        <v>190.24</v>
      </c>
      <c r="G74">
        <v>71.893775336728197</v>
      </c>
      <c r="H74">
        <v>-0.34734070756740398</v>
      </c>
      <c r="I74">
        <v>65.263969712011402</v>
      </c>
      <c r="J74">
        <v>-2.4768191183952299</v>
      </c>
      <c r="K74">
        <v>174.947940435329</v>
      </c>
      <c r="L74">
        <v>132.855293046696</v>
      </c>
      <c r="M74">
        <v>36.871001927872697</v>
      </c>
      <c r="N74">
        <v>0.71497349354781703</v>
      </c>
      <c r="O74">
        <v>9.7981497056349696</v>
      </c>
      <c r="P74">
        <v>119.17050691244199</v>
      </c>
      <c r="Q74">
        <v>1.7714514091329001E-2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67</v>
      </c>
      <c r="E75">
        <v>123819.67603824</v>
      </c>
      <c r="F75">
        <v>709.8</v>
      </c>
      <c r="G75">
        <v>123.70630213999399</v>
      </c>
      <c r="H75">
        <v>-7.7739528048312501</v>
      </c>
      <c r="I75">
        <v>32.7636136364805</v>
      </c>
      <c r="J75">
        <v>-0.75845051190319002</v>
      </c>
      <c r="K75">
        <v>674.62797613857299</v>
      </c>
      <c r="L75">
        <v>543.55264412642998</v>
      </c>
      <c r="M75">
        <v>45.467489519949098</v>
      </c>
      <c r="N75">
        <v>0.46779713755005298</v>
      </c>
      <c r="O75">
        <v>5.9453367145674898</v>
      </c>
      <c r="P75">
        <v>149.052631578947</v>
      </c>
      <c r="Q75">
        <v>9.3334254957499002E-2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32</v>
      </c>
      <c r="E76">
        <v>122506.533831136</v>
      </c>
      <c r="F76">
        <v>64.81</v>
      </c>
      <c r="G76">
        <v>121.829360878717</v>
      </c>
      <c r="H76">
        <v>-6.4445791705394599</v>
      </c>
      <c r="I76">
        <v>34.689552741148603</v>
      </c>
      <c r="J76">
        <v>0.36155541882324499</v>
      </c>
      <c r="K76">
        <v>65.011575286386005</v>
      </c>
      <c r="L76">
        <v>56.024576824304901</v>
      </c>
      <c r="M76">
        <v>47.7231477719452</v>
      </c>
      <c r="N76">
        <v>1.4465574449082901</v>
      </c>
      <c r="O76">
        <v>29.2238852029007</v>
      </c>
      <c r="P76">
        <v>152.17898832684801</v>
      </c>
      <c r="Q76">
        <v>8.4065926548674993E-2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211</v>
      </c>
      <c r="E77">
        <v>120384.6916584</v>
      </c>
      <c r="F77">
        <v>4534.8</v>
      </c>
      <c r="G77">
        <v>-1.10122111726465</v>
      </c>
      <c r="H77">
        <v>-4.11026598724394</v>
      </c>
      <c r="I77">
        <v>11.814755826556199</v>
      </c>
      <c r="J77">
        <v>-0.17814539019883099</v>
      </c>
      <c r="K77">
        <v>4384.1501443921297</v>
      </c>
      <c r="L77">
        <v>3954.9940447625499</v>
      </c>
      <c r="M77">
        <v>46.706945890395701</v>
      </c>
      <c r="N77">
        <v>0.92220067307631004</v>
      </c>
      <c r="O77">
        <v>2.9813883743494598</v>
      </c>
      <c r="P77">
        <v>37.614177768336702</v>
      </c>
      <c r="Q77">
        <v>-6.4476065365710003E-2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62</v>
      </c>
      <c r="E78">
        <v>120325.412645</v>
      </c>
      <c r="F78">
        <v>1490</v>
      </c>
      <c r="G78">
        <v>17.9179153227435</v>
      </c>
      <c r="H78">
        <v>-6.0164464620686697</v>
      </c>
      <c r="I78">
        <v>-7.8683254300716703</v>
      </c>
      <c r="J78">
        <v>-1.94508374897466</v>
      </c>
      <c r="K78">
        <v>1485.52460939905</v>
      </c>
      <c r="L78">
        <v>1374.84718290551</v>
      </c>
      <c r="M78">
        <v>41.328683764790398</v>
      </c>
      <c r="N78">
        <v>0.67566560651456398</v>
      </c>
      <c r="O78">
        <v>6.1744966442953002</v>
      </c>
      <c r="P78">
        <v>43.545279383429602</v>
      </c>
      <c r="Q78">
        <v>1.930104944348E-2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51</v>
      </c>
      <c r="E79">
        <v>117915.247679319</v>
      </c>
      <c r="F79">
        <v>1403.35</v>
      </c>
      <c r="G79">
        <v>-1.6030279347576699</v>
      </c>
      <c r="H79">
        <v>-2.01739776719671</v>
      </c>
      <c r="I79">
        <v>1.3880384867919699</v>
      </c>
      <c r="J79">
        <v>3.2032635758789998</v>
      </c>
      <c r="K79">
        <v>1359.0238410669399</v>
      </c>
      <c r="L79">
        <v>1220.1265925099699</v>
      </c>
      <c r="M79">
        <v>46.027383788824601</v>
      </c>
      <c r="N79">
        <v>0.79059670319203401</v>
      </c>
      <c r="O79">
        <v>5.19114974881533</v>
      </c>
      <c r="P79">
        <v>40.721985460014999</v>
      </c>
      <c r="Q79">
        <v>0.129342138792851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62</v>
      </c>
      <c r="E80">
        <v>116174.74531545</v>
      </c>
      <c r="F80">
        <v>1154.55</v>
      </c>
      <c r="G80">
        <v>62.324348707671497</v>
      </c>
      <c r="H80">
        <v>1.78583338785931</v>
      </c>
      <c r="I80">
        <v>44.724821543369799</v>
      </c>
      <c r="J80">
        <v>-2.02734232244697</v>
      </c>
      <c r="K80">
        <v>1085.2841424885401</v>
      </c>
      <c r="L80">
        <v>893.18802228552397</v>
      </c>
      <c r="M80">
        <v>52.033641430136399</v>
      </c>
      <c r="N80">
        <v>0.89945721928008604</v>
      </c>
      <c r="O80">
        <v>4.1964401714953796</v>
      </c>
      <c r="P80">
        <v>103.35535006604999</v>
      </c>
      <c r="Q80">
        <v>5.8102828397171E-2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-</v>
      </c>
      <c r="D81" t="s">
        <v>114</v>
      </c>
      <c r="E81">
        <v>115260.884727539</v>
      </c>
      <c r="F81">
        <v>2426.1</v>
      </c>
      <c r="G81">
        <v>61.480470850718703</v>
      </c>
      <c r="H81">
        <v>-5.7224698301157604</v>
      </c>
      <c r="I81">
        <v>8.4600544827420201</v>
      </c>
      <c r="J81">
        <v>-1.43382266012133</v>
      </c>
      <c r="K81">
        <v>2329.5766285971399</v>
      </c>
      <c r="L81">
        <v>2026.4975375531001</v>
      </c>
      <c r="M81">
        <v>52.467586259681198</v>
      </c>
      <c r="N81">
        <v>0.82006801795018103</v>
      </c>
      <c r="O81">
        <v>3.8291908824862899</v>
      </c>
      <c r="P81">
        <v>87.343629343629303</v>
      </c>
      <c r="Q81">
        <v>0.20328035626706301</v>
      </c>
    </row>
    <row r="82" spans="1:17" x14ac:dyDescent="0.3">
      <c r="A82" t="s">
        <v>220</v>
      </c>
      <c r="B82" t="s">
        <v>221</v>
      </c>
      <c r="C82" t="str">
        <f>IFERROR(VLOOKUP(Table1[[#This Row],[Ticker]],[1]!Table1[[Symbol]:[Industry]],2,FALSE),"-")</f>
        <v>-</v>
      </c>
      <c r="D82" t="s">
        <v>222</v>
      </c>
      <c r="E82">
        <v>114797.53863168</v>
      </c>
      <c r="F82">
        <v>1204.8</v>
      </c>
      <c r="G82">
        <v>15.4609571480238</v>
      </c>
      <c r="H82">
        <v>5.6796537288532596</v>
      </c>
      <c r="I82">
        <v>-8.4540755150120503</v>
      </c>
      <c r="J82">
        <v>3.1766034474943701</v>
      </c>
      <c r="K82">
        <v>1129.1481726847201</v>
      </c>
      <c r="L82">
        <v>1063.7644439330199</v>
      </c>
      <c r="M82">
        <v>75.864122093876802</v>
      </c>
      <c r="N82">
        <v>0.83353382344481397</v>
      </c>
      <c r="O82">
        <v>5.3286852589641498</v>
      </c>
      <c r="P82">
        <v>45.463326290371199</v>
      </c>
      <c r="Q82">
        <v>1.8140770072986E-2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-</v>
      </c>
      <c r="D83" t="s">
        <v>225</v>
      </c>
      <c r="E83">
        <v>113619.702079975</v>
      </c>
      <c r="F83">
        <v>421.75</v>
      </c>
      <c r="G83">
        <v>124.76458551159899</v>
      </c>
      <c r="H83">
        <v>17.8578518058229</v>
      </c>
      <c r="I83">
        <v>80.648232108342697</v>
      </c>
      <c r="J83">
        <v>4.4737257539661801</v>
      </c>
      <c r="K83">
        <v>363.68807354283598</v>
      </c>
      <c r="L83">
        <v>285.60310045389701</v>
      </c>
      <c r="M83">
        <v>72.7085918891907</v>
      </c>
      <c r="N83">
        <v>0.52551478328101697</v>
      </c>
      <c r="O83">
        <v>0.69946650859513604</v>
      </c>
      <c r="P83">
        <v>168.03304734667901</v>
      </c>
      <c r="Q83">
        <v>4.9082181538218E-2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177</v>
      </c>
      <c r="E84">
        <v>112834.204071364</v>
      </c>
      <c r="F84">
        <v>636.65</v>
      </c>
      <c r="G84">
        <v>-11.507276550116201</v>
      </c>
      <c r="H84">
        <v>2.7364965630414999</v>
      </c>
      <c r="I84">
        <v>7.6957976831032102</v>
      </c>
      <c r="J84">
        <v>0.18088541945060899</v>
      </c>
      <c r="K84">
        <v>595.95422050345405</v>
      </c>
      <c r="L84">
        <v>560.13967460703896</v>
      </c>
      <c r="M84">
        <v>63.019566460773397</v>
      </c>
      <c r="N84">
        <v>0.69697319248147005</v>
      </c>
      <c r="O84">
        <v>2.2539857064321098</v>
      </c>
      <c r="P84">
        <v>30.141046606704801</v>
      </c>
      <c r="Q84">
        <v>-8.6632743480131003E-2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230</v>
      </c>
      <c r="E85">
        <v>112781.887714714</v>
      </c>
      <c r="F85">
        <v>1011.05</v>
      </c>
      <c r="G85">
        <v>6.6244205439593999</v>
      </c>
      <c r="H85">
        <v>-3.7926330479601602</v>
      </c>
      <c r="I85">
        <v>-17.8873101814889</v>
      </c>
      <c r="J85">
        <v>0.55800299628590699</v>
      </c>
      <c r="K85">
        <v>1025.2968286651501</v>
      </c>
      <c r="L85">
        <v>1050.09545476633</v>
      </c>
      <c r="M85">
        <v>49.193691427786</v>
      </c>
      <c r="N85">
        <v>0.35957493912738597</v>
      </c>
      <c r="O85">
        <v>23.633846001681398</v>
      </c>
      <c r="P85">
        <v>47.383381924198197</v>
      </c>
      <c r="Q85">
        <v>1.8857609494999001E-2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Row],[Ticker]],[1]!Table1[[Symbol]:[Industry]],2,FALSE),"-")</f>
        <v>-</v>
      </c>
      <c r="D86" t="s">
        <v>62</v>
      </c>
      <c r="E86">
        <v>112766.21608383</v>
      </c>
      <c r="F86">
        <v>6770.9</v>
      </c>
      <c r="G86">
        <v>1.45116484692975</v>
      </c>
      <c r="H86">
        <v>6.5457262907813201</v>
      </c>
      <c r="I86">
        <v>5.7065455154731497</v>
      </c>
      <c r="J86">
        <v>-1.1841759054650101</v>
      </c>
      <c r="K86">
        <v>6287.7502532788003</v>
      </c>
      <c r="L86">
        <v>5938.1506182215599</v>
      </c>
      <c r="M86">
        <v>72.074483427014201</v>
      </c>
      <c r="N86">
        <v>0.70121906910413201</v>
      </c>
      <c r="O86">
        <v>1.6844141842295699</v>
      </c>
      <c r="P86">
        <v>30.070789830085101</v>
      </c>
      <c r="Q86">
        <v>-8.823171683666E-3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235</v>
      </c>
      <c r="E87">
        <v>111059.79362900001</v>
      </c>
      <c r="F87">
        <v>9979</v>
      </c>
      <c r="G87">
        <v>10.2123244173213</v>
      </c>
      <c r="H87">
        <v>12.610422822107999</v>
      </c>
      <c r="I87">
        <v>9.2437178462843992</v>
      </c>
      <c r="J87">
        <v>-1.6988111346224899</v>
      </c>
      <c r="K87">
        <v>8917.6206430662296</v>
      </c>
      <c r="L87">
        <v>8171.9366354322001</v>
      </c>
      <c r="M87">
        <v>71.315544439362895</v>
      </c>
      <c r="N87">
        <v>0.81195058841085199</v>
      </c>
      <c r="O87">
        <v>0.96202024250926499</v>
      </c>
      <c r="P87">
        <v>50.560509361939701</v>
      </c>
      <c r="Q87">
        <v>9.4057103242978002E-2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238</v>
      </c>
      <c r="E88">
        <v>110883.1759109</v>
      </c>
      <c r="F88">
        <v>1768.7</v>
      </c>
      <c r="G88">
        <v>12.271199151876299</v>
      </c>
      <c r="H88">
        <v>-10.8937969828324</v>
      </c>
      <c r="I88">
        <v>21.074307515748199</v>
      </c>
      <c r="J88">
        <v>-7.4747623535851702</v>
      </c>
      <c r="K88">
        <v>1811.82251962131</v>
      </c>
      <c r="L88">
        <v>1581.30656256528</v>
      </c>
      <c r="M88">
        <v>21.6639711940147</v>
      </c>
      <c r="N88">
        <v>0.78942001470521905</v>
      </c>
      <c r="O88">
        <v>12.251936450500301</v>
      </c>
      <c r="P88">
        <v>43.464330616052202</v>
      </c>
      <c r="Q88">
        <v>1.3185804954316999E-2</v>
      </c>
    </row>
    <row r="89" spans="1:17" x14ac:dyDescent="0.3">
      <c r="A89" t="s">
        <v>239</v>
      </c>
      <c r="B89" t="s">
        <v>240</v>
      </c>
      <c r="C89" t="str">
        <f>IFERROR(VLOOKUP(Table1[[#This Row],[Ticker]],[1]!Table1[[Symbol]:[Industry]],2,FALSE),"-")</f>
        <v>-</v>
      </c>
      <c r="D89" t="s">
        <v>24</v>
      </c>
      <c r="E89">
        <v>110843.7172117</v>
      </c>
      <c r="F89">
        <v>1423.4</v>
      </c>
      <c r="G89">
        <v>-24.985618333268501</v>
      </c>
      <c r="H89">
        <v>-9.3564040123405299</v>
      </c>
      <c r="I89">
        <v>-14.886418227525599</v>
      </c>
      <c r="J89">
        <v>-0.29902129417672002</v>
      </c>
      <c r="K89">
        <v>1463.08496699642</v>
      </c>
      <c r="L89">
        <v>1458.6677327387499</v>
      </c>
      <c r="M89">
        <v>35.7355489639843</v>
      </c>
      <c r="N89">
        <v>0.79989575016139502</v>
      </c>
      <c r="O89">
        <v>19.045946325698999</v>
      </c>
      <c r="P89">
        <v>5.1216720209741302</v>
      </c>
      <c r="Q89">
        <v>1.1307175865527999E-2</v>
      </c>
    </row>
    <row r="90" spans="1:17" x14ac:dyDescent="0.3">
      <c r="A90" t="s">
        <v>241</v>
      </c>
      <c r="B90" t="s">
        <v>242</v>
      </c>
      <c r="C90" t="str">
        <f>IFERROR(VLOOKUP(Table1[[#This Row],[Ticker]],[1]!Table1[[Symbol]:[Industry]],2,FALSE),"-")</f>
        <v>-</v>
      </c>
      <c r="D90" t="s">
        <v>27</v>
      </c>
      <c r="E90">
        <v>110752.814681263</v>
      </c>
      <c r="F90">
        <v>15.89</v>
      </c>
      <c r="G90">
        <v>77.010347115597199</v>
      </c>
      <c r="H90">
        <v>-11.2106203152579</v>
      </c>
      <c r="I90">
        <v>-3.2698611922355401</v>
      </c>
      <c r="J90">
        <v>-0.80648761968375804</v>
      </c>
      <c r="K90">
        <v>15.910292874291301</v>
      </c>
      <c r="L90">
        <v>13.898248326666501</v>
      </c>
      <c r="M90">
        <v>35.283577513909698</v>
      </c>
      <c r="N90">
        <v>0.48225945949593801</v>
      </c>
      <c r="O90">
        <v>20.704845814977901</v>
      </c>
      <c r="P90">
        <v>111.86666666666601</v>
      </c>
      <c r="Q90">
        <v>5.6125528223625001E-2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114</v>
      </c>
      <c r="E91">
        <v>109225.36435965</v>
      </c>
      <c r="F91">
        <v>5463.15</v>
      </c>
      <c r="G91">
        <v>50.1870875285259</v>
      </c>
      <c r="H91">
        <v>-3.8242782894670202</v>
      </c>
      <c r="I91">
        <v>9.3105526055233305</v>
      </c>
      <c r="J91">
        <v>-1.8700903741999899</v>
      </c>
      <c r="K91">
        <v>5353.8336642071499</v>
      </c>
      <c r="L91">
        <v>4529.9684837065597</v>
      </c>
      <c r="M91">
        <v>40.765931142271398</v>
      </c>
      <c r="N91">
        <v>0.57075614517985396</v>
      </c>
      <c r="O91">
        <v>7.8965432030971101</v>
      </c>
      <c r="P91">
        <v>89.036332179930696</v>
      </c>
      <c r="Q91">
        <v>6.3051680601346E-2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101</v>
      </c>
      <c r="E92">
        <v>107783.22345765001</v>
      </c>
      <c r="F92">
        <v>107.3</v>
      </c>
      <c r="G92">
        <v>90.901166729508603</v>
      </c>
      <c r="H92">
        <v>1.7786707062878799</v>
      </c>
      <c r="I92">
        <v>27.660072609242</v>
      </c>
      <c r="J92">
        <v>-6.3264752056969904</v>
      </c>
      <c r="K92">
        <v>102.582913267403</v>
      </c>
      <c r="L92">
        <v>84.753329149527502</v>
      </c>
      <c r="M92">
        <v>48.815306953892502</v>
      </c>
      <c r="N92">
        <v>1.1239556077159001</v>
      </c>
      <c r="O92">
        <v>10.344827586206801</v>
      </c>
      <c r="P92">
        <v>126.37130801687699</v>
      </c>
      <c r="Q92">
        <v>0.15966525996271799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249</v>
      </c>
      <c r="E93">
        <v>107402.95035</v>
      </c>
      <c r="F93">
        <v>5325.15</v>
      </c>
      <c r="G93">
        <v>148.25729586758001</v>
      </c>
      <c r="H93">
        <v>26.662217133976199</v>
      </c>
      <c r="I93">
        <v>120.234441518023</v>
      </c>
      <c r="J93">
        <v>-6.1870424064761602</v>
      </c>
      <c r="K93">
        <v>4115.8114169615101</v>
      </c>
      <c r="L93">
        <v>2757.0933945778702</v>
      </c>
      <c r="M93">
        <v>57.560623961421797</v>
      </c>
      <c r="N93">
        <v>0.68798950670618697</v>
      </c>
      <c r="O93">
        <v>10.043848530088299</v>
      </c>
      <c r="P93">
        <v>210.676468014351</v>
      </c>
      <c r="Q93">
        <v>0.26276089837867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51</v>
      </c>
      <c r="E94">
        <v>106290.77306825999</v>
      </c>
      <c r="F94">
        <v>2827.4</v>
      </c>
      <c r="G94">
        <v>33.2724315549899</v>
      </c>
      <c r="H94">
        <v>-4.2524299931156797</v>
      </c>
      <c r="I94">
        <v>10.418889386595</v>
      </c>
      <c r="J94">
        <v>0.13566895249167099</v>
      </c>
      <c r="K94">
        <v>2688.1175964192898</v>
      </c>
      <c r="L94">
        <v>2338.9160880833701</v>
      </c>
      <c r="M94">
        <v>51.2273480010169</v>
      </c>
      <c r="N94">
        <v>0.72066604107955601</v>
      </c>
      <c r="O94">
        <v>8.2071868147414406</v>
      </c>
      <c r="P94">
        <v>60.6386000795409</v>
      </c>
      <c r="Q94">
        <v>6.5815464993836004E-2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Row],[Ticker]],[1]!Table1[[Symbol]:[Industry]],2,FALSE),"-")</f>
        <v>-</v>
      </c>
      <c r="D95" t="s">
        <v>163</v>
      </c>
      <c r="E95">
        <v>106168.11169395001</v>
      </c>
      <c r="F95">
        <v>304.89999999999998</v>
      </c>
      <c r="G95">
        <v>186.83490059192999</v>
      </c>
      <c r="H95">
        <v>-3.6223338577428099</v>
      </c>
      <c r="I95">
        <v>36.616964380565598</v>
      </c>
      <c r="J95">
        <v>-9.8560368863500205</v>
      </c>
      <c r="K95">
        <v>298.52840634006998</v>
      </c>
      <c r="L95">
        <v>234.993130927474</v>
      </c>
      <c r="M95">
        <v>42.136822342940498</v>
      </c>
      <c r="N95">
        <v>0.78616490852674104</v>
      </c>
      <c r="O95">
        <v>9.9868809445720004</v>
      </c>
      <c r="P95">
        <v>221.624472573839</v>
      </c>
      <c r="Q95">
        <v>0.16108532373770601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-</v>
      </c>
      <c r="D96" t="s">
        <v>163</v>
      </c>
      <c r="E96">
        <v>105417.25798364999</v>
      </c>
      <c r="F96">
        <v>689.75</v>
      </c>
      <c r="G96">
        <v>47.514754736678803</v>
      </c>
      <c r="H96">
        <v>-4.0375549691205501</v>
      </c>
      <c r="I96">
        <v>40.551445865828299</v>
      </c>
      <c r="J96">
        <v>-7.0984900657909504</v>
      </c>
      <c r="K96">
        <v>671.76651378944405</v>
      </c>
      <c r="L96">
        <v>540.36173111185701</v>
      </c>
      <c r="M96">
        <v>37.154182551564801</v>
      </c>
      <c r="N96">
        <v>0.78205236445983795</v>
      </c>
      <c r="O96">
        <v>13.6281261326567</v>
      </c>
      <c r="P96">
        <v>92.023942093541194</v>
      </c>
      <c r="Q96">
        <v>0.23574023021995699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-</v>
      </c>
      <c r="D97" t="s">
        <v>32</v>
      </c>
      <c r="E97">
        <v>104094.79385976</v>
      </c>
      <c r="F97">
        <v>114.76</v>
      </c>
      <c r="G97">
        <v>44.784854033465997</v>
      </c>
      <c r="H97">
        <v>-8.2785728018410101</v>
      </c>
      <c r="I97">
        <v>12.243851000984201</v>
      </c>
      <c r="J97">
        <v>-0.161056825773227</v>
      </c>
      <c r="K97">
        <v>116.758249229057</v>
      </c>
      <c r="L97">
        <v>103.708670066764</v>
      </c>
      <c r="M97">
        <v>45.755191227499601</v>
      </c>
      <c r="N97">
        <v>0.79411399480640099</v>
      </c>
      <c r="O97">
        <v>12.3213663297316</v>
      </c>
      <c r="P97">
        <v>79.733750978856705</v>
      </c>
      <c r="Q97">
        <v>0.15317847056386499</v>
      </c>
    </row>
    <row r="98" spans="1:17" x14ac:dyDescent="0.3">
      <c r="A98" t="s">
        <v>258</v>
      </c>
      <c r="B98" t="s">
        <v>259</v>
      </c>
      <c r="C98" t="str">
        <f>IFERROR(VLOOKUP(Table1[[#This Row],[Ticker]],[1]!Table1[[Symbol]:[Industry]],2,FALSE),"-")</f>
        <v>-</v>
      </c>
      <c r="D98" t="s">
        <v>32</v>
      </c>
      <c r="E98">
        <v>103946.86737000001</v>
      </c>
      <c r="F98">
        <v>136.16999999999999</v>
      </c>
      <c r="G98">
        <v>29.475167522973699</v>
      </c>
      <c r="H98">
        <v>-8.8154185702578491</v>
      </c>
      <c r="I98">
        <v>-16.318048044682801</v>
      </c>
      <c r="J98">
        <v>-0.56186478070662205</v>
      </c>
      <c r="K98">
        <v>142.011168951624</v>
      </c>
      <c r="L98">
        <v>130.94233132186</v>
      </c>
      <c r="M98">
        <v>42.343244639260398</v>
      </c>
      <c r="N98">
        <v>0.73421398064173804</v>
      </c>
      <c r="O98">
        <v>26.679885437321001</v>
      </c>
      <c r="P98">
        <v>60.4832056570418</v>
      </c>
      <c r="Q98">
        <v>0.13516722591771799</v>
      </c>
    </row>
    <row r="99" spans="1:17" x14ac:dyDescent="0.3">
      <c r="A99" t="s">
        <v>260</v>
      </c>
      <c r="B99" t="s">
        <v>261</v>
      </c>
      <c r="C99" t="str">
        <f>IFERROR(VLOOKUP(Table1[[#This Row],[Ticker]],[1]!Table1[[Symbol]:[Industry]],2,FALSE),"-")</f>
        <v>-</v>
      </c>
      <c r="D99" t="s">
        <v>62</v>
      </c>
      <c r="E99">
        <v>102542.1994112</v>
      </c>
      <c r="F99">
        <v>3029.8</v>
      </c>
      <c r="G99">
        <v>31.965903105919299</v>
      </c>
      <c r="H99">
        <v>0.15366056515193199</v>
      </c>
      <c r="I99">
        <v>7.8981470987072599</v>
      </c>
      <c r="J99">
        <v>0.19297174070775699</v>
      </c>
      <c r="K99">
        <v>2822.1881785902301</v>
      </c>
      <c r="L99">
        <v>2499.6596803349898</v>
      </c>
      <c r="M99">
        <v>65.095513757133304</v>
      </c>
      <c r="N99">
        <v>0.876522186946744</v>
      </c>
      <c r="O99">
        <v>1.45719189385435</v>
      </c>
      <c r="P99">
        <v>70.977116898507305</v>
      </c>
      <c r="Q99">
        <v>5.6190304759726001E-2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80</v>
      </c>
      <c r="E100">
        <v>100736.72680104</v>
      </c>
      <c r="F100">
        <v>27919.8</v>
      </c>
      <c r="G100">
        <v>-3.9765501450460699</v>
      </c>
      <c r="H100">
        <v>-4.7126094198665696</v>
      </c>
      <c r="I100">
        <v>-12.067458499704401</v>
      </c>
      <c r="J100">
        <v>3.72314525374111E-2</v>
      </c>
      <c r="K100">
        <v>26971.086215854499</v>
      </c>
      <c r="L100">
        <v>26238.9049908823</v>
      </c>
      <c r="M100">
        <v>55.793355479422601</v>
      </c>
      <c r="N100">
        <v>0.82476424344185295</v>
      </c>
      <c r="O100">
        <v>10.0930164256191</v>
      </c>
      <c r="P100">
        <v>20.916232860694102</v>
      </c>
      <c r="Q100">
        <v>-7.1585979331708002E-2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204</v>
      </c>
      <c r="E101">
        <v>100678.30975840001</v>
      </c>
      <c r="F101">
        <v>34135.599999999999</v>
      </c>
      <c r="G101">
        <v>55.303147294183397</v>
      </c>
      <c r="H101">
        <v>0.55047870509364905</v>
      </c>
      <c r="I101">
        <v>36.266120828828598</v>
      </c>
      <c r="J101">
        <v>-2.7205642903043201</v>
      </c>
      <c r="K101">
        <v>32907.694763764703</v>
      </c>
      <c r="L101">
        <v>27773.462006801899</v>
      </c>
      <c r="M101">
        <v>40.100602121511201</v>
      </c>
      <c r="N101">
        <v>0.43786534551172102</v>
      </c>
      <c r="O101">
        <v>7.4479429100411298</v>
      </c>
      <c r="P101">
        <v>90.370388959994102</v>
      </c>
      <c r="Q101">
        <v>0.1061086817498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100116.32399999999</v>
      </c>
      <c r="F102">
        <v>3611.7</v>
      </c>
      <c r="G102">
        <v>65.750713359701905</v>
      </c>
      <c r="H102">
        <v>-11.7175309599033</v>
      </c>
      <c r="I102">
        <v>58.553098923761702</v>
      </c>
      <c r="J102">
        <v>-9.9132394552543399</v>
      </c>
      <c r="K102">
        <v>3722.6857924628598</v>
      </c>
      <c r="L102">
        <v>2918.9379978053698</v>
      </c>
      <c r="M102">
        <v>26.871232700547601</v>
      </c>
      <c r="N102">
        <v>0.84256389540408605</v>
      </c>
      <c r="O102">
        <v>15.5107013317828</v>
      </c>
      <c r="P102">
        <v>118.454001088731</v>
      </c>
      <c r="Q102">
        <v>0.20318230318196501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271</v>
      </c>
      <c r="E103">
        <v>98737.318612699994</v>
      </c>
      <c r="F103">
        <v>10911.4</v>
      </c>
      <c r="G103">
        <v>165.73257007573599</v>
      </c>
      <c r="H103">
        <v>4.5120466541958697</v>
      </c>
      <c r="I103">
        <v>45.823557773229901</v>
      </c>
      <c r="J103">
        <v>-10.090093042278999</v>
      </c>
      <c r="K103">
        <v>10337.5501353051</v>
      </c>
      <c r="L103">
        <v>8073.3745940359304</v>
      </c>
      <c r="M103">
        <v>35.476002840216402</v>
      </c>
      <c r="N103">
        <v>0.46787689590437398</v>
      </c>
      <c r="O103">
        <v>21.872536979672599</v>
      </c>
      <c r="P103">
        <v>194.341862127567</v>
      </c>
      <c r="Q103">
        <v>0.18841089456486601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180</v>
      </c>
      <c r="E104">
        <v>97454.171454630006</v>
      </c>
      <c r="F104">
        <v>886.1</v>
      </c>
      <c r="G104">
        <v>16.2767475536509</v>
      </c>
      <c r="H104">
        <v>-7.7137122443667296</v>
      </c>
      <c r="I104">
        <v>-24.6824720830983</v>
      </c>
      <c r="J104">
        <v>-0.311320443794458</v>
      </c>
      <c r="K104">
        <v>918.20275676104995</v>
      </c>
      <c r="L104">
        <v>957.491772564097</v>
      </c>
      <c r="M104">
        <v>38.461472095306803</v>
      </c>
      <c r="N104">
        <v>1.05992805641274</v>
      </c>
      <c r="O104">
        <v>42.1284279426701</v>
      </c>
      <c r="P104">
        <v>69.750957854406096</v>
      </c>
      <c r="Q104">
        <v>1.9009394827779E-2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-</v>
      </c>
      <c r="D105" t="s">
        <v>276</v>
      </c>
      <c r="E105">
        <v>96330.771085825007</v>
      </c>
      <c r="F105">
        <v>89.59</v>
      </c>
      <c r="G105">
        <v>30.6034036731714</v>
      </c>
      <c r="H105">
        <v>-5.5195095316628598E-2</v>
      </c>
      <c r="I105">
        <v>3.64731449130139</v>
      </c>
      <c r="J105">
        <v>2.11361006736864</v>
      </c>
      <c r="K105">
        <v>86.120340344832698</v>
      </c>
      <c r="L105">
        <v>78.892474137006204</v>
      </c>
      <c r="M105">
        <v>57.977804461715202</v>
      </c>
      <c r="N105">
        <v>2.1196511690022102</v>
      </c>
      <c r="O105">
        <v>10.1685455966067</v>
      </c>
      <c r="P105">
        <v>58.426171529619801</v>
      </c>
      <c r="Q105">
        <v>7.4309798581753003E-2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132</v>
      </c>
      <c r="E106">
        <v>95491.259844200002</v>
      </c>
      <c r="F106">
        <v>952.6</v>
      </c>
      <c r="G106">
        <v>27.233623491765901</v>
      </c>
      <c r="H106">
        <v>-15.2341364709209</v>
      </c>
      <c r="I106">
        <v>23.516724978257901</v>
      </c>
      <c r="J106">
        <v>-6.7096029916033899</v>
      </c>
      <c r="K106">
        <v>1003.35678527896</v>
      </c>
      <c r="L106">
        <v>858.58624052689095</v>
      </c>
      <c r="M106">
        <v>19.584051810268999</v>
      </c>
      <c r="N106">
        <v>0.95888853942665597</v>
      </c>
      <c r="O106">
        <v>15.1585135418853</v>
      </c>
      <c r="P106">
        <v>63.789546079779903</v>
      </c>
      <c r="Q106">
        <v>7.3737672586989003E-2</v>
      </c>
    </row>
    <row r="107" spans="1:17" hidden="1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95144.765080929996</v>
      </c>
      <c r="F107">
        <v>1308.0999999999999</v>
      </c>
      <c r="G107">
        <v>9.6715464394732393</v>
      </c>
      <c r="H107">
        <v>-1.3468729326935001</v>
      </c>
      <c r="I107">
        <v>4.4371560151708502</v>
      </c>
      <c r="J107">
        <v>0.63194041719371596</v>
      </c>
      <c r="K107">
        <v>1250.8284398127801</v>
      </c>
      <c r="L107">
        <v>1141.4147897826399</v>
      </c>
      <c r="M107">
        <v>68.176753727363902</v>
      </c>
      <c r="N107">
        <v>0.98459898957903702</v>
      </c>
      <c r="O107">
        <v>2.0449506918431299</v>
      </c>
      <c r="P107">
        <v>34.405342923195398</v>
      </c>
      <c r="Q107">
        <v>6.8901717090029999E-2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238</v>
      </c>
      <c r="E108">
        <v>94562.243581500006</v>
      </c>
      <c r="F108">
        <v>6289</v>
      </c>
      <c r="G108">
        <v>9.7237601439444994</v>
      </c>
      <c r="H108">
        <v>-13.839316668215099</v>
      </c>
      <c r="I108">
        <v>37.200072666550398</v>
      </c>
      <c r="J108">
        <v>-3.31233242022082</v>
      </c>
      <c r="K108">
        <v>6511.7399416218004</v>
      </c>
      <c r="L108">
        <v>5557.7653190350602</v>
      </c>
      <c r="M108">
        <v>28.4419234804787</v>
      </c>
      <c r="N108">
        <v>0.97974699854509295</v>
      </c>
      <c r="O108">
        <v>16.575767212593401</v>
      </c>
      <c r="P108">
        <v>65.456458826624498</v>
      </c>
      <c r="Q108">
        <v>0.14275061030235001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286</v>
      </c>
      <c r="E109">
        <v>93686.170024079998</v>
      </c>
      <c r="F109">
        <v>10804.05</v>
      </c>
      <c r="G109">
        <v>156.43383951239301</v>
      </c>
      <c r="H109">
        <v>7.85025281606364</v>
      </c>
      <c r="I109">
        <v>52.868007886875098</v>
      </c>
      <c r="J109">
        <v>2.0121049757126399</v>
      </c>
      <c r="K109">
        <v>9426.2763321395996</v>
      </c>
      <c r="L109">
        <v>7258.3885048933898</v>
      </c>
      <c r="M109">
        <v>65.074473162269499</v>
      </c>
      <c r="N109">
        <v>1.09147893084653</v>
      </c>
      <c r="O109">
        <v>4.0350609262267403</v>
      </c>
      <c r="P109">
        <v>185.878150426671</v>
      </c>
      <c r="Q109">
        <v>8.6233769895333004E-2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37</v>
      </c>
      <c r="E110">
        <v>93544.910028989994</v>
      </c>
      <c r="F110">
        <v>1896.3</v>
      </c>
      <c r="G110">
        <v>12.541376879538401</v>
      </c>
      <c r="H110">
        <v>3.5917340999515699</v>
      </c>
      <c r="I110">
        <v>14.5805910041468</v>
      </c>
      <c r="J110">
        <v>0.85473944471398999</v>
      </c>
      <c r="K110">
        <v>1767.4078382325699</v>
      </c>
      <c r="L110">
        <v>1597.9265992897499</v>
      </c>
      <c r="M110">
        <v>65.185168371652793</v>
      </c>
      <c r="N110">
        <v>0.846569400595091</v>
      </c>
      <c r="O110">
        <v>1.0388651584664901</v>
      </c>
      <c r="P110">
        <v>49.7867298578199</v>
      </c>
      <c r="Q110">
        <v>-3.1614783592979999E-2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291</v>
      </c>
      <c r="E111">
        <v>92053.094181255001</v>
      </c>
      <c r="F111">
        <v>6402.15</v>
      </c>
      <c r="G111">
        <v>-0.55434891883561099</v>
      </c>
      <c r="H111">
        <v>-0.76990041825439004</v>
      </c>
      <c r="I111">
        <v>-9.5805203431597796</v>
      </c>
      <c r="J111">
        <v>0.81894868333225002</v>
      </c>
      <c r="K111">
        <v>6204.9074024800302</v>
      </c>
      <c r="L111">
        <v>5880.6500029051003</v>
      </c>
      <c r="M111">
        <v>56.7765668947116</v>
      </c>
      <c r="N111">
        <v>0.66941489631523798</v>
      </c>
      <c r="O111">
        <v>7.3772092187780602</v>
      </c>
      <c r="P111">
        <v>35.466567922132803</v>
      </c>
      <c r="Q111">
        <v>2.1198989198725E-2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Row],[Ticker]],[1]!Table1[[Symbol]:[Industry]],2,FALSE),"-")</f>
        <v>-</v>
      </c>
      <c r="D112" t="s">
        <v>37</v>
      </c>
      <c r="E112">
        <v>91390.385431379997</v>
      </c>
      <c r="F112">
        <v>633.79999999999995</v>
      </c>
      <c r="G112">
        <v>-12.9749123314544</v>
      </c>
      <c r="H112">
        <v>2.1364682707846701</v>
      </c>
      <c r="I112">
        <v>18.576054556133499</v>
      </c>
      <c r="J112">
        <v>-1.00401069748892</v>
      </c>
      <c r="K112">
        <v>611.14003019540996</v>
      </c>
      <c r="L112">
        <v>569.49635662761898</v>
      </c>
      <c r="M112">
        <v>42.7518887231032</v>
      </c>
      <c r="N112">
        <v>0.96692940870695498</v>
      </c>
      <c r="O112">
        <v>6.2953613127169499</v>
      </c>
      <c r="P112">
        <v>36.7569317078433</v>
      </c>
      <c r="Q112">
        <v>-6.2104523555357997E-2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291</v>
      </c>
      <c r="E113">
        <v>90417.011316239994</v>
      </c>
      <c r="F113">
        <v>930.3</v>
      </c>
      <c r="G113">
        <v>27.967893987670799</v>
      </c>
      <c r="H113">
        <v>-3.2413855440655399</v>
      </c>
      <c r="I113">
        <v>6.2592132159139799</v>
      </c>
      <c r="J113">
        <v>2.7009921345603201</v>
      </c>
      <c r="K113">
        <v>877.73260986796197</v>
      </c>
      <c r="L113">
        <v>767.27729230550096</v>
      </c>
      <c r="M113">
        <v>58.395089760124399</v>
      </c>
      <c r="N113">
        <v>0.73700405164404403</v>
      </c>
      <c r="O113">
        <v>5.3316134580242798</v>
      </c>
      <c r="P113">
        <v>82.949852507374601</v>
      </c>
      <c r="Q113">
        <v>0.11596025060622001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54</v>
      </c>
      <c r="E114">
        <v>90317.397595275004</v>
      </c>
      <c r="F114">
        <v>555.25</v>
      </c>
      <c r="G114">
        <v>197.630813002932</v>
      </c>
      <c r="H114">
        <v>18.4130583512135</v>
      </c>
      <c r="I114">
        <v>96.572191033491706</v>
      </c>
      <c r="J114">
        <v>-4.8336386968327298</v>
      </c>
      <c r="K114">
        <v>483.20966239123698</v>
      </c>
      <c r="L114">
        <v>366.36672781359999</v>
      </c>
      <c r="M114">
        <v>52.119282432907902</v>
      </c>
      <c r="N114">
        <v>1.6124243591779901</v>
      </c>
      <c r="O114">
        <v>17.604682575416401</v>
      </c>
      <c r="P114">
        <v>222.757217593489</v>
      </c>
      <c r="Q114">
        <v>0.15281814465497401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135</v>
      </c>
      <c r="E115">
        <v>90148.848622649995</v>
      </c>
      <c r="F115">
        <v>3242.1</v>
      </c>
      <c r="G115">
        <v>72.5527372814351</v>
      </c>
      <c r="H115">
        <v>4.1204948921992504</v>
      </c>
      <c r="I115">
        <v>29.272799571064098</v>
      </c>
      <c r="J115">
        <v>-0.15264025332918199</v>
      </c>
      <c r="K115">
        <v>3034.6937522363201</v>
      </c>
      <c r="L115">
        <v>2463.1749076710598</v>
      </c>
      <c r="M115">
        <v>46.639903005835997</v>
      </c>
      <c r="N115">
        <v>0.59145284483104599</v>
      </c>
      <c r="O115">
        <v>4.9535794700965301</v>
      </c>
      <c r="P115">
        <v>116.81936735103299</v>
      </c>
      <c r="Q115">
        <v>6.3933832184479997E-2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143</v>
      </c>
      <c r="E116">
        <v>89512.552273690002</v>
      </c>
      <c r="F116">
        <v>6929.65</v>
      </c>
      <c r="G116">
        <v>27.569314816271099</v>
      </c>
      <c r="H116">
        <v>3.6829055726133402</v>
      </c>
      <c r="I116">
        <v>26.486230307464499</v>
      </c>
      <c r="J116">
        <v>-0.35927709244127898</v>
      </c>
      <c r="K116">
        <v>6443.0362482693399</v>
      </c>
      <c r="L116">
        <v>5579.4641475442404</v>
      </c>
      <c r="M116">
        <v>59.845254120060901</v>
      </c>
      <c r="N116">
        <v>0.86904177185839204</v>
      </c>
      <c r="O116">
        <v>2.02463327873703</v>
      </c>
      <c r="P116">
        <v>74.460291285356405</v>
      </c>
      <c r="Q116">
        <v>-1.702064131631E-3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304</v>
      </c>
      <c r="E117">
        <v>88302.618201944904</v>
      </c>
      <c r="F117">
        <v>620.35</v>
      </c>
      <c r="G117">
        <v>34.285304770657298</v>
      </c>
      <c r="H117">
        <v>-13.922324611365401</v>
      </c>
      <c r="I117">
        <v>18.008208331776</v>
      </c>
      <c r="J117">
        <v>-2.0749931371042001</v>
      </c>
      <c r="K117">
        <v>595.758536150532</v>
      </c>
      <c r="L117">
        <v>528.48541535232698</v>
      </c>
      <c r="M117">
        <v>63.867216976369903</v>
      </c>
      <c r="N117">
        <v>1.1750304723057701</v>
      </c>
      <c r="O117">
        <v>6.8670911582171303</v>
      </c>
      <c r="P117">
        <v>66.940258342303494</v>
      </c>
      <c r="Q117">
        <v>0.17968081583930801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235</v>
      </c>
      <c r="E118">
        <v>86595.483915000004</v>
      </c>
      <c r="F118">
        <v>4054.5</v>
      </c>
      <c r="G118">
        <v>38.210198919732399</v>
      </c>
      <c r="H118">
        <v>0.823491995616499</v>
      </c>
      <c r="I118">
        <v>6.7981106694720301</v>
      </c>
      <c r="J118">
        <v>-2.3154999554161901</v>
      </c>
      <c r="K118">
        <v>3982.7156240730801</v>
      </c>
      <c r="L118">
        <v>3507.27657622279</v>
      </c>
      <c r="M118">
        <v>41.528739941667297</v>
      </c>
      <c r="N118">
        <v>1.25261224219039</v>
      </c>
      <c r="O118">
        <v>5.9662103835244702</v>
      </c>
      <c r="P118">
        <v>70.964137378507701</v>
      </c>
      <c r="Q118">
        <v>2.6878420491379998E-3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177</v>
      </c>
      <c r="E119">
        <v>86488.068661715006</v>
      </c>
      <c r="F119">
        <v>668.05</v>
      </c>
      <c r="G119">
        <v>0.64697511879375402</v>
      </c>
      <c r="H119">
        <v>5.3609059483407799</v>
      </c>
      <c r="I119">
        <v>14.6197915255556</v>
      </c>
      <c r="J119">
        <v>2.2666734846546901</v>
      </c>
      <c r="K119">
        <v>616.30004326841197</v>
      </c>
      <c r="L119">
        <v>564.62410639521704</v>
      </c>
      <c r="M119">
        <v>65.940621728666301</v>
      </c>
      <c r="N119">
        <v>0.99470987169353298</v>
      </c>
      <c r="O119">
        <v>2.7243469800164601</v>
      </c>
      <c r="P119">
        <v>37.374048940982902</v>
      </c>
      <c r="Q119">
        <v>-3.7007052286425E-2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177</v>
      </c>
      <c r="E120">
        <v>85350.451877369997</v>
      </c>
      <c r="F120">
        <v>3138.05</v>
      </c>
      <c r="G120">
        <v>42.028577751913502</v>
      </c>
      <c r="H120">
        <v>6.4626981819607598</v>
      </c>
      <c r="I120">
        <v>15.075911992366301</v>
      </c>
      <c r="J120">
        <v>3.2113843517763101</v>
      </c>
      <c r="K120">
        <v>2895.7609259389701</v>
      </c>
      <c r="L120">
        <v>2562.4834617153901</v>
      </c>
      <c r="M120">
        <v>83.263206898629804</v>
      </c>
      <c r="N120">
        <v>0.93599556867746103</v>
      </c>
      <c r="O120">
        <v>1.0643552524656801</v>
      </c>
      <c r="P120">
        <v>71.929103659872894</v>
      </c>
      <c r="Q120">
        <v>4.8128462719755002E-2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62</v>
      </c>
      <c r="E121">
        <v>84465.90614454</v>
      </c>
      <c r="F121">
        <v>2108.3000000000002</v>
      </c>
      <c r="G121">
        <v>-13.2707589917413</v>
      </c>
      <c r="H121">
        <v>-6.2808223335849798</v>
      </c>
      <c r="I121">
        <v>-15.2294221222534</v>
      </c>
      <c r="J121">
        <v>-0.86626825628396997</v>
      </c>
      <c r="K121">
        <v>2157.9092634539702</v>
      </c>
      <c r="L121">
        <v>2053.6088634369999</v>
      </c>
      <c r="M121">
        <v>42.964573131087299</v>
      </c>
      <c r="N121">
        <v>0.79980729884499502</v>
      </c>
      <c r="O121">
        <v>18.104634065360699</v>
      </c>
      <c r="P121">
        <v>25.2666290365705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62</v>
      </c>
      <c r="E122">
        <v>82314.257509050003</v>
      </c>
      <c r="F122">
        <v>1805.3</v>
      </c>
      <c r="G122">
        <v>68.580329495689995</v>
      </c>
      <c r="H122">
        <v>9.4443659273819396</v>
      </c>
      <c r="I122">
        <v>11.8163020293497</v>
      </c>
      <c r="J122">
        <v>-1.35262211178345</v>
      </c>
      <c r="K122">
        <v>1680.8695050209301</v>
      </c>
      <c r="L122">
        <v>1477.8042407166599</v>
      </c>
      <c r="M122">
        <v>61.245897756012901</v>
      </c>
      <c r="N122">
        <v>0.73563319578323505</v>
      </c>
      <c r="O122">
        <v>2.3652578518805698</v>
      </c>
      <c r="P122">
        <v>93.805689747718702</v>
      </c>
      <c r="Q122">
        <v>2.3006573680080002E-2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143</v>
      </c>
      <c r="E123">
        <v>80500</v>
      </c>
      <c r="F123">
        <v>1006.25</v>
      </c>
      <c r="G123">
        <v>38.091000209139203</v>
      </c>
      <c r="H123">
        <v>-7.1811643768739302</v>
      </c>
      <c r="I123">
        <v>-6.0370331658877099</v>
      </c>
      <c r="J123">
        <v>-5.0569128857404699</v>
      </c>
      <c r="K123">
        <v>1013.7575898794699</v>
      </c>
      <c r="L123">
        <v>919.70667865960695</v>
      </c>
      <c r="M123">
        <v>44.272622278834902</v>
      </c>
      <c r="N123">
        <v>0.94427419581656402</v>
      </c>
      <c r="O123">
        <v>13.1826086956521</v>
      </c>
      <c r="P123">
        <v>63.458414554905701</v>
      </c>
      <c r="Q123">
        <v>7.1061819238203996E-2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24</v>
      </c>
      <c r="E124">
        <v>80448.098820359999</v>
      </c>
      <c r="F124">
        <v>25.67</v>
      </c>
      <c r="G124">
        <v>23.399842241452099</v>
      </c>
      <c r="H124">
        <v>-0.21416894878763901</v>
      </c>
      <c r="I124">
        <v>-6.8811166784910203</v>
      </c>
      <c r="J124">
        <v>-3.2661522770106899</v>
      </c>
      <c r="K124">
        <v>24.419371038678701</v>
      </c>
      <c r="L124">
        <v>22.685714111324501</v>
      </c>
      <c r="M124">
        <v>54.683454791916802</v>
      </c>
      <c r="N124">
        <v>1.38776727358546</v>
      </c>
      <c r="O124">
        <v>27.970393455395399</v>
      </c>
      <c r="P124">
        <v>63.503184713375802</v>
      </c>
      <c r="Q124">
        <v>5.4048125590679001E-2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-</v>
      </c>
      <c r="D125" t="s">
        <v>321</v>
      </c>
      <c r="E125">
        <v>79679.604276960003</v>
      </c>
      <c r="F125">
        <v>4119.6000000000004</v>
      </c>
      <c r="G125">
        <v>5.6529448387711998</v>
      </c>
      <c r="H125">
        <v>-4.08575333438203</v>
      </c>
      <c r="I125">
        <v>-8.8539676806632901</v>
      </c>
      <c r="J125">
        <v>-3.07870932995769</v>
      </c>
      <c r="K125">
        <v>4057.3980600751802</v>
      </c>
      <c r="L125">
        <v>3671.48048856883</v>
      </c>
      <c r="M125">
        <v>46.077789589199597</v>
      </c>
      <c r="N125">
        <v>1.3981713728230101</v>
      </c>
      <c r="O125">
        <v>13.6445285950092</v>
      </c>
      <c r="P125">
        <v>49.369108049311102</v>
      </c>
      <c r="Q125">
        <v>0.135945063582181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62</v>
      </c>
      <c r="E126">
        <v>78782.375673094997</v>
      </c>
      <c r="F126">
        <v>1344.55</v>
      </c>
      <c r="G126">
        <v>47.085928970149297</v>
      </c>
      <c r="H126">
        <v>4.2804639033334198</v>
      </c>
      <c r="I126">
        <v>4.9917733251329199</v>
      </c>
      <c r="J126">
        <v>-1.3911744330639999</v>
      </c>
      <c r="K126">
        <v>1245.89487137485</v>
      </c>
      <c r="L126">
        <v>1084.4298029060801</v>
      </c>
      <c r="M126">
        <v>62.652830331435403</v>
      </c>
      <c r="N126">
        <v>1.0631423011296901</v>
      </c>
      <c r="O126">
        <v>4.8603622029675497</v>
      </c>
      <c r="P126">
        <v>74.390402075226902</v>
      </c>
      <c r="Q126">
        <v>1.0859458312114E-2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</v>
      </c>
      <c r="E127">
        <v>76709.598717949993</v>
      </c>
      <c r="F127">
        <v>569.5</v>
      </c>
      <c r="G127">
        <v>45.415613903105601</v>
      </c>
      <c r="H127">
        <v>-0.68968842824931598</v>
      </c>
      <c r="I127">
        <v>14.331692141596999</v>
      </c>
      <c r="J127">
        <v>-0.82135592894458898</v>
      </c>
      <c r="K127">
        <v>546.34069638438302</v>
      </c>
      <c r="L127">
        <v>489.09969719321202</v>
      </c>
      <c r="M127">
        <v>59.380538227861798</v>
      </c>
      <c r="N127">
        <v>0.82169750651710505</v>
      </c>
      <c r="O127">
        <v>11.0974539069359</v>
      </c>
      <c r="P127">
        <v>75.176868655798202</v>
      </c>
      <c r="Q127">
        <v>0.15277083598931701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132</v>
      </c>
      <c r="E128">
        <v>75679.104188440004</v>
      </c>
      <c r="F128">
        <v>1625.45</v>
      </c>
      <c r="G128">
        <v>66.606849392652293</v>
      </c>
      <c r="H128">
        <v>-13.8393797065724</v>
      </c>
      <c r="I128">
        <v>22.580495034576501</v>
      </c>
      <c r="J128">
        <v>-2.5986878913023501</v>
      </c>
      <c r="K128">
        <v>1573.84946333523</v>
      </c>
      <c r="L128">
        <v>1309.92392075525</v>
      </c>
      <c r="M128">
        <v>45.814205455005897</v>
      </c>
      <c r="N128">
        <v>0.62571092320608801</v>
      </c>
      <c r="O128">
        <v>11.015411116921401</v>
      </c>
      <c r="P128">
        <v>93.436867785314703</v>
      </c>
      <c r="Q128">
        <v>7.1617172550590996E-2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-</v>
      </c>
      <c r="D129" t="s">
        <v>330</v>
      </c>
      <c r="E129">
        <v>75094.484164776004</v>
      </c>
      <c r="F129">
        <v>55.08</v>
      </c>
      <c r="G129">
        <v>151.271106609268</v>
      </c>
      <c r="H129">
        <v>-5.6281967411308296</v>
      </c>
      <c r="I129">
        <v>20.2346784324438</v>
      </c>
      <c r="J129">
        <v>-0.231938509536285</v>
      </c>
      <c r="K129">
        <v>50.504978286584702</v>
      </c>
      <c r="L129">
        <v>40.932205137176602</v>
      </c>
      <c r="M129">
        <v>57.964366737627103</v>
      </c>
      <c r="N129">
        <v>0.92173322278908498</v>
      </c>
      <c r="O129">
        <v>2.5599128540304901</v>
      </c>
      <c r="P129">
        <v>215.644699140401</v>
      </c>
      <c r="Q129">
        <v>0.18897710212650201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18</v>
      </c>
      <c r="E130">
        <v>73771.606664389998</v>
      </c>
      <c r="F130">
        <v>346.7</v>
      </c>
      <c r="G130">
        <v>48.6738977705906</v>
      </c>
      <c r="H130">
        <v>-4.2751621985465604</v>
      </c>
      <c r="I130">
        <v>4.4553425135703799</v>
      </c>
      <c r="J130">
        <v>-0.612931976501503</v>
      </c>
      <c r="K130">
        <v>340.88067344048198</v>
      </c>
      <c r="L130">
        <v>299.30569227312702</v>
      </c>
      <c r="M130">
        <v>53.630553524430297</v>
      </c>
      <c r="N130">
        <v>1.0003962331391001</v>
      </c>
      <c r="O130">
        <v>14.3736179213537</v>
      </c>
      <c r="P130">
        <v>117.412207357859</v>
      </c>
      <c r="Q130">
        <v>5.6556562433471E-2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286</v>
      </c>
      <c r="E131">
        <v>72810.135374899997</v>
      </c>
      <c r="F131">
        <v>4759</v>
      </c>
      <c r="G131">
        <v>75.246879038518898</v>
      </c>
      <c r="H131">
        <v>13.190881059014799</v>
      </c>
      <c r="I131">
        <v>1.6911158489653799</v>
      </c>
      <c r="J131">
        <v>-4.4444728120614601</v>
      </c>
      <c r="K131">
        <v>4179.8794548834103</v>
      </c>
      <c r="L131">
        <v>3689.3474328479401</v>
      </c>
      <c r="M131">
        <v>58.874381244151799</v>
      </c>
      <c r="N131">
        <v>1.14484425729825</v>
      </c>
      <c r="O131">
        <v>3.5711283883168798</v>
      </c>
      <c r="P131">
        <v>105.37939516868499</v>
      </c>
      <c r="Q131">
        <v>0.11962988887617799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51</v>
      </c>
      <c r="E132">
        <v>72747.264368655</v>
      </c>
      <c r="F132">
        <v>1812.05</v>
      </c>
      <c r="G132">
        <v>15.608912662863601</v>
      </c>
      <c r="H132">
        <v>2.4678977898925201</v>
      </c>
      <c r="I132">
        <v>19.236027036805101</v>
      </c>
      <c r="J132">
        <v>-0.37001616053855102</v>
      </c>
      <c r="K132">
        <v>1752.6303690008001</v>
      </c>
      <c r="L132">
        <v>1541.04391254911</v>
      </c>
      <c r="M132">
        <v>46.735378231296799</v>
      </c>
      <c r="N132">
        <v>0.92410351557196801</v>
      </c>
      <c r="O132">
        <v>4.07825391131591</v>
      </c>
      <c r="P132">
        <v>53.258341438660302</v>
      </c>
      <c r="Q132">
        <v>-3.7585467597560998E-2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89</v>
      </c>
      <c r="E133">
        <v>72534.685041279998</v>
      </c>
      <c r="F133">
        <v>1509.2</v>
      </c>
      <c r="G133">
        <v>125.800724891954</v>
      </c>
      <c r="H133">
        <v>-2.6687893150581701</v>
      </c>
      <c r="I133">
        <v>39.741315122276298</v>
      </c>
      <c r="J133">
        <v>1.14396507060806</v>
      </c>
      <c r="K133">
        <v>1484.13518931934</v>
      </c>
      <c r="L133">
        <v>1211.1516605909401</v>
      </c>
      <c r="M133">
        <v>45.494685359733303</v>
      </c>
      <c r="N133">
        <v>0.63042238634215098</v>
      </c>
      <c r="O133">
        <v>11.7810760667903</v>
      </c>
      <c r="P133">
        <v>151.11480865224601</v>
      </c>
      <c r="Q133">
        <v>0.13748918592346801</v>
      </c>
    </row>
    <row r="134" spans="1:17" hidden="1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106</v>
      </c>
      <c r="E134">
        <v>72529.330591409904</v>
      </c>
      <c r="F134">
        <v>269.85000000000002</v>
      </c>
      <c r="G134">
        <v>325.621106609268</v>
      </c>
      <c r="H134">
        <v>37.185789630807001</v>
      </c>
      <c r="I134">
        <v>61.553315806574297</v>
      </c>
      <c r="J134">
        <v>-10.4718775384825</v>
      </c>
      <c r="K134">
        <v>211.13051950079699</v>
      </c>
      <c r="M134">
        <v>62.828245562255503</v>
      </c>
      <c r="N134">
        <v>2.25170572176456</v>
      </c>
      <c r="O134">
        <v>14.878636279414399</v>
      </c>
      <c r="P134">
        <v>476.60256410256397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343</v>
      </c>
      <c r="E135">
        <v>72332.910584099998</v>
      </c>
      <c r="F135">
        <v>5694.3</v>
      </c>
      <c r="G135">
        <v>32.389619019592203</v>
      </c>
      <c r="H135">
        <v>-5.67428342936247</v>
      </c>
      <c r="I135">
        <v>23.177987033453999</v>
      </c>
      <c r="J135">
        <v>-0.30869291628157203</v>
      </c>
      <c r="K135">
        <v>5638.5005995220599</v>
      </c>
      <c r="L135">
        <v>4723.4079225743799</v>
      </c>
      <c r="M135">
        <v>36.147333069633</v>
      </c>
      <c r="N135">
        <v>0.69241244656487999</v>
      </c>
      <c r="O135">
        <v>13.4467801134467</v>
      </c>
      <c r="P135">
        <v>78.939429648833297</v>
      </c>
      <c r="Q135">
        <v>0.106139085664083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Row],[Ticker]],[1]!Table1[[Symbol]:[Industry]],2,FALSE),"-")</f>
        <v>-</v>
      </c>
      <c r="D136" t="s">
        <v>135</v>
      </c>
      <c r="E136">
        <v>71124.883269219994</v>
      </c>
      <c r="F136">
        <v>1774.3</v>
      </c>
      <c r="G136">
        <v>199.58940618963601</v>
      </c>
      <c r="H136">
        <v>-15.580121781533601</v>
      </c>
      <c r="I136">
        <v>42.509450968929002</v>
      </c>
      <c r="J136">
        <v>2.1088573657334</v>
      </c>
      <c r="K136">
        <v>1717.9779207773599</v>
      </c>
      <c r="L136">
        <v>1314.7549212258</v>
      </c>
      <c r="M136">
        <v>44.741323178887697</v>
      </c>
      <c r="N136">
        <v>0.85753368262010499</v>
      </c>
      <c r="O136">
        <v>16.936256551879602</v>
      </c>
      <c r="P136">
        <v>227.815242494226</v>
      </c>
      <c r="Q136">
        <v>0.17917111662239299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249</v>
      </c>
      <c r="E137">
        <v>70251.776087299993</v>
      </c>
      <c r="F137">
        <v>2670.35</v>
      </c>
      <c r="G137">
        <v>660.46049988089999</v>
      </c>
      <c r="H137">
        <v>14.746007024246</v>
      </c>
      <c r="I137">
        <v>201.06003183418699</v>
      </c>
      <c r="J137">
        <v>-10.307213733829199</v>
      </c>
      <c r="K137">
        <v>2163.2291145559702</v>
      </c>
      <c r="L137">
        <v>1308.34331090315</v>
      </c>
      <c r="M137">
        <v>54.953910329705003</v>
      </c>
      <c r="N137">
        <v>0.53205891640512604</v>
      </c>
      <c r="O137">
        <v>11.5752616698185</v>
      </c>
      <c r="P137">
        <v>744.78013286934504</v>
      </c>
      <c r="Q137">
        <v>0.23119846449626999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Row],[Ticker]],[1]!Table1[[Symbol]:[Industry]],2,FALSE),"-")</f>
        <v>-</v>
      </c>
      <c r="D138" t="s">
        <v>170</v>
      </c>
      <c r="E138">
        <v>70180.059442875005</v>
      </c>
      <c r="F138">
        <v>2367.5500000000002</v>
      </c>
      <c r="G138">
        <v>-13.720144818903499</v>
      </c>
      <c r="H138">
        <v>-8.8137639873247302</v>
      </c>
      <c r="I138">
        <v>-8.5817026553796598</v>
      </c>
      <c r="J138">
        <v>-1.9952508413715999</v>
      </c>
      <c r="K138">
        <v>2390.3569184327198</v>
      </c>
      <c r="L138">
        <v>2387.99778968187</v>
      </c>
      <c r="M138">
        <v>43.128409393660597</v>
      </c>
      <c r="N138">
        <v>0.68184910220019201</v>
      </c>
      <c r="O138">
        <v>13.7864036662372</v>
      </c>
      <c r="P138">
        <v>16.056372549019599</v>
      </c>
      <c r="Q138">
        <v>-1.0699373326478001E-2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Row],[Ticker]],[1]!Table1[[Symbol]:[Industry]],2,FALSE),"-")</f>
        <v>-</v>
      </c>
      <c r="D139" t="s">
        <v>352</v>
      </c>
      <c r="E139">
        <v>70052.011905239997</v>
      </c>
      <c r="F139">
        <v>1082.5999999999999</v>
      </c>
      <c r="G139">
        <v>85.231931351536204</v>
      </c>
      <c r="H139">
        <v>-9.9612191460786903</v>
      </c>
      <c r="I139">
        <v>19.691622409948</v>
      </c>
      <c r="J139">
        <v>-6.7039016831766096</v>
      </c>
      <c r="K139">
        <v>914.51762577073305</v>
      </c>
      <c r="L139">
        <v>741.19497261124104</v>
      </c>
      <c r="M139">
        <v>56.683742785324299</v>
      </c>
      <c r="N139">
        <v>1.04977493339187</v>
      </c>
      <c r="O139">
        <v>9.6434509514132696</v>
      </c>
      <c r="P139">
        <v>162.03558029771199</v>
      </c>
      <c r="Q139">
        <v>0.139502516571196</v>
      </c>
    </row>
    <row r="140" spans="1:17" x14ac:dyDescent="0.3">
      <c r="A140" t="s">
        <v>353</v>
      </c>
      <c r="B140" t="s">
        <v>354</v>
      </c>
      <c r="C140" t="str">
        <f>IFERROR(VLOOKUP(Table1[[#This Row],[Ticker]],[1]!Table1[[Symbol]:[Industry]],2,FALSE),"-")</f>
        <v>-</v>
      </c>
      <c r="D140" t="s">
        <v>355</v>
      </c>
      <c r="E140">
        <v>69212.848161849994</v>
      </c>
      <c r="F140">
        <v>727.75</v>
      </c>
      <c r="G140">
        <v>-39.487116233253303</v>
      </c>
      <c r="H140">
        <v>-4.9533325157903203</v>
      </c>
      <c r="I140">
        <v>-13.911644313210999</v>
      </c>
      <c r="J140">
        <v>-2.5900051286841701</v>
      </c>
      <c r="K140">
        <v>723.71698491457403</v>
      </c>
      <c r="L140">
        <v>741.89490126512499</v>
      </c>
      <c r="M140">
        <v>47.980432034976197</v>
      </c>
      <c r="N140">
        <v>0.99204924640175995</v>
      </c>
      <c r="O140">
        <v>22.686362074888301</v>
      </c>
      <c r="P140">
        <v>12.315765105332099</v>
      </c>
      <c r="Q140">
        <v>-0.149910100302556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271</v>
      </c>
      <c r="E141">
        <v>69114.334319200003</v>
      </c>
      <c r="F141">
        <v>8104</v>
      </c>
      <c r="G141">
        <v>52.277031793477803</v>
      </c>
      <c r="H141">
        <v>-7.0432320367093704</v>
      </c>
      <c r="I141">
        <v>30.0950666817463</v>
      </c>
      <c r="J141">
        <v>-5.5279019552320996</v>
      </c>
      <c r="K141">
        <v>8439.0661445217302</v>
      </c>
      <c r="L141">
        <v>7024.7418747915799</v>
      </c>
      <c r="M141">
        <v>28.7108893880952</v>
      </c>
      <c r="N141">
        <v>0.59793322322573095</v>
      </c>
      <c r="O141">
        <v>22.5943978282329</v>
      </c>
      <c r="P141">
        <v>77.666699551667804</v>
      </c>
      <c r="Q141">
        <v>0.160761168956433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37</v>
      </c>
      <c r="E142">
        <v>68684.759999999995</v>
      </c>
      <c r="F142">
        <v>391.5</v>
      </c>
      <c r="G142">
        <v>73.150018173893997</v>
      </c>
      <c r="H142">
        <v>-8.2573600243444893</v>
      </c>
      <c r="I142">
        <v>3.54586735615423</v>
      </c>
      <c r="J142">
        <v>-4.8826767364779604</v>
      </c>
      <c r="K142">
        <v>381.496515003203</v>
      </c>
      <c r="L142">
        <v>329.66341512547399</v>
      </c>
      <c r="M142">
        <v>42.995737721711997</v>
      </c>
      <c r="N142">
        <v>1.41622438954833</v>
      </c>
      <c r="O142">
        <v>19.489144316730499</v>
      </c>
      <c r="P142">
        <v>101.28534704370099</v>
      </c>
      <c r="Q142">
        <v>6.5003967019725994E-2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362</v>
      </c>
      <c r="E143">
        <v>68543.940225650003</v>
      </c>
      <c r="F143">
        <v>233.89</v>
      </c>
      <c r="G143">
        <v>86.582818320979797</v>
      </c>
      <c r="H143">
        <v>-18.2897992008884</v>
      </c>
      <c r="I143">
        <v>1.9126770202174601</v>
      </c>
      <c r="J143">
        <v>-6.5568372689691499</v>
      </c>
      <c r="K143">
        <v>249.93815704136901</v>
      </c>
      <c r="L143">
        <v>218.99504232842901</v>
      </c>
      <c r="M143">
        <v>31.4991962006163</v>
      </c>
      <c r="N143">
        <v>0.61751564275525705</v>
      </c>
      <c r="O143">
        <v>22.429347128992202</v>
      </c>
      <c r="P143">
        <v>111.95287720888</v>
      </c>
      <c r="Q143">
        <v>4.5693424219090999E-2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365</v>
      </c>
      <c r="E144">
        <v>67933.475932775007</v>
      </c>
      <c r="F144">
        <v>11353.45</v>
      </c>
      <c r="G144">
        <v>158.65751207896099</v>
      </c>
      <c r="H144">
        <v>-5.8918916585218701</v>
      </c>
      <c r="I144">
        <v>80.331343689072298</v>
      </c>
      <c r="J144">
        <v>-9.2652827989608397</v>
      </c>
      <c r="K144">
        <v>10859.1406363447</v>
      </c>
      <c r="L144">
        <v>8029.92330675224</v>
      </c>
      <c r="M144">
        <v>30.3615240795266</v>
      </c>
      <c r="N144">
        <v>0.79922886098880297</v>
      </c>
      <c r="O144">
        <v>13.4368848235558</v>
      </c>
      <c r="P144">
        <v>187.210979003288</v>
      </c>
      <c r="Q144">
        <v>9.7516956909536004E-2</v>
      </c>
    </row>
    <row r="145" spans="1:17" x14ac:dyDescent="0.3">
      <c r="A145" t="s">
        <v>366</v>
      </c>
      <c r="B145" t="s">
        <v>367</v>
      </c>
      <c r="C145" t="str">
        <f>IFERROR(VLOOKUP(Table1[[#This Row],[Ticker]],[1]!Table1[[Symbol]:[Industry]],2,FALSE),"-")</f>
        <v>-</v>
      </c>
      <c r="D145" t="s">
        <v>195</v>
      </c>
      <c r="E145">
        <v>67743.377257319997</v>
      </c>
      <c r="F145">
        <v>230.7</v>
      </c>
      <c r="G145">
        <v>2.3167081439352</v>
      </c>
      <c r="H145">
        <v>-8.3221954984544695</v>
      </c>
      <c r="I145">
        <v>21.889524515057602</v>
      </c>
      <c r="J145">
        <v>-0.24888537490045901</v>
      </c>
      <c r="K145">
        <v>222.191037683529</v>
      </c>
      <c r="L145">
        <v>193.92618593579499</v>
      </c>
      <c r="M145">
        <v>54.479548621332398</v>
      </c>
      <c r="N145">
        <v>0.60988163580828803</v>
      </c>
      <c r="O145">
        <v>6.4889466840051897</v>
      </c>
      <c r="P145">
        <v>46.429704855601301</v>
      </c>
      <c r="Q145">
        <v>3.4774920222009002E-2</v>
      </c>
    </row>
    <row r="146" spans="1:17" x14ac:dyDescent="0.3">
      <c r="A146" t="s">
        <v>368</v>
      </c>
      <c r="B146" t="s">
        <v>369</v>
      </c>
      <c r="C146" t="str">
        <f>IFERROR(VLOOKUP(Table1[[#This Row],[Ticker]],[1]!Table1[[Symbol]:[Industry]],2,FALSE),"-")</f>
        <v>-</v>
      </c>
      <c r="D146" t="s">
        <v>32</v>
      </c>
      <c r="E146">
        <v>67049.013451007995</v>
      </c>
      <c r="F146">
        <v>56.08</v>
      </c>
      <c r="G146">
        <v>71.955022693184205</v>
      </c>
      <c r="H146">
        <v>-6.7348736161967597</v>
      </c>
      <c r="I146">
        <v>20.7062698789554</v>
      </c>
      <c r="J146">
        <v>1.06523643568987</v>
      </c>
      <c r="K146">
        <v>55.265961130504103</v>
      </c>
      <c r="L146">
        <v>48.899982735441498</v>
      </c>
      <c r="M146">
        <v>56.1510237848549</v>
      </c>
      <c r="N146">
        <v>1.0076933537816699</v>
      </c>
      <c r="O146">
        <v>25.980741797432199</v>
      </c>
      <c r="P146">
        <v>107.703703703703</v>
      </c>
      <c r="Q146">
        <v>0.116900717956908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-</v>
      </c>
      <c r="D147" t="s">
        <v>135</v>
      </c>
      <c r="E147">
        <v>66540.429932400002</v>
      </c>
      <c r="F147">
        <v>3723</v>
      </c>
      <c r="G147">
        <v>104.21297541849199</v>
      </c>
      <c r="H147">
        <v>7.1452414426577704</v>
      </c>
      <c r="I147">
        <v>41.7506787138677</v>
      </c>
      <c r="J147">
        <v>2.9536087436884801</v>
      </c>
      <c r="K147">
        <v>3539.3381757908501</v>
      </c>
      <c r="L147">
        <v>2827.6820279594899</v>
      </c>
      <c r="M147">
        <v>38.668443804288202</v>
      </c>
      <c r="N147">
        <v>0.63234540109817305</v>
      </c>
      <c r="O147">
        <v>11.1200644641418</v>
      </c>
      <c r="P147">
        <v>130.590567031061</v>
      </c>
      <c r="Q147">
        <v>0.19641236932542799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143</v>
      </c>
      <c r="E148">
        <v>66458.338024679993</v>
      </c>
      <c r="F148">
        <v>1465.8</v>
      </c>
      <c r="G148">
        <v>72.662406871065798</v>
      </c>
      <c r="H148">
        <v>1.0869859141419</v>
      </c>
      <c r="I148">
        <v>56.785148624602897</v>
      </c>
      <c r="J148">
        <v>-3.17836751454516</v>
      </c>
      <c r="K148">
        <v>1350.7625646891699</v>
      </c>
      <c r="L148">
        <v>1099.70950001747</v>
      </c>
      <c r="M148">
        <v>58.598463877457597</v>
      </c>
      <c r="N148">
        <v>0.35842176297196199</v>
      </c>
      <c r="O148">
        <v>5.2667485332241704</v>
      </c>
      <c r="P148">
        <v>121.654317253893</v>
      </c>
      <c r="Q148">
        <v>4.4450204490309999E-3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86</v>
      </c>
      <c r="E149">
        <v>65534.142102905003</v>
      </c>
      <c r="F149">
        <v>317.45</v>
      </c>
      <c r="G149">
        <v>77.682931148365398</v>
      </c>
      <c r="H149">
        <v>-1.92274342916343</v>
      </c>
      <c r="I149">
        <v>40.447464025483903</v>
      </c>
      <c r="J149">
        <v>-6.9683990473533397</v>
      </c>
      <c r="K149">
        <v>308.22689452564998</v>
      </c>
      <c r="L149">
        <v>240.54476396005001</v>
      </c>
      <c r="M149">
        <v>29.7449896189645</v>
      </c>
      <c r="N149">
        <v>0.51340728642816602</v>
      </c>
      <c r="O149">
        <v>13.7029453457237</v>
      </c>
      <c r="P149">
        <v>123.241912798874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106</v>
      </c>
      <c r="E150">
        <v>64781.483999999997</v>
      </c>
      <c r="F150">
        <v>323.60000000000002</v>
      </c>
      <c r="G150">
        <v>392.80401395750999</v>
      </c>
      <c r="H150">
        <v>11.5360977213479</v>
      </c>
      <c r="I150">
        <v>102.260168086542</v>
      </c>
      <c r="J150">
        <v>-5.1546712462075703</v>
      </c>
      <c r="K150">
        <v>283.137709077826</v>
      </c>
      <c r="L150">
        <v>197.485702736295</v>
      </c>
      <c r="M150">
        <v>54.612537620118403</v>
      </c>
      <c r="N150">
        <v>1.06719763361445</v>
      </c>
      <c r="O150">
        <v>9.3016069221260693</v>
      </c>
      <c r="P150">
        <v>435.31844499586401</v>
      </c>
      <c r="Q150">
        <v>0.18182748730311099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135</v>
      </c>
      <c r="E151">
        <v>63412.230132800003</v>
      </c>
      <c r="F151">
        <v>1744</v>
      </c>
      <c r="G151">
        <v>39.274086090201301</v>
      </c>
      <c r="H151">
        <v>-14.3987140859227</v>
      </c>
      <c r="I151">
        <v>13.705420692131</v>
      </c>
      <c r="J151">
        <v>-1.4974060046509801</v>
      </c>
      <c r="K151">
        <v>1733.20353346511</v>
      </c>
      <c r="L151">
        <v>1495.6115695977601</v>
      </c>
      <c r="M151">
        <v>51.562565821446398</v>
      </c>
      <c r="N151">
        <v>0.97819199752303299</v>
      </c>
      <c r="O151">
        <v>11.986811926605499</v>
      </c>
      <c r="P151">
        <v>66.245650826938601</v>
      </c>
      <c r="Q151">
        <v>9.4872281050006002E-2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382</v>
      </c>
      <c r="E152">
        <v>63308.729228939999</v>
      </c>
      <c r="F152">
        <v>1039.05</v>
      </c>
      <c r="G152">
        <v>28.549087654011299</v>
      </c>
      <c r="H152">
        <v>-10.317871333255001</v>
      </c>
      <c r="I152">
        <v>12.2825894317799</v>
      </c>
      <c r="J152">
        <v>-4.0688001049331497</v>
      </c>
      <c r="K152">
        <v>1043.43001270335</v>
      </c>
      <c r="L152">
        <v>931.13250520280906</v>
      </c>
      <c r="M152">
        <v>47.159527660773399</v>
      </c>
      <c r="N152">
        <v>1.0344119085946599</v>
      </c>
      <c r="O152">
        <v>13.565275973244701</v>
      </c>
      <c r="P152">
        <v>60.868555503947903</v>
      </c>
      <c r="Q152">
        <v>2.3780252700444999E-2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62</v>
      </c>
      <c r="E153">
        <v>62373.473550000002</v>
      </c>
      <c r="F153">
        <v>5216.7</v>
      </c>
      <c r="G153">
        <v>13.813356331622501</v>
      </c>
      <c r="H153">
        <v>-3.40646947030895</v>
      </c>
      <c r="I153">
        <v>-5.2901527501721999</v>
      </c>
      <c r="J153">
        <v>-2.7239663319232901</v>
      </c>
      <c r="K153">
        <v>5106.7376179378198</v>
      </c>
      <c r="L153">
        <v>4769.9425745648896</v>
      </c>
      <c r="M153">
        <v>52.8161160523494</v>
      </c>
      <c r="N153">
        <v>0.98768860978261797</v>
      </c>
      <c r="O153">
        <v>6.9411697049859198</v>
      </c>
      <c r="P153">
        <v>51.3402959094865</v>
      </c>
      <c r="Q153">
        <v>6.9012647640699998E-3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132</v>
      </c>
      <c r="E154">
        <v>61642.313257679998</v>
      </c>
      <c r="F154">
        <v>748.6</v>
      </c>
      <c r="G154">
        <v>83.728943621624097</v>
      </c>
      <c r="H154">
        <v>-9.8882792515534597</v>
      </c>
      <c r="I154">
        <v>27.6415258883066</v>
      </c>
      <c r="J154">
        <v>-4.4146356519060097</v>
      </c>
      <c r="K154">
        <v>772.41137826147599</v>
      </c>
      <c r="L154">
        <v>643.61097160228599</v>
      </c>
      <c r="M154">
        <v>25.5765306057584</v>
      </c>
      <c r="N154">
        <v>0.411505057038422</v>
      </c>
      <c r="O154">
        <v>13.2781191557574</v>
      </c>
      <c r="P154">
        <v>110.517435320584</v>
      </c>
      <c r="Q154">
        <v>0.158916640735241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-</v>
      </c>
      <c r="D155" t="s">
        <v>98</v>
      </c>
      <c r="E155">
        <v>61414.135861319897</v>
      </c>
      <c r="F155">
        <v>526.79999999999995</v>
      </c>
      <c r="G155">
        <v>-31.957135717771202</v>
      </c>
      <c r="H155">
        <v>0.105257605968214</v>
      </c>
      <c r="I155">
        <v>-17.309953615554601</v>
      </c>
      <c r="J155">
        <v>-0.63061877012231604</v>
      </c>
      <c r="K155">
        <v>510.71024699411203</v>
      </c>
      <c r="L155">
        <v>534.53471581853898</v>
      </c>
      <c r="M155">
        <v>69.880645688090496</v>
      </c>
      <c r="N155">
        <v>0.86164214571489095</v>
      </c>
      <c r="O155">
        <v>29.033788914198901</v>
      </c>
      <c r="P155">
        <v>19.999999999999901</v>
      </c>
      <c r="Q155">
        <v>-0.129259779682419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-</v>
      </c>
      <c r="D156" t="s">
        <v>391</v>
      </c>
      <c r="E156">
        <v>61158.792814350003</v>
      </c>
      <c r="F156">
        <v>3163.65</v>
      </c>
      <c r="G156">
        <v>9.14195354567949</v>
      </c>
      <c r="H156">
        <v>-5.9668003282841804</v>
      </c>
      <c r="I156">
        <v>7.0431122414471998</v>
      </c>
      <c r="J156">
        <v>0.68745016266202397</v>
      </c>
      <c r="K156">
        <v>3032.7174489843101</v>
      </c>
      <c r="L156">
        <v>2670.9418232958301</v>
      </c>
      <c r="M156">
        <v>51.427607009353899</v>
      </c>
      <c r="N156">
        <v>0.92721523383939397</v>
      </c>
      <c r="O156">
        <v>6.3312945490177297</v>
      </c>
      <c r="P156">
        <v>44.208679004467101</v>
      </c>
      <c r="Q156">
        <v>-8.117437474437E-3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170</v>
      </c>
      <c r="E157">
        <v>60803.259372740002</v>
      </c>
      <c r="F157">
        <v>4008.1</v>
      </c>
      <c r="G157">
        <v>-13.749404516530401</v>
      </c>
      <c r="H157">
        <v>-1.84439018586342</v>
      </c>
      <c r="I157">
        <v>8.6220821593627104</v>
      </c>
      <c r="J157">
        <v>-1.9703426110522699</v>
      </c>
      <c r="K157">
        <v>3757.6049964894401</v>
      </c>
      <c r="L157">
        <v>3635.1641225988901</v>
      </c>
      <c r="M157">
        <v>71.4093067845875</v>
      </c>
      <c r="N157">
        <v>0.92618158683985197</v>
      </c>
      <c r="O157">
        <v>0.79588832613957095</v>
      </c>
      <c r="P157">
        <v>24.475155279503099</v>
      </c>
      <c r="Q157">
        <v>-1.5020683741139001E-2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396</v>
      </c>
      <c r="E158">
        <v>60715.076574179999</v>
      </c>
      <c r="F158">
        <v>2260.1999999999998</v>
      </c>
      <c r="G158">
        <v>-4.5890282578480601</v>
      </c>
      <c r="H158">
        <v>-4.1818530417890596</v>
      </c>
      <c r="I158">
        <v>13.761185296092201</v>
      </c>
      <c r="J158">
        <v>-0.46665168122723699</v>
      </c>
      <c r="K158">
        <v>2242.36729893758</v>
      </c>
      <c r="L158">
        <v>2046.0935977198901</v>
      </c>
      <c r="M158">
        <v>36.814981759530198</v>
      </c>
      <c r="N158">
        <v>0.70649317947486701</v>
      </c>
      <c r="O158">
        <v>8.5744624369524995</v>
      </c>
      <c r="P158">
        <v>29.8965517241379</v>
      </c>
      <c r="Q158">
        <v>1.2409144400016E-2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Row],[Ticker]],[1]!Table1[[Symbol]:[Industry]],2,FALSE),"-")</f>
        <v>-</v>
      </c>
      <c r="D159" t="s">
        <v>204</v>
      </c>
      <c r="E159">
        <v>60240.215936350003</v>
      </c>
      <c r="F159">
        <v>3854.05</v>
      </c>
      <c r="G159">
        <v>-2.6247713207118002</v>
      </c>
      <c r="H159">
        <v>-22.640271172622899</v>
      </c>
      <c r="I159">
        <v>10.2257211677308</v>
      </c>
      <c r="J159">
        <v>-1.57828845276342</v>
      </c>
      <c r="K159">
        <v>4204.2247070269495</v>
      </c>
      <c r="L159">
        <v>3590.3486781087299</v>
      </c>
      <c r="M159">
        <v>18.561847007007199</v>
      </c>
      <c r="N159">
        <v>1.5622810082638201</v>
      </c>
      <c r="O159">
        <v>28.4622669659189</v>
      </c>
      <c r="P159">
        <v>47.540387412908601</v>
      </c>
      <c r="Q159">
        <v>0.103143517875681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Row],[Ticker]],[1]!Table1[[Symbol]:[Industry]],2,FALSE),"-")</f>
        <v>-</v>
      </c>
      <c r="D160" t="s">
        <v>62</v>
      </c>
      <c r="E160">
        <v>59381.280685509999</v>
      </c>
      <c r="F160">
        <v>27945.05</v>
      </c>
      <c r="G160">
        <v>-3.5266384411714902</v>
      </c>
      <c r="H160">
        <v>-1.8443786401408</v>
      </c>
      <c r="I160">
        <v>-3.9486586026342501</v>
      </c>
      <c r="J160">
        <v>-0.73964770621997</v>
      </c>
      <c r="K160">
        <v>27367.223390400501</v>
      </c>
      <c r="L160">
        <v>25898.7320317351</v>
      </c>
      <c r="M160">
        <v>50.019527421921502</v>
      </c>
      <c r="N160">
        <v>1.10148017259873</v>
      </c>
      <c r="O160">
        <v>6.06153862669776</v>
      </c>
      <c r="P160">
        <v>27.0229545454545</v>
      </c>
      <c r="Q160">
        <v>9.0854787439100004E-4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132</v>
      </c>
      <c r="E161">
        <v>59182.166340791999</v>
      </c>
      <c r="F161">
        <v>143.28</v>
      </c>
      <c r="G161">
        <v>35.2481922599911</v>
      </c>
      <c r="H161">
        <v>-9.2680236564998708</v>
      </c>
      <c r="I161">
        <v>18.074093056130401</v>
      </c>
      <c r="J161">
        <v>-5.7271282406397797</v>
      </c>
      <c r="K161">
        <v>151.043557403573</v>
      </c>
      <c r="L161">
        <v>132.341874160309</v>
      </c>
      <c r="M161">
        <v>33.237454773871697</v>
      </c>
      <c r="N161">
        <v>0.74420491109339504</v>
      </c>
      <c r="O161">
        <v>22.3827470686767</v>
      </c>
      <c r="P161">
        <v>75.158924205378895</v>
      </c>
      <c r="Q161">
        <v>-3.8421694231619001E-2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405</v>
      </c>
      <c r="E162">
        <v>58261.261616085001</v>
      </c>
      <c r="F162">
        <v>1609.45</v>
      </c>
      <c r="G162">
        <v>-0.100842683684483</v>
      </c>
      <c r="H162">
        <v>5.2840839606235503</v>
      </c>
      <c r="I162">
        <v>-9.4624158849317901</v>
      </c>
      <c r="J162">
        <v>-0.33308850994245098</v>
      </c>
      <c r="K162">
        <v>1528.5956031813901</v>
      </c>
      <c r="L162">
        <v>1447.0861665739801</v>
      </c>
      <c r="M162">
        <v>55.172104235976299</v>
      </c>
      <c r="N162">
        <v>1.0580336722466701</v>
      </c>
      <c r="O162">
        <v>9.6275125042716496</v>
      </c>
      <c r="P162">
        <v>37.5657079362365</v>
      </c>
      <c r="Q162">
        <v>2.0280782327017001E-2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24</v>
      </c>
      <c r="E163">
        <v>58028.151810419899</v>
      </c>
      <c r="F163">
        <v>77.59</v>
      </c>
      <c r="G163">
        <v>-31.428773916418798</v>
      </c>
      <c r="H163">
        <v>-13.094981542539101</v>
      </c>
      <c r="I163">
        <v>-18.763782680961398</v>
      </c>
      <c r="J163">
        <v>-2.7454360569267799</v>
      </c>
      <c r="K163">
        <v>79.345679853742396</v>
      </c>
      <c r="L163">
        <v>80.119809250366899</v>
      </c>
      <c r="M163">
        <v>40.476152856139002</v>
      </c>
      <c r="N163">
        <v>0.56661241410848195</v>
      </c>
      <c r="O163">
        <v>29.784766078102798</v>
      </c>
      <c r="P163">
        <v>9.5903954802260003</v>
      </c>
      <c r="Q163">
        <v>1.1975009672456001E-2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46</v>
      </c>
      <c r="E164">
        <v>56737.885585000004</v>
      </c>
      <c r="F164">
        <v>94</v>
      </c>
      <c r="G164">
        <v>78.021644243676704</v>
      </c>
      <c r="H164">
        <v>-9.4965215433980106</v>
      </c>
      <c r="I164">
        <v>10.886227843820301</v>
      </c>
      <c r="J164">
        <v>-5.7440502265750197</v>
      </c>
      <c r="K164">
        <v>92.324887483014194</v>
      </c>
      <c r="L164">
        <v>79.521906716280199</v>
      </c>
      <c r="M164">
        <v>40.425354976231503</v>
      </c>
      <c r="N164">
        <v>0.55164261817009796</v>
      </c>
      <c r="O164">
        <v>7.7127659574468099</v>
      </c>
      <c r="P164">
        <v>110.762331838565</v>
      </c>
      <c r="Q164">
        <v>0.142137167550272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101</v>
      </c>
      <c r="E165">
        <v>56659.786833149999</v>
      </c>
      <c r="F165">
        <v>144.18</v>
      </c>
      <c r="G165">
        <v>128.37548489298001</v>
      </c>
      <c r="H165">
        <v>2.7445368671759498</v>
      </c>
      <c r="I165">
        <v>25.1509627838097</v>
      </c>
      <c r="J165">
        <v>-6.9265986125282701</v>
      </c>
      <c r="K165">
        <v>137.33149476558199</v>
      </c>
      <c r="L165">
        <v>113.48748223162301</v>
      </c>
      <c r="M165">
        <v>50.886782567513997</v>
      </c>
      <c r="N165">
        <v>1.6382073001073401</v>
      </c>
      <c r="O165">
        <v>18.254959078929101</v>
      </c>
      <c r="P165">
        <v>173.327014218009</v>
      </c>
      <c r="Q165">
        <v>0.17812042644644599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414</v>
      </c>
      <c r="E166">
        <v>56608.344097433997</v>
      </c>
      <c r="F166">
        <v>217.54</v>
      </c>
      <c r="G166">
        <v>-8.9369421066439294</v>
      </c>
      <c r="H166">
        <v>-14.0336465137965</v>
      </c>
      <c r="I166">
        <v>19.434904353126299</v>
      </c>
      <c r="J166">
        <v>-4.2268249619036604</v>
      </c>
      <c r="K166">
        <v>225.996966952642</v>
      </c>
      <c r="L166">
        <v>200.75708072793401</v>
      </c>
      <c r="M166">
        <v>23.878192762057399</v>
      </c>
      <c r="N166">
        <v>0.42354035548811197</v>
      </c>
      <c r="O166">
        <v>13.4963684839569</v>
      </c>
      <c r="P166">
        <v>40.348387096774097</v>
      </c>
      <c r="Q166">
        <v>5.3686774641779997E-2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204</v>
      </c>
      <c r="E167">
        <v>56199.157148600003</v>
      </c>
      <c r="F167">
        <v>978.8</v>
      </c>
      <c r="G167">
        <v>47.922433731785297</v>
      </c>
      <c r="H167">
        <v>-15.0825135334258</v>
      </c>
      <c r="I167">
        <v>31.433301884890099</v>
      </c>
      <c r="J167">
        <v>-6.06337067095932</v>
      </c>
      <c r="K167">
        <v>961.44826914987095</v>
      </c>
      <c r="L167">
        <v>770.04781329099399</v>
      </c>
      <c r="M167">
        <v>30.666209863725701</v>
      </c>
      <c r="N167">
        <v>1.3069470305372499</v>
      </c>
      <c r="O167">
        <v>23.344912137310999</v>
      </c>
      <c r="P167">
        <v>78.417790740065598</v>
      </c>
      <c r="Q167">
        <v>9.2876759416328003E-2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268</v>
      </c>
      <c r="E168">
        <v>56063.0618502</v>
      </c>
      <c r="F168">
        <v>4978</v>
      </c>
      <c r="G168">
        <v>79.283099662695406</v>
      </c>
      <c r="H168">
        <v>-6.9225633584822601</v>
      </c>
      <c r="I168">
        <v>52.682108140296002</v>
      </c>
      <c r="J168">
        <v>-5.0483717164649002</v>
      </c>
      <c r="K168">
        <v>5081.05894523193</v>
      </c>
      <c r="L168">
        <v>4087.5188298682701</v>
      </c>
      <c r="M168">
        <v>31.105870219409699</v>
      </c>
      <c r="N168">
        <v>0.47200620954919698</v>
      </c>
      <c r="O168">
        <v>17.315186822016798</v>
      </c>
      <c r="P168">
        <v>104.435318275154</v>
      </c>
      <c r="Q168">
        <v>0.12938225022195199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391</v>
      </c>
      <c r="E169">
        <v>55548.158385349998</v>
      </c>
      <c r="F169">
        <v>130974.5</v>
      </c>
      <c r="G169">
        <v>3.3730900891924298</v>
      </c>
      <c r="H169">
        <v>-2.2806033410158602</v>
      </c>
      <c r="I169">
        <v>-20.725555388201901</v>
      </c>
      <c r="J169">
        <v>-1.29511053455943</v>
      </c>
      <c r="K169">
        <v>129228.00447703899</v>
      </c>
      <c r="L169">
        <v>125311.50494268299</v>
      </c>
      <c r="M169">
        <v>54.304557361554501</v>
      </c>
      <c r="N169">
        <v>1.2191777299562101</v>
      </c>
      <c r="O169">
        <v>15.629378237748501</v>
      </c>
      <c r="P169">
        <v>29.166109878644001</v>
      </c>
      <c r="Q169">
        <v>2.1192188106390002E-2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55547.100633066002</v>
      </c>
      <c r="F170">
        <v>122.01</v>
      </c>
      <c r="G170">
        <v>20.518409513832399</v>
      </c>
      <c r="H170">
        <v>-3.8244123480670602</v>
      </c>
      <c r="I170">
        <v>-21.045004507022199</v>
      </c>
      <c r="J170">
        <v>5.9232129861297E-2</v>
      </c>
      <c r="K170">
        <v>125.103076686935</v>
      </c>
      <c r="L170">
        <v>121.151871856634</v>
      </c>
      <c r="M170">
        <v>50.319026134291398</v>
      </c>
      <c r="N170">
        <v>0.751524854786362</v>
      </c>
      <c r="O170">
        <v>29.456601917875499</v>
      </c>
      <c r="P170">
        <v>49.156479217603902</v>
      </c>
      <c r="Q170">
        <v>3.5307993809851002E-2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</v>
      </c>
      <c r="E171">
        <v>55540</v>
      </c>
      <c r="F171">
        <v>1110.8</v>
      </c>
      <c r="G171">
        <v>12.450474616153601</v>
      </c>
      <c r="H171">
        <v>-1.83793668514256</v>
      </c>
      <c r="I171">
        <v>22.9622845924277</v>
      </c>
      <c r="J171">
        <v>5.72116368983054</v>
      </c>
      <c r="K171">
        <v>1044.2428808505399</v>
      </c>
      <c r="M171">
        <v>52.045693550494299</v>
      </c>
      <c r="N171">
        <v>1.0923419387383899</v>
      </c>
      <c r="O171">
        <v>23.208498379546199</v>
      </c>
      <c r="P171">
        <v>47.125827814569497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21</v>
      </c>
      <c r="E172">
        <v>55322.995924725001</v>
      </c>
      <c r="F172">
        <v>2925.75</v>
      </c>
      <c r="G172">
        <v>4.6113160609974599</v>
      </c>
      <c r="H172">
        <v>15.6313259138765</v>
      </c>
      <c r="I172">
        <v>1.87912691240154</v>
      </c>
      <c r="J172">
        <v>6.5715943178799803</v>
      </c>
      <c r="K172">
        <v>2524.8011231274099</v>
      </c>
      <c r="L172">
        <v>2427.2535534005301</v>
      </c>
      <c r="M172">
        <v>89.629907411802193</v>
      </c>
      <c r="N172">
        <v>1.0549146186471801</v>
      </c>
      <c r="O172">
        <v>0.34179270272580697</v>
      </c>
      <c r="P172">
        <v>41.402058866173697</v>
      </c>
      <c r="Q172">
        <v>-3.5100791001083001E-2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77</v>
      </c>
      <c r="E173">
        <v>54755.2734375</v>
      </c>
      <c r="F173">
        <v>1493.75</v>
      </c>
      <c r="G173">
        <v>129.37131874333599</v>
      </c>
      <c r="H173">
        <v>-8.3552915372393297</v>
      </c>
      <c r="I173">
        <v>65.312632394244602</v>
      </c>
      <c r="J173">
        <v>-12.162630933010201</v>
      </c>
      <c r="K173">
        <v>1455.54226224377</v>
      </c>
      <c r="L173">
        <v>1043.1149719140899</v>
      </c>
      <c r="M173">
        <v>31.5828914953238</v>
      </c>
      <c r="N173">
        <v>0.77619623658630899</v>
      </c>
      <c r="O173">
        <v>20.147280334727999</v>
      </c>
      <c r="P173">
        <v>231.944444444444</v>
      </c>
      <c r="Q173">
        <v>0.18476220513357899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54681.237482167999</v>
      </c>
      <c r="F174">
        <v>62.99</v>
      </c>
      <c r="G174">
        <v>79.722239295352296</v>
      </c>
      <c r="H174">
        <v>-7.1615781515249202</v>
      </c>
      <c r="I174">
        <v>5.3442008159482697</v>
      </c>
      <c r="J174">
        <v>-1.9040890264456101</v>
      </c>
      <c r="K174">
        <v>63.5468936065066</v>
      </c>
      <c r="L174">
        <v>56.574497156846803</v>
      </c>
      <c r="M174">
        <v>44.732231231806701</v>
      </c>
      <c r="N174">
        <v>1.06924905912182</v>
      </c>
      <c r="O174">
        <v>22.0828702968725</v>
      </c>
      <c r="P174">
        <v>112.80405405405401</v>
      </c>
      <c r="Q174">
        <v>8.5977490270967002E-2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95</v>
      </c>
      <c r="E175">
        <v>54550.367156139997</v>
      </c>
      <c r="F175">
        <v>529.29999999999995</v>
      </c>
      <c r="G175">
        <v>182.17897697963801</v>
      </c>
      <c r="H175">
        <v>12.6052284234209</v>
      </c>
      <c r="I175">
        <v>36.688184227172201</v>
      </c>
      <c r="J175">
        <v>4.5108119032232601</v>
      </c>
      <c r="K175">
        <v>457.75218077682098</v>
      </c>
      <c r="L175">
        <v>372.06664331140303</v>
      </c>
      <c r="M175">
        <v>78.814209907343894</v>
      </c>
      <c r="N175">
        <v>0.85339163102437199</v>
      </c>
      <c r="O175">
        <v>3.1551105233326999</v>
      </c>
      <c r="P175">
        <v>225.42268675069101</v>
      </c>
      <c r="Q175">
        <v>0.20235788893593301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177</v>
      </c>
      <c r="E176">
        <v>53645.261528319999</v>
      </c>
      <c r="F176">
        <v>16526.2</v>
      </c>
      <c r="G176">
        <v>-18.159447565881301</v>
      </c>
      <c r="H176">
        <v>1.9857622734837901E-2</v>
      </c>
      <c r="I176">
        <v>-16.678705936549601</v>
      </c>
      <c r="J176">
        <v>-0.72818107410344801</v>
      </c>
      <c r="K176">
        <v>16490.810321386401</v>
      </c>
      <c r="L176">
        <v>16323.1623556042</v>
      </c>
      <c r="M176">
        <v>39.354030691539101</v>
      </c>
      <c r="N176">
        <v>0.92998013081526298</v>
      </c>
      <c r="O176">
        <v>16.481707833621702</v>
      </c>
      <c r="P176">
        <v>9.1558784676354108</v>
      </c>
      <c r="Q176">
        <v>-3.0978678573839E-2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281</v>
      </c>
      <c r="E177">
        <v>53271.027394775003</v>
      </c>
      <c r="F177">
        <v>2014.75</v>
      </c>
      <c r="G177">
        <v>10.492916043986799</v>
      </c>
      <c r="H177">
        <v>-4.8137804837896203</v>
      </c>
      <c r="I177">
        <v>-4.2089921844821996</v>
      </c>
      <c r="J177">
        <v>-1.15270502643731</v>
      </c>
      <c r="K177">
        <v>2004.5294650820499</v>
      </c>
      <c r="L177">
        <v>1829.5391791013999</v>
      </c>
      <c r="M177">
        <v>35.233908458717302</v>
      </c>
      <c r="N177">
        <v>0.80264143340028704</v>
      </c>
      <c r="O177">
        <v>8.3236133515324404</v>
      </c>
      <c r="P177">
        <v>37.043839064041002</v>
      </c>
      <c r="Q177">
        <v>-1.004028696669E-3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286</v>
      </c>
      <c r="E178">
        <v>52927.35351696</v>
      </c>
      <c r="F178">
        <v>5001.2</v>
      </c>
      <c r="G178">
        <v>1.0967717109896</v>
      </c>
      <c r="H178">
        <v>-3.95260735106219</v>
      </c>
      <c r="I178">
        <v>-20.3328679796244</v>
      </c>
      <c r="J178">
        <v>-3.0101044668298802</v>
      </c>
      <c r="K178">
        <v>4907.1488556889499</v>
      </c>
      <c r="L178">
        <v>4851.6409474094098</v>
      </c>
      <c r="M178">
        <v>55.403751279124897</v>
      </c>
      <c r="N178">
        <v>1.0525159793827701</v>
      </c>
      <c r="O178">
        <v>17.438814684475702</v>
      </c>
      <c r="P178">
        <v>27.580005357074501</v>
      </c>
      <c r="Q178">
        <v>-6.3892127382000003E-3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441</v>
      </c>
      <c r="E179">
        <v>51202.503003879901</v>
      </c>
      <c r="F179">
        <v>341.35</v>
      </c>
      <c r="G179">
        <v>28.361613645229699</v>
      </c>
      <c r="H179">
        <v>3.3373194431792998</v>
      </c>
      <c r="I179">
        <v>17.721893114976599</v>
      </c>
      <c r="J179">
        <v>0.901690018947362</v>
      </c>
      <c r="K179">
        <v>321.05087545331202</v>
      </c>
      <c r="L179">
        <v>279.40673171871498</v>
      </c>
      <c r="M179">
        <v>54.473325574240199</v>
      </c>
      <c r="N179">
        <v>0.76095234331516404</v>
      </c>
      <c r="O179">
        <v>4.2185440164054402</v>
      </c>
      <c r="P179">
        <v>78.064684402712501</v>
      </c>
      <c r="Q179">
        <v>2.8453200825389002E-2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-</v>
      </c>
      <c r="D180" t="s">
        <v>27</v>
      </c>
      <c r="E180">
        <v>50892.45</v>
      </c>
      <c r="F180">
        <v>1785.7</v>
      </c>
      <c r="G180">
        <v>-14.1449071872334</v>
      </c>
      <c r="H180">
        <v>-7.3049835826672096</v>
      </c>
      <c r="I180">
        <v>-8.8286320324965999</v>
      </c>
      <c r="J180">
        <v>-3.6918627469434</v>
      </c>
      <c r="K180">
        <v>1839.7352419707299</v>
      </c>
      <c r="L180">
        <v>1778.1500127566701</v>
      </c>
      <c r="M180">
        <v>29.661219423849701</v>
      </c>
      <c r="N180">
        <v>1.02473820876844</v>
      </c>
      <c r="O180">
        <v>16.741333930671399</v>
      </c>
      <c r="P180">
        <v>15.6991058701567</v>
      </c>
      <c r="Q180">
        <v>-1.9419731268831002E-2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-</v>
      </c>
      <c r="D181" t="s">
        <v>446</v>
      </c>
      <c r="E181">
        <v>50083.318633409901</v>
      </c>
      <c r="F181">
        <v>175.3</v>
      </c>
      <c r="G181">
        <v>-3.2323416665938902</v>
      </c>
      <c r="H181">
        <v>-1.60476939937236</v>
      </c>
      <c r="I181">
        <v>-6.4327361200523798</v>
      </c>
      <c r="J181">
        <v>-2.1313914129767699</v>
      </c>
      <c r="K181">
        <v>173.51125758927</v>
      </c>
      <c r="L181">
        <v>166.131818331224</v>
      </c>
      <c r="M181">
        <v>40.9000873599458</v>
      </c>
      <c r="N181">
        <v>1.18734843685556</v>
      </c>
      <c r="O181">
        <v>11.523103251568701</v>
      </c>
      <c r="P181">
        <v>34.742505764796299</v>
      </c>
      <c r="Q181">
        <v>-9.4626795731779997E-2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-</v>
      </c>
      <c r="D182" t="s">
        <v>21</v>
      </c>
      <c r="E182">
        <v>49532.931596459901</v>
      </c>
      <c r="F182">
        <v>1825.4</v>
      </c>
      <c r="G182">
        <v>48.600099796247697</v>
      </c>
      <c r="H182">
        <v>10.3441934915645</v>
      </c>
      <c r="I182">
        <v>7.9546781573038103</v>
      </c>
      <c r="J182">
        <v>-2.89243910109158</v>
      </c>
      <c r="K182">
        <v>1626.7771445137701</v>
      </c>
      <c r="L182">
        <v>1453.2667765338499</v>
      </c>
      <c r="M182">
        <v>64.376966023924894</v>
      </c>
      <c r="N182">
        <v>1.34560753300939</v>
      </c>
      <c r="O182">
        <v>5.6590336364632199</v>
      </c>
      <c r="P182">
        <v>89.947970863683594</v>
      </c>
      <c r="Q182">
        <v>0.198763291807631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80</v>
      </c>
      <c r="E183">
        <v>49482.882736815001</v>
      </c>
      <c r="F183">
        <v>2635.05</v>
      </c>
      <c r="G183">
        <v>21.8896148659455</v>
      </c>
      <c r="H183">
        <v>-1.86984533248079</v>
      </c>
      <c r="I183">
        <v>5.7266517244720196</v>
      </c>
      <c r="J183">
        <v>-2.66973529361782</v>
      </c>
      <c r="K183">
        <v>2610.3890877847198</v>
      </c>
      <c r="L183">
        <v>2410.8167493897399</v>
      </c>
      <c r="M183">
        <v>41.709113722962698</v>
      </c>
      <c r="N183">
        <v>0.68614191044199602</v>
      </c>
      <c r="O183">
        <v>7.9296408037798001</v>
      </c>
      <c r="P183">
        <v>48.570703653585902</v>
      </c>
      <c r="Q183">
        <v>-4.1048915227266003E-2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365</v>
      </c>
      <c r="E184">
        <v>49076.824636799996</v>
      </c>
      <c r="F184">
        <v>1483.2</v>
      </c>
      <c r="G184">
        <v>69.588862764169207</v>
      </c>
      <c r="H184">
        <v>-4.5227499098688897</v>
      </c>
      <c r="I184">
        <v>33.635336540866099</v>
      </c>
      <c r="J184">
        <v>-2.6023023224767998</v>
      </c>
      <c r="K184">
        <v>1427.7105733063599</v>
      </c>
      <c r="L184">
        <v>1190.64863393825</v>
      </c>
      <c r="M184">
        <v>47.140797743677098</v>
      </c>
      <c r="N184">
        <v>0.69883638861501696</v>
      </c>
      <c r="O184">
        <v>5.1779935275080904</v>
      </c>
      <c r="P184">
        <v>95.944249950458996</v>
      </c>
      <c r="Q184">
        <v>4.9676116079369996E-3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51</v>
      </c>
      <c r="E185">
        <v>48706.651018700002</v>
      </c>
      <c r="F185">
        <v>655.4</v>
      </c>
      <c r="G185">
        <v>-35.4594758164911</v>
      </c>
      <c r="H185">
        <v>-9.1471565582458307</v>
      </c>
      <c r="I185">
        <v>-22.144647964352998</v>
      </c>
      <c r="J185">
        <v>-1.8994984654204501</v>
      </c>
      <c r="K185">
        <v>647.69794924663097</v>
      </c>
      <c r="L185">
        <v>657.43740240750799</v>
      </c>
      <c r="M185">
        <v>58.132486689770502</v>
      </c>
      <c r="N185">
        <v>0.77447381898263301</v>
      </c>
      <c r="O185">
        <v>24.107415318889199</v>
      </c>
      <c r="P185">
        <v>18.367346938775398</v>
      </c>
      <c r="Q185">
        <v>-4.1427115667863001E-2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127</v>
      </c>
      <c r="E186">
        <v>47829.677519794997</v>
      </c>
      <c r="F186">
        <v>54096.65</v>
      </c>
      <c r="G186">
        <v>4.5793407585575601</v>
      </c>
      <c r="H186">
        <v>-8.7652991570601309</v>
      </c>
      <c r="I186">
        <v>29.316890739576898</v>
      </c>
      <c r="J186">
        <v>-6.0024715466029397</v>
      </c>
      <c r="K186">
        <v>53413.515164802797</v>
      </c>
      <c r="L186">
        <v>45345.932647070797</v>
      </c>
      <c r="M186">
        <v>32.265517362036299</v>
      </c>
      <c r="N186">
        <v>0.37201323979432499</v>
      </c>
      <c r="O186">
        <v>10.901506840072299</v>
      </c>
      <c r="P186">
        <v>54.660397910668799</v>
      </c>
      <c r="Q186">
        <v>-2.5113116008757E-2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163</v>
      </c>
      <c r="E187">
        <v>47757.154748624998</v>
      </c>
      <c r="F187">
        <v>11268.35</v>
      </c>
      <c r="G187">
        <v>149.261940488492</v>
      </c>
      <c r="H187">
        <v>-3.19851726079153</v>
      </c>
      <c r="I187">
        <v>80.579433634081198</v>
      </c>
      <c r="J187">
        <v>-8.5134460503361904</v>
      </c>
      <c r="K187">
        <v>11320.1028457824</v>
      </c>
      <c r="L187">
        <v>8086.7164125434902</v>
      </c>
      <c r="M187">
        <v>25.504581371285699</v>
      </c>
      <c r="N187">
        <v>0.44911760336982798</v>
      </c>
      <c r="O187">
        <v>27.631818323002001</v>
      </c>
      <c r="P187">
        <v>189.23612002361401</v>
      </c>
      <c r="Q187">
        <v>0.16294787834189101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51</v>
      </c>
      <c r="E188">
        <v>47609.73929125</v>
      </c>
      <c r="F188">
        <v>4320.7</v>
      </c>
      <c r="G188">
        <v>42.6741796123952</v>
      </c>
      <c r="H188">
        <v>-16.041040788019998</v>
      </c>
      <c r="I188">
        <v>6.4573951660027102</v>
      </c>
      <c r="J188">
        <v>-5.3136554710409003</v>
      </c>
      <c r="K188">
        <v>4490.6505951946501</v>
      </c>
      <c r="L188">
        <v>3981.0724711111002</v>
      </c>
      <c r="M188">
        <v>38.592859094449103</v>
      </c>
      <c r="N188">
        <v>0.28363499167685202</v>
      </c>
      <c r="O188">
        <v>15.675700696646301</v>
      </c>
      <c r="P188">
        <v>73.306325458264794</v>
      </c>
      <c r="Q188">
        <v>2.4960108607652E-2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352</v>
      </c>
      <c r="E189">
        <v>47479.383346379997</v>
      </c>
      <c r="F189">
        <v>1612.2</v>
      </c>
      <c r="G189">
        <v>42.0515941627392</v>
      </c>
      <c r="H189">
        <v>0.91990800037768095</v>
      </c>
      <c r="I189">
        <v>29.327457082948801</v>
      </c>
      <c r="J189">
        <v>-0.121837025481594</v>
      </c>
      <c r="K189">
        <v>1466.9432771203899</v>
      </c>
      <c r="L189">
        <v>1245.89679490188</v>
      </c>
      <c r="M189">
        <v>65.072928231625895</v>
      </c>
      <c r="N189">
        <v>0.82225014232898297</v>
      </c>
      <c r="O189">
        <v>4.7295620890708197</v>
      </c>
      <c r="P189">
        <v>69.171038824763897</v>
      </c>
      <c r="Q189">
        <v>3.8635935514356998E-2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24</v>
      </c>
      <c r="E190">
        <v>47234.071313982</v>
      </c>
      <c r="F190">
        <v>192.93</v>
      </c>
      <c r="G190">
        <v>19.9024615924708</v>
      </c>
      <c r="H190">
        <v>4.6547242699507798</v>
      </c>
      <c r="I190">
        <v>23.9444139117454</v>
      </c>
      <c r="J190">
        <v>-1.79644423532122</v>
      </c>
      <c r="K190">
        <v>176.504139017108</v>
      </c>
      <c r="L190">
        <v>158.417008066351</v>
      </c>
      <c r="M190">
        <v>62.990404079955503</v>
      </c>
      <c r="N190">
        <v>0.96881426793034697</v>
      </c>
      <c r="O190">
        <v>2.5086819053542699</v>
      </c>
      <c r="P190">
        <v>47.839080459770102</v>
      </c>
      <c r="Q190">
        <v>8.4237768394822998E-2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32</v>
      </c>
      <c r="E191">
        <v>47140.704314823</v>
      </c>
      <c r="F191">
        <v>66.569999999999993</v>
      </c>
      <c r="G191">
        <v>73.408198597398695</v>
      </c>
      <c r="H191">
        <v>-3.2742583484496199</v>
      </c>
      <c r="I191">
        <v>16.656889188281902</v>
      </c>
      <c r="J191">
        <v>-4.9235728610684003E-2</v>
      </c>
      <c r="K191">
        <v>65.268456877094707</v>
      </c>
      <c r="L191">
        <v>56.951383844315302</v>
      </c>
      <c r="M191">
        <v>55.830936663679402</v>
      </c>
      <c r="N191">
        <v>1.2558575381381401</v>
      </c>
      <c r="O191">
        <v>10.410094637223899</v>
      </c>
      <c r="P191">
        <v>103.57798165137601</v>
      </c>
      <c r="Q191">
        <v>0.113580903779884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Row],[Ticker]],[1]!Table1[[Symbol]:[Industry]],2,FALSE),"-")</f>
        <v>-</v>
      </c>
      <c r="D192" t="s">
        <v>469</v>
      </c>
      <c r="E192">
        <v>46486.5</v>
      </c>
      <c r="F192">
        <v>546.9</v>
      </c>
      <c r="G192">
        <v>90.781643388592201</v>
      </c>
      <c r="H192">
        <v>-8.7529012777775606</v>
      </c>
      <c r="I192">
        <v>60.167473306228601</v>
      </c>
      <c r="J192">
        <v>-3.5106150683816502</v>
      </c>
      <c r="K192">
        <v>524.46332863807402</v>
      </c>
      <c r="L192">
        <v>400.37235497149902</v>
      </c>
      <c r="M192">
        <v>37.064200258426602</v>
      </c>
      <c r="N192">
        <v>0.52516139808673401</v>
      </c>
      <c r="O192">
        <v>13.430243188882701</v>
      </c>
      <c r="P192">
        <v>126.272238311956</v>
      </c>
      <c r="Q192">
        <v>0.13272249282047799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44838.908096220002</v>
      </c>
      <c r="F193">
        <v>40200.300000000003</v>
      </c>
      <c r="G193">
        <v>-16.806461301030101</v>
      </c>
      <c r="H193">
        <v>-1.9042638235568099</v>
      </c>
      <c r="I193">
        <v>-3.8945674031416901</v>
      </c>
      <c r="J193">
        <v>2.5546575617774301</v>
      </c>
      <c r="K193">
        <v>38467.828569608202</v>
      </c>
      <c r="L193">
        <v>37597.988770286698</v>
      </c>
      <c r="M193">
        <v>56.2751831049654</v>
      </c>
      <c r="N193">
        <v>0.95649584870956905</v>
      </c>
      <c r="O193">
        <v>6.67830837083305</v>
      </c>
      <c r="P193">
        <v>21.561049953054098</v>
      </c>
      <c r="Q193">
        <v>-2.4402121062421001E-2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37</v>
      </c>
      <c r="E194">
        <v>44631.135999999999</v>
      </c>
      <c r="F194">
        <v>270.82</v>
      </c>
      <c r="G194">
        <v>95.4252209181453</v>
      </c>
      <c r="H194">
        <v>0.76070584961657595</v>
      </c>
      <c r="I194">
        <v>5.6868813432514802</v>
      </c>
      <c r="J194">
        <v>-9.4041412287511594</v>
      </c>
      <c r="K194">
        <v>251.86834975966599</v>
      </c>
      <c r="L194">
        <v>220.17369780395001</v>
      </c>
      <c r="M194">
        <v>50.181877313291501</v>
      </c>
      <c r="N194">
        <v>1.7483765739942601</v>
      </c>
      <c r="O194">
        <v>19.89513329887</v>
      </c>
      <c r="P194">
        <v>126.722478024277</v>
      </c>
      <c r="Q194">
        <v>3.6099787367610998E-2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62</v>
      </c>
      <c r="E195">
        <v>44403.015571739998</v>
      </c>
      <c r="F195">
        <v>2621.1</v>
      </c>
      <c r="G195">
        <v>64.182048487276603</v>
      </c>
      <c r="H195">
        <v>-2.7688491495983198</v>
      </c>
      <c r="I195">
        <v>4.1348876540747703</v>
      </c>
      <c r="J195">
        <v>0.23346222639779801</v>
      </c>
      <c r="K195">
        <v>2475.7007934664398</v>
      </c>
      <c r="L195">
        <v>2102.8715062398001</v>
      </c>
      <c r="M195">
        <v>58.901161562905699</v>
      </c>
      <c r="N195">
        <v>0.636562976087657</v>
      </c>
      <c r="O195">
        <v>5.2993018198466304</v>
      </c>
      <c r="P195">
        <v>89.921020215926305</v>
      </c>
      <c r="Q195">
        <v>2.7713933529477999E-2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-</v>
      </c>
      <c r="D196" t="s">
        <v>180</v>
      </c>
      <c r="E196">
        <v>44297.904543750003</v>
      </c>
      <c r="F196">
        <v>643.5</v>
      </c>
      <c r="G196">
        <v>13.680293888420101</v>
      </c>
      <c r="H196">
        <v>-0.143806433249068</v>
      </c>
      <c r="I196">
        <v>2.6535824090131701</v>
      </c>
      <c r="J196">
        <v>-2.3724038908836098</v>
      </c>
      <c r="K196">
        <v>607.09910821005303</v>
      </c>
      <c r="L196">
        <v>547.15213345503605</v>
      </c>
      <c r="M196">
        <v>55.858706033371803</v>
      </c>
      <c r="N196">
        <v>0.82012680463503596</v>
      </c>
      <c r="O196">
        <v>3.09246309246309</v>
      </c>
      <c r="P196">
        <v>62.070268228182798</v>
      </c>
      <c r="Q196">
        <v>-7.6968112683946002E-2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-</v>
      </c>
      <c r="D197" t="s">
        <v>481</v>
      </c>
      <c r="E197">
        <v>43666.751255000003</v>
      </c>
      <c r="F197">
        <v>793.85</v>
      </c>
      <c r="G197">
        <v>79.213832019104203</v>
      </c>
      <c r="H197">
        <v>1.88881645894363</v>
      </c>
      <c r="I197">
        <v>27.952243380013901</v>
      </c>
      <c r="J197">
        <v>-1.2352315270306999</v>
      </c>
      <c r="K197">
        <v>732.003492185798</v>
      </c>
      <c r="L197">
        <v>617.21440372362702</v>
      </c>
      <c r="M197">
        <v>54.936253759893297</v>
      </c>
      <c r="N197">
        <v>0.84436312248661505</v>
      </c>
      <c r="O197">
        <v>4.1443597656988</v>
      </c>
      <c r="P197">
        <v>106.194805194805</v>
      </c>
      <c r="Q197">
        <v>5.8068116447457997E-2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43598.843517255002</v>
      </c>
      <c r="F198">
        <v>4014.95</v>
      </c>
      <c r="G198">
        <v>46.0862629420715</v>
      </c>
      <c r="H198">
        <v>-13.600781859848</v>
      </c>
      <c r="I198">
        <v>27.9138669521524</v>
      </c>
      <c r="J198">
        <v>0.24621789850186099</v>
      </c>
      <c r="K198">
        <v>3917.04168666846</v>
      </c>
      <c r="L198">
        <v>3333.05159767243</v>
      </c>
      <c r="M198">
        <v>47.5300753333605</v>
      </c>
      <c r="N198">
        <v>1.1104854991403299</v>
      </c>
      <c r="O198">
        <v>9.8282668526382597</v>
      </c>
      <c r="P198">
        <v>72.1455215881318</v>
      </c>
      <c r="Q198">
        <v>0.134984278313733</v>
      </c>
    </row>
    <row r="199" spans="1:17" hidden="1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32</v>
      </c>
      <c r="E199">
        <v>43377.833260799998</v>
      </c>
      <c r="F199">
        <v>64</v>
      </c>
      <c r="G199">
        <v>61.1098909797457</v>
      </c>
      <c r="H199">
        <v>0.21143740257402099</v>
      </c>
      <c r="I199">
        <v>29.399676362078502</v>
      </c>
      <c r="J199">
        <v>6.8181164286423801</v>
      </c>
      <c r="K199">
        <v>60.678719224167303</v>
      </c>
      <c r="L199">
        <v>54.0768039149822</v>
      </c>
      <c r="M199">
        <v>64.562962965491394</v>
      </c>
      <c r="N199">
        <v>1.7484136079321599</v>
      </c>
      <c r="O199">
        <v>21.09375</v>
      </c>
      <c r="P199">
        <v>108.469055374592</v>
      </c>
      <c r="Q199">
        <v>0.100255355614326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286</v>
      </c>
      <c r="E200">
        <v>43370.869726999998</v>
      </c>
      <c r="F200">
        <v>6964.25</v>
      </c>
      <c r="G200">
        <v>-28.158962154770499</v>
      </c>
      <c r="H200">
        <v>-6.79608411708959</v>
      </c>
      <c r="I200">
        <v>-28.642645599506</v>
      </c>
      <c r="J200">
        <v>-1.0367064894662701</v>
      </c>
      <c r="K200">
        <v>7143.5408076539497</v>
      </c>
      <c r="L200">
        <v>7446.9126844000803</v>
      </c>
      <c r="M200">
        <v>40.294422755082302</v>
      </c>
      <c r="N200">
        <v>1.1062895059101401</v>
      </c>
      <c r="O200">
        <v>32.1032415550849</v>
      </c>
      <c r="P200">
        <v>8.6263102071375108</v>
      </c>
      <c r="Q200">
        <v>3.0428479218107998E-2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51</v>
      </c>
      <c r="E201">
        <v>43305.554655095999</v>
      </c>
      <c r="F201">
        <v>173.73</v>
      </c>
      <c r="G201">
        <v>7.7845462448034697</v>
      </c>
      <c r="H201">
        <v>-8.3937887365326809</v>
      </c>
      <c r="I201">
        <v>-4.7295873317250896</v>
      </c>
      <c r="J201">
        <v>-3.65814079446382</v>
      </c>
      <c r="K201">
        <v>175.02876227807701</v>
      </c>
      <c r="L201">
        <v>158.270030454856</v>
      </c>
      <c r="M201">
        <v>31.448173409354901</v>
      </c>
      <c r="N201">
        <v>1.1637778821346401</v>
      </c>
      <c r="O201">
        <v>11.8114315316871</v>
      </c>
      <c r="P201">
        <v>49.124463519313302</v>
      </c>
      <c r="Q201">
        <v>6.6448240169520001E-2</v>
      </c>
    </row>
    <row r="202" spans="1:17" x14ac:dyDescent="0.3">
      <c r="A202" t="s">
        <v>491</v>
      </c>
      <c r="B202" t="s">
        <v>492</v>
      </c>
      <c r="C202" t="str">
        <f>IFERROR(VLOOKUP(Table1[[#This Row],[Ticker]],[1]!Table1[[Symbol]:[Industry]],2,FALSE),"-")</f>
        <v>-</v>
      </c>
      <c r="D202" t="s">
        <v>493</v>
      </c>
      <c r="E202">
        <v>43255.3904846</v>
      </c>
      <c r="F202">
        <v>38397.800000000003</v>
      </c>
      <c r="G202">
        <v>11.644253455986</v>
      </c>
      <c r="H202">
        <v>-5.3154097854535296</v>
      </c>
      <c r="I202">
        <v>0.90851780483257005</v>
      </c>
      <c r="J202">
        <v>-3.8113501010738799</v>
      </c>
      <c r="K202">
        <v>36017.068442374497</v>
      </c>
      <c r="L202">
        <v>32333.809432272199</v>
      </c>
      <c r="M202">
        <v>51.107041402331397</v>
      </c>
      <c r="N202">
        <v>0.42384703625122999</v>
      </c>
      <c r="O202">
        <v>6.4032314351343</v>
      </c>
      <c r="P202">
        <v>44.200841219768598</v>
      </c>
      <c r="Q202">
        <v>2.2712814382047999E-2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122</v>
      </c>
      <c r="E203">
        <v>42096.590015950002</v>
      </c>
      <c r="F203">
        <v>323.89999999999998</v>
      </c>
      <c r="G203">
        <v>-42.859291082364003</v>
      </c>
      <c r="H203">
        <v>-9.6160308919670303</v>
      </c>
      <c r="I203">
        <v>-21.521547446303</v>
      </c>
      <c r="J203">
        <v>-4.5042694010146702</v>
      </c>
      <c r="K203">
        <v>337.20566225082501</v>
      </c>
      <c r="L203">
        <v>355.68486238141202</v>
      </c>
      <c r="M203">
        <v>32.945060248540798</v>
      </c>
      <c r="N203">
        <v>0.90219822589186105</v>
      </c>
      <c r="O203">
        <v>30.503241741278099</v>
      </c>
      <c r="P203">
        <v>13.33100069979</v>
      </c>
      <c r="Q203">
        <v>-1.9722184620054001E-2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204</v>
      </c>
      <c r="E204">
        <v>41522.251725599999</v>
      </c>
      <c r="F204">
        <v>708</v>
      </c>
      <c r="G204">
        <v>-2.2280669444508301</v>
      </c>
      <c r="H204">
        <v>5.7284446319028204</v>
      </c>
      <c r="I204">
        <v>8.4624061967155999</v>
      </c>
      <c r="J204">
        <v>-4.9316106830714403</v>
      </c>
      <c r="K204">
        <v>664.83618090376001</v>
      </c>
      <c r="L204">
        <v>623.96199783833799</v>
      </c>
      <c r="M204">
        <v>60.148302715925297</v>
      </c>
      <c r="N204">
        <v>1.5368295637345499</v>
      </c>
      <c r="O204">
        <v>7.9802259887005604</v>
      </c>
      <c r="P204">
        <v>45.0522433927473</v>
      </c>
      <c r="Q204">
        <v>2.8303728239260001E-2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268</v>
      </c>
      <c r="E205">
        <v>41483.041929699997</v>
      </c>
      <c r="F205">
        <v>4398.1000000000004</v>
      </c>
      <c r="G205">
        <v>-0.44605195595348501</v>
      </c>
      <c r="H205">
        <v>-3.6372668098401801</v>
      </c>
      <c r="I205">
        <v>7.3460893900748196</v>
      </c>
      <c r="J205">
        <v>0.54254699899775005</v>
      </c>
      <c r="K205">
        <v>4069.7885323544001</v>
      </c>
      <c r="L205">
        <v>3776.60360422754</v>
      </c>
      <c r="M205">
        <v>68.246875852132007</v>
      </c>
      <c r="N205">
        <v>1.2012277335346699</v>
      </c>
      <c r="O205">
        <v>6.8631909233532502</v>
      </c>
      <c r="P205">
        <v>32.233914612146698</v>
      </c>
      <c r="Q205">
        <v>7.0052480743966999E-2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396</v>
      </c>
      <c r="E206">
        <v>41224.886359379998</v>
      </c>
      <c r="F206">
        <v>1485.45</v>
      </c>
      <c r="G206">
        <v>-20.5987846647769</v>
      </c>
      <c r="H206">
        <v>-13.189153921216301</v>
      </c>
      <c r="I206">
        <v>-14.6497627175657</v>
      </c>
      <c r="J206">
        <v>-3.6472077803622298</v>
      </c>
      <c r="K206">
        <v>1565.5636944043299</v>
      </c>
      <c r="L206">
        <v>1532.52026540052</v>
      </c>
      <c r="M206">
        <v>25.009789606252699</v>
      </c>
      <c r="N206">
        <v>0.89973578469816196</v>
      </c>
      <c r="O206">
        <v>21.175401393517099</v>
      </c>
      <c r="P206">
        <v>13.8275862068965</v>
      </c>
      <c r="Q206">
        <v>3.7816208915035003E-2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46</v>
      </c>
      <c r="E207">
        <v>40950.459000000003</v>
      </c>
      <c r="F207">
        <v>67.81</v>
      </c>
      <c r="G207">
        <v>140.753919109268</v>
      </c>
      <c r="H207">
        <v>-2.3400657660065201</v>
      </c>
      <c r="I207">
        <v>27.948678589717598</v>
      </c>
      <c r="J207">
        <v>-2.1193946249424398</v>
      </c>
      <c r="K207">
        <v>67.128910490177802</v>
      </c>
      <c r="L207">
        <v>56.601770942249303</v>
      </c>
      <c r="M207">
        <v>49.900109101744199</v>
      </c>
      <c r="N207">
        <v>1.1085728308763001</v>
      </c>
      <c r="O207">
        <v>15.248488423536299</v>
      </c>
      <c r="P207">
        <v>171.783567134268</v>
      </c>
      <c r="Q207">
        <v>0.12677481117669701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352</v>
      </c>
      <c r="E208">
        <v>40941.893778345002</v>
      </c>
      <c r="F208">
        <v>545.45000000000005</v>
      </c>
      <c r="G208">
        <v>-37.843992655146899</v>
      </c>
      <c r="H208">
        <v>-7.6987889650184202</v>
      </c>
      <c r="I208">
        <v>-11.682865511261999</v>
      </c>
      <c r="J208">
        <v>-3.7429889330194399</v>
      </c>
      <c r="K208">
        <v>542.90272839060594</v>
      </c>
      <c r="L208">
        <v>548.76798830631799</v>
      </c>
      <c r="M208">
        <v>31.633508464731499</v>
      </c>
      <c r="N208">
        <v>0.59582987680113997</v>
      </c>
      <c r="O208">
        <v>17.160143001191599</v>
      </c>
      <c r="P208">
        <v>21.8066100937918</v>
      </c>
      <c r="Q208">
        <v>-0.15113879896604501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21</v>
      </c>
      <c r="E209">
        <v>40524.473388359998</v>
      </c>
      <c r="F209">
        <v>6076.2</v>
      </c>
      <c r="G209">
        <v>4.4488834465621103</v>
      </c>
      <c r="H209">
        <v>7.0627139650865498</v>
      </c>
      <c r="I209">
        <v>-15.6391422379871</v>
      </c>
      <c r="J209">
        <v>-0.121764339169963</v>
      </c>
      <c r="K209">
        <v>5512.02425132592</v>
      </c>
      <c r="L209">
        <v>5446.4346615943996</v>
      </c>
      <c r="M209">
        <v>71.228605952795505</v>
      </c>
      <c r="N209">
        <v>1.0040421958471499</v>
      </c>
      <c r="O209">
        <v>12.692965998485899</v>
      </c>
      <c r="P209">
        <v>41.727214414834599</v>
      </c>
      <c r="Q209">
        <v>-1.7372638430127998E-2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Row],[Ticker]],[1]!Table1[[Symbol]:[Industry]],2,FALSE),"-")</f>
        <v>-</v>
      </c>
      <c r="D210" t="s">
        <v>235</v>
      </c>
      <c r="E210">
        <v>40353.896628499999</v>
      </c>
      <c r="F210">
        <v>638.75</v>
      </c>
      <c r="G210">
        <v>78.007182558635193</v>
      </c>
      <c r="H210">
        <v>-8.0473749584642196</v>
      </c>
      <c r="I210">
        <v>17.718374589037602</v>
      </c>
      <c r="J210">
        <v>-4.8294707514773698</v>
      </c>
      <c r="K210">
        <v>626.99117508408096</v>
      </c>
      <c r="L210">
        <v>517.19330650971494</v>
      </c>
      <c r="M210">
        <v>36.664744433653198</v>
      </c>
      <c r="N210">
        <v>0.908585354979773</v>
      </c>
      <c r="O210">
        <v>7.3816046966731896</v>
      </c>
      <c r="P210">
        <v>108.707727495507</v>
      </c>
      <c r="Q210">
        <v>2.4479851562011001E-2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Row],[Ticker]],[1]!Table1[[Symbol]:[Industry]],2,FALSE),"-")</f>
        <v>-</v>
      </c>
      <c r="D211" t="s">
        <v>62</v>
      </c>
      <c r="E211">
        <v>40343.029722539999</v>
      </c>
      <c r="F211">
        <v>1429.65</v>
      </c>
      <c r="G211">
        <v>57.2297264240595</v>
      </c>
      <c r="H211">
        <v>10.537506772293099</v>
      </c>
      <c r="I211">
        <v>52.979665405678503</v>
      </c>
      <c r="J211">
        <v>1.8492129388073899</v>
      </c>
      <c r="K211">
        <v>1236.4899649914701</v>
      </c>
      <c r="L211">
        <v>998.61576379972098</v>
      </c>
      <c r="M211">
        <v>90.258368946215001</v>
      </c>
      <c r="N211">
        <v>1.1726819308226499</v>
      </c>
      <c r="O211">
        <v>0.48963032910151999</v>
      </c>
      <c r="P211">
        <v>97.985043622766895</v>
      </c>
      <c r="Q211">
        <v>8.5514230825358001E-2</v>
      </c>
    </row>
    <row r="212" spans="1:17" hidden="1" x14ac:dyDescent="0.3">
      <c r="A212" t="s">
        <v>512</v>
      </c>
      <c r="B212" t="s">
        <v>513</v>
      </c>
      <c r="C212" t="str">
        <f>IFERROR(VLOOKUP(Table1[[#This Row],[Ticker]],[1]!Table1[[Symbol]:[Industry]],2,FALSE),"-")</f>
        <v>-</v>
      </c>
      <c r="D212" t="s">
        <v>21</v>
      </c>
      <c r="E212">
        <v>40270.714973100003</v>
      </c>
      <c r="F212">
        <v>992.7</v>
      </c>
      <c r="G212">
        <v>-48.523409765446203</v>
      </c>
      <c r="H212">
        <v>-3.6387772478226101</v>
      </c>
      <c r="I212">
        <v>-26.721075011096399</v>
      </c>
      <c r="J212">
        <v>-4.0303160335881296</v>
      </c>
      <c r="K212">
        <v>1029.6310916986299</v>
      </c>
      <c r="M212">
        <v>30.950659715859601</v>
      </c>
      <c r="N212">
        <v>1.06835837298683</v>
      </c>
      <c r="O212">
        <v>41.029515462878997</v>
      </c>
      <c r="P212">
        <v>1.06388393993384</v>
      </c>
    </row>
    <row r="213" spans="1:17" x14ac:dyDescent="0.3">
      <c r="A213" t="s">
        <v>514</v>
      </c>
      <c r="B213" t="s">
        <v>515</v>
      </c>
      <c r="C213" t="str">
        <f>IFERROR(VLOOKUP(Table1[[#This Row],[Ticker]],[1]!Table1[[Symbol]:[Industry]],2,FALSE),"-")</f>
        <v>-</v>
      </c>
      <c r="D213" t="s">
        <v>516</v>
      </c>
      <c r="E213">
        <v>40149.900482049998</v>
      </c>
      <c r="F213">
        <v>335.35</v>
      </c>
      <c r="G213">
        <v>10.2799242445387</v>
      </c>
      <c r="H213">
        <v>-7.0458189281875701</v>
      </c>
      <c r="I213">
        <v>14.135297537923099</v>
      </c>
      <c r="J213">
        <v>-4.5793035424036104</v>
      </c>
      <c r="K213">
        <v>333.59910881588399</v>
      </c>
      <c r="L213">
        <v>293.07573837815801</v>
      </c>
      <c r="M213">
        <v>30.6091646718398</v>
      </c>
      <c r="N213">
        <v>0.40077223891246</v>
      </c>
      <c r="O213">
        <v>11.480542716564701</v>
      </c>
      <c r="P213">
        <v>54.183908045976999</v>
      </c>
      <c r="Q213">
        <v>-6.7164203410618004E-2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271</v>
      </c>
      <c r="E214">
        <v>38888.383849919999</v>
      </c>
      <c r="F214">
        <v>2851.2</v>
      </c>
      <c r="G214">
        <v>19.169091230065199</v>
      </c>
      <c r="H214">
        <v>6.0606828601198899</v>
      </c>
      <c r="I214">
        <v>13.297518975874</v>
      </c>
      <c r="J214">
        <v>0.83691898250229002</v>
      </c>
      <c r="K214">
        <v>2548.6863006226299</v>
      </c>
      <c r="L214">
        <v>2334.38353131432</v>
      </c>
      <c r="M214">
        <v>77.738840652054705</v>
      </c>
      <c r="N214">
        <v>1.0702029607988801</v>
      </c>
      <c r="O214">
        <v>0.448933782267113</v>
      </c>
      <c r="P214">
        <v>48.357051799047703</v>
      </c>
      <c r="Q214">
        <v>5.3138170219429997E-3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132</v>
      </c>
      <c r="E215">
        <v>38667.019069034999</v>
      </c>
      <c r="F215">
        <v>695.5</v>
      </c>
      <c r="G215">
        <v>-3.1934039106414098</v>
      </c>
      <c r="H215">
        <v>-7.2309756714767097</v>
      </c>
      <c r="I215">
        <v>4.4042978853895098</v>
      </c>
      <c r="J215">
        <v>-5.3679434391412597</v>
      </c>
      <c r="K215">
        <v>716.29919576274006</v>
      </c>
      <c r="L215">
        <v>624.73652992245798</v>
      </c>
      <c r="M215">
        <v>46.269097100841698</v>
      </c>
      <c r="N215">
        <v>1.43564625811839</v>
      </c>
      <c r="O215">
        <v>13.0122214234363</v>
      </c>
      <c r="P215">
        <v>41.361788617886099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180</v>
      </c>
      <c r="E216">
        <v>38118.543564</v>
      </c>
      <c r="F216">
        <v>544.54999999999995</v>
      </c>
      <c r="G216">
        <v>-8.4026156306638295</v>
      </c>
      <c r="H216">
        <v>6.8598435061312797</v>
      </c>
      <c r="I216">
        <v>11.322689443176699</v>
      </c>
      <c r="J216">
        <v>0.675573225969197</v>
      </c>
      <c r="K216">
        <v>491.84488159676999</v>
      </c>
      <c r="L216">
        <v>455.93508935471698</v>
      </c>
      <c r="M216">
        <v>70.799438647432694</v>
      </c>
      <c r="N216">
        <v>0.60757123387913303</v>
      </c>
      <c r="O216">
        <v>1.1661004499127601</v>
      </c>
      <c r="P216">
        <v>44.9427734894862</v>
      </c>
      <c r="Q216">
        <v>-6.0434981486811999E-2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Row],[Ticker]],[1]!Table1[[Symbol]:[Industry]],2,FALSE),"-")</f>
        <v>-</v>
      </c>
      <c r="D217" t="s">
        <v>18</v>
      </c>
      <c r="E217">
        <v>37631.800939743996</v>
      </c>
      <c r="F217">
        <v>214.72</v>
      </c>
      <c r="G217">
        <v>121.68679063903301</v>
      </c>
      <c r="H217">
        <v>-1.3802753913646499</v>
      </c>
      <c r="I217">
        <v>12.023642156051199</v>
      </c>
      <c r="J217">
        <v>-10.7325329388044</v>
      </c>
      <c r="K217">
        <v>220.26239667639001</v>
      </c>
      <c r="L217">
        <v>185.317597774419</v>
      </c>
      <c r="M217">
        <v>33.845871593556801</v>
      </c>
      <c r="N217">
        <v>2.3595185623887098</v>
      </c>
      <c r="O217">
        <v>34.710320417287598</v>
      </c>
      <c r="P217">
        <v>167.56386292834799</v>
      </c>
      <c r="Q217">
        <v>0.127961363895538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Row],[Ticker]],[1]!Table1[[Symbol]:[Industry]],2,FALSE),"-")</f>
        <v>-</v>
      </c>
      <c r="D218" t="s">
        <v>527</v>
      </c>
      <c r="E218">
        <v>37431.509385719997</v>
      </c>
      <c r="F218">
        <v>569.29999999999995</v>
      </c>
      <c r="G218">
        <v>-2.2231118061493902</v>
      </c>
      <c r="H218">
        <v>-1.81083835200447</v>
      </c>
      <c r="I218">
        <v>-4.2624925577539701</v>
      </c>
      <c r="J218">
        <v>-3.3979274021640999</v>
      </c>
      <c r="K218">
        <v>538.10842023899897</v>
      </c>
      <c r="L218">
        <v>509.351355170131</v>
      </c>
      <c r="M218">
        <v>49.193034402984303</v>
      </c>
      <c r="N218">
        <v>0.62861130337733895</v>
      </c>
      <c r="O218">
        <v>4.3386615141401697</v>
      </c>
      <c r="P218">
        <v>35.209595059969097</v>
      </c>
      <c r="Q218">
        <v>-0.103396017486512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-</v>
      </c>
      <c r="D219" t="s">
        <v>153</v>
      </c>
      <c r="E219">
        <v>37311.617874971998</v>
      </c>
      <c r="F219">
        <v>269.08</v>
      </c>
      <c r="G219">
        <v>104.38915331839701</v>
      </c>
      <c r="H219">
        <v>11.4617450681574</v>
      </c>
      <c r="I219">
        <v>6.0538082911237296</v>
      </c>
      <c r="J219">
        <v>-3.6120759967857401</v>
      </c>
      <c r="K219">
        <v>249.78402038929801</v>
      </c>
      <c r="L219">
        <v>213.11874278356899</v>
      </c>
      <c r="M219">
        <v>48.256517576798302</v>
      </c>
      <c r="N219">
        <v>1.7974751149106301</v>
      </c>
      <c r="O219">
        <v>15.8763193102423</v>
      </c>
      <c r="P219">
        <v>153.84905660377299</v>
      </c>
      <c r="Q219">
        <v>0.15023439106346301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-</v>
      </c>
      <c r="D220" t="s">
        <v>291</v>
      </c>
      <c r="E220">
        <v>37238.3106501</v>
      </c>
      <c r="F220">
        <v>493.25</v>
      </c>
      <c r="G220">
        <v>22.649859770999999</v>
      </c>
      <c r="H220">
        <v>-5.6927689909550399</v>
      </c>
      <c r="I220">
        <v>3.8094134311558401</v>
      </c>
      <c r="J220">
        <v>-0.36582579784193298</v>
      </c>
      <c r="K220">
        <v>467.51703375889002</v>
      </c>
      <c r="L220">
        <v>420.094374939364</v>
      </c>
      <c r="M220">
        <v>67.395996658512502</v>
      </c>
      <c r="N220">
        <v>0.93039927081070894</v>
      </c>
      <c r="O220">
        <v>3.36543335022807</v>
      </c>
      <c r="P220">
        <v>59.886547811993502</v>
      </c>
      <c r="Q220">
        <v>5.2385377094511E-2</v>
      </c>
    </row>
    <row r="221" spans="1:17" hidden="1" x14ac:dyDescent="0.3">
      <c r="A221" t="s">
        <v>532</v>
      </c>
      <c r="B221" t="s">
        <v>533</v>
      </c>
      <c r="C221" t="str">
        <f>IFERROR(VLOOKUP(Table1[[#This Row],[Ticker]],[1]!Table1[[Symbol]:[Industry]],2,FALSE),"-")</f>
        <v>-</v>
      </c>
      <c r="D221" t="s">
        <v>163</v>
      </c>
      <c r="E221">
        <v>37218.924327599998</v>
      </c>
      <c r="F221">
        <v>1453.6</v>
      </c>
      <c r="G221">
        <v>457.31110660926799</v>
      </c>
      <c r="H221">
        <v>-8.9757758653536701</v>
      </c>
      <c r="I221">
        <v>117.958510021897</v>
      </c>
      <c r="J221">
        <v>-13.536612531352899</v>
      </c>
      <c r="K221">
        <v>1450.11205641281</v>
      </c>
      <c r="L221">
        <v>970.58253637527798</v>
      </c>
      <c r="M221">
        <v>21.581552570455599</v>
      </c>
      <c r="N221">
        <v>0.97546459425644505</v>
      </c>
      <c r="O221">
        <v>21.2162905888827</v>
      </c>
      <c r="P221">
        <v>517.89585547290096</v>
      </c>
      <c r="Q221">
        <v>0.208763841516756</v>
      </c>
    </row>
    <row r="222" spans="1:17" x14ac:dyDescent="0.3">
      <c r="A222" t="s">
        <v>534</v>
      </c>
      <c r="B222" t="s">
        <v>535</v>
      </c>
      <c r="C222" t="str">
        <f>IFERROR(VLOOKUP(Table1[[#This Row],[Ticker]],[1]!Table1[[Symbol]:[Industry]],2,FALSE),"-")</f>
        <v>-</v>
      </c>
      <c r="D222" t="s">
        <v>536</v>
      </c>
      <c r="E222">
        <v>37191.203842939998</v>
      </c>
      <c r="F222">
        <v>4121.3</v>
      </c>
      <c r="G222">
        <v>32.992723078959301</v>
      </c>
      <c r="H222">
        <v>-16.8808989339894</v>
      </c>
      <c r="I222">
        <v>23.110128993272099</v>
      </c>
      <c r="J222">
        <v>-13.4244162688433</v>
      </c>
      <c r="K222">
        <v>4308.95674182937</v>
      </c>
      <c r="L222">
        <v>3560.5047618426902</v>
      </c>
      <c r="M222">
        <v>31.067083572825201</v>
      </c>
      <c r="N222">
        <v>0.883252024101019</v>
      </c>
      <c r="O222">
        <v>22.2842307039041</v>
      </c>
      <c r="P222">
        <v>85.393612235717498</v>
      </c>
      <c r="Q222">
        <v>0.21846681760495601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204</v>
      </c>
      <c r="E223">
        <v>36158.791706880002</v>
      </c>
      <c r="F223">
        <v>2570.6</v>
      </c>
      <c r="G223">
        <v>27.158515019355502</v>
      </c>
      <c r="H223">
        <v>-6.7135531139482501</v>
      </c>
      <c r="I223">
        <v>11.500338892129999</v>
      </c>
      <c r="J223">
        <v>-0.965122771065271</v>
      </c>
      <c r="K223">
        <v>2462.8650281813798</v>
      </c>
      <c r="L223">
        <v>2047.9211897008599</v>
      </c>
      <c r="M223">
        <v>38.113542438561097</v>
      </c>
      <c r="N223">
        <v>0.66711364062846101</v>
      </c>
      <c r="O223">
        <v>19.088928654788699</v>
      </c>
      <c r="P223">
        <v>66.916658550047003</v>
      </c>
      <c r="Q223">
        <v>1.4541305400782E-2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51</v>
      </c>
      <c r="E224">
        <v>36094.436472479902</v>
      </c>
      <c r="F224">
        <v>292.39999999999998</v>
      </c>
      <c r="G224">
        <v>-33.109438137813498</v>
      </c>
      <c r="H224">
        <v>-9.2660637286344194</v>
      </c>
      <c r="I224">
        <v>-5.54094222059343</v>
      </c>
      <c r="J224">
        <v>-2.7087143106230398</v>
      </c>
      <c r="K224">
        <v>290.80050190221601</v>
      </c>
      <c r="L224">
        <v>281.37497831304398</v>
      </c>
      <c r="M224">
        <v>38.075235576292002</v>
      </c>
      <c r="N224">
        <v>0.59553917306308302</v>
      </c>
      <c r="O224">
        <v>11.268809849521199</v>
      </c>
      <c r="P224">
        <v>23.1935959553402</v>
      </c>
      <c r="Q224">
        <v>5.8551107082237999E-2</v>
      </c>
    </row>
    <row r="225" spans="1:17" x14ac:dyDescent="0.3">
      <c r="A225" t="s">
        <v>541</v>
      </c>
      <c r="B225" t="s">
        <v>542</v>
      </c>
      <c r="C225" t="str">
        <f>IFERROR(VLOOKUP(Table1[[#This Row],[Ticker]],[1]!Table1[[Symbol]:[Industry]],2,FALSE),"-")</f>
        <v>-</v>
      </c>
      <c r="D225" t="s">
        <v>543</v>
      </c>
      <c r="E225">
        <v>35865.298459940001</v>
      </c>
      <c r="F225">
        <v>986.6</v>
      </c>
      <c r="G225">
        <v>65.092433805278901</v>
      </c>
      <c r="H225">
        <v>11.8279892606499</v>
      </c>
      <c r="I225">
        <v>45.769023209128598</v>
      </c>
      <c r="J225">
        <v>2.9769279029453299</v>
      </c>
      <c r="K225">
        <v>877.24248535117795</v>
      </c>
      <c r="L225">
        <v>724.249478280115</v>
      </c>
      <c r="M225">
        <v>59.216914105133299</v>
      </c>
      <c r="N225">
        <v>0.75394226507045903</v>
      </c>
      <c r="O225">
        <v>7.9464828704642203</v>
      </c>
      <c r="P225">
        <v>107.705263157894</v>
      </c>
      <c r="Q225">
        <v>0.116986287764589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546</v>
      </c>
      <c r="E226">
        <v>35813.533911779901</v>
      </c>
      <c r="F226">
        <v>1316.95</v>
      </c>
      <c r="G226">
        <v>-2.6614519592616199</v>
      </c>
      <c r="H226">
        <v>0.66620079911152796</v>
      </c>
      <c r="I226">
        <v>8.3905133985865099</v>
      </c>
      <c r="J226">
        <v>-1.18655015886721</v>
      </c>
      <c r="K226">
        <v>1220.32775586293</v>
      </c>
      <c r="L226">
        <v>1147.19815892049</v>
      </c>
      <c r="M226">
        <v>59.938415240659999</v>
      </c>
      <c r="N226">
        <v>2.4543818093974799</v>
      </c>
      <c r="O226">
        <v>9.4346786134629195</v>
      </c>
      <c r="P226">
        <v>34.033891405017499</v>
      </c>
      <c r="Q226">
        <v>0.12507801952393299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549</v>
      </c>
      <c r="E227">
        <v>35690.814250000003</v>
      </c>
      <c r="F227">
        <v>3249.05</v>
      </c>
      <c r="G227">
        <v>-4.6675458404055004</v>
      </c>
      <c r="H227">
        <v>-7.6824973308973803</v>
      </c>
      <c r="I227">
        <v>-24.3378462194698</v>
      </c>
      <c r="J227">
        <v>0.114164472463127</v>
      </c>
      <c r="K227">
        <v>3257.3117271821998</v>
      </c>
      <c r="L227">
        <v>3254.9794376984401</v>
      </c>
      <c r="M227">
        <v>47.715234212126497</v>
      </c>
      <c r="N227">
        <v>0.74412626698582895</v>
      </c>
      <c r="O227">
        <v>20.650651728966899</v>
      </c>
      <c r="P227">
        <v>31.221728594507201</v>
      </c>
      <c r="Q227">
        <v>5.2892569306135E-2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37</v>
      </c>
      <c r="E228">
        <v>35412.226652309997</v>
      </c>
      <c r="F228">
        <v>1026.0999999999999</v>
      </c>
      <c r="G228">
        <v>3.0525642195805101</v>
      </c>
      <c r="H228">
        <v>-1.71349713073613</v>
      </c>
      <c r="I228">
        <v>5.0071940421896199</v>
      </c>
      <c r="J228">
        <v>-0.146681880007275</v>
      </c>
      <c r="K228">
        <v>994.15245003162397</v>
      </c>
      <c r="L228">
        <v>950.95555787017599</v>
      </c>
      <c r="M228">
        <v>56.036906625209603</v>
      </c>
      <c r="N228">
        <v>0.73524151726153597</v>
      </c>
      <c r="O228">
        <v>6.42237598674593</v>
      </c>
      <c r="P228">
        <v>34.482306684141498</v>
      </c>
      <c r="Q228">
        <v>-7.7621813582384999E-2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174</v>
      </c>
      <c r="E229">
        <v>35031.914705237999</v>
      </c>
      <c r="F229">
        <v>190.74</v>
      </c>
      <c r="G229">
        <v>82.859712143722803</v>
      </c>
      <c r="H229">
        <v>-5.5405279093520798</v>
      </c>
      <c r="I229">
        <v>36.868123686133899</v>
      </c>
      <c r="J229">
        <v>-5.5789316865203302</v>
      </c>
      <c r="K229">
        <v>188.97781009165499</v>
      </c>
      <c r="L229">
        <v>155.55452509003899</v>
      </c>
      <c r="M229">
        <v>42.316934529314601</v>
      </c>
      <c r="N229">
        <v>0.81165693912262105</v>
      </c>
      <c r="O229">
        <v>9.5732410611303305</v>
      </c>
      <c r="P229">
        <v>121.27610208816699</v>
      </c>
      <c r="Q229">
        <v>6.0579449524776001E-2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177</v>
      </c>
      <c r="E230">
        <v>34939.642500000002</v>
      </c>
      <c r="F230">
        <v>800.45</v>
      </c>
      <c r="G230">
        <v>66.114719205821899</v>
      </c>
      <c r="H230">
        <v>9.2536420256873306</v>
      </c>
      <c r="I230">
        <v>46.825891129539002</v>
      </c>
      <c r="J230">
        <v>4.1716497019652001</v>
      </c>
      <c r="K230">
        <v>679.83214966598803</v>
      </c>
      <c r="L230">
        <v>555.41252607051501</v>
      </c>
      <c r="M230">
        <v>79.209182630912494</v>
      </c>
      <c r="N230">
        <v>0.911736653723492</v>
      </c>
      <c r="O230">
        <v>5.5218939346617297</v>
      </c>
      <c r="P230">
        <v>91.908415248141907</v>
      </c>
      <c r="Q230">
        <v>5.6341717588029999E-3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80</v>
      </c>
      <c r="E231">
        <v>34553.975505945004</v>
      </c>
      <c r="F231">
        <v>4471.95</v>
      </c>
      <c r="G231">
        <v>17.9324808587678</v>
      </c>
      <c r="H231">
        <v>-3.59532211510703</v>
      </c>
      <c r="I231">
        <v>-0.350110275139359</v>
      </c>
      <c r="J231">
        <v>-1.7714440676646399</v>
      </c>
      <c r="K231">
        <v>4236.8596996177803</v>
      </c>
      <c r="L231">
        <v>3954.4962506249499</v>
      </c>
      <c r="M231">
        <v>63.184421641954998</v>
      </c>
      <c r="N231">
        <v>0.78113967572950105</v>
      </c>
      <c r="O231">
        <v>2.86228602734823</v>
      </c>
      <c r="P231">
        <v>47.576932596320397</v>
      </c>
      <c r="Q231">
        <v>-4.5956057369419996E-3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37</v>
      </c>
      <c r="E232">
        <v>34083.411639809899</v>
      </c>
      <c r="F232">
        <v>582.15</v>
      </c>
      <c r="G232">
        <v>-34.290930427768799</v>
      </c>
      <c r="H232">
        <v>8.3362209623376398</v>
      </c>
      <c r="I232">
        <v>-10.4355874910263</v>
      </c>
      <c r="J232">
        <v>-0.93099330285203097</v>
      </c>
      <c r="K232">
        <v>555.28637963717495</v>
      </c>
      <c r="L232">
        <v>560.25459888294495</v>
      </c>
      <c r="M232">
        <v>59.826577270192701</v>
      </c>
      <c r="N232">
        <v>1.0686962158914299</v>
      </c>
      <c r="O232">
        <v>15.949497552177201</v>
      </c>
      <c r="P232">
        <v>28.001319261213698</v>
      </c>
      <c r="Q232">
        <v>-9.2422065308081003E-2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365</v>
      </c>
      <c r="E233">
        <v>33713.628714420003</v>
      </c>
      <c r="F233">
        <v>1639.65</v>
      </c>
      <c r="G233">
        <v>84.663924640593805</v>
      </c>
      <c r="H233">
        <v>-7.0699645881258002</v>
      </c>
      <c r="I233">
        <v>39.8938238039674</v>
      </c>
      <c r="J233">
        <v>-3.6661403854353698</v>
      </c>
      <c r="K233">
        <v>1609.52505635991</v>
      </c>
      <c r="L233">
        <v>1301.84727260606</v>
      </c>
      <c r="M233">
        <v>42.900889370575896</v>
      </c>
      <c r="N233">
        <v>1.2436399323790901</v>
      </c>
      <c r="O233">
        <v>15.7442137041441</v>
      </c>
      <c r="P233">
        <v>133.66823428815701</v>
      </c>
      <c r="Q233">
        <v>0.15562900147407299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391</v>
      </c>
      <c r="E234">
        <v>33368.203702840001</v>
      </c>
      <c r="F234">
        <v>525.4</v>
      </c>
      <c r="G234">
        <v>2.5651022687810601</v>
      </c>
      <c r="H234">
        <v>1.1994130419614999</v>
      </c>
      <c r="I234">
        <v>-10.6782119411035</v>
      </c>
      <c r="J234">
        <v>-0.22430537801949599</v>
      </c>
      <c r="K234">
        <v>508.82523438955297</v>
      </c>
      <c r="L234">
        <v>470.60809313720398</v>
      </c>
      <c r="M234">
        <v>46.37684053657</v>
      </c>
      <c r="N234">
        <v>1.2846539254318601</v>
      </c>
      <c r="O234">
        <v>6.1857632280167296</v>
      </c>
      <c r="P234">
        <v>43.945205479452</v>
      </c>
      <c r="Q234">
        <v>9.9677802209311994E-2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46</v>
      </c>
      <c r="E235">
        <v>33298.199999999997</v>
      </c>
      <c r="F235">
        <v>184.99</v>
      </c>
      <c r="G235">
        <v>317.902169930654</v>
      </c>
      <c r="H235">
        <v>0.29244384663784301</v>
      </c>
      <c r="I235">
        <v>73.999549445582801</v>
      </c>
      <c r="J235">
        <v>-9.6352149805557801</v>
      </c>
      <c r="K235">
        <v>161.98279236897801</v>
      </c>
      <c r="L235">
        <v>121.888762676895</v>
      </c>
      <c r="M235">
        <v>56.861386335201402</v>
      </c>
      <c r="N235">
        <v>1.1300949384260199</v>
      </c>
      <c r="O235">
        <v>7.1949835126223096</v>
      </c>
      <c r="P235">
        <v>346.83574879227001</v>
      </c>
      <c r="Q235">
        <v>0.110910025787431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80</v>
      </c>
      <c r="E236">
        <v>33217.4983103349</v>
      </c>
      <c r="F236">
        <v>1771.15</v>
      </c>
      <c r="G236">
        <v>-28.4204339774967</v>
      </c>
      <c r="H236">
        <v>-4.2072546268184698</v>
      </c>
      <c r="I236">
        <v>-29.632541710251701</v>
      </c>
      <c r="J236">
        <v>-6.3177763164014697</v>
      </c>
      <c r="K236">
        <v>1857.01816454866</v>
      </c>
      <c r="L236">
        <v>1967.0240548917</v>
      </c>
      <c r="M236">
        <v>26.4603021156185</v>
      </c>
      <c r="N236">
        <v>1.21691625703704</v>
      </c>
      <c r="O236">
        <v>37.238517347486003</v>
      </c>
      <c r="P236">
        <v>7.2514230350006104</v>
      </c>
      <c r="Q236">
        <v>-6.7421698804131E-2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238</v>
      </c>
      <c r="E237">
        <v>32891.222213025001</v>
      </c>
      <c r="F237">
        <v>8188.35</v>
      </c>
      <c r="G237">
        <v>90.658767601320207</v>
      </c>
      <c r="H237">
        <v>-7.8985515521363503</v>
      </c>
      <c r="I237">
        <v>39.387569312712998</v>
      </c>
      <c r="J237">
        <v>-8.1869888698770001</v>
      </c>
      <c r="K237">
        <v>8214.7467915449997</v>
      </c>
      <c r="L237">
        <v>6682.6128486982898</v>
      </c>
      <c r="M237">
        <v>37.307392302372797</v>
      </c>
      <c r="N237">
        <v>0.91876147217123405</v>
      </c>
      <c r="O237">
        <v>11.121288171609599</v>
      </c>
      <c r="P237">
        <v>147.88768636948399</v>
      </c>
      <c r="Q237">
        <v>0.25673635434790198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62</v>
      </c>
      <c r="E238">
        <v>32863.849945424998</v>
      </c>
      <c r="F238">
        <v>1994.75</v>
      </c>
      <c r="G238">
        <v>36.822411728887303</v>
      </c>
      <c r="H238">
        <v>6.0691751580858702</v>
      </c>
      <c r="I238">
        <v>-7.80883517151916</v>
      </c>
      <c r="J238">
        <v>-2.1615373774595699</v>
      </c>
      <c r="K238">
        <v>1878.1016627563999</v>
      </c>
      <c r="L238">
        <v>1787.13384050219</v>
      </c>
      <c r="M238">
        <v>57.711777293128598</v>
      </c>
      <c r="N238">
        <v>1.2156511263304699</v>
      </c>
      <c r="O238">
        <v>9.9887203910264493</v>
      </c>
      <c r="P238">
        <v>67.626050420167999</v>
      </c>
      <c r="Q238">
        <v>-0.115901984170834</v>
      </c>
    </row>
    <row r="239" spans="1:17" hidden="1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135</v>
      </c>
      <c r="E239">
        <v>32216.064643341</v>
      </c>
      <c r="F239">
        <v>364.42</v>
      </c>
      <c r="G239">
        <v>-6.2813365560133398</v>
      </c>
      <c r="H239">
        <v>-2.28979920088846</v>
      </c>
      <c r="I239">
        <v>-10.5396381465955</v>
      </c>
      <c r="J239">
        <v>1.1851494162116301</v>
      </c>
      <c r="K239">
        <v>357.36954920562698</v>
      </c>
      <c r="L239">
        <v>347.76450107315497</v>
      </c>
      <c r="M239">
        <v>56.330526885428</v>
      </c>
      <c r="N239">
        <v>0.88828018988383595</v>
      </c>
      <c r="O239">
        <v>9.4890510948905096</v>
      </c>
      <c r="P239">
        <v>28.3169014084507</v>
      </c>
      <c r="Q239">
        <v>-0.123824141917355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291</v>
      </c>
      <c r="E240">
        <v>32110.210465740001</v>
      </c>
      <c r="F240">
        <v>1195.7</v>
      </c>
      <c r="G240">
        <v>44.982202005633297</v>
      </c>
      <c r="H240">
        <v>-12.7045678232695</v>
      </c>
      <c r="I240">
        <v>-7.8497238390486501</v>
      </c>
      <c r="J240">
        <v>-1.0486844994690301</v>
      </c>
      <c r="K240">
        <v>1266.57210347311</v>
      </c>
      <c r="L240">
        <v>1136.16861717696</v>
      </c>
      <c r="M240">
        <v>21.463591428978201</v>
      </c>
      <c r="N240">
        <v>0.60278708279589099</v>
      </c>
      <c r="O240">
        <v>26.612026428033701</v>
      </c>
      <c r="P240">
        <v>82.368641805841506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536</v>
      </c>
      <c r="E241">
        <v>32088.401370455998</v>
      </c>
      <c r="F241">
        <v>72.58</v>
      </c>
      <c r="G241">
        <v>1.11700824861242</v>
      </c>
      <c r="H241">
        <v>-8.7011766041015299</v>
      </c>
      <c r="I241">
        <v>4.4952029972590601</v>
      </c>
      <c r="J241">
        <v>-3.04007150972912</v>
      </c>
      <c r="K241">
        <v>71.888211987502999</v>
      </c>
      <c r="L241">
        <v>66.994772540283407</v>
      </c>
      <c r="M241">
        <v>40.783733732844503</v>
      </c>
      <c r="N241">
        <v>1.00847905921431</v>
      </c>
      <c r="O241">
        <v>10.223201984017599</v>
      </c>
      <c r="P241">
        <v>26.0069444444444</v>
      </c>
      <c r="Q241">
        <v>4.9052350440895003E-2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268</v>
      </c>
      <c r="E242">
        <v>32088.051770159898</v>
      </c>
      <c r="F242">
        <v>1686.45</v>
      </c>
      <c r="G242">
        <v>17.655124432631901</v>
      </c>
      <c r="H242">
        <v>-3.8021510083988299</v>
      </c>
      <c r="I242">
        <v>36.222987665062398</v>
      </c>
      <c r="J242">
        <v>0.99080198510907702</v>
      </c>
      <c r="K242">
        <v>1632.31078786494</v>
      </c>
      <c r="L242">
        <v>1367.1649941844701</v>
      </c>
      <c r="M242">
        <v>42.5039405976854</v>
      </c>
      <c r="N242">
        <v>1.2678929516820201</v>
      </c>
      <c r="O242">
        <v>9.1731151234842407</v>
      </c>
      <c r="P242">
        <v>64.435452418096702</v>
      </c>
      <c r="Q242">
        <v>9.5534918846617994E-2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24</v>
      </c>
      <c r="E243">
        <v>31887.543525186</v>
      </c>
      <c r="F243">
        <v>197.94</v>
      </c>
      <c r="G243">
        <v>-33.600651908911502</v>
      </c>
      <c r="H243">
        <v>-11.2288707676196</v>
      </c>
      <c r="I243">
        <v>-25.132505855226601</v>
      </c>
      <c r="J243">
        <v>-0.17105672197232899</v>
      </c>
      <c r="K243">
        <v>196.49279364326799</v>
      </c>
      <c r="L243">
        <v>206.62540404783601</v>
      </c>
      <c r="M243">
        <v>49.890833884436198</v>
      </c>
      <c r="N243">
        <v>0.90969058211886999</v>
      </c>
      <c r="O243">
        <v>32.9190663837526</v>
      </c>
      <c r="P243">
        <v>17.020396098137699</v>
      </c>
      <c r="Q243">
        <v>-9.8478295705736005E-2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414</v>
      </c>
      <c r="E244">
        <v>31879.14366274</v>
      </c>
      <c r="F244">
        <v>533.95000000000005</v>
      </c>
      <c r="G244">
        <v>163.42411906298699</v>
      </c>
      <c r="H244">
        <v>-22.0014342994582</v>
      </c>
      <c r="I244">
        <v>24.132029774835999</v>
      </c>
      <c r="J244">
        <v>1.56108399392149</v>
      </c>
      <c r="K244">
        <v>568.95731396083795</v>
      </c>
      <c r="L244">
        <v>452.27905434732401</v>
      </c>
      <c r="M244">
        <v>33.0336154374898</v>
      </c>
      <c r="N244">
        <v>0.58829246071652996</v>
      </c>
      <c r="O244">
        <v>35.218653431969202</v>
      </c>
      <c r="P244">
        <v>194.106306802533</v>
      </c>
      <c r="Q244">
        <v>7.0910979563802004E-2</v>
      </c>
    </row>
    <row r="245" spans="1:17" x14ac:dyDescent="0.3">
      <c r="A245" t="s">
        <v>584</v>
      </c>
      <c r="B245" t="s">
        <v>585</v>
      </c>
      <c r="C245" t="str">
        <f>IFERROR(VLOOKUP(Table1[[#This Row],[Ticker]],[1]!Table1[[Symbol]:[Industry]],2,FALSE),"-")</f>
        <v>-</v>
      </c>
      <c r="D245" t="s">
        <v>235</v>
      </c>
      <c r="E245">
        <v>31670.631484159901</v>
      </c>
      <c r="F245">
        <v>6259.6</v>
      </c>
      <c r="G245">
        <v>141.68281835923599</v>
      </c>
      <c r="H245">
        <v>-8.6549507160399894</v>
      </c>
      <c r="I245">
        <v>28.8878396939872</v>
      </c>
      <c r="J245">
        <v>-3.4024247167679098</v>
      </c>
      <c r="K245">
        <v>6530.6457603361696</v>
      </c>
      <c r="L245">
        <v>5597.9564875830101</v>
      </c>
      <c r="M245">
        <v>26.066845074152301</v>
      </c>
      <c r="N245">
        <v>0.90346956386440602</v>
      </c>
      <c r="O245">
        <v>55.870183398300199</v>
      </c>
      <c r="P245">
        <v>167.15605727577301</v>
      </c>
      <c r="Q245">
        <v>0.14525484438994701</v>
      </c>
    </row>
    <row r="246" spans="1:17" x14ac:dyDescent="0.3">
      <c r="A246" t="s">
        <v>586</v>
      </c>
      <c r="B246" t="s">
        <v>587</v>
      </c>
      <c r="C246" t="str">
        <f>IFERROR(VLOOKUP(Table1[[#This Row],[Ticker]],[1]!Table1[[Symbol]:[Industry]],2,FALSE),"-")</f>
        <v>-</v>
      </c>
      <c r="D246" t="s">
        <v>148</v>
      </c>
      <c r="E246">
        <v>31641.610470914999</v>
      </c>
      <c r="F246">
        <v>313.14999999999998</v>
      </c>
      <c r="G246">
        <v>21.963945424290301</v>
      </c>
      <c r="H246">
        <v>-2.63091693321251</v>
      </c>
      <c r="I246">
        <v>26.9980939541996</v>
      </c>
      <c r="J246">
        <v>-2.4426567510619099</v>
      </c>
      <c r="K246">
        <v>305.03006052138602</v>
      </c>
      <c r="L246">
        <v>262.01696629277399</v>
      </c>
      <c r="M246">
        <v>34.403235924231502</v>
      </c>
      <c r="N246">
        <v>0.75301667855558596</v>
      </c>
      <c r="O246">
        <v>8.3825642663260407</v>
      </c>
      <c r="P246">
        <v>62.295931588494398</v>
      </c>
      <c r="Q246">
        <v>7.3662741540920004E-3</v>
      </c>
    </row>
    <row r="247" spans="1:17" hidden="1" x14ac:dyDescent="0.3">
      <c r="A247" t="s">
        <v>588</v>
      </c>
      <c r="B247" t="s">
        <v>589</v>
      </c>
      <c r="C247" t="str">
        <f>IFERROR(VLOOKUP(Table1[[#This Row],[Ticker]],[1]!Table1[[Symbol]:[Industry]],2,FALSE),"-")</f>
        <v>-</v>
      </c>
      <c r="D247" t="s">
        <v>37</v>
      </c>
      <c r="E247">
        <v>31547.174484300001</v>
      </c>
      <c r="F247">
        <v>343.95</v>
      </c>
      <c r="G247">
        <v>-11.726932606418099</v>
      </c>
      <c r="H247">
        <v>-1.2045812886524501</v>
      </c>
      <c r="I247">
        <v>-1.2151226301440401</v>
      </c>
      <c r="J247">
        <v>0.75277219012735697</v>
      </c>
      <c r="M247">
        <v>50.583837025522101</v>
      </c>
      <c r="O247">
        <v>9.0274749236807601</v>
      </c>
      <c r="P247">
        <v>23.478729133010201</v>
      </c>
    </row>
    <row r="248" spans="1:17" x14ac:dyDescent="0.3">
      <c r="A248" t="s">
        <v>590</v>
      </c>
      <c r="B248" t="s">
        <v>591</v>
      </c>
      <c r="C248" t="str">
        <f>IFERROR(VLOOKUP(Table1[[#This Row],[Ticker]],[1]!Table1[[Symbol]:[Industry]],2,FALSE),"-")</f>
        <v>-</v>
      </c>
      <c r="D248" t="s">
        <v>592</v>
      </c>
      <c r="E248">
        <v>31385.051890499999</v>
      </c>
      <c r="F248">
        <v>4291.7</v>
      </c>
      <c r="G248">
        <v>-12.0945393562211</v>
      </c>
      <c r="H248">
        <v>-2.93597860288182</v>
      </c>
      <c r="I248">
        <v>-4.6367505085779603</v>
      </c>
      <c r="J248">
        <v>-2.0609922925809401</v>
      </c>
      <c r="K248">
        <v>4305.8319267814304</v>
      </c>
      <c r="L248">
        <v>4272.8433971976201</v>
      </c>
      <c r="M248">
        <v>47.3518009997048</v>
      </c>
      <c r="N248">
        <v>1.92710469064255</v>
      </c>
      <c r="O248">
        <v>22.760211571172199</v>
      </c>
      <c r="P248">
        <v>17.2371404376212</v>
      </c>
      <c r="Q248">
        <v>1.8135706092453002E-2</v>
      </c>
    </row>
    <row r="249" spans="1:17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51</v>
      </c>
      <c r="E249">
        <v>31314.460347234999</v>
      </c>
      <c r="F249">
        <v>404.05</v>
      </c>
      <c r="G249">
        <v>-14.4667954127158</v>
      </c>
      <c r="H249">
        <v>-6.0081762891939601</v>
      </c>
      <c r="I249">
        <v>-29.919517386492899</v>
      </c>
      <c r="J249">
        <v>1.29588068436853</v>
      </c>
      <c r="K249">
        <v>431.42308167316401</v>
      </c>
      <c r="L249">
        <v>431.73482629295802</v>
      </c>
      <c r="M249">
        <v>38.363044024801397</v>
      </c>
      <c r="N249">
        <v>1.7482310083249699</v>
      </c>
      <c r="O249">
        <v>28.622695210988699</v>
      </c>
      <c r="P249">
        <v>20.145703241153701</v>
      </c>
      <c r="Q249">
        <v>8.0713994502062E-2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31172.0192847</v>
      </c>
      <c r="F250">
        <v>322.35000000000002</v>
      </c>
      <c r="G250">
        <v>148.70225345649601</v>
      </c>
      <c r="H250">
        <v>-9.2897992008884707</v>
      </c>
      <c r="I250">
        <v>10.986704757169599</v>
      </c>
      <c r="J250">
        <v>-6.7221411901949599</v>
      </c>
      <c r="K250">
        <v>334.22397439648802</v>
      </c>
      <c r="L250">
        <v>280.045051481862</v>
      </c>
      <c r="M250">
        <v>45.5055411943843</v>
      </c>
      <c r="N250">
        <v>0.71244117570139598</v>
      </c>
      <c r="O250">
        <v>28.990228013029299</v>
      </c>
      <c r="P250">
        <v>173.293768545994</v>
      </c>
      <c r="Q250">
        <v>5.9325390275435E-2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600</v>
      </c>
      <c r="E251">
        <v>30795.7426299</v>
      </c>
      <c r="F251">
        <v>781.45</v>
      </c>
      <c r="G251">
        <v>20.236523198959599</v>
      </c>
      <c r="H251">
        <v>-2.1701633101212501</v>
      </c>
      <c r="I251">
        <v>12.474082378200499</v>
      </c>
      <c r="J251">
        <v>-2.2230003595992498</v>
      </c>
      <c r="K251">
        <v>742.71945653121395</v>
      </c>
      <c r="L251">
        <v>661.81765193201704</v>
      </c>
      <c r="M251">
        <v>43.799967911927503</v>
      </c>
      <c r="N251">
        <v>0.96733289143780699</v>
      </c>
      <c r="O251">
        <v>5.3746240962313703</v>
      </c>
      <c r="P251">
        <v>50.553896541759002</v>
      </c>
      <c r="Q251">
        <v>-7.3412880937139997E-3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-</v>
      </c>
      <c r="D252" t="s">
        <v>62</v>
      </c>
      <c r="E252">
        <v>30794.617980840001</v>
      </c>
      <c r="F252">
        <v>1213.8</v>
      </c>
      <c r="G252">
        <v>29.031989890025201</v>
      </c>
      <c r="H252">
        <v>0.66887848506192604</v>
      </c>
      <c r="I252">
        <v>-1.4359373885797599</v>
      </c>
      <c r="J252">
        <v>-2.6280817234752498</v>
      </c>
      <c r="K252">
        <v>1203.04827310884</v>
      </c>
      <c r="L252">
        <v>1143.13486394604</v>
      </c>
      <c r="M252">
        <v>56.892581447426998</v>
      </c>
      <c r="N252">
        <v>0.600542421547269</v>
      </c>
      <c r="O252">
        <v>13.247652001977199</v>
      </c>
      <c r="P252">
        <v>54.368561617703101</v>
      </c>
      <c r="Q252">
        <v>-4.0235701519297999E-2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211</v>
      </c>
      <c r="E253">
        <v>30219.390751620002</v>
      </c>
      <c r="F253">
        <v>753.05</v>
      </c>
      <c r="G253">
        <v>-26.7412438595323</v>
      </c>
      <c r="H253">
        <v>1.34321023440232</v>
      </c>
      <c r="I253">
        <v>-3.0532895515888798</v>
      </c>
      <c r="J253">
        <v>1.2773874099562299</v>
      </c>
      <c r="K253">
        <v>716.15333710197297</v>
      </c>
      <c r="L253">
        <v>710.85720909542397</v>
      </c>
      <c r="M253">
        <v>62.765278412869797</v>
      </c>
      <c r="N253">
        <v>1.2654634445337301</v>
      </c>
      <c r="O253">
        <v>14.2354425336963</v>
      </c>
      <c r="P253">
        <v>23.9282481691763</v>
      </c>
      <c r="Q253">
        <v>-3.9892101410623999E-2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352</v>
      </c>
      <c r="E254">
        <v>30137.492763819999</v>
      </c>
      <c r="F254">
        <v>6705.85</v>
      </c>
      <c r="G254">
        <v>21.507983577451402</v>
      </c>
      <c r="H254">
        <v>-3.19595969261306</v>
      </c>
      <c r="I254">
        <v>1.80003505166157</v>
      </c>
      <c r="J254">
        <v>-0.40644584283181601</v>
      </c>
      <c r="K254">
        <v>6157.6376192941398</v>
      </c>
      <c r="L254">
        <v>5608.0844787575697</v>
      </c>
      <c r="M254">
        <v>64.541230426893705</v>
      </c>
      <c r="N254">
        <v>1.5038939731558401</v>
      </c>
      <c r="O254">
        <v>4.0419931850548201</v>
      </c>
      <c r="P254">
        <v>54.127354424997399</v>
      </c>
      <c r="Q254">
        <v>-4.6989652754282997E-2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170</v>
      </c>
      <c r="E255">
        <v>30009.245745329899</v>
      </c>
      <c r="F255">
        <v>891.3</v>
      </c>
      <c r="G255">
        <v>61.076301414462897</v>
      </c>
      <c r="H255">
        <v>5.0392306544898497</v>
      </c>
      <c r="I255">
        <v>-5.6657723262242499</v>
      </c>
      <c r="J255">
        <v>-2.2624259208995201</v>
      </c>
      <c r="K255">
        <v>856.85613175000697</v>
      </c>
      <c r="L255">
        <v>769.613400380641</v>
      </c>
      <c r="M255">
        <v>52.741660470040301</v>
      </c>
      <c r="N255">
        <v>0.82082568339579298</v>
      </c>
      <c r="O255">
        <v>11.073712554695399</v>
      </c>
      <c r="P255">
        <v>90.245464247598704</v>
      </c>
      <c r="Q255">
        <v>2.6112208742305999E-2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46</v>
      </c>
      <c r="E256">
        <v>29997.749527299999</v>
      </c>
      <c r="F256">
        <v>318.95</v>
      </c>
      <c r="G256">
        <v>219.567227298923</v>
      </c>
      <c r="H256">
        <v>10.592992003908901</v>
      </c>
      <c r="I256">
        <v>25.268176764074699</v>
      </c>
      <c r="J256">
        <v>-7.2716024372966199</v>
      </c>
      <c r="K256">
        <v>281.62789006255099</v>
      </c>
      <c r="L256">
        <v>220.44535295037801</v>
      </c>
      <c r="M256">
        <v>58.408756691071403</v>
      </c>
      <c r="N256">
        <v>1.80196958053279</v>
      </c>
      <c r="O256">
        <v>10.236714218529499</v>
      </c>
      <c r="P256">
        <v>253.60310421285999</v>
      </c>
      <c r="Q256">
        <v>0.188792332473038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592</v>
      </c>
      <c r="E257">
        <v>29895.838239764998</v>
      </c>
      <c r="F257">
        <v>2208.35</v>
      </c>
      <c r="G257">
        <v>179.007688627113</v>
      </c>
      <c r="H257">
        <v>-15.8773188241223</v>
      </c>
      <c r="I257">
        <v>-9.0179123072937699</v>
      </c>
      <c r="J257">
        <v>-5.2062974427235398</v>
      </c>
      <c r="K257">
        <v>2517.4487966256102</v>
      </c>
      <c r="L257">
        <v>2242.8091274292801</v>
      </c>
      <c r="M257">
        <v>21.882778548230501</v>
      </c>
      <c r="N257">
        <v>0.88856297525521499</v>
      </c>
      <c r="O257">
        <v>47.834355967124701</v>
      </c>
      <c r="P257">
        <v>204.32715496451399</v>
      </c>
      <c r="Q257">
        <v>0.15209516858771199</v>
      </c>
    </row>
    <row r="258" spans="1:17" hidden="1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441</v>
      </c>
      <c r="E258">
        <v>29701.62</v>
      </c>
      <c r="F258">
        <v>846.2</v>
      </c>
      <c r="G258">
        <v>105.78552041173999</v>
      </c>
      <c r="H258">
        <v>2.5168762163250902</v>
      </c>
      <c r="I258">
        <v>106.690128249171</v>
      </c>
      <c r="J258">
        <v>0.48500594881654902</v>
      </c>
      <c r="K258">
        <v>780.81790075465904</v>
      </c>
      <c r="L258">
        <v>557.87706972373803</v>
      </c>
      <c r="M258">
        <v>41.336458038392202</v>
      </c>
      <c r="N258">
        <v>0.384825775127146</v>
      </c>
      <c r="O258">
        <v>14.630111084849901</v>
      </c>
      <c r="P258">
        <v>202.21428571428501</v>
      </c>
      <c r="Q258">
        <v>8.6973039475232994E-2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204</v>
      </c>
      <c r="E259">
        <v>29539.356618239999</v>
      </c>
      <c r="F259">
        <v>15573.6</v>
      </c>
      <c r="G259">
        <v>1.7203181593747601</v>
      </c>
      <c r="H259">
        <v>-7.9628150739043404</v>
      </c>
      <c r="I259">
        <v>-23.3999345326427</v>
      </c>
      <c r="J259">
        <v>-4.1988921081731601</v>
      </c>
      <c r="K259">
        <v>15622.368047608999</v>
      </c>
      <c r="L259">
        <v>14840.585391144599</v>
      </c>
      <c r="M259">
        <v>42.372899693902703</v>
      </c>
      <c r="N259">
        <v>0.282002088388421</v>
      </c>
      <c r="O259">
        <v>17.185493399085601</v>
      </c>
      <c r="P259">
        <v>33.289398795794199</v>
      </c>
      <c r="Q259">
        <v>5.9119331644082E-2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249</v>
      </c>
      <c r="E260">
        <v>29419.8174</v>
      </c>
      <c r="F260">
        <v>2568.25</v>
      </c>
      <c r="G260">
        <v>298.00292777955002</v>
      </c>
      <c r="H260">
        <v>38.218689147583603</v>
      </c>
      <c r="I260">
        <v>172.89005625533201</v>
      </c>
      <c r="J260">
        <v>-5.0099455401854804</v>
      </c>
      <c r="K260">
        <v>1904.6225388318501</v>
      </c>
      <c r="L260">
        <v>1203.65835511195</v>
      </c>
      <c r="M260">
        <v>61.229072360958099</v>
      </c>
      <c r="N260">
        <v>0.54831199834385502</v>
      </c>
      <c r="O260">
        <v>10.3397254940134</v>
      </c>
      <c r="P260">
        <v>345.065418941166</v>
      </c>
      <c r="Q260">
        <v>0.212938521642932</v>
      </c>
    </row>
    <row r="261" spans="1:17" x14ac:dyDescent="0.3">
      <c r="A261" t="s">
        <v>619</v>
      </c>
      <c r="B261" t="s">
        <v>620</v>
      </c>
      <c r="C261" t="str">
        <f>IFERROR(VLOOKUP(Table1[[#This Row],[Ticker]],[1]!Table1[[Symbol]:[Industry]],2,FALSE),"-")</f>
        <v>-</v>
      </c>
      <c r="D261" t="s">
        <v>204</v>
      </c>
      <c r="E261">
        <v>29306.603763899999</v>
      </c>
      <c r="F261">
        <v>1394.7</v>
      </c>
      <c r="G261">
        <v>-7.7390077193640501</v>
      </c>
      <c r="H261">
        <v>1.0669339947986001</v>
      </c>
      <c r="I261">
        <v>-3.3248846085584201</v>
      </c>
      <c r="J261">
        <v>-1.7917139069052299</v>
      </c>
      <c r="K261">
        <v>1298.0561800830801</v>
      </c>
      <c r="L261">
        <v>1203.9611996865499</v>
      </c>
      <c r="M261">
        <v>57.629187725789102</v>
      </c>
      <c r="N261">
        <v>0.92467546873627304</v>
      </c>
      <c r="O261">
        <v>7.9766257976625798</v>
      </c>
      <c r="P261">
        <v>39.045909974577498</v>
      </c>
      <c r="Q261">
        <v>4.6367615929802E-2</v>
      </c>
    </row>
    <row r="262" spans="1:17" x14ac:dyDescent="0.3">
      <c r="A262" t="s">
        <v>621</v>
      </c>
      <c r="B262" t="s">
        <v>622</v>
      </c>
      <c r="C262" t="str">
        <f>IFERROR(VLOOKUP(Table1[[#This Row],[Ticker]],[1]!Table1[[Symbol]:[Industry]],2,FALSE),"-")</f>
        <v>-</v>
      </c>
      <c r="D262" t="s">
        <v>268</v>
      </c>
      <c r="E262">
        <v>29154.405204729999</v>
      </c>
      <c r="F262">
        <v>3875.95</v>
      </c>
      <c r="G262">
        <v>-3.3357496431665798</v>
      </c>
      <c r="H262">
        <v>-15.741046366421299</v>
      </c>
      <c r="I262">
        <v>3.38919564126885</v>
      </c>
      <c r="J262">
        <v>-3.7449394702727301</v>
      </c>
      <c r="K262">
        <v>4019.0234158482599</v>
      </c>
      <c r="L262">
        <v>3483.47371011833</v>
      </c>
      <c r="M262">
        <v>17.463920205045799</v>
      </c>
      <c r="N262">
        <v>0.64729842182869302</v>
      </c>
      <c r="O262">
        <v>24.302429081902499</v>
      </c>
      <c r="P262">
        <v>53.5333729451376</v>
      </c>
      <c r="Q262">
        <v>8.6027069839631001E-2</v>
      </c>
    </row>
    <row r="263" spans="1:17" x14ac:dyDescent="0.3">
      <c r="A263" t="s">
        <v>623</v>
      </c>
      <c r="B263" t="s">
        <v>624</v>
      </c>
      <c r="C263" t="str">
        <f>IFERROR(VLOOKUP(Table1[[#This Row],[Ticker]],[1]!Table1[[Symbol]:[Industry]],2,FALSE),"-")</f>
        <v>-</v>
      </c>
      <c r="D263" t="s">
        <v>625</v>
      </c>
      <c r="E263">
        <v>29100.4609173299</v>
      </c>
      <c r="F263">
        <v>302.85000000000002</v>
      </c>
      <c r="G263">
        <v>152.068097033344</v>
      </c>
      <c r="H263">
        <v>-8.1093579759954704</v>
      </c>
      <c r="I263">
        <v>-22.093964647458598</v>
      </c>
      <c r="J263">
        <v>-9.0270158804145701</v>
      </c>
      <c r="K263">
        <v>302.82887830015</v>
      </c>
      <c r="L263">
        <v>272.00140331230398</v>
      </c>
      <c r="M263">
        <v>44.586285467130999</v>
      </c>
      <c r="N263">
        <v>0.91191605646551299</v>
      </c>
      <c r="O263">
        <v>26.894502228826099</v>
      </c>
      <c r="P263">
        <v>179.381918819188</v>
      </c>
      <c r="Q263">
        <v>6.6360190358993001E-2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Row],[Ticker]],[1]!Table1[[Symbol]:[Industry]],2,FALSE),"-")</f>
        <v>-</v>
      </c>
      <c r="D264" t="s">
        <v>628</v>
      </c>
      <c r="E264">
        <v>29001.20883</v>
      </c>
      <c r="F264">
        <v>848.45</v>
      </c>
      <c r="G264">
        <v>11.547128037268401</v>
      </c>
      <c r="H264">
        <v>-9.1446683827743094</v>
      </c>
      <c r="I264">
        <v>0.88359134937489603</v>
      </c>
      <c r="J264">
        <v>-3.1246529747028302</v>
      </c>
      <c r="K264">
        <v>851.39341051855399</v>
      </c>
      <c r="L264">
        <v>798.07075842814402</v>
      </c>
      <c r="M264">
        <v>44.705799205051598</v>
      </c>
      <c r="N264">
        <v>1.2382942341230001</v>
      </c>
      <c r="O264">
        <v>10.0830926984501</v>
      </c>
      <c r="P264">
        <v>37.959349593495901</v>
      </c>
      <c r="Q264">
        <v>7.0778758639657005E-2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135</v>
      </c>
      <c r="E265">
        <v>28999.453272465002</v>
      </c>
      <c r="F265">
        <v>1254.6500000000001</v>
      </c>
      <c r="G265">
        <v>95.6381411161871</v>
      </c>
      <c r="H265">
        <v>-9.8697248514460902</v>
      </c>
      <c r="I265">
        <v>22.174896671044699</v>
      </c>
      <c r="J265">
        <v>-2.9010880133445802</v>
      </c>
      <c r="K265">
        <v>1263.9898255022099</v>
      </c>
      <c r="L265">
        <v>1015.4518669674</v>
      </c>
      <c r="M265">
        <v>35.927523775827801</v>
      </c>
      <c r="N265">
        <v>0.69445550142835</v>
      </c>
      <c r="O265">
        <v>15.817160164189101</v>
      </c>
      <c r="P265">
        <v>127.003799529582</v>
      </c>
      <c r="Q265">
        <v>0.16000807414408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Row],[Ticker]],[1]!Table1[[Symbol]:[Industry]],2,FALSE),"-")</f>
        <v>-</v>
      </c>
      <c r="D266" t="s">
        <v>633</v>
      </c>
      <c r="E266">
        <v>28788.221202050001</v>
      </c>
      <c r="F266">
        <v>452.45</v>
      </c>
      <c r="G266">
        <v>-67.713681420656997</v>
      </c>
      <c r="H266">
        <v>8.1489262893075995</v>
      </c>
      <c r="I266">
        <v>-53.761282382575203</v>
      </c>
      <c r="J266">
        <v>-1.2619071177257599</v>
      </c>
      <c r="K266">
        <v>418.244940222644</v>
      </c>
      <c r="L266">
        <v>517.14471151925397</v>
      </c>
      <c r="M266">
        <v>52.473938445268999</v>
      </c>
      <c r="N266">
        <v>1.1719131862721499</v>
      </c>
      <c r="O266">
        <v>120.643164990606</v>
      </c>
      <c r="P266">
        <v>45.951612903225801</v>
      </c>
      <c r="Q266">
        <v>-9.3853782603609007E-2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62</v>
      </c>
      <c r="E267">
        <v>28656.748622039999</v>
      </c>
      <c r="F267">
        <v>2294.6</v>
      </c>
      <c r="G267">
        <v>36.895668012776902</v>
      </c>
      <c r="H267">
        <v>-6.53120429907014</v>
      </c>
      <c r="I267">
        <v>-9.1699078488880996</v>
      </c>
      <c r="J267">
        <v>4.0492781982931003</v>
      </c>
      <c r="K267">
        <v>2290.43156588384</v>
      </c>
      <c r="L267">
        <v>2105.3819079598102</v>
      </c>
      <c r="M267">
        <v>57.684561662396597</v>
      </c>
      <c r="N267">
        <v>1.2189035306726399</v>
      </c>
      <c r="O267">
        <v>10.694674453063699</v>
      </c>
      <c r="P267">
        <v>64.028879834155305</v>
      </c>
      <c r="Q267">
        <v>8.497051093174E-3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204</v>
      </c>
      <c r="E268">
        <v>28346.895019459898</v>
      </c>
      <c r="F268">
        <v>12740.65</v>
      </c>
      <c r="G268">
        <v>183.615801321037</v>
      </c>
      <c r="H268">
        <v>1.1378385716544901</v>
      </c>
      <c r="I268">
        <v>46.619486138374199</v>
      </c>
      <c r="J268">
        <v>-6.4193953425689196</v>
      </c>
      <c r="K268">
        <v>12106.271384172</v>
      </c>
      <c r="L268">
        <v>9133.6286209002901</v>
      </c>
      <c r="M268">
        <v>35.036351832467801</v>
      </c>
      <c r="N268">
        <v>0.44561738559926201</v>
      </c>
      <c r="O268">
        <v>14.639362983835101</v>
      </c>
      <c r="P268">
        <v>224.30319149771401</v>
      </c>
      <c r="Q268">
        <v>0.173807527032278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414</v>
      </c>
      <c r="E269">
        <v>28321.53570615</v>
      </c>
      <c r="F269">
        <v>1508.25</v>
      </c>
      <c r="G269">
        <v>39.615542609702402</v>
      </c>
      <c r="H269">
        <v>11.272562680242</v>
      </c>
      <c r="I269">
        <v>31.532565320023998</v>
      </c>
      <c r="J269">
        <v>1.73385765638128</v>
      </c>
      <c r="K269">
        <v>1322.13498730621</v>
      </c>
      <c r="L269">
        <v>1132.3965265039301</v>
      </c>
      <c r="M269">
        <v>68.760089090198093</v>
      </c>
      <c r="N269">
        <v>1.47692280590494</v>
      </c>
      <c r="O269">
        <v>9.3850488977291509</v>
      </c>
      <c r="P269">
        <v>70.404474070726394</v>
      </c>
      <c r="Q269">
        <v>8.0543556622458004E-2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268</v>
      </c>
      <c r="E270">
        <v>28243.011200000001</v>
      </c>
      <c r="F270">
        <v>2550.85</v>
      </c>
      <c r="G270">
        <v>-5.4791887533068397</v>
      </c>
      <c r="H270">
        <v>-7.81031235414852</v>
      </c>
      <c r="I270">
        <v>-0.37682770993854398</v>
      </c>
      <c r="J270">
        <v>-2.8950800771368201</v>
      </c>
      <c r="K270">
        <v>2594.19859447729</v>
      </c>
      <c r="L270">
        <v>2314.2624393948499</v>
      </c>
      <c r="M270">
        <v>23.8703181148433</v>
      </c>
      <c r="N270">
        <v>1.21795526216924</v>
      </c>
      <c r="O270">
        <v>16.039751455397202</v>
      </c>
      <c r="P270">
        <v>36.0308233788395</v>
      </c>
      <c r="Q270">
        <v>6.6801998823829006E-2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62</v>
      </c>
      <c r="E271">
        <v>28125.382174890001</v>
      </c>
      <c r="F271">
        <v>1812.05</v>
      </c>
      <c r="G271">
        <v>24.555182180049101</v>
      </c>
      <c r="H271">
        <v>-2.2553793239794202</v>
      </c>
      <c r="I271">
        <v>-4.3389504992485097</v>
      </c>
      <c r="J271">
        <v>3.21434968035086</v>
      </c>
      <c r="K271">
        <v>1772.0769597931601</v>
      </c>
      <c r="L271">
        <v>1631.0301365990099</v>
      </c>
      <c r="M271">
        <v>64.001404117368295</v>
      </c>
      <c r="N271">
        <v>0.91363724412453295</v>
      </c>
      <c r="O271">
        <v>7.0610634364393903</v>
      </c>
      <c r="P271">
        <v>53.070620037168403</v>
      </c>
      <c r="Q271">
        <v>5.5322564801558997E-2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469</v>
      </c>
      <c r="E272">
        <v>28019.352974759899</v>
      </c>
      <c r="F272">
        <v>1530.9</v>
      </c>
      <c r="G272">
        <v>120.795512656784</v>
      </c>
      <c r="H272">
        <v>5.65311910093099</v>
      </c>
      <c r="I272">
        <v>80.155462626932007</v>
      </c>
      <c r="J272">
        <v>-5.69920437590158</v>
      </c>
      <c r="K272">
        <v>1421.25583984836</v>
      </c>
      <c r="L272">
        <v>1040.82884671797</v>
      </c>
      <c r="M272">
        <v>31.0376308308538</v>
      </c>
      <c r="N272">
        <v>0.31503439820525703</v>
      </c>
      <c r="O272">
        <v>16.006924031615299</v>
      </c>
      <c r="P272">
        <v>155.57595993322201</v>
      </c>
      <c r="Q272">
        <v>7.3990620790346004E-2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382</v>
      </c>
      <c r="E273">
        <v>27963.918863009902</v>
      </c>
      <c r="F273">
        <v>378.3</v>
      </c>
      <c r="G273">
        <v>-29.162155597333999</v>
      </c>
      <c r="H273">
        <v>-10.0670175772257</v>
      </c>
      <c r="I273">
        <v>-16.679223068525602</v>
      </c>
      <c r="J273">
        <v>-0.964169399266944</v>
      </c>
      <c r="K273">
        <v>400.89234268915698</v>
      </c>
      <c r="L273">
        <v>416.922902408254</v>
      </c>
      <c r="M273">
        <v>36.0128378875255</v>
      </c>
      <c r="N273">
        <v>1.14190523460475</v>
      </c>
      <c r="O273">
        <v>28.9981496167063</v>
      </c>
      <c r="P273">
        <v>6.8040654997176802</v>
      </c>
      <c r="Q273">
        <v>-8.8141557477415006E-2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365</v>
      </c>
      <c r="E274">
        <v>27899.013526120001</v>
      </c>
      <c r="F274">
        <v>433.7</v>
      </c>
      <c r="G274">
        <v>25.474418095987701</v>
      </c>
      <c r="H274">
        <v>-3.1314067659003002</v>
      </c>
      <c r="I274">
        <v>30.829211339913499</v>
      </c>
      <c r="J274">
        <v>-0.760012521456227</v>
      </c>
      <c r="K274">
        <v>399.79689530221901</v>
      </c>
      <c r="L274">
        <v>341.43622661556901</v>
      </c>
      <c r="M274">
        <v>65.405168512923595</v>
      </c>
      <c r="N274">
        <v>0.91383453940675696</v>
      </c>
      <c r="O274">
        <v>1.9022365690569401</v>
      </c>
      <c r="P274">
        <v>66.009569377990402</v>
      </c>
      <c r="Q274">
        <v>-7.3105979080156994E-2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268</v>
      </c>
      <c r="E275">
        <v>27828.876562515001</v>
      </c>
      <c r="F275">
        <v>5629.05</v>
      </c>
      <c r="G275">
        <v>-16.650946317756599</v>
      </c>
      <c r="H275">
        <v>-22.694021900086799</v>
      </c>
      <c r="I275">
        <v>9.2664740427549397</v>
      </c>
      <c r="J275">
        <v>-5.5163456114222598</v>
      </c>
      <c r="K275">
        <v>5935.4551311893401</v>
      </c>
      <c r="L275">
        <v>5217.7616507810799</v>
      </c>
      <c r="M275">
        <v>17.142170401687199</v>
      </c>
      <c r="N275">
        <v>0.64010132108023199</v>
      </c>
      <c r="O275">
        <v>30.572654355530599</v>
      </c>
      <c r="P275">
        <v>39.869549012299601</v>
      </c>
      <c r="Q275">
        <v>5.6363334051745997E-2</v>
      </c>
    </row>
    <row r="276" spans="1:17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654</v>
      </c>
      <c r="E276">
        <v>27250.652255555</v>
      </c>
      <c r="F276">
        <v>641.95000000000005</v>
      </c>
      <c r="G276">
        <v>180.90793245863799</v>
      </c>
      <c r="H276">
        <v>-14.7450015130272</v>
      </c>
      <c r="I276">
        <v>47.636370491595997</v>
      </c>
      <c r="J276">
        <v>-11.566391609987001</v>
      </c>
      <c r="K276">
        <v>617.51739394491995</v>
      </c>
      <c r="L276">
        <v>445.12773951965602</v>
      </c>
      <c r="M276">
        <v>37.508592233355898</v>
      </c>
      <c r="N276">
        <v>0.59265498830138896</v>
      </c>
      <c r="O276">
        <v>16.535555728639199</v>
      </c>
      <c r="P276">
        <v>229.12073827223699</v>
      </c>
      <c r="Q276">
        <v>0.23662093650633101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170</v>
      </c>
      <c r="E277">
        <v>27185.042425379899</v>
      </c>
      <c r="F277">
        <v>1067.0999999999999</v>
      </c>
      <c r="G277">
        <v>-16.3954254452497</v>
      </c>
      <c r="H277">
        <v>-11.472021423110601</v>
      </c>
      <c r="I277">
        <v>-7.3269295223316702</v>
      </c>
      <c r="J277">
        <v>-1.8218245325059601</v>
      </c>
      <c r="K277">
        <v>1082.39425452722</v>
      </c>
      <c r="L277">
        <v>1058.02231124234</v>
      </c>
      <c r="M277">
        <v>46.223046358110501</v>
      </c>
      <c r="N277">
        <v>0.82662019277758603</v>
      </c>
      <c r="O277">
        <v>26.4173929341205</v>
      </c>
      <c r="P277">
        <v>14.3729903536977</v>
      </c>
      <c r="Q277">
        <v>8.7863423509720005E-3</v>
      </c>
    </row>
    <row r="278" spans="1:17" hidden="1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132</v>
      </c>
      <c r="E278">
        <v>26932.48981924</v>
      </c>
      <c r="F278">
        <v>443.15</v>
      </c>
      <c r="G278">
        <v>108.25180928362499</v>
      </c>
      <c r="H278">
        <v>-6.7631420611720801</v>
      </c>
      <c r="I278">
        <v>5.3653303323538797</v>
      </c>
      <c r="J278">
        <v>-4.5429011397659202</v>
      </c>
      <c r="K278">
        <v>450.77325436292398</v>
      </c>
      <c r="L278">
        <v>397.98398661244698</v>
      </c>
      <c r="M278">
        <v>32.550652502930298</v>
      </c>
      <c r="N278">
        <v>0.95936006288868303</v>
      </c>
      <c r="O278">
        <v>30.283199819474198</v>
      </c>
      <c r="P278">
        <v>133.23684210526301</v>
      </c>
      <c r="Q278">
        <v>2.7247936994709999E-2</v>
      </c>
    </row>
    <row r="279" spans="1:17" hidden="1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122</v>
      </c>
      <c r="E279">
        <v>26707.517333200001</v>
      </c>
      <c r="F279">
        <v>1199</v>
      </c>
      <c r="G279">
        <v>-6.9646778242101099</v>
      </c>
      <c r="H279">
        <v>10.4145946339401</v>
      </c>
      <c r="I279">
        <v>-5.1102960841410203</v>
      </c>
      <c r="J279">
        <v>6.2330976046065603</v>
      </c>
      <c r="K279">
        <v>1099.1646468848701</v>
      </c>
      <c r="L279">
        <v>1075.27442256778</v>
      </c>
      <c r="M279">
        <v>61.616578942892197</v>
      </c>
      <c r="N279">
        <v>2.1908842777226698</v>
      </c>
      <c r="O279">
        <v>16.763969974979101</v>
      </c>
      <c r="P279">
        <v>24.902338663472001</v>
      </c>
      <c r="Q279">
        <v>1.089934100361E-3</v>
      </c>
    </row>
    <row r="280" spans="1:17" hidden="1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663</v>
      </c>
      <c r="E280">
        <v>25947.838138120002</v>
      </c>
      <c r="F280">
        <v>1140.95</v>
      </c>
      <c r="G280">
        <v>138.64171923018</v>
      </c>
      <c r="H280">
        <v>-16.9222205102398</v>
      </c>
      <c r="I280">
        <v>157.55344540312899</v>
      </c>
      <c r="J280">
        <v>-5.2574799367325102</v>
      </c>
      <c r="K280">
        <v>1125.1958402082801</v>
      </c>
      <c r="M280">
        <v>31.700803979082799</v>
      </c>
      <c r="N280">
        <v>1.1390539804934401</v>
      </c>
      <c r="O280">
        <v>27.082694246022999</v>
      </c>
      <c r="P280">
        <v>210.04076086956499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365</v>
      </c>
      <c r="E281">
        <v>25854.57587655</v>
      </c>
      <c r="F281">
        <v>2037.85</v>
      </c>
      <c r="G281">
        <v>17.3688152608443</v>
      </c>
      <c r="H281">
        <v>3.8956184197110901</v>
      </c>
      <c r="I281">
        <v>42.128264134168397</v>
      </c>
      <c r="J281">
        <v>1.8596923237760199</v>
      </c>
      <c r="K281">
        <v>1789.88740134871</v>
      </c>
      <c r="L281">
        <v>1556.04881664867</v>
      </c>
      <c r="M281">
        <v>61.868590382895803</v>
      </c>
      <c r="N281">
        <v>0.53937043479282598</v>
      </c>
      <c r="O281">
        <v>7.9078440513285999</v>
      </c>
      <c r="P281">
        <v>71.810977152010693</v>
      </c>
      <c r="Q281">
        <v>-8.1554462080334997E-2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271</v>
      </c>
      <c r="E282">
        <v>25835.783295360001</v>
      </c>
      <c r="F282">
        <v>517.6</v>
      </c>
      <c r="G282">
        <v>1.76190072333846</v>
      </c>
      <c r="H282">
        <v>-2.5468576047209002</v>
      </c>
      <c r="I282">
        <v>17.007522263775599</v>
      </c>
      <c r="J282">
        <v>-0.410999254291532</v>
      </c>
      <c r="K282">
        <v>471.173002791432</v>
      </c>
      <c r="L282">
        <v>427.627687078397</v>
      </c>
      <c r="M282">
        <v>68.1519222242068</v>
      </c>
      <c r="N282">
        <v>0.905547319636546</v>
      </c>
      <c r="O282">
        <v>0.94667697063368605</v>
      </c>
      <c r="P282">
        <v>54.001785182981202</v>
      </c>
      <c r="Q282">
        <v>-3.2141938225886998E-2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-</v>
      </c>
      <c r="D283" t="s">
        <v>628</v>
      </c>
      <c r="E283">
        <v>25599.113114399999</v>
      </c>
      <c r="F283">
        <v>1054</v>
      </c>
      <c r="G283">
        <v>-42.2361930294405</v>
      </c>
      <c r="H283">
        <v>-12.5452991787557</v>
      </c>
      <c r="I283">
        <v>-14.267474591759999</v>
      </c>
      <c r="J283">
        <v>1.0244343352130201</v>
      </c>
      <c r="K283">
        <v>1057.4439232125101</v>
      </c>
      <c r="L283">
        <v>1094.5240753221201</v>
      </c>
      <c r="M283">
        <v>47.400200524585102</v>
      </c>
      <c r="N283">
        <v>0.43809913595298999</v>
      </c>
      <c r="O283">
        <v>41.1669829222011</v>
      </c>
      <c r="P283">
        <v>18.954912251001598</v>
      </c>
      <c r="Q283">
        <v>-1.9840308325881E-2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291</v>
      </c>
      <c r="E284">
        <v>25520.847756250001</v>
      </c>
      <c r="F284">
        <v>3066.35</v>
      </c>
      <c r="G284">
        <v>6.5570656520367203</v>
      </c>
      <c r="H284">
        <v>8.6856724972247292</v>
      </c>
      <c r="I284">
        <v>15.7102046496501</v>
      </c>
      <c r="J284">
        <v>1.1418019013367999</v>
      </c>
      <c r="K284">
        <v>2750.2327173915</v>
      </c>
      <c r="L284">
        <v>2514.2158163784902</v>
      </c>
      <c r="M284">
        <v>86.273623310192093</v>
      </c>
      <c r="N284">
        <v>1.35204582600131</v>
      </c>
      <c r="O284">
        <v>0.771275294731532</v>
      </c>
      <c r="P284">
        <v>57.758398929875902</v>
      </c>
      <c r="Q284">
        <v>-5.9021790071333E-2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-</v>
      </c>
      <c r="D285" t="s">
        <v>291</v>
      </c>
      <c r="E285">
        <v>25470.750307350001</v>
      </c>
      <c r="F285">
        <v>1254.0999999999999</v>
      </c>
      <c r="G285">
        <v>-3.1118133945917199</v>
      </c>
      <c r="H285">
        <v>-0.64865805974732604</v>
      </c>
      <c r="I285">
        <v>-11.7488355060831</v>
      </c>
      <c r="J285">
        <v>2.7935626397846001</v>
      </c>
      <c r="K285">
        <v>1235.9947101858099</v>
      </c>
      <c r="L285">
        <v>1193.2574702124</v>
      </c>
      <c r="M285">
        <v>64.176112408175001</v>
      </c>
      <c r="N285">
        <v>1.22792090754185</v>
      </c>
      <c r="O285">
        <v>15.214097759349301</v>
      </c>
      <c r="P285">
        <v>28.837065954386599</v>
      </c>
      <c r="Q285">
        <v>9.9225076065208001E-2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-</v>
      </c>
      <c r="D286" t="s">
        <v>549</v>
      </c>
      <c r="E286">
        <v>25291.013364945</v>
      </c>
      <c r="F286">
        <v>697.65</v>
      </c>
      <c r="G286">
        <v>25.9679224440358</v>
      </c>
      <c r="H286">
        <v>-8.6763262962384609</v>
      </c>
      <c r="I286">
        <v>-5.0165230159521599</v>
      </c>
      <c r="J286">
        <v>-4.6198549377239599</v>
      </c>
      <c r="K286">
        <v>685.76957172558696</v>
      </c>
      <c r="L286">
        <v>641.74172656964595</v>
      </c>
      <c r="M286">
        <v>49.211891713000803</v>
      </c>
      <c r="N286">
        <v>0.492579531090514</v>
      </c>
      <c r="O286">
        <v>10.2630258725722</v>
      </c>
      <c r="P286">
        <v>59.280821917808197</v>
      </c>
      <c r="Q286">
        <v>-8.7756193814666997E-2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543</v>
      </c>
      <c r="E287">
        <v>25085.466314099998</v>
      </c>
      <c r="F287">
        <v>774.6</v>
      </c>
      <c r="G287">
        <v>-1.95223723931227</v>
      </c>
      <c r="H287">
        <v>0.54216192746893699</v>
      </c>
      <c r="I287">
        <v>-11.4473280889944</v>
      </c>
      <c r="J287">
        <v>-0.108069215657862</v>
      </c>
      <c r="K287">
        <v>753.639452024158</v>
      </c>
      <c r="L287">
        <v>717.80676708392696</v>
      </c>
      <c r="M287">
        <v>52.855979814116601</v>
      </c>
      <c r="N287">
        <v>0.55668306472499296</v>
      </c>
      <c r="O287">
        <v>11.8577330234959</v>
      </c>
      <c r="P287">
        <v>27.4327547914781</v>
      </c>
      <c r="Q287">
        <v>-4.8856902624209997E-2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238</v>
      </c>
      <c r="E288">
        <v>25050.13198943</v>
      </c>
      <c r="F288">
        <v>3919.1</v>
      </c>
      <c r="G288">
        <v>92.923609932263304</v>
      </c>
      <c r="H288">
        <v>-3.72406297057326</v>
      </c>
      <c r="I288">
        <v>31.063217825943799</v>
      </c>
      <c r="J288">
        <v>-5.76521951880824</v>
      </c>
      <c r="K288">
        <v>3655.6333896152601</v>
      </c>
      <c r="L288">
        <v>2871.1747045403599</v>
      </c>
      <c r="M288">
        <v>40.825025940409901</v>
      </c>
      <c r="N288">
        <v>0.94280405596815997</v>
      </c>
      <c r="O288">
        <v>16.714296649741001</v>
      </c>
      <c r="P288">
        <v>132.587537091988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304</v>
      </c>
      <c r="E289">
        <v>25048.96231001</v>
      </c>
      <c r="F289">
        <v>400.55</v>
      </c>
      <c r="G289">
        <v>59.525393633568903</v>
      </c>
      <c r="H289">
        <v>-14.66609482955</v>
      </c>
      <c r="I289">
        <v>21.955771552541702</v>
      </c>
      <c r="J289">
        <v>-5.8649663461249899</v>
      </c>
      <c r="K289">
        <v>432.150197676505</v>
      </c>
      <c r="L289">
        <v>372.76156695975402</v>
      </c>
      <c r="M289">
        <v>23.437848209344398</v>
      </c>
      <c r="N289">
        <v>0.728055206624872</v>
      </c>
      <c r="O289">
        <v>25.377605792035901</v>
      </c>
      <c r="P289">
        <v>95.342599366008201</v>
      </c>
      <c r="Q289">
        <v>0.13531205271918001</v>
      </c>
    </row>
    <row r="290" spans="1:17" hidden="1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62</v>
      </c>
      <c r="E290">
        <v>25026.220733714999</v>
      </c>
      <c r="F290">
        <v>1323.45</v>
      </c>
      <c r="G290">
        <v>-26.7555350417637</v>
      </c>
      <c r="H290">
        <v>-2.2974215547618999</v>
      </c>
      <c r="I290">
        <v>-16.243725065489599</v>
      </c>
      <c r="J290">
        <v>-0.45958847466611003</v>
      </c>
      <c r="O290">
        <v>6.4414976009671703</v>
      </c>
      <c r="P290">
        <v>1.39825314128103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177</v>
      </c>
      <c r="E291">
        <v>24973.147382715</v>
      </c>
      <c r="F291">
        <v>7663.95</v>
      </c>
      <c r="G291">
        <v>15.015789700827501</v>
      </c>
      <c r="H291">
        <v>-3.0926439262934502</v>
      </c>
      <c r="I291">
        <v>3.87680346014458</v>
      </c>
      <c r="J291">
        <v>4.6690337555224701</v>
      </c>
      <c r="K291">
        <v>7308.82028406064</v>
      </c>
      <c r="L291">
        <v>6659.3169081635897</v>
      </c>
      <c r="M291">
        <v>57.024365085505202</v>
      </c>
      <c r="N291">
        <v>0.648391428548175</v>
      </c>
      <c r="O291">
        <v>5.6765767000045599</v>
      </c>
      <c r="P291">
        <v>41.859324386857899</v>
      </c>
      <c r="Q291">
        <v>-3.0561399489793001E-2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396</v>
      </c>
      <c r="E292">
        <v>24780.67614</v>
      </c>
      <c r="F292">
        <v>3535.45</v>
      </c>
      <c r="G292">
        <v>13.721537458880199</v>
      </c>
      <c r="H292">
        <v>-5.4837659333384297</v>
      </c>
      <c r="I292">
        <v>-7.6923448220138599</v>
      </c>
      <c r="J292">
        <v>1.5484166243589299</v>
      </c>
      <c r="K292">
        <v>3454.3381535693902</v>
      </c>
      <c r="L292">
        <v>3135.3416925213901</v>
      </c>
      <c r="M292">
        <v>38.0208085208819</v>
      </c>
      <c r="N292">
        <v>0.89512951041094102</v>
      </c>
      <c r="O292">
        <v>11.4087315617531</v>
      </c>
      <c r="P292">
        <v>41.852067326017597</v>
      </c>
      <c r="Q292">
        <v>8.9415621729000999E-2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271</v>
      </c>
      <c r="E293">
        <v>24749.820292447999</v>
      </c>
      <c r="F293">
        <v>250.22</v>
      </c>
      <c r="G293">
        <v>61.219254757416302</v>
      </c>
      <c r="H293">
        <v>13.829401028710601</v>
      </c>
      <c r="I293">
        <v>31.986640763604498</v>
      </c>
      <c r="J293">
        <v>-2.2343214164957002</v>
      </c>
      <c r="K293">
        <v>222.391503067722</v>
      </c>
      <c r="L293">
        <v>189.887779715997</v>
      </c>
      <c r="M293">
        <v>53.4027272552906</v>
      </c>
      <c r="N293">
        <v>1.47328677679945</v>
      </c>
      <c r="O293">
        <v>10.9783390616257</v>
      </c>
      <c r="P293">
        <v>88.987915407854899</v>
      </c>
      <c r="Q293">
        <v>3.9977800506185997E-2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170</v>
      </c>
      <c r="E294">
        <v>24498.590099000001</v>
      </c>
      <c r="F294">
        <v>5659.75</v>
      </c>
      <c r="G294">
        <v>88.300262485107893</v>
      </c>
      <c r="H294">
        <v>1.0473876969920599</v>
      </c>
      <c r="I294">
        <v>77.487387141998198</v>
      </c>
      <c r="J294">
        <v>-3.1937642224055098</v>
      </c>
      <c r="K294">
        <v>4922.40965276923</v>
      </c>
      <c r="L294">
        <v>3836.6216349985798</v>
      </c>
      <c r="M294">
        <v>63.080832275652803</v>
      </c>
      <c r="N294">
        <v>0.89592948245779602</v>
      </c>
      <c r="O294">
        <v>4.2448871416582001</v>
      </c>
      <c r="P294">
        <v>132.911522633744</v>
      </c>
      <c r="Q294">
        <v>5.1683366259351E-2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694</v>
      </c>
      <c r="E295">
        <v>24212.462736000001</v>
      </c>
      <c r="F295">
        <v>2192.3000000000002</v>
      </c>
      <c r="G295">
        <v>102.41859033356199</v>
      </c>
      <c r="H295">
        <v>-5.29290134521744</v>
      </c>
      <c r="I295">
        <v>46.020286424616003</v>
      </c>
      <c r="J295">
        <v>2.1575849861816701</v>
      </c>
      <c r="K295">
        <v>2138.5832624869299</v>
      </c>
      <c r="L295">
        <v>1685.4225077933099</v>
      </c>
      <c r="M295">
        <v>46.184130139618397</v>
      </c>
      <c r="N295">
        <v>1.08220332955059</v>
      </c>
      <c r="O295">
        <v>10.386352232814801</v>
      </c>
      <c r="P295">
        <v>134.257626756424</v>
      </c>
      <c r="Q295">
        <v>0.107245313834664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592</v>
      </c>
      <c r="E296">
        <v>23941.994999999999</v>
      </c>
      <c r="F296">
        <v>2291.1</v>
      </c>
      <c r="G296">
        <v>68.870853892563602</v>
      </c>
      <c r="H296">
        <v>8.7270158337307002</v>
      </c>
      <c r="I296">
        <v>18.560491801165099</v>
      </c>
      <c r="J296">
        <v>-5.7076518036125599</v>
      </c>
      <c r="K296">
        <v>2184.97009332069</v>
      </c>
      <c r="L296">
        <v>1883.6989818122499</v>
      </c>
      <c r="M296">
        <v>45.639694529979501</v>
      </c>
      <c r="N296">
        <v>0.77796743685554304</v>
      </c>
      <c r="O296">
        <v>10.804853563790299</v>
      </c>
      <c r="P296">
        <v>106.899354314354</v>
      </c>
      <c r="Q296">
        <v>3.9545496461715998E-2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62</v>
      </c>
      <c r="E297">
        <v>23803.8837131</v>
      </c>
      <c r="F297">
        <v>441.5</v>
      </c>
      <c r="G297">
        <v>2.5023987360428701</v>
      </c>
      <c r="H297">
        <v>-1.0064971370986</v>
      </c>
      <c r="I297">
        <v>-2.9515864850179798</v>
      </c>
      <c r="J297">
        <v>-5.1176742766908898</v>
      </c>
      <c r="K297">
        <v>443.17117390060997</v>
      </c>
      <c r="L297">
        <v>418.10808951312401</v>
      </c>
      <c r="M297">
        <v>34.741831196250203</v>
      </c>
      <c r="N297">
        <v>0.96482040722101703</v>
      </c>
      <c r="O297">
        <v>9.6942242355605899</v>
      </c>
      <c r="P297">
        <v>34.542130123419099</v>
      </c>
      <c r="Q297">
        <v>-0.101757207124598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536</v>
      </c>
      <c r="E298">
        <v>23561.835490699999</v>
      </c>
      <c r="F298">
        <v>1540.6</v>
      </c>
      <c r="G298">
        <v>26.092938796874801</v>
      </c>
      <c r="H298">
        <v>-5.7481325342218001</v>
      </c>
      <c r="I298">
        <v>29.0244609584879</v>
      </c>
      <c r="J298">
        <v>-2.92957940234932</v>
      </c>
      <c r="K298">
        <v>1464.08333052079</v>
      </c>
      <c r="L298">
        <v>1168.0330449847399</v>
      </c>
      <c r="M298">
        <v>38.3749341644195</v>
      </c>
      <c r="N298">
        <v>0.35168262185607002</v>
      </c>
      <c r="O298">
        <v>10.346618200701</v>
      </c>
      <c r="P298">
        <v>85.335338345864599</v>
      </c>
      <c r="Q298">
        <v>0.10988063591680799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204</v>
      </c>
      <c r="E299">
        <v>23513.442198199999</v>
      </c>
      <c r="F299">
        <v>1988.5</v>
      </c>
      <c r="G299">
        <v>22.634705398846702</v>
      </c>
      <c r="H299">
        <v>-8.1496215108588608</v>
      </c>
      <c r="I299">
        <v>-3.24603465359966</v>
      </c>
      <c r="J299">
        <v>-8.7958389830454795</v>
      </c>
      <c r="K299">
        <v>2048.4289974465901</v>
      </c>
      <c r="L299">
        <v>1768.9545570636001</v>
      </c>
      <c r="M299">
        <v>33.295816716188398</v>
      </c>
      <c r="N299">
        <v>0.954399973348387</v>
      </c>
      <c r="O299">
        <v>22.119688207191299</v>
      </c>
      <c r="P299">
        <v>78.605110701935601</v>
      </c>
      <c r="Q299">
        <v>0.20906739947247499</v>
      </c>
    </row>
    <row r="300" spans="1:17" hidden="1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23025.673136879999</v>
      </c>
      <c r="F300">
        <v>99.59</v>
      </c>
      <c r="G300">
        <v>95.522628444292394</v>
      </c>
      <c r="H300">
        <v>1.4503820679936901</v>
      </c>
      <c r="I300">
        <v>31.156866287533699</v>
      </c>
      <c r="J300">
        <v>-3.5405794602450298</v>
      </c>
      <c r="K300">
        <v>94.009755977396196</v>
      </c>
      <c r="L300">
        <v>78.157996470837503</v>
      </c>
      <c r="M300">
        <v>50.681017208567297</v>
      </c>
      <c r="N300">
        <v>0.99520517183064905</v>
      </c>
      <c r="O300">
        <v>5.9343307561000103</v>
      </c>
      <c r="P300">
        <v>139.111644657863</v>
      </c>
      <c r="Q300">
        <v>2.0612820630179999E-2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281</v>
      </c>
      <c r="E301">
        <v>22991.681557125001</v>
      </c>
      <c r="F301">
        <v>1719.45</v>
      </c>
      <c r="G301">
        <v>-1.6391338181583599</v>
      </c>
      <c r="H301">
        <v>-9.5420297154499405</v>
      </c>
      <c r="I301">
        <v>-6.9977493783692202</v>
      </c>
      <c r="J301">
        <v>1.40765850819738</v>
      </c>
      <c r="K301">
        <v>1705.26413737046</v>
      </c>
      <c r="L301">
        <v>1592.7901793885001</v>
      </c>
      <c r="M301">
        <v>57.622983377664802</v>
      </c>
      <c r="N301">
        <v>0.74670256652228695</v>
      </c>
      <c r="O301">
        <v>9.6338945593067393</v>
      </c>
      <c r="P301">
        <v>50.663745892661503</v>
      </c>
      <c r="Q301">
        <v>5.0331265090583999E-2</v>
      </c>
    </row>
    <row r="302" spans="1:17" hidden="1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62</v>
      </c>
      <c r="E302">
        <v>22925.10345984</v>
      </c>
      <c r="F302">
        <v>5011.2</v>
      </c>
      <c r="G302">
        <v>5.83129800179141</v>
      </c>
      <c r="H302">
        <v>5.4574893023653201</v>
      </c>
      <c r="I302">
        <v>6.0190805504955502</v>
      </c>
      <c r="J302">
        <v>3.84277042240489</v>
      </c>
      <c r="K302">
        <v>4694.24110730758</v>
      </c>
      <c r="L302">
        <v>4394.5064165352396</v>
      </c>
      <c r="M302">
        <v>63.892067891752802</v>
      </c>
      <c r="N302">
        <v>1.88127783075137</v>
      </c>
      <c r="O302">
        <v>3.1689016602809601</v>
      </c>
      <c r="P302">
        <v>31.870213941738299</v>
      </c>
      <c r="Q302">
        <v>-0.13045869324440701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46</v>
      </c>
      <c r="E303">
        <v>22535.08107235</v>
      </c>
      <c r="F303">
        <v>876.55</v>
      </c>
      <c r="G303">
        <v>13.4446764122972</v>
      </c>
      <c r="H303">
        <v>-5.6590395849575499</v>
      </c>
      <c r="I303">
        <v>28.196538976741</v>
      </c>
      <c r="J303">
        <v>-1.0093826751194499</v>
      </c>
      <c r="K303">
        <v>838.503822658275</v>
      </c>
      <c r="L303">
        <v>722.21786893826004</v>
      </c>
      <c r="M303">
        <v>46.472075967252998</v>
      </c>
      <c r="N303">
        <v>0.94524618889952705</v>
      </c>
      <c r="O303">
        <v>10.524214249044499</v>
      </c>
      <c r="P303">
        <v>59.358240159985399</v>
      </c>
      <c r="Q303">
        <v>5.8402257704296003E-2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625</v>
      </c>
      <c r="E304">
        <v>22452.833734525</v>
      </c>
      <c r="F304">
        <v>1312.75</v>
      </c>
      <c r="G304">
        <v>44.909221468912698</v>
      </c>
      <c r="H304">
        <v>-4.2791234242257099</v>
      </c>
      <c r="I304">
        <v>62.946467358911399</v>
      </c>
      <c r="J304">
        <v>-1.07100583691583</v>
      </c>
      <c r="K304">
        <v>1290.1699607461801</v>
      </c>
      <c r="L304">
        <v>1005.9961892692299</v>
      </c>
      <c r="M304">
        <v>28.945681840608501</v>
      </c>
      <c r="N304">
        <v>0.50556454794585504</v>
      </c>
      <c r="O304">
        <v>13.8830698914492</v>
      </c>
      <c r="P304">
        <v>101.57389635316601</v>
      </c>
      <c r="Q304">
        <v>0.14743218170477301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204</v>
      </c>
      <c r="E305">
        <v>22389.967490539999</v>
      </c>
      <c r="F305">
        <v>590.20000000000005</v>
      </c>
      <c r="G305">
        <v>-4.0963532239634599</v>
      </c>
      <c r="H305">
        <v>-9.8023234918964697E-2</v>
      </c>
      <c r="I305">
        <v>9.3412499188755707</v>
      </c>
      <c r="J305">
        <v>-2.1569956107062001</v>
      </c>
      <c r="K305">
        <v>563.95352602262994</v>
      </c>
      <c r="L305">
        <v>504.40294355245902</v>
      </c>
      <c r="M305">
        <v>45.142656142284402</v>
      </c>
      <c r="N305">
        <v>0.57857483061814297</v>
      </c>
      <c r="O305">
        <v>5.4557777024737097</v>
      </c>
      <c r="P305">
        <v>45.083579154375599</v>
      </c>
      <c r="Q305">
        <v>6.8684811962680004E-2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-</v>
      </c>
      <c r="D306" t="s">
        <v>67</v>
      </c>
      <c r="E306">
        <v>22200.65356164</v>
      </c>
      <c r="F306">
        <v>167.48</v>
      </c>
      <c r="G306">
        <v>99.774849924776106</v>
      </c>
      <c r="H306">
        <v>6.9460811977826102</v>
      </c>
      <c r="I306">
        <v>14.6218139821731</v>
      </c>
      <c r="J306">
        <v>-10.122612664932699</v>
      </c>
      <c r="K306">
        <v>158.82146699526501</v>
      </c>
      <c r="L306">
        <v>131.805593551247</v>
      </c>
      <c r="M306">
        <v>40.386585353732798</v>
      </c>
      <c r="N306">
        <v>1.59701818875926</v>
      </c>
      <c r="O306">
        <v>15.0585144494865</v>
      </c>
      <c r="P306">
        <v>124.20348058902201</v>
      </c>
      <c r="Q306">
        <v>6.0823608081231002E-2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-</v>
      </c>
      <c r="D307" t="s">
        <v>51</v>
      </c>
      <c r="E307">
        <v>22184.747868074999</v>
      </c>
      <c r="F307">
        <v>758.55</v>
      </c>
      <c r="G307">
        <v>-9.37095087938539</v>
      </c>
      <c r="H307">
        <v>-10.7708858793315</v>
      </c>
      <c r="I307">
        <v>-13.299686072660499</v>
      </c>
      <c r="J307">
        <v>-3.3252358123198502</v>
      </c>
      <c r="K307">
        <v>777.45864449810904</v>
      </c>
      <c r="L307">
        <v>732.52258976711903</v>
      </c>
      <c r="M307">
        <v>32.285445073441302</v>
      </c>
      <c r="N307">
        <v>1.0933608811676101</v>
      </c>
      <c r="O307">
        <v>15.555994990442199</v>
      </c>
      <c r="P307">
        <v>26.414465461211499</v>
      </c>
    </row>
    <row r="308" spans="1:17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43</v>
      </c>
      <c r="E308">
        <v>22149.6712429</v>
      </c>
      <c r="F308">
        <v>4277.45</v>
      </c>
      <c r="G308">
        <v>135.448738068442</v>
      </c>
      <c r="H308">
        <v>-5.2907519291021696</v>
      </c>
      <c r="I308">
        <v>81.695808985259106</v>
      </c>
      <c r="J308">
        <v>2.6220455097771298</v>
      </c>
      <c r="K308">
        <v>3996.8647710958398</v>
      </c>
      <c r="L308">
        <v>3113.9910940746499</v>
      </c>
      <c r="M308">
        <v>50.820033396802899</v>
      </c>
      <c r="N308">
        <v>2.2436341740140802</v>
      </c>
      <c r="O308">
        <v>12.7143508398695</v>
      </c>
      <c r="P308">
        <v>161.61773700305801</v>
      </c>
      <c r="Q308">
        <v>0.13450851784986201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-</v>
      </c>
      <c r="D309" t="s">
        <v>724</v>
      </c>
      <c r="E309">
        <v>22127.348202000001</v>
      </c>
      <c r="F309">
        <v>1389.4</v>
      </c>
      <c r="G309">
        <v>-26.462648487034301</v>
      </c>
      <c r="H309">
        <v>-3.9098488866987799</v>
      </c>
      <c r="I309">
        <v>-9.6317524261705199</v>
      </c>
      <c r="J309">
        <v>-1.1093097323972601</v>
      </c>
      <c r="K309">
        <v>1346.9151420600799</v>
      </c>
      <c r="L309">
        <v>1293.66912853848</v>
      </c>
      <c r="M309">
        <v>46.144398285442499</v>
      </c>
      <c r="N309">
        <v>0.76172689950540895</v>
      </c>
      <c r="O309">
        <v>9.6732402475888808</v>
      </c>
      <c r="P309">
        <v>25.131715224929</v>
      </c>
      <c r="Q309">
        <v>1.8133574391199999E-3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62</v>
      </c>
      <c r="E310">
        <v>21997.37920684</v>
      </c>
      <c r="F310">
        <v>1119.0999999999999</v>
      </c>
      <c r="G310">
        <v>38.649288427449903</v>
      </c>
      <c r="H310">
        <v>20.008406045314899</v>
      </c>
      <c r="I310">
        <v>5.0573598517140104</v>
      </c>
      <c r="J310">
        <v>9.11661898637173</v>
      </c>
      <c r="K310">
        <v>964.12544829005196</v>
      </c>
      <c r="L310">
        <v>895.16086557060396</v>
      </c>
      <c r="M310">
        <v>83.279197455781201</v>
      </c>
      <c r="N310">
        <v>3.4136092752557201</v>
      </c>
      <c r="O310">
        <v>4.1015101420784603</v>
      </c>
      <c r="P310">
        <v>64.0187600762128</v>
      </c>
      <c r="Q310">
        <v>-5.1194689282909999E-3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62</v>
      </c>
      <c r="E311">
        <v>21973.198851599998</v>
      </c>
      <c r="F311">
        <v>1226.8</v>
      </c>
      <c r="G311">
        <v>35.247527525149899</v>
      </c>
      <c r="H311">
        <v>-3.05681479938242</v>
      </c>
      <c r="I311">
        <v>32.395770667903498</v>
      </c>
      <c r="J311">
        <v>3.4599004185189202</v>
      </c>
      <c r="K311">
        <v>1137.9597472006001</v>
      </c>
      <c r="L311">
        <v>971.85112036391001</v>
      </c>
      <c r="M311">
        <v>54.881629277396797</v>
      </c>
      <c r="N311">
        <v>1.2240405035834201</v>
      </c>
      <c r="O311">
        <v>6.8633844147375198</v>
      </c>
      <c r="P311">
        <v>69.4007180336923</v>
      </c>
      <c r="Q311">
        <v>-2.2257765788787999E-2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98</v>
      </c>
      <c r="E312">
        <v>21903.044720099999</v>
      </c>
      <c r="F312">
        <v>270.95</v>
      </c>
      <c r="G312">
        <v>-40.230457100284397</v>
      </c>
      <c r="H312">
        <v>-6.61036045291221</v>
      </c>
      <c r="I312">
        <v>-33.216489942647598</v>
      </c>
      <c r="J312">
        <v>-2.59934952483554</v>
      </c>
      <c r="K312">
        <v>276.14781875447198</v>
      </c>
      <c r="L312">
        <v>291.48543180108999</v>
      </c>
      <c r="M312">
        <v>39.1777981465289</v>
      </c>
      <c r="N312">
        <v>1.5443707871049199</v>
      </c>
      <c r="O312">
        <v>31.869348588300401</v>
      </c>
      <c r="P312">
        <v>7.5838792932301002</v>
      </c>
      <c r="Q312">
        <v>-0.14555126413288599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654</v>
      </c>
      <c r="E313">
        <v>21855.53243988</v>
      </c>
      <c r="F313">
        <v>1622.85</v>
      </c>
      <c r="G313">
        <v>131.679744692496</v>
      </c>
      <c r="H313">
        <v>-0.40563391992967801</v>
      </c>
      <c r="I313">
        <v>36.577271051067399</v>
      </c>
      <c r="J313">
        <v>-2.1016614152121602</v>
      </c>
      <c r="K313">
        <v>1506.58595838</v>
      </c>
      <c r="L313">
        <v>1111.55893553845</v>
      </c>
      <c r="M313">
        <v>37.016763660252501</v>
      </c>
      <c r="N313">
        <v>0.47567005371142601</v>
      </c>
      <c r="O313">
        <v>16.890039128693299</v>
      </c>
      <c r="P313">
        <v>165.997377479101</v>
      </c>
      <c r="Q313">
        <v>0.26522821245689299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62</v>
      </c>
      <c r="E314">
        <v>21575.6528457799</v>
      </c>
      <c r="F314">
        <v>847.55</v>
      </c>
      <c r="G314">
        <v>51.165832565834798</v>
      </c>
      <c r="H314">
        <v>10.640172787907</v>
      </c>
      <c r="I314">
        <v>9.7885659740104902</v>
      </c>
      <c r="J314">
        <v>-3.3817415004204001</v>
      </c>
      <c r="K314">
        <v>748.45308826968699</v>
      </c>
      <c r="L314">
        <v>661.08890164499201</v>
      </c>
      <c r="M314">
        <v>58.347134904561898</v>
      </c>
      <c r="N314">
        <v>0.95654312116025997</v>
      </c>
      <c r="O314">
        <v>4.9731579257860901</v>
      </c>
      <c r="P314">
        <v>76.5729166666666</v>
      </c>
      <c r="Q314">
        <v>2.9665075376427999E-2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268</v>
      </c>
      <c r="E315">
        <v>21522.496215120002</v>
      </c>
      <c r="F315">
        <v>680.7</v>
      </c>
      <c r="G315">
        <v>-1.5354670062203399</v>
      </c>
      <c r="H315">
        <v>-13.8145771820422</v>
      </c>
      <c r="I315">
        <v>9.2307779824019995</v>
      </c>
      <c r="J315">
        <v>-6.4801595528644897</v>
      </c>
      <c r="K315">
        <v>679.65250671177296</v>
      </c>
      <c r="L315">
        <v>611.60517558925301</v>
      </c>
      <c r="M315">
        <v>37.263638689671303</v>
      </c>
      <c r="N315">
        <v>0.66346916847619897</v>
      </c>
      <c r="O315">
        <v>17.3718231232554</v>
      </c>
      <c r="P315">
        <v>47.019438444924397</v>
      </c>
      <c r="Q315">
        <v>9.6231292160533E-2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628</v>
      </c>
      <c r="E316">
        <v>21470.229406570001</v>
      </c>
      <c r="F316">
        <v>684.95</v>
      </c>
      <c r="G316">
        <v>176.55152803156801</v>
      </c>
      <c r="H316">
        <v>4.6748472637579797</v>
      </c>
      <c r="I316">
        <v>3.7191050223730699</v>
      </c>
      <c r="J316">
        <v>-4.6016704360873497</v>
      </c>
      <c r="K316">
        <v>646.07306260838197</v>
      </c>
      <c r="L316">
        <v>557.46778098463096</v>
      </c>
      <c r="M316">
        <v>49.1278172737318</v>
      </c>
      <c r="N316">
        <v>1.37240238404127</v>
      </c>
      <c r="O316">
        <v>14.205416453755699</v>
      </c>
      <c r="P316">
        <v>219.69661610268301</v>
      </c>
      <c r="Q316">
        <v>0.13114443481938901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170</v>
      </c>
      <c r="E317">
        <v>21412.841202725001</v>
      </c>
      <c r="F317">
        <v>7272.95</v>
      </c>
      <c r="G317">
        <v>-15.644596350838601</v>
      </c>
      <c r="H317">
        <v>4.2758257991115203</v>
      </c>
      <c r="I317">
        <v>4.17969832877814</v>
      </c>
      <c r="J317">
        <v>-0.70778431537297004</v>
      </c>
      <c r="K317">
        <v>6457.0797339024002</v>
      </c>
      <c r="L317">
        <v>6449.3134906382702</v>
      </c>
      <c r="M317">
        <v>75.574989027344202</v>
      </c>
      <c r="N317">
        <v>2.0133269691911999</v>
      </c>
      <c r="O317">
        <v>4.3579290384232001</v>
      </c>
      <c r="P317">
        <v>40.544170362425902</v>
      </c>
      <c r="Q317">
        <v>-0.12508793667311599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230</v>
      </c>
      <c r="E318">
        <v>21377.913603199999</v>
      </c>
      <c r="F318">
        <v>1316</v>
      </c>
      <c r="G318">
        <v>104.68098229387201</v>
      </c>
      <c r="H318">
        <v>11.222151354498999</v>
      </c>
      <c r="I318">
        <v>68.629142869990304</v>
      </c>
      <c r="J318">
        <v>-2.2799336148347602</v>
      </c>
      <c r="K318">
        <v>1228.6730352883501</v>
      </c>
      <c r="L318">
        <v>997.45480069708697</v>
      </c>
      <c r="M318">
        <v>55.4540917880623</v>
      </c>
      <c r="N318">
        <v>1.6517680575667999</v>
      </c>
      <c r="O318">
        <v>8.4992401215805398</v>
      </c>
      <c r="P318">
        <v>133.1886240808</v>
      </c>
      <c r="Q318">
        <v>0.11874612345565599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527</v>
      </c>
      <c r="E319">
        <v>21254.01713036</v>
      </c>
      <c r="F319">
        <v>176.2</v>
      </c>
      <c r="G319">
        <v>-34.001016152880098</v>
      </c>
      <c r="H319">
        <v>-1.8219629435785301</v>
      </c>
      <c r="I319">
        <v>-13.5034470508214</v>
      </c>
      <c r="J319">
        <v>7.0913635879796901</v>
      </c>
      <c r="K319">
        <v>166.343304447581</v>
      </c>
      <c r="L319">
        <v>169.964235647886</v>
      </c>
      <c r="M319">
        <v>72.642962357031706</v>
      </c>
      <c r="N319">
        <v>1.1798849566674301</v>
      </c>
      <c r="O319">
        <v>29.114642451759298</v>
      </c>
      <c r="P319">
        <v>23.866432337433999</v>
      </c>
      <c r="Q319">
        <v>2.6051265112160001E-2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414</v>
      </c>
      <c r="E320">
        <v>21094.149498629999</v>
      </c>
      <c r="F320">
        <v>940.15</v>
      </c>
      <c r="G320">
        <v>-29.336596556692701</v>
      </c>
      <c r="H320">
        <v>0.87802782124318002</v>
      </c>
      <c r="I320">
        <v>-3.5808006429221799</v>
      </c>
      <c r="J320">
        <v>-1.2113861870053599</v>
      </c>
      <c r="K320">
        <v>896.68342955272897</v>
      </c>
      <c r="L320">
        <v>905.50928484818598</v>
      </c>
      <c r="M320">
        <v>52.733789423777097</v>
      </c>
      <c r="N320">
        <v>0.97329236416324505</v>
      </c>
      <c r="O320">
        <v>21.2519278838483</v>
      </c>
      <c r="P320">
        <v>27.633722508824299</v>
      </c>
      <c r="Q320">
        <v>-8.6378241976274001E-2</v>
      </c>
    </row>
    <row r="321" spans="1:17" hidden="1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40</v>
      </c>
      <c r="E321">
        <v>20970.825127960001</v>
      </c>
      <c r="F321">
        <v>949.4</v>
      </c>
      <c r="G321">
        <v>-4.2097320922602002</v>
      </c>
      <c r="H321">
        <v>-2.17431064369479E-2</v>
      </c>
      <c r="I321">
        <v>-2.74472559593621</v>
      </c>
      <c r="J321">
        <v>-4.6799417875304403</v>
      </c>
      <c r="K321">
        <v>913.48619138512697</v>
      </c>
      <c r="M321">
        <v>48.638893265808598</v>
      </c>
      <c r="N321">
        <v>0.58339224400587497</v>
      </c>
      <c r="O321">
        <v>7.9629239519696604</v>
      </c>
      <c r="P321">
        <v>33.492688413948201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135</v>
      </c>
      <c r="E322">
        <v>20959.277223015</v>
      </c>
      <c r="F322">
        <v>1491.65</v>
      </c>
      <c r="G322">
        <v>201.168238874015</v>
      </c>
      <c r="H322">
        <v>0.45245416991801801</v>
      </c>
      <c r="I322">
        <v>20.7173906489428</v>
      </c>
      <c r="J322">
        <v>-3.84514854258095</v>
      </c>
      <c r="K322">
        <v>1390.73513868737</v>
      </c>
      <c r="L322">
        <v>1095.55757693688</v>
      </c>
      <c r="M322">
        <v>56.447954083722401</v>
      </c>
      <c r="N322">
        <v>0.97891248705588796</v>
      </c>
      <c r="O322">
        <v>4.8503335232795903</v>
      </c>
      <c r="P322">
        <v>235.95720720720701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286</v>
      </c>
      <c r="E323">
        <v>20667.601800960001</v>
      </c>
      <c r="F323">
        <v>1879.05</v>
      </c>
      <c r="G323">
        <v>2.63266764411149</v>
      </c>
      <c r="H323">
        <v>-6.3434947833036901</v>
      </c>
      <c r="I323">
        <v>-24.982649452193598</v>
      </c>
      <c r="J323">
        <v>-3.0131350253001998</v>
      </c>
      <c r="K323">
        <v>1844.85037937727</v>
      </c>
      <c r="L323">
        <v>1832.97564951915</v>
      </c>
      <c r="M323">
        <v>64.802937309367607</v>
      </c>
      <c r="N323">
        <v>1.55496027774857</v>
      </c>
      <c r="O323">
        <v>30.861339506665502</v>
      </c>
      <c r="P323">
        <v>32.3181466093937</v>
      </c>
      <c r="Q323">
        <v>4.8944586090000998E-2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481</v>
      </c>
      <c r="E324">
        <v>20567.882572390001</v>
      </c>
      <c r="F324">
        <v>791.9</v>
      </c>
      <c r="G324">
        <v>-9.2442277879463894</v>
      </c>
      <c r="H324">
        <v>-3.5803963890736901</v>
      </c>
      <c r="I324">
        <v>-21.9195382546615</v>
      </c>
      <c r="J324">
        <v>-3.6869594653847901</v>
      </c>
      <c r="K324">
        <v>781.84273714647202</v>
      </c>
      <c r="L324">
        <v>734.82063637708802</v>
      </c>
      <c r="M324">
        <v>47.637376644344499</v>
      </c>
      <c r="N324">
        <v>0.60593958805418702</v>
      </c>
      <c r="O324">
        <v>15.3807298901376</v>
      </c>
      <c r="P324">
        <v>32.402608259488296</v>
      </c>
      <c r="Q324">
        <v>1.7766460598041999E-2</v>
      </c>
    </row>
    <row r="325" spans="1:17" hidden="1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549</v>
      </c>
      <c r="E325">
        <v>20468.26071024</v>
      </c>
      <c r="F325">
        <v>1974.45</v>
      </c>
      <c r="G325">
        <v>-14.988989571153001</v>
      </c>
      <c r="H325">
        <v>-3.9330283675551398</v>
      </c>
      <c r="I325">
        <v>3.5088249349416101</v>
      </c>
      <c r="J325">
        <v>1.2632722784734001</v>
      </c>
      <c r="K325">
        <v>1831.02622898356</v>
      </c>
      <c r="L325">
        <v>1755.5992225667101</v>
      </c>
      <c r="M325">
        <v>71.231353651150897</v>
      </c>
      <c r="N325">
        <v>0.77721757534797897</v>
      </c>
      <c r="O325">
        <v>1.2914988984274101</v>
      </c>
      <c r="P325">
        <v>35.032827246614602</v>
      </c>
      <c r="Q325">
        <v>-6.5346198623862997E-2</v>
      </c>
    </row>
    <row r="326" spans="1:17" hidden="1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546</v>
      </c>
      <c r="E326">
        <v>20466.485847989999</v>
      </c>
      <c r="F326">
        <v>822.15</v>
      </c>
      <c r="G326">
        <v>-37.4499266010639</v>
      </c>
      <c r="H326">
        <v>-5.1119488804919104</v>
      </c>
      <c r="I326">
        <v>-17.436690340054302</v>
      </c>
      <c r="J326">
        <v>-0.32694965692203798</v>
      </c>
      <c r="K326">
        <v>827.35585167861996</v>
      </c>
      <c r="L326">
        <v>851.714619875773</v>
      </c>
      <c r="M326">
        <v>44.298328439160301</v>
      </c>
      <c r="N326">
        <v>1.5401362129720599</v>
      </c>
      <c r="O326">
        <v>18.469865596302299</v>
      </c>
      <c r="P326">
        <v>8.4272997032641008</v>
      </c>
      <c r="Q326">
        <v>-0.16538323322669601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352</v>
      </c>
      <c r="E327">
        <v>20425.25410106</v>
      </c>
      <c r="F327">
        <v>509.8</v>
      </c>
      <c r="G327">
        <v>64.860911984615697</v>
      </c>
      <c r="H327">
        <v>-8.7113029017065493</v>
      </c>
      <c r="I327">
        <v>31.212462040087601</v>
      </c>
      <c r="J327">
        <v>-2.7182893976100901</v>
      </c>
      <c r="K327">
        <v>465.34935463930498</v>
      </c>
      <c r="L327">
        <v>388.86422528237802</v>
      </c>
      <c r="M327">
        <v>53.571418732043703</v>
      </c>
      <c r="N327">
        <v>1.05280489106565</v>
      </c>
      <c r="O327">
        <v>12.661828167908901</v>
      </c>
      <c r="P327">
        <v>103.879224155168</v>
      </c>
      <c r="Q327">
        <v>3.1206341566364999E-2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135</v>
      </c>
      <c r="E328">
        <v>20371.789351290001</v>
      </c>
      <c r="F328">
        <v>1794.35</v>
      </c>
      <c r="G328">
        <v>207.64602998478199</v>
      </c>
      <c r="H328">
        <v>-14.786528059623601</v>
      </c>
      <c r="I328">
        <v>21.770671275517198</v>
      </c>
      <c r="J328">
        <v>-5.11765998331314</v>
      </c>
      <c r="K328">
        <v>1892.25148939219</v>
      </c>
      <c r="L328">
        <v>1456.8862832196201</v>
      </c>
      <c r="M328">
        <v>28.250888664005501</v>
      </c>
      <c r="N328">
        <v>0.41797034434230401</v>
      </c>
      <c r="O328">
        <v>20.422627328670298</v>
      </c>
      <c r="P328">
        <v>232.52297289611101</v>
      </c>
      <c r="Q328">
        <v>0.107667799660561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51</v>
      </c>
      <c r="E329">
        <v>20338.534910924998</v>
      </c>
      <c r="F329">
        <v>476.85</v>
      </c>
      <c r="G329">
        <v>20.612342001588701</v>
      </c>
      <c r="H329">
        <v>10.1701753861509</v>
      </c>
      <c r="I329">
        <v>31.124151977862699</v>
      </c>
      <c r="J329">
        <v>2.5856707410248601</v>
      </c>
      <c r="M329">
        <v>73.864251013053007</v>
      </c>
      <c r="O329">
        <v>1.4994232987312499</v>
      </c>
      <c r="P329">
        <v>63.304794520547901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51</v>
      </c>
      <c r="E330">
        <v>20203.849016165001</v>
      </c>
      <c r="F330">
        <v>1267.1500000000001</v>
      </c>
      <c r="G330">
        <v>-31.8382888750726</v>
      </c>
      <c r="H330">
        <v>-17.063125290797402</v>
      </c>
      <c r="I330">
        <v>-35.6146211183666</v>
      </c>
      <c r="J330">
        <v>-1.59411791304677</v>
      </c>
      <c r="K330">
        <v>1367.32181563727</v>
      </c>
      <c r="L330">
        <v>1418.37506043389</v>
      </c>
      <c r="M330">
        <v>34.3167921336888</v>
      </c>
      <c r="N330">
        <v>1.58717296840716</v>
      </c>
      <c r="O330">
        <v>41.735390443120302</v>
      </c>
      <c r="P330">
        <v>6.4742458616923102</v>
      </c>
      <c r="Q330">
        <v>5.0978898954159003E-2</v>
      </c>
    </row>
    <row r="331" spans="1:17" hidden="1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135</v>
      </c>
      <c r="E331">
        <v>20173.740000000002</v>
      </c>
      <c r="F331">
        <v>148.76</v>
      </c>
      <c r="G331">
        <v>3.4197647589723501</v>
      </c>
      <c r="H331">
        <v>5.50020804024114</v>
      </c>
      <c r="I331">
        <v>1.03416899402006</v>
      </c>
      <c r="J331">
        <v>1.0591937539306799</v>
      </c>
      <c r="K331">
        <v>139.226619406281</v>
      </c>
      <c r="L331">
        <v>130.066670063798</v>
      </c>
      <c r="M331">
        <v>53.328059728626101</v>
      </c>
      <c r="N331">
        <v>1.49518442112733</v>
      </c>
      <c r="O331">
        <v>3.28717397149771</v>
      </c>
      <c r="P331">
        <v>31.0660792951541</v>
      </c>
    </row>
    <row r="332" spans="1:17" hidden="1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135</v>
      </c>
      <c r="E332">
        <v>20155.501969815999</v>
      </c>
      <c r="F332">
        <v>339.93</v>
      </c>
      <c r="G332">
        <v>-11.9185547098049</v>
      </c>
      <c r="H332">
        <v>-4.8806670746416501</v>
      </c>
      <c r="I332">
        <v>-10.008317527048799</v>
      </c>
      <c r="J332">
        <v>0.48301053694040802</v>
      </c>
      <c r="K332">
        <v>339.98437571521299</v>
      </c>
      <c r="L332">
        <v>334.83639827843598</v>
      </c>
      <c r="M332">
        <v>42.778347382377802</v>
      </c>
      <c r="N332">
        <v>0.66620712112881597</v>
      </c>
      <c r="O332">
        <v>7.3750478039596299</v>
      </c>
      <c r="P332">
        <v>14.8412162162162</v>
      </c>
      <c r="Q332">
        <v>-0.10379904096142301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132</v>
      </c>
      <c r="E333">
        <v>20041.043549400001</v>
      </c>
      <c r="F333">
        <v>13878</v>
      </c>
      <c r="G333">
        <v>231.41641442573101</v>
      </c>
      <c r="H333">
        <v>-1.9604196354424801</v>
      </c>
      <c r="I333">
        <v>87.030633671971898</v>
      </c>
      <c r="J333">
        <v>-7.31510885305405</v>
      </c>
      <c r="K333">
        <v>12176.6406515245</v>
      </c>
      <c r="L333">
        <v>8581.8320071226699</v>
      </c>
      <c r="M333">
        <v>41.723686319208099</v>
      </c>
      <c r="N333">
        <v>0.59431741092646195</v>
      </c>
      <c r="O333">
        <v>13.1438247586107</v>
      </c>
      <c r="P333">
        <v>262.82352941176401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62</v>
      </c>
      <c r="E334">
        <v>19979.627212544001</v>
      </c>
      <c r="F334">
        <v>151.41999999999999</v>
      </c>
      <c r="G334">
        <v>23.471623275601601</v>
      </c>
      <c r="H334">
        <v>-9.2078319877737194</v>
      </c>
      <c r="I334">
        <v>-7.8768599507706103</v>
      </c>
      <c r="J334">
        <v>-4.0558703476695204</v>
      </c>
      <c r="K334">
        <v>151.274747689126</v>
      </c>
      <c r="L334">
        <v>135.78642962923101</v>
      </c>
      <c r="M334">
        <v>45.056660836784197</v>
      </c>
      <c r="N334">
        <v>0.44891504784960201</v>
      </c>
      <c r="O334">
        <v>10.091137234183</v>
      </c>
      <c r="P334">
        <v>73.051428571428502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271</v>
      </c>
      <c r="E335">
        <v>19965.154745970001</v>
      </c>
      <c r="F335">
        <v>404.55</v>
      </c>
      <c r="G335">
        <v>166.60053528335999</v>
      </c>
      <c r="H335">
        <v>-1.6780977542107101</v>
      </c>
      <c r="I335">
        <v>-2.6902942726974</v>
      </c>
      <c r="J335">
        <v>-5.2353104636862904</v>
      </c>
      <c r="K335">
        <v>384.02151530127401</v>
      </c>
      <c r="L335">
        <v>323.808666997275</v>
      </c>
      <c r="M335">
        <v>44.960054858873001</v>
      </c>
      <c r="N335">
        <v>1.6573454700038299</v>
      </c>
      <c r="O335">
        <v>9.4796687677666398</v>
      </c>
      <c r="P335">
        <v>203.033707865168</v>
      </c>
      <c r="Q335">
        <v>0.18938672573877499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414</v>
      </c>
      <c r="E336">
        <v>19957.964022239899</v>
      </c>
      <c r="F336">
        <v>4054.8</v>
      </c>
      <c r="G336">
        <v>49.457304648567799</v>
      </c>
      <c r="H336">
        <v>12.347206448829001</v>
      </c>
      <c r="I336">
        <v>34.371018558205897</v>
      </c>
      <c r="J336">
        <v>2.1788750780215</v>
      </c>
      <c r="K336">
        <v>3664.98589670307</v>
      </c>
      <c r="L336">
        <v>3122.3022380511102</v>
      </c>
      <c r="M336">
        <v>57.174758892978303</v>
      </c>
      <c r="N336">
        <v>1.6268031724532701</v>
      </c>
      <c r="O336">
        <v>6.7315280655026104</v>
      </c>
      <c r="P336">
        <v>81.829596412556</v>
      </c>
      <c r="Q336">
        <v>-1.6321885900763999E-2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27</v>
      </c>
      <c r="E337">
        <v>19946.127598580999</v>
      </c>
      <c r="F337">
        <v>102.03</v>
      </c>
      <c r="G337">
        <v>4.0494985690671701</v>
      </c>
      <c r="H337">
        <v>26.6589187478294</v>
      </c>
      <c r="I337">
        <v>3.3227446657714501</v>
      </c>
      <c r="J337">
        <v>32.552190514254903</v>
      </c>
      <c r="K337">
        <v>80.216175781723095</v>
      </c>
      <c r="L337">
        <v>82.745349986863502</v>
      </c>
      <c r="M337">
        <v>93.073952020609397</v>
      </c>
      <c r="N337">
        <v>4.7997318553518902</v>
      </c>
      <c r="O337">
        <v>9.1835734587866398</v>
      </c>
      <c r="P337">
        <v>56.848578016909997</v>
      </c>
      <c r="Q337">
        <v>8.4417055804576993E-2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46</v>
      </c>
      <c r="E338">
        <v>19871.344510200001</v>
      </c>
      <c r="F338">
        <v>316.5</v>
      </c>
      <c r="G338">
        <v>104.47349014122899</v>
      </c>
      <c r="H338">
        <v>-7.8305884693333399</v>
      </c>
      <c r="I338">
        <v>50.585251215892399</v>
      </c>
      <c r="J338">
        <v>-5.4454311831630902</v>
      </c>
      <c r="K338">
        <v>307.49858822430002</v>
      </c>
      <c r="L338">
        <v>240.426164796325</v>
      </c>
      <c r="M338">
        <v>40.489822115448</v>
      </c>
      <c r="N338">
        <v>0.55325590102774702</v>
      </c>
      <c r="O338">
        <v>10.0947867298578</v>
      </c>
      <c r="P338">
        <v>133.23507737656499</v>
      </c>
      <c r="Q338">
        <v>0.134631780628621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546</v>
      </c>
      <c r="E339">
        <v>19788.742696099998</v>
      </c>
      <c r="F339">
        <v>1539.65</v>
      </c>
      <c r="G339">
        <v>-32.771271602326102</v>
      </c>
      <c r="H339">
        <v>0.33805029100934503</v>
      </c>
      <c r="I339">
        <v>-8.5179332728146999</v>
      </c>
      <c r="J339">
        <v>0.70039589543578096</v>
      </c>
      <c r="K339">
        <v>1462.0156861225901</v>
      </c>
      <c r="L339">
        <v>1480.35445560278</v>
      </c>
      <c r="M339">
        <v>64.869071915154805</v>
      </c>
      <c r="N339">
        <v>0.88734054275530405</v>
      </c>
      <c r="O339">
        <v>15.0553697268859</v>
      </c>
      <c r="P339">
        <v>21.327817178880998</v>
      </c>
      <c r="Q339">
        <v>-9.8117536157193999E-2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543</v>
      </c>
      <c r="E340">
        <v>19748.210654905</v>
      </c>
      <c r="F340">
        <v>465.55</v>
      </c>
      <c r="G340">
        <v>-39.572506508756</v>
      </c>
      <c r="H340">
        <v>-6.0838051105549997</v>
      </c>
      <c r="I340">
        <v>-37.112396971751501</v>
      </c>
      <c r="J340">
        <v>-5.5994599904881301</v>
      </c>
      <c r="K340">
        <v>465.59871054101001</v>
      </c>
      <c r="L340">
        <v>483.95534494307799</v>
      </c>
      <c r="M340">
        <v>31.785843379909299</v>
      </c>
      <c r="N340">
        <v>0.62934273705740695</v>
      </c>
      <c r="O340">
        <v>47.142642207146501</v>
      </c>
      <c r="P340">
        <v>53.000525831471002</v>
      </c>
      <c r="Q340">
        <v>3.4616548552344001E-2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238</v>
      </c>
      <c r="E341">
        <v>19721.7155571</v>
      </c>
      <c r="F341">
        <v>453.55</v>
      </c>
      <c r="G341">
        <v>35.375238840673099</v>
      </c>
      <c r="H341">
        <v>2.0708333221230801</v>
      </c>
      <c r="I341">
        <v>43.402130710520503</v>
      </c>
      <c r="J341">
        <v>-3.2892703674472599</v>
      </c>
      <c r="K341">
        <v>416.51083206881498</v>
      </c>
      <c r="L341">
        <v>349.02731855691599</v>
      </c>
      <c r="M341">
        <v>47.965499532437299</v>
      </c>
      <c r="N341">
        <v>0.65292796109218199</v>
      </c>
      <c r="O341">
        <v>16.3157314518796</v>
      </c>
      <c r="P341">
        <v>64.180995475113093</v>
      </c>
      <c r="Q341">
        <v>4.6560406109669002E-2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235</v>
      </c>
      <c r="E342">
        <v>19716.107691515001</v>
      </c>
      <c r="F342">
        <v>684.35</v>
      </c>
      <c r="G342">
        <v>46.659726524416598</v>
      </c>
      <c r="H342">
        <v>-1.26641941260121</v>
      </c>
      <c r="I342">
        <v>31.3109131971474</v>
      </c>
      <c r="J342">
        <v>-0.34588229111230001</v>
      </c>
      <c r="K342">
        <v>621.56821698886802</v>
      </c>
      <c r="L342">
        <v>526.31315013254505</v>
      </c>
      <c r="M342">
        <v>56.817781690455</v>
      </c>
      <c r="N342">
        <v>1.0235204756206899</v>
      </c>
      <c r="O342">
        <v>7.0212610506319804</v>
      </c>
      <c r="P342">
        <v>79.125768878418995</v>
      </c>
      <c r="Q342">
        <v>-4.1501341224759E-2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654</v>
      </c>
      <c r="E343">
        <v>19645.168207499999</v>
      </c>
      <c r="F343">
        <v>4717.3500000000004</v>
      </c>
      <c r="G343">
        <v>142.00464303983401</v>
      </c>
      <c r="H343">
        <v>1.5766391552759</v>
      </c>
      <c r="I343">
        <v>42.235632324936901</v>
      </c>
      <c r="J343">
        <v>-8.6358641116195898</v>
      </c>
      <c r="K343">
        <v>4408.40110466642</v>
      </c>
      <c r="L343">
        <v>3421.4799985721402</v>
      </c>
      <c r="M343">
        <v>44.7150130672781</v>
      </c>
      <c r="N343">
        <v>0.94132355173304805</v>
      </c>
      <c r="O343">
        <v>16.336502485505601</v>
      </c>
      <c r="P343">
        <v>179.12487796219</v>
      </c>
      <c r="Q343">
        <v>0.14228806168752001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396</v>
      </c>
      <c r="E344">
        <v>19628.374914225002</v>
      </c>
      <c r="F344">
        <v>317.45</v>
      </c>
      <c r="G344">
        <v>42.906097401164999</v>
      </c>
      <c r="H344">
        <v>-8.9503716570551006</v>
      </c>
      <c r="I344">
        <v>28.1966311265295</v>
      </c>
      <c r="J344">
        <v>1.2190521166181101</v>
      </c>
      <c r="K344">
        <v>313.68768149131398</v>
      </c>
      <c r="L344">
        <v>261.10981267511397</v>
      </c>
      <c r="M344">
        <v>42.335181839135998</v>
      </c>
      <c r="N344">
        <v>0.66115128359296704</v>
      </c>
      <c r="O344">
        <v>12.1121436446684</v>
      </c>
      <c r="P344">
        <v>70.855758880516603</v>
      </c>
      <c r="Q344">
        <v>5.0514116262081001E-2</v>
      </c>
    </row>
    <row r="345" spans="1:17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797</v>
      </c>
      <c r="E345">
        <v>19626.634633584999</v>
      </c>
      <c r="F345">
        <v>2045.05</v>
      </c>
      <c r="G345">
        <v>54.446901230294998</v>
      </c>
      <c r="H345">
        <v>-3.6150255413336199</v>
      </c>
      <c r="I345">
        <v>30.2586728821511</v>
      </c>
      <c r="J345">
        <v>-0.93023038781904399</v>
      </c>
      <c r="K345">
        <v>1926.11250267992</v>
      </c>
      <c r="L345">
        <v>1630.0982515385399</v>
      </c>
      <c r="M345">
        <v>41.8680592170777</v>
      </c>
      <c r="N345">
        <v>1.00236091261625</v>
      </c>
      <c r="O345">
        <v>9.3665191560108507</v>
      </c>
      <c r="P345">
        <v>80.929841634964106</v>
      </c>
      <c r="Q345">
        <v>6.2325115240121E-2</v>
      </c>
    </row>
    <row r="346" spans="1:17" hidden="1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E346">
        <v>19537.360621349999</v>
      </c>
      <c r="F346">
        <v>1875.9</v>
      </c>
      <c r="G346">
        <v>595.68231876536299</v>
      </c>
      <c r="H346">
        <v>-12.237808463605999</v>
      </c>
      <c r="I346">
        <v>198.118492230317</v>
      </c>
      <c r="J346">
        <v>-4.6490025753572901</v>
      </c>
      <c r="K346">
        <v>2015.40424561751</v>
      </c>
      <c r="L346">
        <v>1418.0846683673001</v>
      </c>
      <c r="M346">
        <v>38.002395306203297</v>
      </c>
      <c r="N346">
        <v>0.73869253262769996</v>
      </c>
      <c r="O346">
        <v>61.935604243296503</v>
      </c>
      <c r="P346">
        <v>728.87062566277802</v>
      </c>
      <c r="Q346">
        <v>0.30495211547227902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536</v>
      </c>
      <c r="E347">
        <v>19521.03021583</v>
      </c>
      <c r="F347">
        <v>1730.3</v>
      </c>
      <c r="G347">
        <v>20.2974661101237</v>
      </c>
      <c r="H347">
        <v>-5.1259864155003498</v>
      </c>
      <c r="I347">
        <v>7.5269339488412603</v>
      </c>
      <c r="J347">
        <v>-2.7319523082063801</v>
      </c>
      <c r="K347">
        <v>1735.3710205205</v>
      </c>
      <c r="L347">
        <v>1578.36646287802</v>
      </c>
      <c r="M347">
        <v>29.8965610713974</v>
      </c>
      <c r="N347">
        <v>0.80848803750213005</v>
      </c>
      <c r="O347">
        <v>9.9202450442119794</v>
      </c>
      <c r="P347">
        <v>52.207952146375703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441</v>
      </c>
      <c r="E348">
        <v>19509.13255065</v>
      </c>
      <c r="F348">
        <v>1366.5</v>
      </c>
      <c r="G348">
        <v>51.604131300626101</v>
      </c>
      <c r="H348">
        <v>6.4061652313960797</v>
      </c>
      <c r="I348">
        <v>28.986621255513501</v>
      </c>
      <c r="J348">
        <v>-10.2349439299997</v>
      </c>
      <c r="K348">
        <v>1205.4341824258299</v>
      </c>
      <c r="L348">
        <v>1013.17461522169</v>
      </c>
      <c r="M348">
        <v>57.304691408741803</v>
      </c>
      <c r="N348">
        <v>2.58085531395268</v>
      </c>
      <c r="O348">
        <v>12.967435053055199</v>
      </c>
      <c r="P348">
        <v>88.482758620689594</v>
      </c>
      <c r="Q348">
        <v>0.14818746216662601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163</v>
      </c>
      <c r="E349">
        <v>19506.0617946239</v>
      </c>
      <c r="F349">
        <v>149.61000000000001</v>
      </c>
      <c r="G349">
        <v>158.88836837327801</v>
      </c>
      <c r="H349">
        <v>4.6527132192676603</v>
      </c>
      <c r="I349">
        <v>25.344950719990099</v>
      </c>
      <c r="J349">
        <v>-11.572943615696699</v>
      </c>
      <c r="K349">
        <v>149.937744663979</v>
      </c>
      <c r="L349">
        <v>120.79985391785701</v>
      </c>
      <c r="M349">
        <v>37.282736632711199</v>
      </c>
      <c r="N349">
        <v>1.54721099761488</v>
      </c>
      <c r="O349">
        <v>18.307599759374298</v>
      </c>
      <c r="P349">
        <v>221.741935483871</v>
      </c>
      <c r="Q349">
        <v>0.12933298229585299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21</v>
      </c>
      <c r="E350">
        <v>19429.069839585001</v>
      </c>
      <c r="F350">
        <v>703.85</v>
      </c>
      <c r="G350">
        <v>59.476167258805098</v>
      </c>
      <c r="H350">
        <v>1.85389581377427</v>
      </c>
      <c r="I350">
        <v>-25.718238581488599</v>
      </c>
      <c r="J350">
        <v>-1.9794989736445101</v>
      </c>
      <c r="K350">
        <v>690.16519170089703</v>
      </c>
      <c r="L350">
        <v>651.20379614422302</v>
      </c>
      <c r="M350">
        <v>44.275433174535401</v>
      </c>
      <c r="N350">
        <v>1.30624919237215</v>
      </c>
      <c r="O350">
        <v>22.447964765219801</v>
      </c>
      <c r="P350">
        <v>87.643295121300895</v>
      </c>
      <c r="Q350">
        <v>4.7608211415118999E-2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592</v>
      </c>
      <c r="E351">
        <v>19372.59447444</v>
      </c>
      <c r="F351">
        <v>3805.8</v>
      </c>
      <c r="G351">
        <v>105.641384630217</v>
      </c>
      <c r="H351">
        <v>-2.7052594213692802</v>
      </c>
      <c r="I351">
        <v>11.8936759226681</v>
      </c>
      <c r="J351">
        <v>1.4468786000896601</v>
      </c>
      <c r="K351">
        <v>3819.2890629039698</v>
      </c>
      <c r="L351">
        <v>3315.7861824623401</v>
      </c>
      <c r="M351">
        <v>43.957830080075297</v>
      </c>
      <c r="N351">
        <v>0.94433946386907397</v>
      </c>
      <c r="O351">
        <v>12.1971727363497</v>
      </c>
      <c r="P351">
        <v>147.45123537061099</v>
      </c>
      <c r="Q351">
        <v>8.2971090954653007E-2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19245.869626725002</v>
      </c>
      <c r="F352">
        <v>1372.95</v>
      </c>
      <c r="G352">
        <v>6.5473546461976797</v>
      </c>
      <c r="H352">
        <v>4.5990896880004097</v>
      </c>
      <c r="I352">
        <v>2.0289745370247099</v>
      </c>
      <c r="J352">
        <v>-3.60992489298008</v>
      </c>
      <c r="K352">
        <v>1281.8168097216701</v>
      </c>
      <c r="L352">
        <v>1173.2102577867399</v>
      </c>
      <c r="M352">
        <v>48.376225725188903</v>
      </c>
      <c r="N352">
        <v>1.23889656675316</v>
      </c>
      <c r="O352">
        <v>6.7008995229250896</v>
      </c>
      <c r="P352">
        <v>38.941456256641203</v>
      </c>
      <c r="Q352">
        <v>3.3357968824591001E-2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163</v>
      </c>
      <c r="E353">
        <v>19193.408006940001</v>
      </c>
      <c r="F353">
        <v>603.79999999999995</v>
      </c>
      <c r="G353">
        <v>26.821106609268099</v>
      </c>
      <c r="H353">
        <v>-4.7737374570419897</v>
      </c>
      <c r="I353">
        <v>38.742240330180103</v>
      </c>
      <c r="J353">
        <v>-5.4748817080627701</v>
      </c>
      <c r="K353">
        <v>593.16021065881705</v>
      </c>
      <c r="L353">
        <v>502.322502047895</v>
      </c>
      <c r="M353">
        <v>38.838245102984899</v>
      </c>
      <c r="N353">
        <v>0.31907286818260699</v>
      </c>
      <c r="O353">
        <v>11.974163630341099</v>
      </c>
      <c r="P353">
        <v>93.525641025640994</v>
      </c>
      <c r="Q353">
        <v>0.15303509016629899</v>
      </c>
    </row>
    <row r="354" spans="1:17" hidden="1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817</v>
      </c>
      <c r="E354">
        <v>19157.057382539999</v>
      </c>
      <c r="F354">
        <v>1764.2</v>
      </c>
      <c r="G354">
        <v>1.3208683955157701</v>
      </c>
      <c r="H354">
        <v>0.84945205813707203</v>
      </c>
      <c r="I354">
        <v>11.8326783717898</v>
      </c>
      <c r="J354">
        <v>-3.7992052798813898</v>
      </c>
      <c r="M354">
        <v>44.470353658577999</v>
      </c>
      <c r="O354">
        <v>9.8769980727808608</v>
      </c>
      <c r="P354">
        <v>43.238744773271598</v>
      </c>
    </row>
    <row r="355" spans="1:17" x14ac:dyDescent="0.3">
      <c r="A355" t="s">
        <v>818</v>
      </c>
      <c r="B355" t="s">
        <v>819</v>
      </c>
      <c r="C355" t="str">
        <f>IFERROR(VLOOKUP(Table1[[#This Row],[Ticker]],[1]!Table1[[Symbol]:[Industry]],2,FALSE),"-")</f>
        <v>-</v>
      </c>
      <c r="D355" t="s">
        <v>543</v>
      </c>
      <c r="E355">
        <v>19102.720562250001</v>
      </c>
      <c r="F355">
        <v>2120.4499999999998</v>
      </c>
      <c r="G355">
        <v>8.6315624069140302</v>
      </c>
      <c r="H355">
        <v>-24.716093717780101</v>
      </c>
      <c r="I355">
        <v>-42.2803073543053</v>
      </c>
      <c r="J355">
        <v>-7.9269075650763696</v>
      </c>
      <c r="K355">
        <v>2467.4725459604902</v>
      </c>
      <c r="L355">
        <v>2558.7676289138099</v>
      </c>
      <c r="M355">
        <v>26.4732865500469</v>
      </c>
      <c r="N355">
        <v>1.2941619793068999</v>
      </c>
      <c r="O355">
        <v>83.734584640052802</v>
      </c>
      <c r="P355">
        <v>45.037619699042303</v>
      </c>
      <c r="Q355">
        <v>5.0519730907070001E-2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-</v>
      </c>
      <c r="D356" t="s">
        <v>163</v>
      </c>
      <c r="E356">
        <v>18769.666747499999</v>
      </c>
      <c r="F356">
        <v>785</v>
      </c>
      <c r="G356">
        <v>154.28926585736099</v>
      </c>
      <c r="H356">
        <v>-21.547548432946499</v>
      </c>
      <c r="I356">
        <v>71.262803537967997</v>
      </c>
      <c r="J356">
        <v>-10.73806625992</v>
      </c>
      <c r="K356">
        <v>821.62917659097695</v>
      </c>
      <c r="L356">
        <v>632.49974196210405</v>
      </c>
      <c r="M356">
        <v>36.4099019286976</v>
      </c>
      <c r="N356">
        <v>1.10707030302053</v>
      </c>
      <c r="O356">
        <v>24.840764331210099</v>
      </c>
      <c r="P356">
        <v>188.496876148474</v>
      </c>
      <c r="Q356">
        <v>0.15048842133252299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628</v>
      </c>
      <c r="E357">
        <v>18739.79672292</v>
      </c>
      <c r="F357">
        <v>37.24</v>
      </c>
      <c r="G357">
        <v>-11.4511324225018</v>
      </c>
      <c r="H357">
        <v>-8.3375418059740998</v>
      </c>
      <c r="I357">
        <v>-26.911611935994401</v>
      </c>
      <c r="J357">
        <v>-1.8543044618931099</v>
      </c>
      <c r="K357">
        <v>38.259464907102398</v>
      </c>
      <c r="L357">
        <v>38.522385529579601</v>
      </c>
      <c r="M357">
        <v>36.206650914618699</v>
      </c>
      <c r="N357">
        <v>0.65114133847797695</v>
      </c>
      <c r="O357">
        <v>42.0515574650912</v>
      </c>
      <c r="P357">
        <v>17.848101265822699</v>
      </c>
      <c r="Q357">
        <v>4.6769074736737998E-2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106</v>
      </c>
      <c r="E358">
        <v>18723.766289364001</v>
      </c>
      <c r="F358">
        <v>71.64</v>
      </c>
      <c r="G358">
        <v>437.75345955044401</v>
      </c>
      <c r="H358">
        <v>7.8568148688025099</v>
      </c>
      <c r="I358">
        <v>65.482916585542199</v>
      </c>
      <c r="J358">
        <v>-3.0693026862371302</v>
      </c>
      <c r="K358">
        <v>61.102510061850403</v>
      </c>
      <c r="L358">
        <v>45.2254213754034</v>
      </c>
      <c r="M358">
        <v>62.013140560707903</v>
      </c>
      <c r="N358">
        <v>2.0774563046974799</v>
      </c>
      <c r="O358">
        <v>10.134003350083701</v>
      </c>
      <c r="P358">
        <v>470.83665338645397</v>
      </c>
      <c r="Q358">
        <v>0.12807024228776501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132</v>
      </c>
      <c r="E359">
        <v>18699.483823585</v>
      </c>
      <c r="F359">
        <v>672.55</v>
      </c>
      <c r="G359">
        <v>46.115379486119103</v>
      </c>
      <c r="H359">
        <v>-2.4681528594250501</v>
      </c>
      <c r="I359">
        <v>-13.505443045300201</v>
      </c>
      <c r="J359">
        <v>-0.87582069494780201</v>
      </c>
      <c r="K359">
        <v>660.91254683859404</v>
      </c>
      <c r="L359">
        <v>588.22035622786905</v>
      </c>
      <c r="M359">
        <v>41.803048422119701</v>
      </c>
      <c r="N359">
        <v>0.77306636386009597</v>
      </c>
      <c r="O359">
        <v>10.817039625306601</v>
      </c>
      <c r="P359">
        <v>75.577600835400006</v>
      </c>
      <c r="Q359">
        <v>2.0306468934695999E-2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382</v>
      </c>
      <c r="E360">
        <v>18580.989196390001</v>
      </c>
      <c r="F360">
        <v>7830.85</v>
      </c>
      <c r="G360">
        <v>-15.6818854000381</v>
      </c>
      <c r="H360">
        <v>1.8522192141746301</v>
      </c>
      <c r="I360">
        <v>-0.58436810906438696</v>
      </c>
      <c r="J360">
        <v>-2.1252487988420401</v>
      </c>
      <c r="K360">
        <v>7752.6481573990504</v>
      </c>
      <c r="L360">
        <v>7028.1734167205996</v>
      </c>
      <c r="M360">
        <v>34.033436383631198</v>
      </c>
      <c r="N360">
        <v>0.96228197939749005</v>
      </c>
      <c r="O360">
        <v>14.674652176966701</v>
      </c>
      <c r="P360">
        <v>42.7268253563226</v>
      </c>
      <c r="Q360">
        <v>1.2280506652526E-2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414</v>
      </c>
      <c r="E361">
        <v>18540.619644367998</v>
      </c>
      <c r="F361">
        <v>115.88</v>
      </c>
      <c r="G361">
        <v>-22.256365918204299</v>
      </c>
      <c r="H361">
        <v>-11.5873394476809</v>
      </c>
      <c r="I361">
        <v>-13.504772399338901</v>
      </c>
      <c r="J361">
        <v>-3.1238755067450601</v>
      </c>
      <c r="K361">
        <v>117.676371371399</v>
      </c>
      <c r="L361">
        <v>115.709995179145</v>
      </c>
      <c r="M361">
        <v>41.891266635702102</v>
      </c>
      <c r="N361">
        <v>0.50364092616514</v>
      </c>
      <c r="O361">
        <v>18.2257507766655</v>
      </c>
      <c r="P361">
        <v>10.3619047619047</v>
      </c>
      <c r="Q361">
        <v>7.9705046810130006E-2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80</v>
      </c>
      <c r="E362">
        <v>18434.350025700001</v>
      </c>
      <c r="F362">
        <v>780.15</v>
      </c>
      <c r="G362">
        <v>-35.686539916069101</v>
      </c>
      <c r="H362">
        <v>-11.7331263859899</v>
      </c>
      <c r="I362">
        <v>-30.679752845170501</v>
      </c>
      <c r="J362">
        <v>-2.08790339114422</v>
      </c>
      <c r="K362">
        <v>812.54538165115798</v>
      </c>
      <c r="L362">
        <v>850.84026042113999</v>
      </c>
      <c r="M362">
        <v>28.399956615039599</v>
      </c>
      <c r="N362">
        <v>0.96968239340043205</v>
      </c>
      <c r="O362">
        <v>35.640581939370598</v>
      </c>
      <c r="P362">
        <v>11.45</v>
      </c>
      <c r="Q362">
        <v>-0.12342246259114401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21</v>
      </c>
      <c r="E363">
        <v>18415.423595460001</v>
      </c>
      <c r="F363">
        <v>663.35</v>
      </c>
      <c r="G363">
        <v>3.17523749253832</v>
      </c>
      <c r="H363">
        <v>5.1769225849734504</v>
      </c>
      <c r="I363">
        <v>-23.920646391944</v>
      </c>
      <c r="J363">
        <v>-4.5768822430155298</v>
      </c>
      <c r="K363">
        <v>621.553537288695</v>
      </c>
      <c r="L363">
        <v>630.03243093303297</v>
      </c>
      <c r="M363">
        <v>55.041401044502997</v>
      </c>
      <c r="N363">
        <v>1.6364670554838101</v>
      </c>
      <c r="O363">
        <v>31.152483605939501</v>
      </c>
      <c r="P363">
        <v>41.258517887563798</v>
      </c>
      <c r="Q363">
        <v>8.2737725564250006E-2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40</v>
      </c>
      <c r="E364">
        <v>18246.597520359999</v>
      </c>
      <c r="F364">
        <v>496.9</v>
      </c>
      <c r="G364">
        <v>80.820580727643005</v>
      </c>
      <c r="H364">
        <v>7.7400211989759704</v>
      </c>
      <c r="I364">
        <v>-19.9860300886616</v>
      </c>
      <c r="J364">
        <v>1.99636920013998</v>
      </c>
      <c r="K364">
        <v>458.735646493861</v>
      </c>
      <c r="L364">
        <v>422.800170736577</v>
      </c>
      <c r="M364">
        <v>63.288477108264402</v>
      </c>
      <c r="N364">
        <v>0.83396248157484199</v>
      </c>
      <c r="O364">
        <v>11.4912457234856</v>
      </c>
      <c r="P364">
        <v>109.00105152470999</v>
      </c>
      <c r="Q364">
        <v>0.110674031946893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51</v>
      </c>
      <c r="E365">
        <v>18221.200411182999</v>
      </c>
      <c r="F365">
        <v>215.27</v>
      </c>
      <c r="G365">
        <v>46.584825879688402</v>
      </c>
      <c r="H365">
        <v>11.127200532658</v>
      </c>
      <c r="I365">
        <v>14.291413317568299</v>
      </c>
      <c r="J365">
        <v>-3.0794345067742501</v>
      </c>
      <c r="K365">
        <v>198.49299390386699</v>
      </c>
      <c r="L365">
        <v>176.10833685580801</v>
      </c>
      <c r="M365">
        <v>52.182105704227197</v>
      </c>
      <c r="N365">
        <v>1.31562714945971</v>
      </c>
      <c r="O365">
        <v>7.0283829609327704</v>
      </c>
      <c r="P365">
        <v>71.735141603510101</v>
      </c>
      <c r="Q365">
        <v>-2.3989072481361E-2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268</v>
      </c>
      <c r="E366">
        <v>18172.732715099999</v>
      </c>
      <c r="F366">
        <v>2288.5</v>
      </c>
      <c r="G366">
        <v>199.83769777574599</v>
      </c>
      <c r="H366">
        <v>-2.4286532368567002</v>
      </c>
      <c r="I366">
        <v>151.993408693248</v>
      </c>
      <c r="J366">
        <v>-2.6617097146772601</v>
      </c>
      <c r="K366">
        <v>1999.4737361959601</v>
      </c>
      <c r="L366">
        <v>1367.30579838365</v>
      </c>
      <c r="M366">
        <v>51.570960378785102</v>
      </c>
      <c r="N366">
        <v>0.67611094687654905</v>
      </c>
      <c r="O366">
        <v>17.282062486344699</v>
      </c>
      <c r="P366">
        <v>235.85265629586101</v>
      </c>
      <c r="Q366">
        <v>0.143956960927238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46</v>
      </c>
      <c r="E367">
        <v>18034.574940179999</v>
      </c>
      <c r="F367">
        <v>1550.7</v>
      </c>
      <c r="G367">
        <v>213.640655727107</v>
      </c>
      <c r="H367">
        <v>-1.6577633663108899</v>
      </c>
      <c r="I367">
        <v>81.194474374486902</v>
      </c>
      <c r="J367">
        <v>3.0147992293092498</v>
      </c>
      <c r="K367">
        <v>1353.41326149815</v>
      </c>
      <c r="L367">
        <v>962.68284882593798</v>
      </c>
      <c r="M367">
        <v>62.2692718097124</v>
      </c>
      <c r="N367">
        <v>0.43578541720325098</v>
      </c>
      <c r="O367">
        <v>3.1211710840265598</v>
      </c>
      <c r="P367">
        <v>258.95833333333297</v>
      </c>
      <c r="Q367">
        <v>0.15896416530413399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77</v>
      </c>
      <c r="E368">
        <v>17874.561622320001</v>
      </c>
      <c r="F368">
        <v>3192.8</v>
      </c>
      <c r="G368">
        <v>34.539264144365703</v>
      </c>
      <c r="H368">
        <v>3.7569425254847699</v>
      </c>
      <c r="I368">
        <v>58.024988461466201</v>
      </c>
      <c r="J368">
        <v>-5.4769632583556698</v>
      </c>
      <c r="K368">
        <v>3019.6551743791001</v>
      </c>
      <c r="L368">
        <v>2513.72604644069</v>
      </c>
      <c r="M368">
        <v>48.129209381728202</v>
      </c>
      <c r="N368">
        <v>0.92836583804165496</v>
      </c>
      <c r="O368">
        <v>14.4763217238787</v>
      </c>
      <c r="P368">
        <v>84.023054755043205</v>
      </c>
      <c r="Q368">
        <v>0.16251591790702699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268</v>
      </c>
      <c r="E369">
        <v>17840.7714808399</v>
      </c>
      <c r="F369">
        <v>1229.9000000000001</v>
      </c>
      <c r="G369">
        <v>169.85939392849801</v>
      </c>
      <c r="H369">
        <v>-14.6544545615406</v>
      </c>
      <c r="I369">
        <v>67.117670442999994</v>
      </c>
      <c r="J369">
        <v>-6.7836645919170797</v>
      </c>
      <c r="K369">
        <v>1263.1308345146001</v>
      </c>
      <c r="L369">
        <v>938.98902824154698</v>
      </c>
      <c r="M369">
        <v>15.634760398496599</v>
      </c>
      <c r="N369">
        <v>0.41822444398304898</v>
      </c>
      <c r="O369">
        <v>17.895763883242498</v>
      </c>
      <c r="P369">
        <v>201.446078431372</v>
      </c>
      <c r="Q369">
        <v>0.15454684648770201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549</v>
      </c>
      <c r="E370">
        <v>17803.911437999999</v>
      </c>
      <c r="F370">
        <v>3590.7</v>
      </c>
      <c r="G370">
        <v>-42.937259699380697</v>
      </c>
      <c r="H370">
        <v>-7.8454877584813802</v>
      </c>
      <c r="I370">
        <v>-6.8257023863078103</v>
      </c>
      <c r="J370">
        <v>-2.6865245241668099</v>
      </c>
      <c r="K370">
        <v>3517.41483048695</v>
      </c>
      <c r="L370">
        <v>3557.1287528305802</v>
      </c>
      <c r="M370">
        <v>42.431725298782403</v>
      </c>
      <c r="N370">
        <v>0.66052220736799905</v>
      </c>
      <c r="O370">
        <v>31.5690533879188</v>
      </c>
      <c r="P370">
        <v>24.852657382777799</v>
      </c>
      <c r="Q370">
        <v>-6.1996082890296997E-2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180</v>
      </c>
      <c r="E371">
        <v>17775.4794008799</v>
      </c>
      <c r="F371">
        <v>315.05</v>
      </c>
      <c r="G371">
        <v>-15.603230283601199</v>
      </c>
      <c r="H371">
        <v>-1.1391592271438</v>
      </c>
      <c r="I371">
        <v>-22.994330645868601</v>
      </c>
      <c r="J371">
        <v>-1.3279276704560801</v>
      </c>
      <c r="K371">
        <v>309.51539359467</v>
      </c>
      <c r="L371">
        <v>312.06010567743903</v>
      </c>
      <c r="M371">
        <v>52.214439154513698</v>
      </c>
      <c r="N371">
        <v>0.57381544053007905</v>
      </c>
      <c r="O371">
        <v>29.106491033169299</v>
      </c>
      <c r="P371">
        <v>23.7917485265225</v>
      </c>
      <c r="Q371">
        <v>-6.1337554201273001E-2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304</v>
      </c>
      <c r="E372">
        <v>17705.3799997799</v>
      </c>
      <c r="F372">
        <v>811.8</v>
      </c>
      <c r="G372">
        <v>50.451751770558403</v>
      </c>
      <c r="H372">
        <v>-13.960556812406001</v>
      </c>
      <c r="I372">
        <v>-5.6721329457389302</v>
      </c>
      <c r="J372">
        <v>-4.1410866569321803</v>
      </c>
      <c r="K372">
        <v>816.28028664916997</v>
      </c>
      <c r="L372">
        <v>737.68290669439398</v>
      </c>
      <c r="M372">
        <v>51.059533448415003</v>
      </c>
      <c r="N372">
        <v>0.86316218621705898</v>
      </c>
      <c r="O372">
        <v>18.009361911800902</v>
      </c>
      <c r="P372">
        <v>79.960097539348197</v>
      </c>
      <c r="Q372">
        <v>0.16824336734382001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122</v>
      </c>
      <c r="E373">
        <v>17702.020125999999</v>
      </c>
      <c r="F373">
        <v>707</v>
      </c>
      <c r="G373">
        <v>25.993200249781999</v>
      </c>
      <c r="H373">
        <v>-7.3609498401325002</v>
      </c>
      <c r="I373">
        <v>10.276721895276699</v>
      </c>
      <c r="J373">
        <v>-1.75589436348301</v>
      </c>
      <c r="K373">
        <v>660.58907555341796</v>
      </c>
      <c r="L373">
        <v>565.037299737485</v>
      </c>
      <c r="M373">
        <v>52.258103814995202</v>
      </c>
      <c r="N373">
        <v>0.57346469939289402</v>
      </c>
      <c r="O373">
        <v>5.6577086280056497</v>
      </c>
      <c r="P373">
        <v>57.041314971123903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396</v>
      </c>
      <c r="E374">
        <v>17557.652456135002</v>
      </c>
      <c r="F374">
        <v>551.65</v>
      </c>
      <c r="G374">
        <v>29.491268124166499</v>
      </c>
      <c r="H374">
        <v>-8.4331558442451193</v>
      </c>
      <c r="I374">
        <v>2.3854399795071002</v>
      </c>
      <c r="J374">
        <v>-3.2721208313535999</v>
      </c>
      <c r="K374">
        <v>546.70291291415799</v>
      </c>
      <c r="L374">
        <v>474.66401253746199</v>
      </c>
      <c r="M374">
        <v>43.820820216146899</v>
      </c>
      <c r="N374">
        <v>1.02172450685257</v>
      </c>
      <c r="O374">
        <v>8.4020665276896604</v>
      </c>
      <c r="P374">
        <v>83.699633699633694</v>
      </c>
      <c r="Q374">
        <v>0.125805312150405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633</v>
      </c>
      <c r="E375">
        <v>17546.84378874</v>
      </c>
      <c r="F375">
        <v>730.2</v>
      </c>
      <c r="G375">
        <v>26.1489415547302</v>
      </c>
      <c r="H375">
        <v>-1.93387058411483</v>
      </c>
      <c r="I375">
        <v>15.7936387831496</v>
      </c>
      <c r="J375">
        <v>-6.1923049657334399</v>
      </c>
      <c r="K375">
        <v>709.24103100701996</v>
      </c>
      <c r="L375">
        <v>628.66524718096605</v>
      </c>
      <c r="M375">
        <v>48.658227341967397</v>
      </c>
      <c r="N375">
        <v>1.78723637090266</v>
      </c>
      <c r="O375">
        <v>13.112845795672399</v>
      </c>
      <c r="P375">
        <v>68.910478834142907</v>
      </c>
      <c r="Q375">
        <v>9.2524349867039002E-2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51</v>
      </c>
      <c r="E376">
        <v>17477.178246791998</v>
      </c>
      <c r="F376">
        <v>211.86</v>
      </c>
      <c r="G376">
        <v>-18.284891642152498</v>
      </c>
      <c r="H376">
        <v>-7.6670719281612003</v>
      </c>
      <c r="I376">
        <v>-24.940266588213799</v>
      </c>
      <c r="J376">
        <v>-6.0418204864135401</v>
      </c>
      <c r="K376">
        <v>217.89413810877701</v>
      </c>
      <c r="L376">
        <v>212.78824257006599</v>
      </c>
      <c r="M376">
        <v>38.908233406677901</v>
      </c>
      <c r="N376">
        <v>0.71012588456235304</v>
      </c>
      <c r="O376">
        <v>36.528839799867797</v>
      </c>
      <c r="P376">
        <v>15.754678322633501</v>
      </c>
      <c r="Q376">
        <v>2.8684940165116E-2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135</v>
      </c>
      <c r="E377">
        <v>17434.718949235001</v>
      </c>
      <c r="F377">
        <v>509.95</v>
      </c>
      <c r="G377">
        <v>144.54866193065899</v>
      </c>
      <c r="H377">
        <v>5.72278805165758</v>
      </c>
      <c r="I377">
        <v>50.011987658861599</v>
      </c>
      <c r="J377">
        <v>-2.79896992031449</v>
      </c>
      <c r="K377">
        <v>438.91779256100898</v>
      </c>
      <c r="L377">
        <v>342.16372265545903</v>
      </c>
      <c r="M377">
        <v>64.475478135275395</v>
      </c>
      <c r="N377">
        <v>1.0319328247884101</v>
      </c>
      <c r="O377">
        <v>8.2459064614177802</v>
      </c>
      <c r="P377">
        <v>181.27413127413101</v>
      </c>
      <c r="Q377">
        <v>0.20038945681595999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62</v>
      </c>
      <c r="E378">
        <v>17397.674725199999</v>
      </c>
      <c r="F378">
        <v>1663</v>
      </c>
      <c r="G378">
        <v>52.260584759459</v>
      </c>
      <c r="H378">
        <v>4.2222194840305898</v>
      </c>
      <c r="I378">
        <v>5.4620759425290899</v>
      </c>
      <c r="J378">
        <v>-0.86956041263293304</v>
      </c>
      <c r="K378">
        <v>1579.18500557999</v>
      </c>
      <c r="L378">
        <v>1407.27885337629</v>
      </c>
      <c r="M378">
        <v>50.666440969384503</v>
      </c>
      <c r="N378">
        <v>0.35297171236983299</v>
      </c>
      <c r="O378">
        <v>8.1779915814792492</v>
      </c>
      <c r="P378">
        <v>84.767512915949098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469</v>
      </c>
      <c r="E379">
        <v>17215.192121329899</v>
      </c>
      <c r="F379">
        <v>621.04999999999995</v>
      </c>
      <c r="G379">
        <v>242.38040138648799</v>
      </c>
      <c r="H379">
        <v>12.0908714105513</v>
      </c>
      <c r="I379">
        <v>22.967477834717499</v>
      </c>
      <c r="J379">
        <v>2.51471325864446</v>
      </c>
      <c r="K379">
        <v>535.50189639933706</v>
      </c>
      <c r="L379">
        <v>445.12580899329299</v>
      </c>
      <c r="M379">
        <v>63.482395448814103</v>
      </c>
      <c r="N379">
        <v>2.31832439445762</v>
      </c>
      <c r="O379">
        <v>10.2407213589888</v>
      </c>
      <c r="P379">
        <v>273.90126429861499</v>
      </c>
      <c r="Q379">
        <v>0.21933707215732601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132</v>
      </c>
      <c r="E380">
        <v>17163.49720455</v>
      </c>
      <c r="F380">
        <v>654.75</v>
      </c>
      <c r="G380">
        <v>80.864844868504207</v>
      </c>
      <c r="H380">
        <v>17.437622170660902</v>
      </c>
      <c r="I380">
        <v>-2.44465791144393</v>
      </c>
      <c r="J380">
        <v>-3.3390726823495198</v>
      </c>
      <c r="K380">
        <v>589.33501729872103</v>
      </c>
      <c r="L380">
        <v>520.70676581093005</v>
      </c>
      <c r="M380">
        <v>63.9904926312797</v>
      </c>
      <c r="N380">
        <v>1.0560098610570401</v>
      </c>
      <c r="O380">
        <v>2.4742268041237199</v>
      </c>
      <c r="P380">
        <v>111.20967741935399</v>
      </c>
      <c r="Q380">
        <v>0.138528183409273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143</v>
      </c>
      <c r="E381">
        <v>17119.92025395</v>
      </c>
      <c r="F381">
        <v>2855.75</v>
      </c>
      <c r="G381">
        <v>-30.3932536611972</v>
      </c>
      <c r="H381">
        <v>0.90568952091602895</v>
      </c>
      <c r="I381">
        <v>3.4674371980757899</v>
      </c>
      <c r="J381">
        <v>-0.63366485895263303</v>
      </c>
      <c r="K381">
        <v>2682.6692859783302</v>
      </c>
      <c r="L381">
        <v>2668.1246145535001</v>
      </c>
      <c r="M381">
        <v>60.757064527755297</v>
      </c>
      <c r="N381">
        <v>1.3291351345885101</v>
      </c>
      <c r="O381">
        <v>15.2761971461087</v>
      </c>
      <c r="P381">
        <v>28.0605381165919</v>
      </c>
      <c r="Q381">
        <v>-8.2285828438195999E-2</v>
      </c>
    </row>
    <row r="382" spans="1:17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628</v>
      </c>
      <c r="E382">
        <v>17088.715063434</v>
      </c>
      <c r="F382">
        <v>177.63</v>
      </c>
      <c r="G382">
        <v>52.091344704506199</v>
      </c>
      <c r="H382">
        <v>14.823774206313701</v>
      </c>
      <c r="I382">
        <v>11.166899725689699</v>
      </c>
      <c r="J382">
        <v>-0.83441757993726695</v>
      </c>
      <c r="K382">
        <v>153.85386564775001</v>
      </c>
      <c r="L382">
        <v>142.458898502229</v>
      </c>
      <c r="M382">
        <v>73.556703888330105</v>
      </c>
      <c r="N382">
        <v>2.9233423093092599</v>
      </c>
      <c r="O382">
        <v>2.4601700163260798</v>
      </c>
      <c r="P382">
        <v>79.333669863705197</v>
      </c>
      <c r="Q382">
        <v>4.4050831581290001E-3</v>
      </c>
    </row>
    <row r="383" spans="1:17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180</v>
      </c>
      <c r="E383">
        <v>17084.110593990001</v>
      </c>
      <c r="F383">
        <v>1729.55</v>
      </c>
      <c r="G383">
        <v>40.778619957857003</v>
      </c>
      <c r="H383">
        <v>10.300563871051001</v>
      </c>
      <c r="I383">
        <v>18.173216429333898</v>
      </c>
      <c r="J383">
        <v>0.19736064859552499</v>
      </c>
      <c r="K383">
        <v>1542.86509299504</v>
      </c>
      <c r="L383">
        <v>1347.65716543857</v>
      </c>
      <c r="M383">
        <v>63.077636334718001</v>
      </c>
      <c r="N383">
        <v>1.1484032454904101</v>
      </c>
      <c r="O383">
        <v>7.4470237923159202</v>
      </c>
      <c r="P383">
        <v>78.203080727422503</v>
      </c>
      <c r="Q383">
        <v>7.8618968247019996E-3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24</v>
      </c>
      <c r="E384">
        <v>17026.387608921999</v>
      </c>
      <c r="F384">
        <v>211.58</v>
      </c>
      <c r="G384">
        <v>39.442811286500501</v>
      </c>
      <c r="H384">
        <v>-4.1325065412126003</v>
      </c>
      <c r="I384">
        <v>2.2219529939736602</v>
      </c>
      <c r="J384">
        <v>4.6185915454017703</v>
      </c>
      <c r="K384">
        <v>200.768364492865</v>
      </c>
      <c r="L384">
        <v>177.74098097273301</v>
      </c>
      <c r="M384">
        <v>70.554135241261307</v>
      </c>
      <c r="N384">
        <v>1.1031127384827699</v>
      </c>
      <c r="O384">
        <v>3.93231874468285</v>
      </c>
      <c r="P384">
        <v>83.027681660899603</v>
      </c>
      <c r="Q384">
        <v>0.16093854187541601</v>
      </c>
    </row>
    <row r="385" spans="1:17" hidden="1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414</v>
      </c>
      <c r="E385">
        <v>17004.042186499999</v>
      </c>
      <c r="F385">
        <v>1001.15</v>
      </c>
      <c r="G385">
        <v>139.713510087987</v>
      </c>
      <c r="H385">
        <v>-15.3068598561228</v>
      </c>
      <c r="I385">
        <v>-5.85646773177114</v>
      </c>
      <c r="J385">
        <v>-9.21814429686148</v>
      </c>
      <c r="K385">
        <v>1020.55853887112</v>
      </c>
      <c r="L385">
        <v>825.96744988147998</v>
      </c>
      <c r="M385">
        <v>18.5546084753075</v>
      </c>
      <c r="N385">
        <v>0.478859645201896</v>
      </c>
      <c r="O385">
        <v>17.864455875742902</v>
      </c>
      <c r="P385">
        <v>178.05860297180899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21</v>
      </c>
      <c r="E386">
        <v>16967.4981267</v>
      </c>
      <c r="F386">
        <v>748.55</v>
      </c>
      <c r="G386">
        <v>35.459636616730002</v>
      </c>
      <c r="H386">
        <v>-4.8021760973484096</v>
      </c>
      <c r="I386">
        <v>23.933449477861199</v>
      </c>
      <c r="J386">
        <v>-3.5741668875925101</v>
      </c>
      <c r="K386">
        <v>698.12797612066197</v>
      </c>
      <c r="L386">
        <v>591.53240630874302</v>
      </c>
      <c r="M386">
        <v>48.198103402000001</v>
      </c>
      <c r="N386">
        <v>1.4473747087811899</v>
      </c>
      <c r="O386">
        <v>12.1501569701422</v>
      </c>
      <c r="P386">
        <v>64.047775586237094</v>
      </c>
      <c r="Q386">
        <v>4.5397992232874003E-2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291</v>
      </c>
      <c r="E387">
        <v>16940.281952159999</v>
      </c>
      <c r="F387">
        <v>2116.8000000000002</v>
      </c>
      <c r="G387">
        <v>-13.0982088903384</v>
      </c>
      <c r="H387">
        <v>-0.807527793582275</v>
      </c>
      <c r="I387">
        <v>-8.6795462342078995</v>
      </c>
      <c r="J387">
        <v>-1.0663876414181399</v>
      </c>
      <c r="K387">
        <v>2053.4528329923701</v>
      </c>
      <c r="L387">
        <v>1979.8724663980699</v>
      </c>
      <c r="M387">
        <v>49.180186240347702</v>
      </c>
      <c r="N387">
        <v>1.26252063692359</v>
      </c>
      <c r="O387">
        <v>11.318972033257699</v>
      </c>
      <c r="P387">
        <v>20.96</v>
      </c>
      <c r="Q387">
        <v>3.6879489036287003E-2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625</v>
      </c>
      <c r="E388">
        <v>16933.770838439999</v>
      </c>
      <c r="F388">
        <v>117.45</v>
      </c>
      <c r="G388">
        <v>57.823081822281303</v>
      </c>
      <c r="H388">
        <v>-4.2897992008884698</v>
      </c>
      <c r="I388">
        <v>11.796691278548099</v>
      </c>
      <c r="J388">
        <v>-4.5371217925397502</v>
      </c>
      <c r="K388">
        <v>112.546044610083</v>
      </c>
      <c r="L388">
        <v>96.108634112626305</v>
      </c>
      <c r="M388">
        <v>43.797275851647797</v>
      </c>
      <c r="N388">
        <v>0.86878270930378498</v>
      </c>
      <c r="O388">
        <v>15.2830991911451</v>
      </c>
      <c r="P388">
        <v>90.975609756097498</v>
      </c>
      <c r="Q388">
        <v>3.0530818207566E-2</v>
      </c>
    </row>
    <row r="389" spans="1:17" x14ac:dyDescent="0.3">
      <c r="A389" t="s">
        <v>886</v>
      </c>
      <c r="B389" t="s">
        <v>887</v>
      </c>
      <c r="C389" t="str">
        <f>IFERROR(VLOOKUP(Table1[[#This Row],[Ticker]],[1]!Table1[[Symbol]:[Industry]],2,FALSE),"-")</f>
        <v>-</v>
      </c>
      <c r="D389" t="s">
        <v>888</v>
      </c>
      <c r="E389">
        <v>16850.184241965999</v>
      </c>
      <c r="F389">
        <v>244.57</v>
      </c>
      <c r="G389">
        <v>52.5197162156242</v>
      </c>
      <c r="H389">
        <v>15.1061215564063</v>
      </c>
      <c r="I389">
        <v>14.732431148649001</v>
      </c>
      <c r="J389">
        <v>-2.58578594337459</v>
      </c>
      <c r="K389">
        <v>218.53696194307099</v>
      </c>
      <c r="L389">
        <v>192.669222983293</v>
      </c>
      <c r="M389">
        <v>59.340449199157497</v>
      </c>
      <c r="N389">
        <v>1.55628210157658</v>
      </c>
      <c r="O389">
        <v>5.8797072412806104</v>
      </c>
      <c r="P389">
        <v>79.172161172161097</v>
      </c>
      <c r="Q389">
        <v>-8.2184733367580004E-3</v>
      </c>
    </row>
    <row r="390" spans="1:17" x14ac:dyDescent="0.3">
      <c r="A390" t="s">
        <v>889</v>
      </c>
      <c r="B390" t="s">
        <v>890</v>
      </c>
      <c r="C390" t="str">
        <f>IFERROR(VLOOKUP(Table1[[#This Row],[Ticker]],[1]!Table1[[Symbol]:[Industry]],2,FALSE),"-")</f>
        <v>-</v>
      </c>
      <c r="D390" t="s">
        <v>891</v>
      </c>
      <c r="E390">
        <v>16807.544374590001</v>
      </c>
      <c r="F390">
        <v>523.70000000000005</v>
      </c>
      <c r="G390">
        <v>205.03515437796699</v>
      </c>
      <c r="H390">
        <v>3.04831534021951</v>
      </c>
      <c r="I390">
        <v>21.6185524796674</v>
      </c>
      <c r="J390">
        <v>-13.912567043411499</v>
      </c>
      <c r="K390">
        <v>465.22459292174102</v>
      </c>
      <c r="L390">
        <v>368.29536938257098</v>
      </c>
      <c r="M390">
        <v>50.966098039383901</v>
      </c>
      <c r="N390">
        <v>2.1928732564381299</v>
      </c>
      <c r="O390">
        <v>17.968302463242299</v>
      </c>
      <c r="P390">
        <v>234.41890166028099</v>
      </c>
      <c r="Q390">
        <v>0.113243789146137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414</v>
      </c>
      <c r="E391">
        <v>16792.933223184998</v>
      </c>
      <c r="F391">
        <v>4743.6499999999996</v>
      </c>
      <c r="G391">
        <v>57.446226226493003</v>
      </c>
      <c r="H391">
        <v>-9.7939169579162098</v>
      </c>
      <c r="I391">
        <v>29.966722866283799</v>
      </c>
      <c r="J391">
        <v>1.24295760022664</v>
      </c>
      <c r="K391">
        <v>4890.9873377576896</v>
      </c>
      <c r="L391">
        <v>3999.6416815051798</v>
      </c>
      <c r="M391">
        <v>38.199410895543103</v>
      </c>
      <c r="N391">
        <v>0.87626494375160202</v>
      </c>
      <c r="O391">
        <v>15.944473137773601</v>
      </c>
      <c r="P391">
        <v>125.888095238095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896</v>
      </c>
      <c r="E392">
        <v>16733.611497400001</v>
      </c>
      <c r="F392">
        <v>1406</v>
      </c>
      <c r="G392">
        <v>86.539371517868702</v>
      </c>
      <c r="H392">
        <v>-11.5681944299478</v>
      </c>
      <c r="I392">
        <v>47.344565125897098</v>
      </c>
      <c r="J392">
        <v>-3.40407325384197</v>
      </c>
      <c r="K392">
        <v>1441.19378599997</v>
      </c>
      <c r="L392">
        <v>1190.02394824827</v>
      </c>
      <c r="M392">
        <v>41.666343482748204</v>
      </c>
      <c r="N392">
        <v>0.73079610874365697</v>
      </c>
      <c r="O392">
        <v>20.554765291607399</v>
      </c>
      <c r="P392">
        <v>128.22822822822801</v>
      </c>
      <c r="Q392">
        <v>0.16775970768694801</v>
      </c>
    </row>
    <row r="393" spans="1:17" hidden="1" x14ac:dyDescent="0.3">
      <c r="A393" t="s">
        <v>897</v>
      </c>
      <c r="B393" t="s">
        <v>898</v>
      </c>
      <c r="C393" t="str">
        <f>IFERROR(VLOOKUP(Table1[[#This Row],[Ticker]],[1]!Table1[[Symbol]:[Industry]],2,FALSE),"-")</f>
        <v>-</v>
      </c>
      <c r="D393" t="s">
        <v>268</v>
      </c>
      <c r="E393">
        <v>16709.974695000001</v>
      </c>
      <c r="F393">
        <v>15641.65</v>
      </c>
      <c r="G393">
        <v>-9.2928148787447</v>
      </c>
      <c r="H393">
        <v>-7.7478238922465001</v>
      </c>
      <c r="I393">
        <v>3.4856776432489198</v>
      </c>
      <c r="J393">
        <v>-1.8414563671531901</v>
      </c>
      <c r="K393">
        <v>16169.4336151441</v>
      </c>
      <c r="L393">
        <v>15064.5211704221</v>
      </c>
      <c r="M393">
        <v>31.437179867902302</v>
      </c>
      <c r="N393">
        <v>0.78085456202210601</v>
      </c>
      <c r="O393">
        <v>13.7613359204431</v>
      </c>
      <c r="P393">
        <v>22.946715609598801</v>
      </c>
      <c r="Q393">
        <v>4.6356004605079E-2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-</v>
      </c>
      <c r="D394" t="s">
        <v>268</v>
      </c>
      <c r="E394">
        <v>16695.06025694</v>
      </c>
      <c r="F394">
        <v>4796.3500000000004</v>
      </c>
      <c r="G394">
        <v>95.932587190122007</v>
      </c>
      <c r="H394">
        <v>-7.9408673595863304</v>
      </c>
      <c r="I394">
        <v>35.530109396152199</v>
      </c>
      <c r="J394">
        <v>-0.82070352129940005</v>
      </c>
      <c r="K394">
        <v>4695.3918343573196</v>
      </c>
      <c r="L394">
        <v>3953.9543669535401</v>
      </c>
      <c r="M394">
        <v>46.401325474411699</v>
      </c>
      <c r="N394">
        <v>1.3187869029278101</v>
      </c>
      <c r="O394">
        <v>10.5006932354811</v>
      </c>
      <c r="P394">
        <v>122.671773444753</v>
      </c>
      <c r="Q394">
        <v>0.159522356610969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Row],[Ticker]],[1]!Table1[[Symbol]:[Industry]],2,FALSE),"-")</f>
        <v>-</v>
      </c>
      <c r="D395" t="s">
        <v>132</v>
      </c>
      <c r="E395">
        <v>16639.9800163</v>
      </c>
      <c r="F395">
        <v>56.78</v>
      </c>
      <c r="G395">
        <v>2.0488843870459399</v>
      </c>
      <c r="H395">
        <v>-6.9195688811909797</v>
      </c>
      <c r="I395">
        <v>-3.04259461212086</v>
      </c>
      <c r="J395">
        <v>-4.7938700145239999</v>
      </c>
      <c r="K395">
        <v>59.208132512696501</v>
      </c>
      <c r="L395">
        <v>55.936549861457898</v>
      </c>
      <c r="M395">
        <v>35.635502389110897</v>
      </c>
      <c r="N395">
        <v>1.0574420993218301</v>
      </c>
      <c r="O395">
        <v>29.799225079253201</v>
      </c>
      <c r="P395">
        <v>45.0319284802043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549</v>
      </c>
      <c r="E396">
        <v>16520.372101410001</v>
      </c>
      <c r="F396">
        <v>878.55</v>
      </c>
      <c r="G396">
        <v>70.887754777969505</v>
      </c>
      <c r="H396">
        <v>8.7057676135510391</v>
      </c>
      <c r="I396">
        <v>48.821670398983997</v>
      </c>
      <c r="J396">
        <v>3.2100480765078601</v>
      </c>
      <c r="K396">
        <v>776.01580732086597</v>
      </c>
      <c r="L396">
        <v>650.99421037951004</v>
      </c>
      <c r="M396">
        <v>61.502177935238898</v>
      </c>
      <c r="N396">
        <v>1.57602325492519</v>
      </c>
      <c r="O396">
        <v>5.4692390871322099</v>
      </c>
      <c r="P396">
        <v>114.804400977995</v>
      </c>
      <c r="Q396">
        <v>0.108393461978103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291</v>
      </c>
      <c r="E397">
        <v>16329.89940414</v>
      </c>
      <c r="F397">
        <v>327.95</v>
      </c>
      <c r="G397">
        <v>-16.6747649503648</v>
      </c>
      <c r="H397">
        <v>-18.786211637773899</v>
      </c>
      <c r="I397">
        <v>-36.723765712230303</v>
      </c>
      <c r="J397">
        <v>-4.6052050585383801</v>
      </c>
      <c r="K397">
        <v>355.97188612279598</v>
      </c>
      <c r="L397">
        <v>370.19213766008102</v>
      </c>
      <c r="M397">
        <v>31.467205878912502</v>
      </c>
      <c r="N397">
        <v>0.53822938732429304</v>
      </c>
      <c r="O397">
        <v>70.1478883976216</v>
      </c>
      <c r="P397">
        <v>11.414982164090301</v>
      </c>
      <c r="Q397">
        <v>8.8957993755495998E-2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481</v>
      </c>
      <c r="E398">
        <v>16259.067822585001</v>
      </c>
      <c r="F398">
        <v>325.85000000000002</v>
      </c>
      <c r="G398">
        <v>-4.15466658660812</v>
      </c>
      <c r="H398">
        <v>-8.5727420452400693</v>
      </c>
      <c r="I398">
        <v>-23.5908366952976</v>
      </c>
      <c r="J398">
        <v>-1.6115977971680999</v>
      </c>
      <c r="K398">
        <v>327.67165985824101</v>
      </c>
      <c r="L398">
        <v>319.16610104369897</v>
      </c>
      <c r="M398">
        <v>45.369187532535598</v>
      </c>
      <c r="N398">
        <v>0.36270593442017801</v>
      </c>
      <c r="O398">
        <v>20.300751879699199</v>
      </c>
      <c r="P398">
        <v>26.789883268482502</v>
      </c>
      <c r="Q398">
        <v>-4.8202121679168999E-2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46</v>
      </c>
      <c r="E399">
        <v>16223.93243295</v>
      </c>
      <c r="F399">
        <v>1677.95</v>
      </c>
      <c r="G399">
        <v>7.2946429319625103</v>
      </c>
      <c r="H399">
        <v>-7.5376624487517203</v>
      </c>
      <c r="I399">
        <v>34.979267984762899</v>
      </c>
      <c r="J399">
        <v>-1.49213411707133</v>
      </c>
      <c r="K399">
        <v>1646.66100641869</v>
      </c>
      <c r="L399">
        <v>1406.4432137285301</v>
      </c>
      <c r="M399">
        <v>35.810889339712503</v>
      </c>
      <c r="N399">
        <v>0.50484297211087104</v>
      </c>
      <c r="O399">
        <v>10.849548556274</v>
      </c>
      <c r="P399">
        <v>63.7104248987755</v>
      </c>
      <c r="Q399">
        <v>-4.0779696147354001E-2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549</v>
      </c>
      <c r="E400">
        <v>16127.147376000001</v>
      </c>
      <c r="F400">
        <v>5260</v>
      </c>
      <c r="G400">
        <v>-11.9717881528244</v>
      </c>
      <c r="H400">
        <v>4.3481411042280902</v>
      </c>
      <c r="I400">
        <v>4.3915765366336901</v>
      </c>
      <c r="J400">
        <v>-3.3390362383499799</v>
      </c>
      <c r="K400">
        <v>4871.2495592115001</v>
      </c>
      <c r="L400">
        <v>4623.3061666521999</v>
      </c>
      <c r="M400">
        <v>57.880292953170901</v>
      </c>
      <c r="N400">
        <v>1.0677633718695401</v>
      </c>
      <c r="O400">
        <v>4.5627376425855397</v>
      </c>
      <c r="P400">
        <v>30.813230539666701</v>
      </c>
      <c r="Q400">
        <v>3.3487502799225001E-2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654</v>
      </c>
      <c r="E401">
        <v>16062.849989320001</v>
      </c>
      <c r="F401">
        <v>889.3</v>
      </c>
      <c r="G401">
        <v>46.644030277054902</v>
      </c>
      <c r="H401">
        <v>-7.5988697496006701</v>
      </c>
      <c r="I401">
        <v>7.0559608897691</v>
      </c>
      <c r="J401">
        <v>-6.3894763552497604</v>
      </c>
      <c r="K401">
        <v>832.56473464352302</v>
      </c>
      <c r="L401">
        <v>720.38058168387295</v>
      </c>
      <c r="M401">
        <v>46.222255897564899</v>
      </c>
      <c r="N401">
        <v>0.87121042129952697</v>
      </c>
      <c r="O401">
        <v>12.273698414483301</v>
      </c>
      <c r="P401">
        <v>74.372549019607803</v>
      </c>
      <c r="Q401">
        <v>0.179885765637888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Row],[Ticker]],[1]!Table1[[Symbol]:[Industry]],2,FALSE),"-")</f>
        <v>-</v>
      </c>
      <c r="D402" t="s">
        <v>917</v>
      </c>
      <c r="E402">
        <v>15994.166634720001</v>
      </c>
      <c r="F402">
        <v>831.9</v>
      </c>
      <c r="G402">
        <v>48.000218961844197</v>
      </c>
      <c r="H402">
        <v>25.919878218466302</v>
      </c>
      <c r="I402">
        <v>43.330374372543403</v>
      </c>
      <c r="J402">
        <v>-4.7085217043456504</v>
      </c>
      <c r="K402">
        <v>685.50743779806703</v>
      </c>
      <c r="L402">
        <v>571.56838487181597</v>
      </c>
      <c r="M402">
        <v>62.131667086247397</v>
      </c>
      <c r="N402">
        <v>1.2152278721660801</v>
      </c>
      <c r="O402">
        <v>5.3852626517610398</v>
      </c>
      <c r="P402">
        <v>86.378402598857306</v>
      </c>
      <c r="Q402">
        <v>-4.1646964783294001E-2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235</v>
      </c>
      <c r="E403">
        <v>15817.298741265</v>
      </c>
      <c r="F403">
        <v>3810.45</v>
      </c>
      <c r="G403">
        <v>235.82292977193501</v>
      </c>
      <c r="H403">
        <v>-5.2300589411482097</v>
      </c>
      <c r="I403">
        <v>22.356296070617201</v>
      </c>
      <c r="J403">
        <v>-4.57776037238144</v>
      </c>
      <c r="K403">
        <v>3932.59489054901</v>
      </c>
      <c r="L403">
        <v>3244.4149566302899</v>
      </c>
      <c r="M403">
        <v>28.212690447243201</v>
      </c>
      <c r="N403">
        <v>1.74193828459922</v>
      </c>
      <c r="O403">
        <v>12.846251755041999</v>
      </c>
      <c r="P403">
        <v>264.09631646839603</v>
      </c>
      <c r="Q403">
        <v>0.279117042492047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922</v>
      </c>
      <c r="E404">
        <v>15813.733190268</v>
      </c>
      <c r="F404">
        <v>202.28</v>
      </c>
      <c r="G404">
        <v>-12.279294275442901</v>
      </c>
      <c r="H404">
        <v>-12.367574925994701</v>
      </c>
      <c r="I404">
        <v>2.0045227587345802</v>
      </c>
      <c r="J404">
        <v>-4.22695871943945</v>
      </c>
      <c r="K404">
        <v>210.78057912716801</v>
      </c>
      <c r="L404">
        <v>196.85817402111101</v>
      </c>
      <c r="M404">
        <v>32.3059866987672</v>
      </c>
      <c r="N404">
        <v>0.84372046510978405</v>
      </c>
      <c r="O404">
        <v>17.4362270120624</v>
      </c>
      <c r="P404">
        <v>48.516886930983802</v>
      </c>
      <c r="Q404">
        <v>-1.5102885325377E-2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204</v>
      </c>
      <c r="E405">
        <v>15642.837059850001</v>
      </c>
      <c r="F405">
        <v>643.5</v>
      </c>
      <c r="G405">
        <v>-10.214926316913401</v>
      </c>
      <c r="H405">
        <v>-14.6671576914545</v>
      </c>
      <c r="I405">
        <v>1.7468463094576201</v>
      </c>
      <c r="J405">
        <v>-5.3957878338849499</v>
      </c>
      <c r="K405">
        <v>638.13068783587198</v>
      </c>
      <c r="L405">
        <v>587.67350831775104</v>
      </c>
      <c r="M405">
        <v>43.4363996152724</v>
      </c>
      <c r="N405">
        <v>0.59746075059874904</v>
      </c>
      <c r="O405">
        <v>12.1989121989122</v>
      </c>
      <c r="P405">
        <v>30.899104963384801</v>
      </c>
      <c r="Q405">
        <v>2.8259279016046999E-2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62</v>
      </c>
      <c r="E406">
        <v>15617.625</v>
      </c>
      <c r="F406">
        <v>6247.05</v>
      </c>
      <c r="G406">
        <v>41.573153001225798</v>
      </c>
      <c r="H406">
        <v>-3.9927538540722201</v>
      </c>
      <c r="I406">
        <v>-14.8370005581281</v>
      </c>
      <c r="J406">
        <v>-5.6469936999362202</v>
      </c>
      <c r="K406">
        <v>6266.1587005972997</v>
      </c>
      <c r="L406">
        <v>5495.5776162079601</v>
      </c>
      <c r="M406">
        <v>32.6900054287348</v>
      </c>
      <c r="N406">
        <v>0.48106517415837402</v>
      </c>
      <c r="O406">
        <v>21.212412258585999</v>
      </c>
      <c r="P406">
        <v>66.596885167208896</v>
      </c>
      <c r="Q406">
        <v>4.9460135765638999E-2</v>
      </c>
    </row>
    <row r="407" spans="1:17" hidden="1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705</v>
      </c>
      <c r="E407">
        <v>15502.9956089399</v>
      </c>
      <c r="F407">
        <v>873.18</v>
      </c>
      <c r="G407">
        <v>-1.71132946071837</v>
      </c>
      <c r="H407">
        <v>1.2620330593379501</v>
      </c>
      <c r="I407">
        <v>1.72119888813383</v>
      </c>
      <c r="J407">
        <v>1.6489384946795</v>
      </c>
      <c r="K407">
        <v>839.86385997764603</v>
      </c>
      <c r="L407">
        <v>783.15814465941901</v>
      </c>
      <c r="M407">
        <v>63.673105172010501</v>
      </c>
      <c r="N407">
        <v>3.3657014034627402</v>
      </c>
      <c r="O407">
        <v>2.8424837948647501</v>
      </c>
      <c r="P407">
        <v>29.740572345546902</v>
      </c>
      <c r="Q407">
        <v>-2.790653939747E-3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170</v>
      </c>
      <c r="E408">
        <v>15475.560351485001</v>
      </c>
      <c r="F408">
        <v>1001.15</v>
      </c>
      <c r="G408">
        <v>-13.3883370055761</v>
      </c>
      <c r="H408">
        <v>-9.0037848391083894</v>
      </c>
      <c r="I408">
        <v>-12.699790939280099</v>
      </c>
      <c r="J408">
        <v>-1.48230387693376</v>
      </c>
      <c r="K408">
        <v>991.12608891147397</v>
      </c>
      <c r="L408">
        <v>969.236716126533</v>
      </c>
      <c r="M408">
        <v>51.420563901624298</v>
      </c>
      <c r="N408">
        <v>0.56651592890464697</v>
      </c>
      <c r="O408">
        <v>17.3650302152524</v>
      </c>
      <c r="P408">
        <v>21.160595425390301</v>
      </c>
      <c r="Q408">
        <v>-3.1812399042510001E-2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330</v>
      </c>
      <c r="E409">
        <v>15470.569627499999</v>
      </c>
      <c r="F409">
        <v>663</v>
      </c>
      <c r="G409">
        <v>57.664361339183102</v>
      </c>
      <c r="H409">
        <v>-17.886143041200299</v>
      </c>
      <c r="I409">
        <v>12.9217084549954</v>
      </c>
      <c r="J409">
        <v>-7.6592227864964801</v>
      </c>
      <c r="K409">
        <v>695.79194896591196</v>
      </c>
      <c r="L409">
        <v>569.73534849310897</v>
      </c>
      <c r="M409">
        <v>38.143249856330698</v>
      </c>
      <c r="N409">
        <v>0.73193469746862305</v>
      </c>
      <c r="O409">
        <v>24.886877828054299</v>
      </c>
      <c r="P409">
        <v>162.05533596837901</v>
      </c>
      <c r="Q409">
        <v>6.8945590312324001E-2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628</v>
      </c>
      <c r="E410">
        <v>15446.271941999999</v>
      </c>
      <c r="F410">
        <v>534.15</v>
      </c>
      <c r="G410">
        <v>19.3055856640479</v>
      </c>
      <c r="H410">
        <v>5.5564518521864903</v>
      </c>
      <c r="I410">
        <v>22.610919645985899</v>
      </c>
      <c r="J410">
        <v>-0.36105399511380898</v>
      </c>
      <c r="K410">
        <v>488.13626252578598</v>
      </c>
      <c r="L410">
        <v>435.65986114898601</v>
      </c>
      <c r="M410">
        <v>56.291231646201297</v>
      </c>
      <c r="N410">
        <v>2.0081313448126799</v>
      </c>
      <c r="O410">
        <v>9.5197978096040501</v>
      </c>
      <c r="P410">
        <v>59.733851674641102</v>
      </c>
      <c r="Q410">
        <v>1.1839209616585E-2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549</v>
      </c>
      <c r="E411">
        <v>15425.66594072</v>
      </c>
      <c r="F411">
        <v>1451.8</v>
      </c>
      <c r="G411">
        <v>-13.3425222968327</v>
      </c>
      <c r="H411">
        <v>-3.0757860201739402</v>
      </c>
      <c r="I411">
        <v>-13.139541716070299</v>
      </c>
      <c r="J411">
        <v>-1.6372116400490999</v>
      </c>
      <c r="K411">
        <v>1418.94509622034</v>
      </c>
      <c r="L411">
        <v>1401.4430615768299</v>
      </c>
      <c r="M411">
        <v>41.542788068962203</v>
      </c>
      <c r="N411">
        <v>0.86444182399858105</v>
      </c>
      <c r="O411">
        <v>11.7233778757404</v>
      </c>
      <c r="P411">
        <v>16.798069187449698</v>
      </c>
      <c r="Q411">
        <v>-6.7499561888292994E-2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18</v>
      </c>
      <c r="E412">
        <v>15333.406858</v>
      </c>
      <c r="F412">
        <v>1029.7</v>
      </c>
      <c r="G412">
        <v>108.361510763704</v>
      </c>
      <c r="H412">
        <v>2.9806684082462098</v>
      </c>
      <c r="I412">
        <v>20.4758974424246</v>
      </c>
      <c r="J412">
        <v>-1.8804597146772599</v>
      </c>
      <c r="K412">
        <v>988.66632973792605</v>
      </c>
      <c r="L412">
        <v>824.74257480958602</v>
      </c>
      <c r="M412">
        <v>46.1275747455553</v>
      </c>
      <c r="N412">
        <v>2.6487182718767102</v>
      </c>
      <c r="O412">
        <v>23.8224725648247</v>
      </c>
      <c r="P412">
        <v>195.975855130784</v>
      </c>
      <c r="Q412">
        <v>0.19141219890953101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941</v>
      </c>
      <c r="E413">
        <v>15277.72565735</v>
      </c>
      <c r="F413">
        <v>687.65</v>
      </c>
      <c r="G413">
        <v>-20.5281400950632</v>
      </c>
      <c r="H413">
        <v>-7.0206830141953196</v>
      </c>
      <c r="I413">
        <v>-25.513303786014401</v>
      </c>
      <c r="J413">
        <v>-2.7596318176021502</v>
      </c>
      <c r="K413">
        <v>696.85444399412199</v>
      </c>
      <c r="L413">
        <v>679.59137659856299</v>
      </c>
      <c r="M413">
        <v>30.8028386670738</v>
      </c>
      <c r="N413">
        <v>0.64951347784411295</v>
      </c>
      <c r="O413">
        <v>23.536682905547799</v>
      </c>
      <c r="P413">
        <v>15.765993265993201</v>
      </c>
      <c r="Q413">
        <v>3.0576976603696002E-2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944</v>
      </c>
      <c r="E414">
        <v>15253.807248450001</v>
      </c>
      <c r="F414">
        <v>171.54</v>
      </c>
      <c r="G414">
        <v>14.8261491366071</v>
      </c>
      <c r="H414">
        <v>-10.7051650815482</v>
      </c>
      <c r="I414">
        <v>12.099296211778899</v>
      </c>
      <c r="J414">
        <v>-4.2299335753271103</v>
      </c>
      <c r="K414">
        <v>170.255752871883</v>
      </c>
      <c r="L414">
        <v>154.52855897832799</v>
      </c>
      <c r="M414">
        <v>35.101409884633497</v>
      </c>
      <c r="N414">
        <v>0.77093687757748597</v>
      </c>
      <c r="O414">
        <v>11.460883758890001</v>
      </c>
      <c r="P414">
        <v>44.151260504201602</v>
      </c>
      <c r="Q414">
        <v>-6.3869545439200004E-3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46</v>
      </c>
      <c r="E415">
        <v>15102.07856251</v>
      </c>
      <c r="F415">
        <v>268.7</v>
      </c>
      <c r="G415">
        <v>65.832223611742506</v>
      </c>
      <c r="H415">
        <v>-1.6075514458984601</v>
      </c>
      <c r="I415">
        <v>7.33722673634123</v>
      </c>
      <c r="J415">
        <v>-9.6093128980160891</v>
      </c>
      <c r="K415">
        <v>255.973844556617</v>
      </c>
      <c r="L415">
        <v>211.66021097729899</v>
      </c>
      <c r="M415">
        <v>49.007682144470998</v>
      </c>
      <c r="N415">
        <v>1.4617771155165</v>
      </c>
      <c r="O415">
        <v>13.1001116486788</v>
      </c>
      <c r="P415">
        <v>130.74280807213299</v>
      </c>
      <c r="Q415">
        <v>0.123665334001635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177</v>
      </c>
      <c r="E416">
        <v>15012.5044691</v>
      </c>
      <c r="F416">
        <v>463</v>
      </c>
      <c r="G416">
        <v>13.219074571297201</v>
      </c>
      <c r="H416">
        <v>-1.21321910948283</v>
      </c>
      <c r="I416">
        <v>-18.349593702523599</v>
      </c>
      <c r="J416">
        <v>-2.5322291070377498</v>
      </c>
      <c r="K416">
        <v>446.47569485880302</v>
      </c>
      <c r="M416">
        <v>46.922088092505803</v>
      </c>
      <c r="N416">
        <v>0.54953004885047196</v>
      </c>
      <c r="O416">
        <v>10.3671706263498</v>
      </c>
      <c r="P416">
        <v>80.647678501755706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382</v>
      </c>
      <c r="E417">
        <v>14845.0144487</v>
      </c>
      <c r="F417">
        <v>318.7</v>
      </c>
      <c r="G417">
        <v>200.41285813676299</v>
      </c>
      <c r="H417">
        <v>13.3606593026177</v>
      </c>
      <c r="I417">
        <v>58.096278654507699</v>
      </c>
      <c r="J417">
        <v>-11.789194940825</v>
      </c>
      <c r="K417">
        <v>267.27078837683501</v>
      </c>
      <c r="L417">
        <v>212.09834324071201</v>
      </c>
      <c r="M417">
        <v>62.473398147835603</v>
      </c>
      <c r="N417">
        <v>2.5389028352169198</v>
      </c>
      <c r="O417">
        <v>20.5522434891747</v>
      </c>
      <c r="P417">
        <v>229.235537190082</v>
      </c>
      <c r="Q417">
        <v>0.115843921217976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222</v>
      </c>
      <c r="E418">
        <v>14806.294899</v>
      </c>
      <c r="F418">
        <v>2122.1</v>
      </c>
      <c r="G418">
        <v>64.947597899863794</v>
      </c>
      <c r="H418">
        <v>20.554593048083898</v>
      </c>
      <c r="I418">
        <v>24.414658487454499</v>
      </c>
      <c r="J418">
        <v>-6.7955499962312498</v>
      </c>
      <c r="K418">
        <v>1890.07863696037</v>
      </c>
      <c r="L418">
        <v>1592.20031522621</v>
      </c>
      <c r="M418">
        <v>46.420376514111098</v>
      </c>
      <c r="N418">
        <v>2.0105486240850099</v>
      </c>
      <c r="O418">
        <v>13.4725036520428</v>
      </c>
      <c r="P418">
        <v>118.761919488686</v>
      </c>
      <c r="Q418">
        <v>3.7936526904651997E-2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24</v>
      </c>
      <c r="E419">
        <v>14702.604943389901</v>
      </c>
      <c r="F419">
        <v>242.45</v>
      </c>
      <c r="G419">
        <v>-14.9171816790201</v>
      </c>
      <c r="H419">
        <v>-11.5442850199122</v>
      </c>
      <c r="I419">
        <v>-17.919431944159701</v>
      </c>
      <c r="J419">
        <v>-2.2589687822445002</v>
      </c>
      <c r="K419">
        <v>252.57414455358099</v>
      </c>
      <c r="L419">
        <v>244.966962560479</v>
      </c>
      <c r="M419">
        <v>34.698945157805802</v>
      </c>
      <c r="N419">
        <v>0.88322829042597195</v>
      </c>
      <c r="O419">
        <v>24.0255722829449</v>
      </c>
      <c r="P419">
        <v>15.9770389858885</v>
      </c>
      <c r="Q419">
        <v>1.3587864996943999E-2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</v>
      </c>
      <c r="E420">
        <v>14673.615347970001</v>
      </c>
      <c r="F420">
        <v>6371.35</v>
      </c>
      <c r="G420">
        <v>23.260247214109899</v>
      </c>
      <c r="H420">
        <v>-13.0570405801988</v>
      </c>
      <c r="I420">
        <v>8.7408565920684698</v>
      </c>
      <c r="J420">
        <v>-1.146817246026</v>
      </c>
      <c r="K420">
        <v>6168.9368604019</v>
      </c>
      <c r="L420">
        <v>5422.0470337987799</v>
      </c>
      <c r="M420">
        <v>39.784889645869903</v>
      </c>
      <c r="N420">
        <v>0.30507057873536297</v>
      </c>
      <c r="O420">
        <v>18.335988448287999</v>
      </c>
      <c r="P420">
        <v>48.580111847686801</v>
      </c>
      <c r="Q420">
        <v>-1.3118798811278001E-2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132</v>
      </c>
      <c r="E421">
        <v>14614.76593494</v>
      </c>
      <c r="F421">
        <v>1075.05</v>
      </c>
      <c r="G421">
        <v>75.620270488866794</v>
      </c>
      <c r="H421">
        <v>-8.3728716467635103</v>
      </c>
      <c r="I421">
        <v>36.6344889125862</v>
      </c>
      <c r="J421">
        <v>-4.6812800158634502</v>
      </c>
      <c r="K421">
        <v>1035.4314505201901</v>
      </c>
      <c r="L421">
        <v>827.17571185269799</v>
      </c>
      <c r="M421">
        <v>37.387883321127802</v>
      </c>
      <c r="N421">
        <v>1.2558211735506</v>
      </c>
      <c r="O421">
        <v>13.8505185805311</v>
      </c>
      <c r="P421">
        <v>102.591161782719</v>
      </c>
      <c r="Q421">
        <v>8.4427896010539003E-2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365</v>
      </c>
      <c r="E422">
        <v>14439.42148807</v>
      </c>
      <c r="F422">
        <v>4279.7</v>
      </c>
      <c r="G422">
        <v>66.3466612746886</v>
      </c>
      <c r="H422">
        <v>0.80745941632579998</v>
      </c>
      <c r="I422">
        <v>3.2092753331195398</v>
      </c>
      <c r="J422">
        <v>-9.0680033723115407</v>
      </c>
      <c r="K422">
        <v>4155.1412456765102</v>
      </c>
      <c r="L422">
        <v>3628.4497535876399</v>
      </c>
      <c r="M422">
        <v>39.766210993227297</v>
      </c>
      <c r="N422">
        <v>0.952665821008297</v>
      </c>
      <c r="O422">
        <v>14.213613103722199</v>
      </c>
      <c r="P422">
        <v>95.157208326683204</v>
      </c>
      <c r="Q422">
        <v>1.0338495960125999E-2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238</v>
      </c>
      <c r="E423">
        <v>14394.909251375</v>
      </c>
      <c r="F423">
        <v>1753.75</v>
      </c>
      <c r="G423">
        <v>23.369004002035101</v>
      </c>
      <c r="H423">
        <v>-4.5397992008884804</v>
      </c>
      <c r="I423">
        <v>-4.61065024791022</v>
      </c>
      <c r="J423">
        <v>-2.2058140582666801</v>
      </c>
      <c r="K423">
        <v>1783.6332472498</v>
      </c>
      <c r="L423">
        <v>1597.9992721578401</v>
      </c>
      <c r="M423">
        <v>34.0191218516158</v>
      </c>
      <c r="N423">
        <v>1.2048664443861601</v>
      </c>
      <c r="O423">
        <v>26.697077690662798</v>
      </c>
      <c r="P423">
        <v>73.124383020730505</v>
      </c>
      <c r="Q423">
        <v>0.15730724263465301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132</v>
      </c>
      <c r="E424">
        <v>14378.7966745799</v>
      </c>
      <c r="F424">
        <v>810.3</v>
      </c>
      <c r="G424">
        <v>534.383906284197</v>
      </c>
      <c r="H424">
        <v>-13.9866018469744</v>
      </c>
      <c r="I424">
        <v>-30.167031921151899</v>
      </c>
      <c r="J424">
        <v>-6.0739288032387</v>
      </c>
      <c r="K424">
        <v>903.75404173022605</v>
      </c>
      <c r="L424">
        <v>808.08528213659099</v>
      </c>
      <c r="M424">
        <v>17.6438788574211</v>
      </c>
      <c r="N424">
        <v>0.58001920460910605</v>
      </c>
      <c r="O424">
        <v>62.162162162162097</v>
      </c>
      <c r="P424">
        <v>574.96876301540999</v>
      </c>
      <c r="Q424">
        <v>0.19750760399478001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122</v>
      </c>
      <c r="E425">
        <v>14372.592365279999</v>
      </c>
      <c r="F425">
        <v>2258.6999999999998</v>
      </c>
      <c r="G425">
        <v>29.0656264139344</v>
      </c>
      <c r="H425">
        <v>13.273619768250301</v>
      </c>
      <c r="I425">
        <v>29.139837328811002</v>
      </c>
      <c r="J425">
        <v>1.2910913452966599</v>
      </c>
      <c r="K425">
        <v>1920.3077757518599</v>
      </c>
      <c r="L425">
        <v>1705.17206416576</v>
      </c>
      <c r="M425">
        <v>81.473828861663193</v>
      </c>
      <c r="N425">
        <v>1.6071951131850899</v>
      </c>
      <c r="O425">
        <v>1.3857528666932399</v>
      </c>
      <c r="P425">
        <v>58.4997017648503</v>
      </c>
      <c r="Q425">
        <v>-6.7651348871211006E-2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286</v>
      </c>
      <c r="E426">
        <v>14290.047297435</v>
      </c>
      <c r="F426">
        <v>1021.65</v>
      </c>
      <c r="G426">
        <v>128.80172491712199</v>
      </c>
      <c r="H426">
        <v>-5.7274832048138897</v>
      </c>
      <c r="I426">
        <v>11.777209313372801</v>
      </c>
      <c r="J426">
        <v>-2.5947511016098899</v>
      </c>
      <c r="K426">
        <v>950.75019361693899</v>
      </c>
      <c r="L426">
        <v>783.17497194286705</v>
      </c>
      <c r="M426">
        <v>58.329140844547297</v>
      </c>
      <c r="N426">
        <v>1.24362436858598</v>
      </c>
      <c r="O426">
        <v>6.8859198355601201</v>
      </c>
      <c r="P426">
        <v>159.088315475813</v>
      </c>
      <c r="Q426">
        <v>0.117077633524174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481</v>
      </c>
      <c r="E427">
        <v>14173.9211655</v>
      </c>
      <c r="F427">
        <v>1791</v>
      </c>
      <c r="G427">
        <v>-12.4357222027056</v>
      </c>
      <c r="H427">
        <v>-13.1548057539684</v>
      </c>
      <c r="I427">
        <v>5.6120215351144997</v>
      </c>
      <c r="J427">
        <v>-2.7301679757934298</v>
      </c>
      <c r="K427">
        <v>1739.71948296911</v>
      </c>
      <c r="L427">
        <v>1621.4265502339599</v>
      </c>
      <c r="M427">
        <v>49.688852231298</v>
      </c>
      <c r="N427">
        <v>0.53484110036427501</v>
      </c>
      <c r="O427">
        <v>10.4941373534338</v>
      </c>
      <c r="P427">
        <v>37.0313695485845</v>
      </c>
      <c r="Q427">
        <v>-9.6512386040012998E-2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163</v>
      </c>
      <c r="E428">
        <v>14157.3915837</v>
      </c>
      <c r="F428">
        <v>630.9</v>
      </c>
      <c r="G428">
        <v>47.602988201646497</v>
      </c>
      <c r="H428">
        <v>-7.0949546216617803</v>
      </c>
      <c r="I428">
        <v>11.2456151160454</v>
      </c>
      <c r="J428">
        <v>-1.42862134029123</v>
      </c>
      <c r="K428">
        <v>614.93502184066097</v>
      </c>
      <c r="L428">
        <v>513.42668845544802</v>
      </c>
      <c r="M428">
        <v>37.730911064163301</v>
      </c>
      <c r="N428">
        <v>1.4979948912202901</v>
      </c>
      <c r="O428">
        <v>13.6075447773022</v>
      </c>
      <c r="P428">
        <v>82.301524236075906</v>
      </c>
      <c r="Q428">
        <v>0.21394423083989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-</v>
      </c>
      <c r="D429" t="s">
        <v>888</v>
      </c>
      <c r="E429">
        <v>14083.342690199999</v>
      </c>
      <c r="F429">
        <v>342.3</v>
      </c>
      <c r="G429">
        <v>34.343328831490297</v>
      </c>
      <c r="H429">
        <v>-8.2412527713090196</v>
      </c>
      <c r="I429">
        <v>-22.929575135215401</v>
      </c>
      <c r="J429">
        <v>-8.4150445924334303</v>
      </c>
      <c r="K429">
        <v>350.19008977651299</v>
      </c>
      <c r="L429">
        <v>320.52251967913401</v>
      </c>
      <c r="M429">
        <v>29.117705487204301</v>
      </c>
      <c r="N429">
        <v>1.07844705432135</v>
      </c>
      <c r="O429">
        <v>25.6061933976044</v>
      </c>
      <c r="P429">
        <v>61.462264150943398</v>
      </c>
      <c r="Q429">
        <v>0.19144703151782499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-</v>
      </c>
      <c r="D430" t="s">
        <v>286</v>
      </c>
      <c r="E430">
        <v>14034.59974539</v>
      </c>
      <c r="F430">
        <v>1022.7</v>
      </c>
      <c r="G430">
        <v>38.0499838690207</v>
      </c>
      <c r="H430">
        <v>-1.8256843683525901</v>
      </c>
      <c r="I430">
        <v>0.92623293207300705</v>
      </c>
      <c r="J430">
        <v>-1.4510473384525</v>
      </c>
      <c r="K430">
        <v>1032.3981404465601</v>
      </c>
      <c r="L430">
        <v>917.02856191861599</v>
      </c>
      <c r="M430">
        <v>28.508570032772699</v>
      </c>
      <c r="N430">
        <v>0.71972531292336805</v>
      </c>
      <c r="O430">
        <v>17.238681920406702</v>
      </c>
      <c r="P430">
        <v>78.793706293706293</v>
      </c>
      <c r="Q430">
        <v>1.7690727522858E-2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-</v>
      </c>
      <c r="D431" t="s">
        <v>979</v>
      </c>
      <c r="E431">
        <v>14029.969778639999</v>
      </c>
      <c r="F431">
        <v>1429.65</v>
      </c>
      <c r="G431">
        <v>-28.4649367511654</v>
      </c>
      <c r="H431">
        <v>-6.3601130646597301</v>
      </c>
      <c r="I431">
        <v>-16.550172323715302</v>
      </c>
      <c r="J431">
        <v>-4.5195978905453202</v>
      </c>
      <c r="K431">
        <v>1409.9914903608101</v>
      </c>
      <c r="L431">
        <v>1460.8187241236801</v>
      </c>
      <c r="M431">
        <v>46.104140911541002</v>
      </c>
      <c r="N431">
        <v>0.88444547536228202</v>
      </c>
      <c r="O431">
        <v>31.1824572447801</v>
      </c>
      <c r="P431">
        <v>18.721973094170401</v>
      </c>
      <c r="Q431">
        <v>-4.8808978510099001E-2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982</v>
      </c>
      <c r="E432">
        <v>13988.3861708</v>
      </c>
      <c r="F432">
        <v>788</v>
      </c>
      <c r="G432">
        <v>39.798712184471</v>
      </c>
      <c r="H432">
        <v>-4.8066445301381</v>
      </c>
      <c r="I432">
        <v>22.280131382472401</v>
      </c>
      <c r="J432">
        <v>-2.2412422925809499</v>
      </c>
      <c r="K432">
        <v>727.54853461984101</v>
      </c>
      <c r="L432">
        <v>626.76315633513195</v>
      </c>
      <c r="M432">
        <v>57.598177200694799</v>
      </c>
      <c r="N432">
        <v>0.91444630079268097</v>
      </c>
      <c r="O432">
        <v>5.7106598984771599</v>
      </c>
      <c r="P432">
        <v>74.066710846034894</v>
      </c>
      <c r="Q432">
        <v>4.3559158461334999E-2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62</v>
      </c>
      <c r="E433">
        <v>13810.93293696</v>
      </c>
      <c r="F433">
        <v>1014.95</v>
      </c>
      <c r="G433">
        <v>10.497714912756701</v>
      </c>
      <c r="H433">
        <v>-7.8547249316024201</v>
      </c>
      <c r="I433">
        <v>1.7181438582695101</v>
      </c>
      <c r="J433">
        <v>-0.43457311909243701</v>
      </c>
      <c r="K433">
        <v>985.41140169943401</v>
      </c>
      <c r="L433">
        <v>899.23187640750302</v>
      </c>
      <c r="M433">
        <v>44.698496024582802</v>
      </c>
      <c r="N433">
        <v>1.67982818845988</v>
      </c>
      <c r="O433">
        <v>7.3944529287157001</v>
      </c>
      <c r="P433">
        <v>36.234899328859001</v>
      </c>
      <c r="Q433">
        <v>-3.0326301294145E-2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21</v>
      </c>
      <c r="E434">
        <v>13753.782010020001</v>
      </c>
      <c r="F434">
        <v>2440.0500000000002</v>
      </c>
      <c r="G434">
        <v>143.89065845460999</v>
      </c>
      <c r="H434">
        <v>-10.033249219645</v>
      </c>
      <c r="I434">
        <v>65.679705475247502</v>
      </c>
      <c r="J434">
        <v>-3.7444778231275602</v>
      </c>
      <c r="K434">
        <v>2365.4026335123099</v>
      </c>
      <c r="L434">
        <v>1657.89097972779</v>
      </c>
      <c r="M434">
        <v>40.818732926931297</v>
      </c>
      <c r="N434">
        <v>0.87127567000379502</v>
      </c>
      <c r="O434">
        <v>13.602180283190901</v>
      </c>
      <c r="P434">
        <v>230.36149471973999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633</v>
      </c>
      <c r="E435">
        <v>13593.1938369</v>
      </c>
      <c r="F435">
        <v>569</v>
      </c>
      <c r="G435">
        <v>-24.4617012379905</v>
      </c>
      <c r="H435">
        <v>-2.5324397004424402</v>
      </c>
      <c r="I435">
        <v>-13.949891261716401</v>
      </c>
      <c r="J435">
        <v>-2.18926579685444</v>
      </c>
      <c r="M435">
        <v>49.144179796868599</v>
      </c>
      <c r="O435">
        <v>15.992970123022801</v>
      </c>
      <c r="P435">
        <v>21.0380770048925</v>
      </c>
    </row>
    <row r="436" spans="1:17" hidden="1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991</v>
      </c>
      <c r="E436">
        <v>13570.879714319901</v>
      </c>
      <c r="F436">
        <v>2236.1999999999998</v>
      </c>
      <c r="G436">
        <v>44.507281715787499</v>
      </c>
      <c r="H436">
        <v>5.9280559924021796</v>
      </c>
      <c r="I436">
        <v>44.625141402440597</v>
      </c>
      <c r="J436">
        <v>-5.0817636006697002</v>
      </c>
      <c r="K436">
        <v>2034.45692185644</v>
      </c>
      <c r="M436">
        <v>51.3066293096715</v>
      </c>
      <c r="N436">
        <v>0.76430809706640401</v>
      </c>
      <c r="O436">
        <v>5.7597710401574096</v>
      </c>
      <c r="P436">
        <v>82.457571801566502</v>
      </c>
    </row>
    <row r="437" spans="1:17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472</v>
      </c>
      <c r="E437">
        <v>13219.110739530001</v>
      </c>
      <c r="F437">
        <v>1986.3</v>
      </c>
      <c r="G437">
        <v>60.282357053200698</v>
      </c>
      <c r="H437">
        <v>32.693104896333899</v>
      </c>
      <c r="I437">
        <v>72.132442608739794</v>
      </c>
      <c r="J437">
        <v>-3.5120392107042102</v>
      </c>
      <c r="K437">
        <v>1679.57927678397</v>
      </c>
      <c r="L437">
        <v>1299.9077388441799</v>
      </c>
      <c r="M437">
        <v>48.870747072006303</v>
      </c>
      <c r="N437">
        <v>0.96300361314330996</v>
      </c>
      <c r="O437">
        <v>19.820772290187701</v>
      </c>
      <c r="P437">
        <v>121.09887451551199</v>
      </c>
      <c r="Q437">
        <v>0.21190064196596101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72</v>
      </c>
      <c r="E438">
        <v>13161</v>
      </c>
      <c r="F438">
        <v>87.74</v>
      </c>
      <c r="G438">
        <v>136.22718969532099</v>
      </c>
      <c r="H438">
        <v>2.39008678250475</v>
      </c>
      <c r="I438">
        <v>13.634548202655999</v>
      </c>
      <c r="J438">
        <v>-3.4632171975663999</v>
      </c>
      <c r="K438">
        <v>80.427071233543302</v>
      </c>
      <c r="L438">
        <v>69.420598790346105</v>
      </c>
      <c r="M438">
        <v>53.631567165707999</v>
      </c>
      <c r="N438">
        <v>2.2280317170224002</v>
      </c>
      <c r="O438">
        <v>16.138591292454901</v>
      </c>
      <c r="P438">
        <v>165.476550680786</v>
      </c>
      <c r="Q438">
        <v>4.4816414860410998E-2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268</v>
      </c>
      <c r="E439">
        <v>13145.546560000001</v>
      </c>
      <c r="F439">
        <v>4164.2</v>
      </c>
      <c r="G439">
        <v>21.594790819794401</v>
      </c>
      <c r="H439">
        <v>-18.2942187006343</v>
      </c>
      <c r="I439">
        <v>23.7744504533702</v>
      </c>
      <c r="J439">
        <v>-6.1063063589616098</v>
      </c>
      <c r="K439">
        <v>4388.8782477423501</v>
      </c>
      <c r="L439">
        <v>3760.45126534569</v>
      </c>
      <c r="M439">
        <v>22.127590677353101</v>
      </c>
      <c r="N439">
        <v>0.89550132999771603</v>
      </c>
      <c r="O439">
        <v>20.071082080591701</v>
      </c>
      <c r="P439">
        <v>50.876811594202898</v>
      </c>
      <c r="Q439">
        <v>0.169742888349148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46</v>
      </c>
      <c r="E440">
        <v>13051.430019375</v>
      </c>
      <c r="F440">
        <v>508.75</v>
      </c>
      <c r="G440">
        <v>21.7074259442258</v>
      </c>
      <c r="H440">
        <v>3.6365759454036799</v>
      </c>
      <c r="I440">
        <v>18.285950031225401</v>
      </c>
      <c r="J440">
        <v>-3.0754684830571302</v>
      </c>
      <c r="K440">
        <v>489.74372031447501</v>
      </c>
      <c r="L440">
        <v>428.35154311306002</v>
      </c>
      <c r="M440">
        <v>48.421166004767002</v>
      </c>
      <c r="N440">
        <v>0.86799311906274601</v>
      </c>
      <c r="O440">
        <v>12.982800982800899</v>
      </c>
      <c r="P440">
        <v>64.059980651402697</v>
      </c>
      <c r="Q440">
        <v>3.0194302024085001E-2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527</v>
      </c>
      <c r="E441">
        <v>13024.75906203</v>
      </c>
      <c r="F441">
        <v>838.05</v>
      </c>
      <c r="G441">
        <v>-29.460720558198599</v>
      </c>
      <c r="H441">
        <v>-5.5730573437500597E-2</v>
      </c>
      <c r="I441">
        <v>-12.3666303517539</v>
      </c>
      <c r="J441">
        <v>-5.9809276475533302E-2</v>
      </c>
      <c r="K441">
        <v>835.89511717068399</v>
      </c>
      <c r="L441">
        <v>826.91616290329102</v>
      </c>
      <c r="M441">
        <v>42.820760666772699</v>
      </c>
      <c r="N441">
        <v>0.67080489903593798</v>
      </c>
      <c r="O441">
        <v>22.301771970646101</v>
      </c>
      <c r="P441">
        <v>18.2100289160025</v>
      </c>
      <c r="Q441">
        <v>1.2270186554669001E-2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286</v>
      </c>
      <c r="E442">
        <v>13011.0083529</v>
      </c>
      <c r="F442">
        <v>967.65</v>
      </c>
      <c r="G442">
        <v>-48.207980127227003</v>
      </c>
      <c r="H442">
        <v>-1.1809083043587401</v>
      </c>
      <c r="I442">
        <v>-28.2299225938091</v>
      </c>
      <c r="J442">
        <v>-0.99228157484352397</v>
      </c>
      <c r="K442">
        <v>943.187675177953</v>
      </c>
      <c r="L442">
        <v>948.32381964456204</v>
      </c>
      <c r="M442">
        <v>51.354555093494298</v>
      </c>
      <c r="N442">
        <v>2.63346389276029</v>
      </c>
      <c r="O442">
        <v>36.2011057717149</v>
      </c>
      <c r="P442">
        <v>23.732497922127699</v>
      </c>
      <c r="Q442">
        <v>-6.5465790152279997E-3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46</v>
      </c>
      <c r="E443">
        <v>12990.07092896</v>
      </c>
      <c r="F443">
        <v>706.7</v>
      </c>
      <c r="G443">
        <v>42.821260164666199</v>
      </c>
      <c r="H443">
        <v>-3.5734249318826299</v>
      </c>
      <c r="I443">
        <v>24.6668418374745</v>
      </c>
      <c r="J443">
        <v>-5.8230125936913799</v>
      </c>
      <c r="K443">
        <v>650.22727769293203</v>
      </c>
      <c r="L443">
        <v>558.51973112094902</v>
      </c>
      <c r="M443">
        <v>47.065688653166497</v>
      </c>
      <c r="N443">
        <v>0.69315553123112605</v>
      </c>
      <c r="O443">
        <v>7.25201641432007</v>
      </c>
      <c r="P443">
        <v>77.562814070351706</v>
      </c>
      <c r="Q443">
        <v>5.1227206436484998E-2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352</v>
      </c>
      <c r="E444">
        <v>12966.325414299999</v>
      </c>
      <c r="F444">
        <v>235.03</v>
      </c>
      <c r="G444">
        <v>83.586528615454597</v>
      </c>
      <c r="H444">
        <v>1.4823777202877</v>
      </c>
      <c r="I444">
        <v>24.554580312761502</v>
      </c>
      <c r="J444">
        <v>-6.9590586646457497</v>
      </c>
      <c r="K444">
        <v>189.217392879301</v>
      </c>
      <c r="L444">
        <v>156.427657968294</v>
      </c>
      <c r="M444">
        <v>64.907419728803205</v>
      </c>
      <c r="N444">
        <v>1.9235086075412899</v>
      </c>
      <c r="O444">
        <v>4.1994638982257602</v>
      </c>
      <c r="P444">
        <v>123.306413301662</v>
      </c>
      <c r="Q444">
        <v>8.5296078727836996E-2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600</v>
      </c>
      <c r="E445">
        <v>12915.14412132</v>
      </c>
      <c r="F445">
        <v>134.46</v>
      </c>
      <c r="G445">
        <v>-63.493042206966301</v>
      </c>
      <c r="H445">
        <v>-15.0606271271796</v>
      </c>
      <c r="I445">
        <v>-27.3971411252625</v>
      </c>
      <c r="J445">
        <v>-11.9193403683994</v>
      </c>
      <c r="K445">
        <v>150.67079335006301</v>
      </c>
      <c r="L445">
        <v>180.73971474223899</v>
      </c>
      <c r="M445">
        <v>26.731950553325699</v>
      </c>
      <c r="N445">
        <v>1.12980008876048</v>
      </c>
      <c r="O445">
        <v>122.89156626506001</v>
      </c>
      <c r="P445">
        <v>7.13944223107569</v>
      </c>
      <c r="Q445">
        <v>-4.5590183277616998E-2</v>
      </c>
    </row>
    <row r="446" spans="1:17" hidden="1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1012</v>
      </c>
      <c r="E446">
        <v>12906.893384999599</v>
      </c>
      <c r="F446">
        <v>100</v>
      </c>
      <c r="G446">
        <v>-24.1288933907318</v>
      </c>
      <c r="I446">
        <v>-13.617083414457699</v>
      </c>
      <c r="M446">
        <v>50</v>
      </c>
      <c r="N446">
        <v>1.8823529411764699</v>
      </c>
      <c r="O446">
        <v>0</v>
      </c>
      <c r="P446">
        <v>0</v>
      </c>
    </row>
    <row r="447" spans="1:17" hidden="1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549</v>
      </c>
      <c r="E447">
        <v>12817.09367373</v>
      </c>
      <c r="F447">
        <v>2814.45</v>
      </c>
      <c r="G447">
        <v>-18.2866911418506</v>
      </c>
      <c r="H447">
        <v>-7.1394692750790396</v>
      </c>
      <c r="I447">
        <v>-6.40810886013809</v>
      </c>
      <c r="J447">
        <v>-2.3716361281973701</v>
      </c>
      <c r="K447">
        <v>2770.4386000516001</v>
      </c>
      <c r="L447">
        <v>2612.8250912908502</v>
      </c>
      <c r="M447">
        <v>38.704692745642703</v>
      </c>
      <c r="N447">
        <v>1.14096523459902</v>
      </c>
      <c r="O447">
        <v>8.6535557568974504</v>
      </c>
      <c r="P447">
        <v>24.148654609616202</v>
      </c>
      <c r="Q447">
        <v>-3.6206382248925001E-2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628</v>
      </c>
      <c r="E448">
        <v>12745.772109367001</v>
      </c>
      <c r="F448">
        <v>25.67</v>
      </c>
      <c r="G448">
        <v>48.152985803899</v>
      </c>
      <c r="H448">
        <v>-15.02686511159</v>
      </c>
      <c r="I448">
        <v>-28.334691387879602</v>
      </c>
      <c r="J448">
        <v>-6.9383059891935996</v>
      </c>
      <c r="K448">
        <v>27.243159135752499</v>
      </c>
      <c r="L448">
        <v>25.405996579690999</v>
      </c>
      <c r="M448">
        <v>29.433050931509602</v>
      </c>
      <c r="N448">
        <v>0.98838063860842396</v>
      </c>
      <c r="O448">
        <v>52.123100895987498</v>
      </c>
      <c r="P448">
        <v>76.4261168384879</v>
      </c>
      <c r="Q448">
        <v>-6.6144000894970004E-3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268</v>
      </c>
      <c r="E449">
        <v>12582.269419605</v>
      </c>
      <c r="F449">
        <v>5274.35</v>
      </c>
      <c r="G449">
        <v>-13.2300287986376</v>
      </c>
      <c r="H449">
        <v>0.81102261534599196</v>
      </c>
      <c r="I449">
        <v>-1.03156657791365</v>
      </c>
      <c r="J449">
        <v>-3.4057821113528099</v>
      </c>
      <c r="K449">
        <v>4959.6411674553301</v>
      </c>
      <c r="L449">
        <v>4580.91937599222</v>
      </c>
      <c r="M449">
        <v>48.778766926368398</v>
      </c>
      <c r="N449">
        <v>0.41708416599363601</v>
      </c>
      <c r="O449">
        <v>10.7245442566382</v>
      </c>
      <c r="P449">
        <v>39.457437104215899</v>
      </c>
      <c r="Q449">
        <v>0.10090366799188299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633</v>
      </c>
      <c r="E450">
        <v>12566.138740905</v>
      </c>
      <c r="F450">
        <v>733.35</v>
      </c>
      <c r="G450">
        <v>72.321682553548897</v>
      </c>
      <c r="H450">
        <v>-0.875061163120468</v>
      </c>
      <c r="I450">
        <v>20.144886489783001</v>
      </c>
      <c r="J450">
        <v>-2.5716589592475998</v>
      </c>
      <c r="K450">
        <v>724.06890304902595</v>
      </c>
      <c r="L450">
        <v>617.19318792170895</v>
      </c>
      <c r="M450">
        <v>43.230689770944501</v>
      </c>
      <c r="N450">
        <v>0.66847845972857201</v>
      </c>
      <c r="O450">
        <v>12.088361628144799</v>
      </c>
      <c r="P450">
        <v>99.198696183620797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109</v>
      </c>
      <c r="E451">
        <v>12549.87</v>
      </c>
      <c r="F451">
        <v>394.65</v>
      </c>
      <c r="G451">
        <v>88.792606474388194</v>
      </c>
      <c r="H451">
        <v>-4.6781730420310401</v>
      </c>
      <c r="I451">
        <v>-23.9544683968501</v>
      </c>
      <c r="J451">
        <v>-3.4259123894332402</v>
      </c>
      <c r="K451">
        <v>402.18572470777298</v>
      </c>
      <c r="L451">
        <v>372.895329581792</v>
      </c>
      <c r="M451">
        <v>34.800604966894397</v>
      </c>
      <c r="N451">
        <v>1.5729540404329201</v>
      </c>
      <c r="O451">
        <v>28.214873938933199</v>
      </c>
      <c r="P451">
        <v>136.31736526946099</v>
      </c>
      <c r="Q451">
        <v>0.14671666563824201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62</v>
      </c>
      <c r="E452">
        <v>12549.85211448</v>
      </c>
      <c r="F452">
        <v>517.79999999999995</v>
      </c>
      <c r="G452">
        <v>44.563075985387997</v>
      </c>
      <c r="H452">
        <v>-2.4679368527103298</v>
      </c>
      <c r="I452">
        <v>12.093040402002501</v>
      </c>
      <c r="J452">
        <v>-2.1854768826177602</v>
      </c>
      <c r="K452">
        <v>478.73787098008103</v>
      </c>
      <c r="L452">
        <v>422.66020555454099</v>
      </c>
      <c r="M452">
        <v>57.507412209938799</v>
      </c>
      <c r="N452">
        <v>0.60901808814221103</v>
      </c>
      <c r="O452">
        <v>2.4816531479335602</v>
      </c>
      <c r="P452">
        <v>79.979144942648503</v>
      </c>
      <c r="Q452">
        <v>-3.9057135968530001E-3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62</v>
      </c>
      <c r="E453">
        <v>12509.07932612</v>
      </c>
      <c r="F453">
        <v>815.45</v>
      </c>
      <c r="G453">
        <v>215.217756630075</v>
      </c>
      <c r="H453">
        <v>29.580751518752901</v>
      </c>
      <c r="I453">
        <v>79.229079527483805</v>
      </c>
      <c r="J453">
        <v>-9.0607215807956507</v>
      </c>
      <c r="K453">
        <v>696.04942435557098</v>
      </c>
      <c r="L453">
        <v>517.35461146958301</v>
      </c>
      <c r="M453">
        <v>51.004699224025799</v>
      </c>
      <c r="N453">
        <v>0.90922084219326205</v>
      </c>
      <c r="O453">
        <v>22.018517383039999</v>
      </c>
      <c r="P453">
        <v>282.39155920281303</v>
      </c>
      <c r="Q453">
        <v>3.6829457427191001E-2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235</v>
      </c>
      <c r="E454">
        <v>12480.72394867</v>
      </c>
      <c r="F454">
        <v>979.85</v>
      </c>
      <c r="G454">
        <v>-3.90189952570115</v>
      </c>
      <c r="H454">
        <v>-7.2211717499080796</v>
      </c>
      <c r="I454">
        <v>4.2666990686991104</v>
      </c>
      <c r="J454">
        <v>-6.4596262552003996</v>
      </c>
      <c r="K454">
        <v>991.17468714762197</v>
      </c>
      <c r="L454">
        <v>899.23034912997605</v>
      </c>
      <c r="M454">
        <v>35.021185628866299</v>
      </c>
      <c r="N454">
        <v>1.62688765324623</v>
      </c>
      <c r="O454">
        <v>13.486758177272</v>
      </c>
      <c r="P454">
        <v>34.005743982494501</v>
      </c>
      <c r="Q454">
        <v>-4.5223662157008002E-2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365</v>
      </c>
      <c r="E455">
        <v>12238.2318258</v>
      </c>
      <c r="F455">
        <v>882.9</v>
      </c>
      <c r="G455">
        <v>-11.5786989870094</v>
      </c>
      <c r="H455">
        <v>8.2861501662001302</v>
      </c>
      <c r="I455">
        <v>1.65153725268759</v>
      </c>
      <c r="J455">
        <v>1.3086484069421001</v>
      </c>
      <c r="K455">
        <v>795.84062907764405</v>
      </c>
      <c r="L455">
        <v>760.47868232316796</v>
      </c>
      <c r="M455">
        <v>69.602867205845001</v>
      </c>
      <c r="N455">
        <v>0.78873731994277896</v>
      </c>
      <c r="O455">
        <v>2.8089251330841698</v>
      </c>
      <c r="P455">
        <v>36.428957737773302</v>
      </c>
      <c r="Q455">
        <v>-6.0924310421437998E-2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80</v>
      </c>
      <c r="E456">
        <v>12229.02667872</v>
      </c>
      <c r="F456">
        <v>342.4</v>
      </c>
      <c r="G456">
        <v>-26.356192077196699</v>
      </c>
      <c r="H456">
        <v>-7.2869173565080603</v>
      </c>
      <c r="I456">
        <v>-10.406834733221899</v>
      </c>
      <c r="J456">
        <v>-6.1849922925809304</v>
      </c>
      <c r="K456">
        <v>344.68691165830398</v>
      </c>
      <c r="L456">
        <v>342.70156039816999</v>
      </c>
      <c r="M456">
        <v>38.872693716755499</v>
      </c>
      <c r="N456">
        <v>1.0328760687359499</v>
      </c>
      <c r="O456">
        <v>16.238317757009298</v>
      </c>
      <c r="P456">
        <v>17.542052866460601</v>
      </c>
      <c r="Q456">
        <v>-0.116198329771581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286</v>
      </c>
      <c r="E457">
        <v>12221.890995580001</v>
      </c>
      <c r="F457">
        <v>2260.3000000000002</v>
      </c>
      <c r="G457">
        <v>31.5337904011486</v>
      </c>
      <c r="H457">
        <v>-12.032637227772399</v>
      </c>
      <c r="I457">
        <v>-3.16188269121881</v>
      </c>
      <c r="J457">
        <v>-8.2362091578716399</v>
      </c>
      <c r="K457">
        <v>2199.54073486277</v>
      </c>
      <c r="L457">
        <v>1954.89718411075</v>
      </c>
      <c r="M457">
        <v>35.220871089990702</v>
      </c>
      <c r="N457">
        <v>0.92058025018951894</v>
      </c>
      <c r="O457">
        <v>21.5701455558996</v>
      </c>
      <c r="P457">
        <v>56.422145328719701</v>
      </c>
      <c r="Q457">
        <v>4.1596416548740002E-2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101</v>
      </c>
      <c r="E458">
        <v>12206.010170886901</v>
      </c>
      <c r="F458">
        <v>17.809999999999999</v>
      </c>
      <c r="G458">
        <v>172.704439942601</v>
      </c>
      <c r="H458">
        <v>-11.1505060615953</v>
      </c>
      <c r="I458">
        <v>-1.60450479810557</v>
      </c>
      <c r="J458">
        <v>-4.1116589592475998</v>
      </c>
      <c r="K458">
        <v>18.8247388462805</v>
      </c>
      <c r="L458">
        <v>16.275494094786399</v>
      </c>
      <c r="M458">
        <v>27.043625614800099</v>
      </c>
      <c r="N458">
        <v>0.67693728720667001</v>
      </c>
      <c r="O458">
        <v>34.755755193711401</v>
      </c>
      <c r="P458">
        <v>199.32773109243601</v>
      </c>
      <c r="Q458">
        <v>0.109475389224543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80</v>
      </c>
      <c r="E459">
        <v>12176.356584089999</v>
      </c>
      <c r="F459">
        <v>589.65</v>
      </c>
      <c r="G459">
        <v>-29.184847017653901</v>
      </c>
      <c r="H459">
        <v>-17.647787366568899</v>
      </c>
      <c r="I459">
        <v>-32.687904166585099</v>
      </c>
      <c r="J459">
        <v>1.54210760372047</v>
      </c>
      <c r="K459">
        <v>633.24335277990201</v>
      </c>
      <c r="L459">
        <v>657.15594657553004</v>
      </c>
      <c r="M459">
        <v>34.848887605078502</v>
      </c>
      <c r="N459">
        <v>1.14888883536973</v>
      </c>
      <c r="O459">
        <v>39.743915882303</v>
      </c>
      <c r="P459">
        <v>16.936043629152199</v>
      </c>
      <c r="Q459">
        <v>3.3067961482773002E-2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24</v>
      </c>
      <c r="E460">
        <v>12154.852026594001</v>
      </c>
      <c r="F460">
        <v>110.38</v>
      </c>
      <c r="G460">
        <v>31.5551686685065</v>
      </c>
      <c r="H460">
        <v>-12.692117081683101</v>
      </c>
      <c r="I460">
        <v>-27.247756340905301</v>
      </c>
      <c r="J460">
        <v>3.1973879956570901</v>
      </c>
      <c r="K460">
        <v>118.923997784242</v>
      </c>
      <c r="L460">
        <v>117.30035266154</v>
      </c>
      <c r="M460">
        <v>43.131042876305003</v>
      </c>
      <c r="N460">
        <v>1.06354182506526</v>
      </c>
      <c r="O460">
        <v>38.159086791085301</v>
      </c>
      <c r="P460">
        <v>67.242424242424207</v>
      </c>
      <c r="Q460">
        <v>0.10395365788894401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21</v>
      </c>
      <c r="E461">
        <v>12041.12404671</v>
      </c>
      <c r="F461">
        <v>805.15</v>
      </c>
      <c r="G461">
        <v>-37.693037244730697</v>
      </c>
      <c r="H461">
        <v>-15.1669729950479</v>
      </c>
      <c r="I461">
        <v>-19.590457232045001</v>
      </c>
      <c r="J461">
        <v>-2.0396957077996301</v>
      </c>
      <c r="K461">
        <v>830.18196537240306</v>
      </c>
      <c r="L461">
        <v>845.51683326698696</v>
      </c>
      <c r="M461">
        <v>31.453684861530999</v>
      </c>
      <c r="N461">
        <v>0.70578703811698895</v>
      </c>
      <c r="O461">
        <v>20.474445755449299</v>
      </c>
      <c r="P461">
        <v>8.6572199730094308</v>
      </c>
      <c r="Q461">
        <v>-0.15276722712433699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396</v>
      </c>
      <c r="E462">
        <v>12010.708418538999</v>
      </c>
      <c r="F462">
        <v>194.29</v>
      </c>
      <c r="G462">
        <v>225.628082306837</v>
      </c>
      <c r="H462">
        <v>8.5304255182126401</v>
      </c>
      <c r="I462">
        <v>21.729485725214801</v>
      </c>
      <c r="J462">
        <v>1.7494960395738099</v>
      </c>
      <c r="K462">
        <v>180.62432053807899</v>
      </c>
      <c r="L462">
        <v>149.073826435261</v>
      </c>
      <c r="M462">
        <v>54.543661501013403</v>
      </c>
      <c r="N462">
        <v>1.9249402826878099</v>
      </c>
      <c r="O462">
        <v>7.0564619898090397</v>
      </c>
      <c r="P462">
        <v>255.51692589204001</v>
      </c>
      <c r="Q462">
        <v>0.170357025361001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-</v>
      </c>
      <c r="D463" t="s">
        <v>127</v>
      </c>
      <c r="E463">
        <v>12004.122396500001</v>
      </c>
      <c r="F463">
        <v>1435.85</v>
      </c>
      <c r="G463">
        <v>109.932562310629</v>
      </c>
      <c r="H463">
        <v>15.998410406098399</v>
      </c>
      <c r="I463">
        <v>88.089736842618805</v>
      </c>
      <c r="J463">
        <v>2.4128579668704901</v>
      </c>
      <c r="K463">
        <v>1177.3599146353399</v>
      </c>
      <c r="L463">
        <v>919.70423279833301</v>
      </c>
      <c r="M463">
        <v>70.718107265000896</v>
      </c>
      <c r="N463">
        <v>0.948452542241214</v>
      </c>
      <c r="O463">
        <v>3.5170804749799802</v>
      </c>
      <c r="P463">
        <v>147.62438561696899</v>
      </c>
      <c r="Q463">
        <v>0.21266610631774699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-</v>
      </c>
      <c r="D464" t="s">
        <v>132</v>
      </c>
      <c r="E464">
        <v>11943.23351378</v>
      </c>
      <c r="F464">
        <v>823.1</v>
      </c>
      <c r="G464">
        <v>126.091504846082</v>
      </c>
      <c r="H464">
        <v>-0.31526836978928202</v>
      </c>
      <c r="I464">
        <v>67.882365317625997</v>
      </c>
      <c r="J464">
        <v>0.141262533673878</v>
      </c>
      <c r="K464">
        <v>672.214362569537</v>
      </c>
      <c r="L464">
        <v>523.36189637931705</v>
      </c>
      <c r="M464">
        <v>64.0003655849805</v>
      </c>
      <c r="N464">
        <v>1.04064534403655</v>
      </c>
      <c r="O464">
        <v>3.2681326691774899</v>
      </c>
      <c r="P464">
        <v>153.26153846153801</v>
      </c>
      <c r="Q464">
        <v>0.15916736253410099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-</v>
      </c>
      <c r="D465" t="s">
        <v>163</v>
      </c>
      <c r="E465">
        <v>11907.1420416</v>
      </c>
      <c r="F465">
        <v>11769.3</v>
      </c>
      <c r="G465">
        <v>135.37543928847299</v>
      </c>
      <c r="H465">
        <v>-5.3034689850706496</v>
      </c>
      <c r="I465">
        <v>54.133541946327298</v>
      </c>
      <c r="J465">
        <v>-8.7340993631571902</v>
      </c>
      <c r="K465">
        <v>11311.859646437701</v>
      </c>
      <c r="L465">
        <v>8709.7442328451998</v>
      </c>
      <c r="M465">
        <v>46.1237339815982</v>
      </c>
      <c r="N465">
        <v>0.83723731567554904</v>
      </c>
      <c r="O465">
        <v>14.4409608048057</v>
      </c>
      <c r="P465">
        <v>179.41975997435901</v>
      </c>
      <c r="Q465">
        <v>0.19307058858687401</v>
      </c>
    </row>
    <row r="466" spans="1:17" hidden="1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1053</v>
      </c>
      <c r="E466">
        <v>11870.958165</v>
      </c>
      <c r="F466">
        <v>1307.9000000000001</v>
      </c>
      <c r="G466">
        <v>15.016805848589399</v>
      </c>
      <c r="H466">
        <v>-6.8396797956038196</v>
      </c>
      <c r="I466">
        <v>46.341334001306898</v>
      </c>
      <c r="J466">
        <v>-4.9106899887787296</v>
      </c>
      <c r="K466">
        <v>1319.2052554051099</v>
      </c>
      <c r="M466">
        <v>42.466433942603402</v>
      </c>
      <c r="N466">
        <v>0.72371962376644705</v>
      </c>
      <c r="O466">
        <v>15.215230522211099</v>
      </c>
      <c r="P466">
        <v>63.171355498721198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549</v>
      </c>
      <c r="E467">
        <v>11815.531335219999</v>
      </c>
      <c r="F467">
        <v>891.4</v>
      </c>
      <c r="G467">
        <v>-40.295544382925897</v>
      </c>
      <c r="H467">
        <v>-3.2462212192370901</v>
      </c>
      <c r="I467">
        <v>-8.9189391814298098</v>
      </c>
      <c r="J467">
        <v>-0.80720079892142305</v>
      </c>
      <c r="K467">
        <v>869.49149813357303</v>
      </c>
      <c r="L467">
        <v>871.14968579189497</v>
      </c>
      <c r="M467">
        <v>49.773392400676997</v>
      </c>
      <c r="N467">
        <v>0.75226122566416398</v>
      </c>
      <c r="O467">
        <v>24.382993044648799</v>
      </c>
      <c r="P467">
        <v>17.050751756286498</v>
      </c>
      <c r="Q467">
        <v>-2.9352820707766E-2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888</v>
      </c>
      <c r="E468">
        <v>11764.985029404999</v>
      </c>
      <c r="F468">
        <v>2434.5500000000002</v>
      </c>
      <c r="G468">
        <v>13.017263272085399</v>
      </c>
      <c r="H468">
        <v>-3.1736071410256601</v>
      </c>
      <c r="I468">
        <v>-20.473133151425699</v>
      </c>
      <c r="J468">
        <v>-4.8546837095676203</v>
      </c>
      <c r="K468">
        <v>2416.38455031698</v>
      </c>
      <c r="L468">
        <v>2298.9604431346202</v>
      </c>
      <c r="M468">
        <v>36.977882932624098</v>
      </c>
      <c r="N468">
        <v>0.77384794894544495</v>
      </c>
      <c r="O468">
        <v>16.161097533425</v>
      </c>
      <c r="P468">
        <v>53.8906447534766</v>
      </c>
      <c r="Q468">
        <v>3.0545176338968E-2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724</v>
      </c>
      <c r="E469">
        <v>11686.29802396</v>
      </c>
      <c r="F469">
        <v>8985.4</v>
      </c>
      <c r="G469">
        <v>-6.8420984996920904</v>
      </c>
      <c r="H469">
        <v>-8.0057095464775099</v>
      </c>
      <c r="I469">
        <v>-3.46949098531194</v>
      </c>
      <c r="J469">
        <v>-3.6796858510893999</v>
      </c>
      <c r="K469">
        <v>8260.2626507693294</v>
      </c>
      <c r="L469">
        <v>7778.3927343075302</v>
      </c>
      <c r="M469">
        <v>54.144043433516103</v>
      </c>
      <c r="N469">
        <v>0.96576351701282404</v>
      </c>
      <c r="O469">
        <v>8.3980679769403803</v>
      </c>
      <c r="P469">
        <v>36.3241898288627</v>
      </c>
      <c r="Q469">
        <v>5.6241077173556003E-2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24</v>
      </c>
      <c r="E470">
        <v>11685.580629407999</v>
      </c>
      <c r="F470">
        <v>157.77000000000001</v>
      </c>
      <c r="G470">
        <v>-3.1396295870508402</v>
      </c>
      <c r="H470">
        <v>-7.6297545026019202</v>
      </c>
      <c r="I470">
        <v>-0.31726294767140301</v>
      </c>
      <c r="J470">
        <v>-2.6756464981884198</v>
      </c>
      <c r="K470">
        <v>157.35886101771101</v>
      </c>
      <c r="L470">
        <v>148.314081501678</v>
      </c>
      <c r="M470">
        <v>38.389035539995902</v>
      </c>
      <c r="N470">
        <v>0.54343159363180205</v>
      </c>
      <c r="O470">
        <v>10.7625023768777</v>
      </c>
      <c r="P470">
        <v>31.420241566014099</v>
      </c>
      <c r="Q470">
        <v>-4.1701705506066E-2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101</v>
      </c>
      <c r="E471">
        <v>11646.599865599999</v>
      </c>
      <c r="F471">
        <v>966</v>
      </c>
      <c r="G471">
        <v>220.25613334723599</v>
      </c>
      <c r="H471">
        <v>11.2655038078906</v>
      </c>
      <c r="I471">
        <v>83.144297581570299</v>
      </c>
      <c r="J471">
        <v>8.3760098860682799</v>
      </c>
      <c r="K471">
        <v>917.87856701063299</v>
      </c>
      <c r="L471">
        <v>712.58810109551405</v>
      </c>
      <c r="M471">
        <v>51.4304186814731</v>
      </c>
      <c r="N471">
        <v>1.14386375966378</v>
      </c>
      <c r="O471">
        <v>11.8012422360248</v>
      </c>
      <c r="P471">
        <v>288.47184986595101</v>
      </c>
      <c r="Q471">
        <v>0.29933087023101801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80</v>
      </c>
      <c r="E472">
        <v>11639.743225785</v>
      </c>
      <c r="F472">
        <v>1511.55</v>
      </c>
      <c r="G472">
        <v>3.3366376629427501</v>
      </c>
      <c r="H472">
        <v>-6.6992030195662098</v>
      </c>
      <c r="I472">
        <v>-4.9076727919974097</v>
      </c>
      <c r="J472">
        <v>-6.3234937370840596</v>
      </c>
      <c r="K472">
        <v>1535.0596686988299</v>
      </c>
      <c r="L472">
        <v>1442.0418198088501</v>
      </c>
      <c r="M472">
        <v>30.633856835421302</v>
      </c>
      <c r="N472">
        <v>0.615012834640146</v>
      </c>
      <c r="O472">
        <v>19.215374946247199</v>
      </c>
      <c r="P472">
        <v>42.5251048984017</v>
      </c>
      <c r="Q472">
        <v>-3.2931734547716002E-2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291</v>
      </c>
      <c r="E473">
        <v>11634.597088025001</v>
      </c>
      <c r="F473">
        <v>1145.75</v>
      </c>
      <c r="G473">
        <v>-21.089188368023901</v>
      </c>
      <c r="H473">
        <v>-14.995862132584501</v>
      </c>
      <c r="I473">
        <v>-20.873842358929199</v>
      </c>
      <c r="J473">
        <v>-5.2067137704534501</v>
      </c>
      <c r="K473">
        <v>1267.7795937665701</v>
      </c>
      <c r="L473">
        <v>1206.7409643708099</v>
      </c>
      <c r="M473">
        <v>15.8013217918212</v>
      </c>
      <c r="N473">
        <v>0.762543928114225</v>
      </c>
      <c r="O473">
        <v>43.923194414139203</v>
      </c>
      <c r="P473">
        <v>15.388488846366799</v>
      </c>
      <c r="Q473">
        <v>0.111958835738031</v>
      </c>
    </row>
    <row r="474" spans="1:17" hidden="1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89</v>
      </c>
      <c r="E474">
        <v>11516.9498752</v>
      </c>
      <c r="F474">
        <v>95.52</v>
      </c>
      <c r="G474">
        <v>-42.480889287817</v>
      </c>
      <c r="H474">
        <v>-4.6543825342218001</v>
      </c>
      <c r="I474">
        <v>-18.2210981952427</v>
      </c>
      <c r="J474">
        <v>-1.8429825143197201E-2</v>
      </c>
      <c r="K474">
        <v>96.220094623248201</v>
      </c>
      <c r="L474">
        <v>99.825022675638905</v>
      </c>
      <c r="M474">
        <v>13.715137464591701</v>
      </c>
      <c r="N474">
        <v>1.4793152112134</v>
      </c>
      <c r="O474">
        <v>24.895309882747</v>
      </c>
      <c r="P474">
        <v>5.0825082508250796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-</v>
      </c>
      <c r="D475" t="s">
        <v>304</v>
      </c>
      <c r="E475">
        <v>11487.478257683901</v>
      </c>
      <c r="F475">
        <v>145.08000000000001</v>
      </c>
      <c r="G475">
        <v>35.0373161539747</v>
      </c>
      <c r="H475">
        <v>-7.1741529423850796</v>
      </c>
      <c r="I475">
        <v>-8.7904938190820392</v>
      </c>
      <c r="J475">
        <v>-4.0974462597721004</v>
      </c>
      <c r="K475">
        <v>144.706071646114</v>
      </c>
      <c r="L475">
        <v>132.16915013633701</v>
      </c>
      <c r="M475">
        <v>46.352293561451297</v>
      </c>
      <c r="N475">
        <v>0.74400609468180301</v>
      </c>
      <c r="O475">
        <v>8.9054314860766297</v>
      </c>
      <c r="P475">
        <v>60.842572062084201</v>
      </c>
      <c r="Q475">
        <v>0.13292292368101599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-</v>
      </c>
      <c r="D476" t="s">
        <v>391</v>
      </c>
      <c r="E476">
        <v>11473.143294145</v>
      </c>
      <c r="F476">
        <v>440.05</v>
      </c>
      <c r="G476">
        <v>57.148140594849998</v>
      </c>
      <c r="H476">
        <v>7.4013029224684503</v>
      </c>
      <c r="I476">
        <v>-20.465093575338301</v>
      </c>
      <c r="J476">
        <v>-3.7036737306172198</v>
      </c>
      <c r="K476">
        <v>429.78538545900398</v>
      </c>
      <c r="L476">
        <v>392.89942678816101</v>
      </c>
      <c r="M476">
        <v>42.852921446753001</v>
      </c>
      <c r="N476">
        <v>1.91061493519099</v>
      </c>
      <c r="O476">
        <v>25.8834223383706</v>
      </c>
      <c r="P476">
        <v>82.972972972972897</v>
      </c>
      <c r="Q476">
        <v>0.104814588294302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-</v>
      </c>
      <c r="D477" t="s">
        <v>62</v>
      </c>
      <c r="E477">
        <v>11469.343880910001</v>
      </c>
      <c r="F477">
        <v>724.3</v>
      </c>
      <c r="G477">
        <v>70.340162858429096</v>
      </c>
      <c r="H477">
        <v>-0.24343606929491901</v>
      </c>
      <c r="I477">
        <v>21.7028605369667</v>
      </c>
      <c r="J477">
        <v>3.6940850124325002</v>
      </c>
      <c r="K477">
        <v>715.53088053528199</v>
      </c>
      <c r="L477">
        <v>605.07462692072795</v>
      </c>
      <c r="M477">
        <v>44.376617897784101</v>
      </c>
      <c r="N477">
        <v>1.4506986271182201</v>
      </c>
      <c r="O477">
        <v>10.451470385199499</v>
      </c>
      <c r="P477">
        <v>127.231372549019</v>
      </c>
      <c r="Q477">
        <v>-2.7020213260905E-2</v>
      </c>
    </row>
    <row r="478" spans="1:17" hidden="1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-</v>
      </c>
      <c r="D478" t="s">
        <v>365</v>
      </c>
      <c r="E478">
        <v>11460.493340614999</v>
      </c>
      <c r="F478">
        <v>994.55</v>
      </c>
      <c r="G478">
        <v>-32.844623281733</v>
      </c>
      <c r="H478">
        <v>-9.5426617963083107</v>
      </c>
      <c r="I478">
        <v>-16.097840388522499</v>
      </c>
      <c r="J478">
        <v>-6.7643484595283399</v>
      </c>
      <c r="K478">
        <v>1019.44442317221</v>
      </c>
      <c r="L478">
        <v>1005.72215998167</v>
      </c>
      <c r="M478">
        <v>19.108149705396102</v>
      </c>
      <c r="N478">
        <v>0.41347631251643402</v>
      </c>
      <c r="O478">
        <v>15.429088532502099</v>
      </c>
      <c r="P478">
        <v>21.264402853136598</v>
      </c>
      <c r="Q478">
        <v>-4.7515134985911998E-2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-</v>
      </c>
      <c r="D479" t="s">
        <v>268</v>
      </c>
      <c r="E479">
        <v>11452.08888304</v>
      </c>
      <c r="F479">
        <v>1721.2</v>
      </c>
      <c r="G479">
        <v>49.782392857626199</v>
      </c>
      <c r="H479">
        <v>1.5638293731725099</v>
      </c>
      <c r="I479">
        <v>45.834489145642202</v>
      </c>
      <c r="J479">
        <v>-3.8901062447766099</v>
      </c>
      <c r="K479">
        <v>1630.8788765562799</v>
      </c>
      <c r="L479">
        <v>1326.9105395111801</v>
      </c>
      <c r="M479">
        <v>44.144501150499103</v>
      </c>
      <c r="N479">
        <v>0.99409779382831698</v>
      </c>
      <c r="O479">
        <v>11.425168487102001</v>
      </c>
      <c r="P479">
        <v>104.49091125103899</v>
      </c>
      <c r="Q479">
        <v>0.130954988823581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Row],[Ticker]],[1]!Table1[[Symbol]:[Industry]],2,FALSE),"-")</f>
        <v>-</v>
      </c>
      <c r="D480" t="s">
        <v>46</v>
      </c>
      <c r="E480">
        <v>11331.95278068</v>
      </c>
      <c r="F480">
        <v>1738.8</v>
      </c>
      <c r="G480">
        <v>64.073292993075896</v>
      </c>
      <c r="H480">
        <v>-7.0570405801988203</v>
      </c>
      <c r="I480">
        <v>72.919418221545001</v>
      </c>
      <c r="J480">
        <v>0.42743706923448499</v>
      </c>
      <c r="K480">
        <v>1587.55242886577</v>
      </c>
      <c r="L480">
        <v>1205.3296146667999</v>
      </c>
      <c r="M480">
        <v>54.036641058749801</v>
      </c>
      <c r="N480">
        <v>0.91363782468603705</v>
      </c>
      <c r="O480">
        <v>8.1147918104439896</v>
      </c>
      <c r="P480">
        <v>115.973171034654</v>
      </c>
      <c r="Q480">
        <v>0.123860653958212</v>
      </c>
    </row>
    <row r="481" spans="1:17" hidden="1" x14ac:dyDescent="0.3">
      <c r="A481" t="s">
        <v>1082</v>
      </c>
      <c r="B481" t="s">
        <v>1083</v>
      </c>
      <c r="C481" t="str">
        <f>IFERROR(VLOOKUP(Table1[[#This Row],[Ticker]],[1]!Table1[[Symbol]:[Industry]],2,FALSE),"-")</f>
        <v>-</v>
      </c>
      <c r="D481" t="s">
        <v>1084</v>
      </c>
      <c r="E481">
        <v>11306.940962049999</v>
      </c>
      <c r="F481">
        <v>1200.25</v>
      </c>
      <c r="G481">
        <v>-7.6902049933705499</v>
      </c>
      <c r="H481">
        <v>-4.3063980887629896</v>
      </c>
      <c r="I481">
        <v>14.8137121556026</v>
      </c>
      <c r="J481">
        <v>-2.2882746921282</v>
      </c>
      <c r="K481">
        <v>1160.8315364494099</v>
      </c>
      <c r="M481">
        <v>28.067858347942401</v>
      </c>
      <c r="N481">
        <v>0.48053831779195899</v>
      </c>
      <c r="O481">
        <v>8.3066027910851901</v>
      </c>
      <c r="P481">
        <v>47.595917363502203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481</v>
      </c>
      <c r="E482">
        <v>11254.852415625001</v>
      </c>
      <c r="F482">
        <v>845.25</v>
      </c>
      <c r="G482">
        <v>-29.1516474780401</v>
      </c>
      <c r="H482">
        <v>-5.10147803300526</v>
      </c>
      <c r="I482">
        <v>2.9048355268160102</v>
      </c>
      <c r="J482">
        <v>-1.5000211943150501</v>
      </c>
      <c r="K482">
        <v>836.02335952976205</v>
      </c>
      <c r="L482">
        <v>780.15465414948198</v>
      </c>
      <c r="M482">
        <v>31.624100475900001</v>
      </c>
      <c r="N482">
        <v>1.03823036104263</v>
      </c>
      <c r="O482">
        <v>10.9730848861283</v>
      </c>
      <c r="P482">
        <v>24.301470588235201</v>
      </c>
      <c r="Q482">
        <v>2.8182795833472999E-2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62</v>
      </c>
      <c r="E483">
        <v>11229.96796704</v>
      </c>
      <c r="F483">
        <v>1477.4</v>
      </c>
      <c r="G483">
        <v>48.970110710029701</v>
      </c>
      <c r="H483">
        <v>0.664824296781382</v>
      </c>
      <c r="I483">
        <v>-15.392231343451799</v>
      </c>
      <c r="J483">
        <v>-0.32850574333888499</v>
      </c>
      <c r="K483">
        <v>1421.2392862853001</v>
      </c>
      <c r="L483">
        <v>1295.0611282560899</v>
      </c>
      <c r="M483">
        <v>45.914509072449597</v>
      </c>
      <c r="N483">
        <v>1.7674102485571801</v>
      </c>
      <c r="O483">
        <v>9.5877893596859103</v>
      </c>
      <c r="P483">
        <v>75.880952380952294</v>
      </c>
      <c r="Q483">
        <v>3.6019454258061002E-2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132</v>
      </c>
      <c r="E484">
        <v>11170.31837655</v>
      </c>
      <c r="F484">
        <v>366.55</v>
      </c>
      <c r="G484">
        <v>-14.514658940971</v>
      </c>
      <c r="H484">
        <v>-12.804650686036901</v>
      </c>
      <c r="I484">
        <v>-6.5951856042387798</v>
      </c>
      <c r="J484">
        <v>-3.69745820609866</v>
      </c>
      <c r="K484">
        <v>375.14361906593598</v>
      </c>
      <c r="L484">
        <v>336.32704762238097</v>
      </c>
      <c r="M484">
        <v>27.135925070326</v>
      </c>
      <c r="N484">
        <v>0.71242826116775004</v>
      </c>
      <c r="O484">
        <v>16.709862228891001</v>
      </c>
      <c r="P484">
        <v>44.996044303797397</v>
      </c>
      <c r="Q484">
        <v>0.17721755306353401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817</v>
      </c>
      <c r="E485">
        <v>11111.418466984</v>
      </c>
      <c r="F485">
        <v>238.76</v>
      </c>
      <c r="G485">
        <v>162.15408023037099</v>
      </c>
      <c r="H485">
        <v>-1.5350017595238601</v>
      </c>
      <c r="I485">
        <v>39.385159456416901</v>
      </c>
      <c r="J485">
        <v>-4.0621501163040996</v>
      </c>
      <c r="K485">
        <v>229.20384582621401</v>
      </c>
      <c r="L485">
        <v>180.41522113770901</v>
      </c>
      <c r="M485">
        <v>34.131328405311301</v>
      </c>
      <c r="N485">
        <v>0.70903759764275198</v>
      </c>
      <c r="O485">
        <v>9.21008544144747</v>
      </c>
      <c r="P485">
        <v>195.49504950495</v>
      </c>
      <c r="Q485">
        <v>0.13917435304714601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204</v>
      </c>
      <c r="E486">
        <v>11059.379221555</v>
      </c>
      <c r="F486">
        <v>470.05</v>
      </c>
      <c r="G486">
        <v>30.213579109678601</v>
      </c>
      <c r="H486">
        <v>-3.4170874086364602</v>
      </c>
      <c r="I486">
        <v>3.7194118426565499</v>
      </c>
      <c r="J486">
        <v>-1.9736520863953799</v>
      </c>
      <c r="K486">
        <v>462.03875253347502</v>
      </c>
      <c r="L486">
        <v>404.82829218561199</v>
      </c>
      <c r="M486">
        <v>32.9213449155191</v>
      </c>
      <c r="N486">
        <v>0.403794278766544</v>
      </c>
      <c r="O486">
        <v>9.00967982129559</v>
      </c>
      <c r="P486">
        <v>67.875</v>
      </c>
      <c r="Q486">
        <v>0.121577063912278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21</v>
      </c>
      <c r="E487">
        <v>11021.271021959999</v>
      </c>
      <c r="F487">
        <v>1755.3</v>
      </c>
      <c r="G487">
        <v>-6.3788430787978401</v>
      </c>
      <c r="H487">
        <v>11.7288837804943</v>
      </c>
      <c r="I487">
        <v>-5.5088088478947803</v>
      </c>
      <c r="J487">
        <v>-1.4370326257193</v>
      </c>
      <c r="K487">
        <v>1659.76263611625</v>
      </c>
      <c r="L487">
        <v>1576.2691706682499</v>
      </c>
      <c r="M487">
        <v>45.448699650355103</v>
      </c>
      <c r="N487">
        <v>0.98221739788110696</v>
      </c>
      <c r="O487">
        <v>10.6619951005526</v>
      </c>
      <c r="P487">
        <v>26.640453086108</v>
      </c>
      <c r="Q487">
        <v>-7.0096838445418003E-2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21</v>
      </c>
      <c r="E488">
        <v>11010.583051400001</v>
      </c>
      <c r="F488">
        <v>534.5</v>
      </c>
      <c r="G488">
        <v>17.460510582778099</v>
      </c>
      <c r="H488">
        <v>-3.5064336302888699</v>
      </c>
      <c r="I488">
        <v>4.94990859973921</v>
      </c>
      <c r="J488">
        <v>-2.9254751152364702</v>
      </c>
      <c r="K488">
        <v>509.92399218642697</v>
      </c>
      <c r="L488">
        <v>477.06989639831801</v>
      </c>
      <c r="M488">
        <v>53.854153250809297</v>
      </c>
      <c r="N488">
        <v>2.15506315344056</v>
      </c>
      <c r="O488">
        <v>7.5771749298409796</v>
      </c>
      <c r="P488">
        <v>47.651933701657399</v>
      </c>
      <c r="Q488">
        <v>-7.3865248133814995E-2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268</v>
      </c>
      <c r="E489">
        <v>10905.457983480001</v>
      </c>
      <c r="F489">
        <v>90.57</v>
      </c>
      <c r="G489">
        <v>205.216561154722</v>
      </c>
      <c r="H489">
        <v>55.784075883060403</v>
      </c>
      <c r="I489">
        <v>46.400584430065102</v>
      </c>
      <c r="J489">
        <v>3.5974256469705601</v>
      </c>
      <c r="K489">
        <v>68.733315891041798</v>
      </c>
      <c r="L489">
        <v>55.929831103888503</v>
      </c>
      <c r="M489">
        <v>63.495151316659999</v>
      </c>
      <c r="N489">
        <v>2.8705777530691998</v>
      </c>
      <c r="O489">
        <v>15.9324279562769</v>
      </c>
      <c r="P489">
        <v>238.57943925233599</v>
      </c>
      <c r="Q489">
        <v>8.5507311019364998E-2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163</v>
      </c>
      <c r="E490">
        <v>10904.274334635</v>
      </c>
      <c r="F490">
        <v>726.55</v>
      </c>
      <c r="G490">
        <v>716.29909966883997</v>
      </c>
      <c r="H490">
        <v>-9.7969307381309498</v>
      </c>
      <c r="I490">
        <v>149.673367754232</v>
      </c>
      <c r="J490">
        <v>-5.6639673254324503</v>
      </c>
      <c r="K490">
        <v>705.33237389582598</v>
      </c>
      <c r="L490">
        <v>466.41074864315999</v>
      </c>
      <c r="M490">
        <v>38.144780239203399</v>
      </c>
      <c r="N490">
        <v>0.54949044992667595</v>
      </c>
      <c r="O490">
        <v>16.399421925538501</v>
      </c>
      <c r="P490">
        <v>795.86929716399504</v>
      </c>
      <c r="Q490">
        <v>0.23814819207979501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80</v>
      </c>
      <c r="E491">
        <v>10888.238157135</v>
      </c>
      <c r="F491">
        <v>351.35</v>
      </c>
      <c r="G491">
        <v>44.911279811096399</v>
      </c>
      <c r="H491">
        <v>47.260419139722799</v>
      </c>
      <c r="I491">
        <v>35.671210615710002</v>
      </c>
      <c r="J491">
        <v>16.931271148279201</v>
      </c>
      <c r="K491">
        <v>262.51828225822902</v>
      </c>
      <c r="L491">
        <v>236.88535396958699</v>
      </c>
      <c r="M491">
        <v>86.789602681918893</v>
      </c>
      <c r="N491">
        <v>1.54097144205391</v>
      </c>
      <c r="O491">
        <v>2.0919311228119999</v>
      </c>
      <c r="P491">
        <v>103.62213851057599</v>
      </c>
      <c r="Q491">
        <v>4.9696019110641997E-2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67</v>
      </c>
      <c r="E492">
        <v>10885.99131786</v>
      </c>
      <c r="F492">
        <v>27.1</v>
      </c>
      <c r="G492">
        <v>49.034045906392699</v>
      </c>
      <c r="H492">
        <v>-13.130135335342199</v>
      </c>
      <c r="I492">
        <v>-18.695892521287799</v>
      </c>
      <c r="J492">
        <v>-0.74300031884872697</v>
      </c>
      <c r="K492">
        <v>27.777586835348799</v>
      </c>
      <c r="L492">
        <v>24.936612931047701</v>
      </c>
      <c r="M492">
        <v>35.3626464962787</v>
      </c>
      <c r="N492">
        <v>0.62299183098563904</v>
      </c>
      <c r="O492">
        <v>27.121771217712102</v>
      </c>
      <c r="P492">
        <v>74.276527331189698</v>
      </c>
      <c r="Q492">
        <v>7.0618335212333003E-2</v>
      </c>
    </row>
    <row r="493" spans="1:17" hidden="1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E493">
        <v>10815.20761222</v>
      </c>
      <c r="F493">
        <v>8208.1</v>
      </c>
      <c r="G493">
        <v>189.594423443789</v>
      </c>
      <c r="H493">
        <v>-11.873057526721</v>
      </c>
      <c r="I493">
        <v>126.46657044575799</v>
      </c>
      <c r="J493">
        <v>-2.1894433311566099</v>
      </c>
      <c r="K493">
        <v>8549.9750456584898</v>
      </c>
      <c r="L493">
        <v>6569.6231431792803</v>
      </c>
      <c r="M493">
        <v>30.7001879271848</v>
      </c>
      <c r="N493">
        <v>0.35770370436718402</v>
      </c>
      <c r="O493">
        <v>25.215945224838801</v>
      </c>
      <c r="P493">
        <v>241.98991708678801</v>
      </c>
      <c r="Q493">
        <v>0.13936307456317701</v>
      </c>
    </row>
    <row r="494" spans="1:17" hidden="1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705</v>
      </c>
      <c r="E494">
        <v>10739.054693185</v>
      </c>
      <c r="F494">
        <v>116.19</v>
      </c>
      <c r="G494">
        <v>43.002867253687</v>
      </c>
      <c r="H494">
        <v>1.2323440467878499</v>
      </c>
      <c r="I494">
        <v>12.9377581060737</v>
      </c>
      <c r="J494">
        <v>-0.75291198502007295</v>
      </c>
      <c r="K494">
        <v>111.40659306764</v>
      </c>
      <c r="L494">
        <v>97.741852970277193</v>
      </c>
      <c r="M494">
        <v>54.041415573722702</v>
      </c>
      <c r="N494">
        <v>1.0334994858257101</v>
      </c>
      <c r="O494">
        <v>4.6905929942335698</v>
      </c>
      <c r="P494">
        <v>71.2453942520265</v>
      </c>
      <c r="Q494">
        <v>2.1133606920337E-2</v>
      </c>
    </row>
    <row r="495" spans="1:17" hidden="1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114</v>
      </c>
      <c r="E495">
        <v>10718.73964152</v>
      </c>
      <c r="F495">
        <v>9378.9</v>
      </c>
      <c r="G495">
        <v>40.418985482210999</v>
      </c>
      <c r="H495">
        <v>7.4906126765061503</v>
      </c>
      <c r="I495">
        <v>12.507819089509301</v>
      </c>
      <c r="J495">
        <v>-0.36585059958421101</v>
      </c>
      <c r="K495">
        <v>8547.6055780316492</v>
      </c>
      <c r="L495">
        <v>7642.8036411271196</v>
      </c>
      <c r="M495">
        <v>67.600771362914799</v>
      </c>
      <c r="N495">
        <v>0.69077351078502802</v>
      </c>
      <c r="O495">
        <v>1.1845738839309601</v>
      </c>
      <c r="P495">
        <v>72.997749658759702</v>
      </c>
      <c r="Q495">
        <v>9.0946675120185005E-2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Row],[Ticker]],[1]!Table1[[Symbol]:[Industry]],2,FALSE),"-")</f>
        <v>-</v>
      </c>
      <c r="D496" t="s">
        <v>1115</v>
      </c>
      <c r="E496">
        <v>10688.753027235</v>
      </c>
      <c r="F496">
        <v>983.35</v>
      </c>
      <c r="G496">
        <v>-42.468870138780296</v>
      </c>
      <c r="H496">
        <v>0.69707743953147205</v>
      </c>
      <c r="I496">
        <v>-25.751292412357898</v>
      </c>
      <c r="J496">
        <v>-4.1101093718125101</v>
      </c>
      <c r="K496">
        <v>966.77026444571902</v>
      </c>
      <c r="L496">
        <v>1027.75468297156</v>
      </c>
      <c r="M496">
        <v>39.142011530330201</v>
      </c>
      <c r="N496">
        <v>1.09743589801762</v>
      </c>
      <c r="O496">
        <v>31.896069558143001</v>
      </c>
      <c r="P496">
        <v>15.1463700234192</v>
      </c>
      <c r="Q496">
        <v>-7.7914818681624004E-2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-</v>
      </c>
      <c r="D497" t="s">
        <v>271</v>
      </c>
      <c r="E497">
        <v>10646.33274582</v>
      </c>
      <c r="F497">
        <v>282.05</v>
      </c>
      <c r="G497">
        <v>58.250673372927999</v>
      </c>
      <c r="H497">
        <v>-4.5317027713602798E-2</v>
      </c>
      <c r="I497">
        <v>-21.005032848048302</v>
      </c>
      <c r="J497">
        <v>-0.58169243605296805</v>
      </c>
      <c r="K497">
        <v>263.60223293762402</v>
      </c>
      <c r="L497">
        <v>247.138384994087</v>
      </c>
      <c r="M497">
        <v>60.131791281577101</v>
      </c>
      <c r="N497">
        <v>2.1251238427360502</v>
      </c>
      <c r="O497">
        <v>21.786917213260001</v>
      </c>
      <c r="P497">
        <v>86.479338842975196</v>
      </c>
      <c r="Q497">
        <v>5.9531758962119999E-2</v>
      </c>
    </row>
    <row r="498" spans="1:17" hidden="1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-</v>
      </c>
      <c r="D498" t="s">
        <v>268</v>
      </c>
      <c r="E498">
        <v>10639.915498799999</v>
      </c>
      <c r="F498">
        <v>5242.3500000000004</v>
      </c>
      <c r="G498">
        <v>72.911192305834604</v>
      </c>
      <c r="H498">
        <v>-5.4481325342218101</v>
      </c>
      <c r="I498">
        <v>35.8014715235499</v>
      </c>
      <c r="J498">
        <v>3.5329228310399698</v>
      </c>
      <c r="K498">
        <v>5029.1796403279996</v>
      </c>
      <c r="L498">
        <v>4054.34280727233</v>
      </c>
      <c r="M498">
        <v>49.032486366548298</v>
      </c>
      <c r="N498">
        <v>0.71225598935767098</v>
      </c>
      <c r="O498">
        <v>9.5567827405648096</v>
      </c>
      <c r="P498">
        <v>101.974533335901</v>
      </c>
      <c r="Q498">
        <v>0.14745658680184601</v>
      </c>
    </row>
    <row r="499" spans="1:17" hidden="1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-</v>
      </c>
      <c r="D499" t="s">
        <v>127</v>
      </c>
      <c r="E499">
        <v>10632.926867585</v>
      </c>
      <c r="F499">
        <v>350.05</v>
      </c>
      <c r="G499">
        <v>66.894298969431802</v>
      </c>
      <c r="H499">
        <v>8.4300705059519103</v>
      </c>
      <c r="I499">
        <v>31.3011529755236</v>
      </c>
      <c r="J499">
        <v>-6.1579652655539103</v>
      </c>
      <c r="K499">
        <v>325.18021822965198</v>
      </c>
      <c r="L499">
        <v>271.06821299687601</v>
      </c>
      <c r="M499">
        <v>49.897825006216699</v>
      </c>
      <c r="N499">
        <v>1.4370289804690699</v>
      </c>
      <c r="O499">
        <v>8.8415940579917205</v>
      </c>
      <c r="P499">
        <v>103.991841491841</v>
      </c>
      <c r="Q499">
        <v>0.143421112820112</v>
      </c>
    </row>
    <row r="500" spans="1:17" hidden="1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-</v>
      </c>
      <c r="D500" t="s">
        <v>705</v>
      </c>
      <c r="E500">
        <v>10625.948094249999</v>
      </c>
      <c r="F500">
        <v>535.03</v>
      </c>
      <c r="G500">
        <v>-9.6913171924130008</v>
      </c>
      <c r="H500">
        <v>-2.53010662393759</v>
      </c>
      <c r="I500">
        <v>2.8076799409986499</v>
      </c>
      <c r="J500">
        <v>7.44258349833819E-2</v>
      </c>
      <c r="K500">
        <v>521.12500620822095</v>
      </c>
      <c r="L500">
        <v>488.35453902985</v>
      </c>
      <c r="M500">
        <v>77.9215973242584</v>
      </c>
      <c r="N500">
        <v>0.55250991302284402</v>
      </c>
      <c r="O500">
        <v>1.95503055903407</v>
      </c>
      <c r="P500">
        <v>24.396651941408901</v>
      </c>
      <c r="Q500">
        <v>-1.3416788414562999E-2</v>
      </c>
    </row>
    <row r="501" spans="1:17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D501" t="s">
        <v>143</v>
      </c>
      <c r="E501">
        <v>10598.57034566</v>
      </c>
      <c r="F501">
        <v>1246.3</v>
      </c>
      <c r="G501">
        <v>31.804794441610898</v>
      </c>
      <c r="H501">
        <v>22.469980162504001</v>
      </c>
      <c r="I501">
        <v>37.752322063164101</v>
      </c>
      <c r="J501">
        <v>24.074889130343902</v>
      </c>
      <c r="K501">
        <v>1025.8078690807399</v>
      </c>
      <c r="L501">
        <v>904.279526766598</v>
      </c>
      <c r="M501">
        <v>82.484330051812094</v>
      </c>
      <c r="N501">
        <v>2.9940855043324199</v>
      </c>
      <c r="O501">
        <v>5.0790339404637601</v>
      </c>
      <c r="P501">
        <v>79.828295216795297</v>
      </c>
      <c r="Q501">
        <v>1.2533204207329999E-3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-</v>
      </c>
      <c r="D502" t="s">
        <v>391</v>
      </c>
      <c r="E502">
        <v>10591.452089279999</v>
      </c>
      <c r="F502">
        <v>2618.4</v>
      </c>
      <c r="G502">
        <v>-16.727182937277</v>
      </c>
      <c r="H502">
        <v>1.0647423164940899</v>
      </c>
      <c r="I502">
        <v>-18.546008854248601</v>
      </c>
      <c r="J502">
        <v>-0.27936801233279301</v>
      </c>
      <c r="K502">
        <v>2585.3106932739302</v>
      </c>
      <c r="L502">
        <v>2448.3139468475201</v>
      </c>
      <c r="M502">
        <v>42.792228700440802</v>
      </c>
      <c r="N502">
        <v>1.6254972608527301</v>
      </c>
      <c r="O502">
        <v>14.514589062022599</v>
      </c>
      <c r="P502">
        <v>27.3324093661098</v>
      </c>
      <c r="Q502">
        <v>5.5738966594785999E-2</v>
      </c>
    </row>
    <row r="503" spans="1:17" x14ac:dyDescent="0.3">
      <c r="A503" t="s">
        <v>1128</v>
      </c>
      <c r="B503" t="s">
        <v>1129</v>
      </c>
      <c r="C503" t="str">
        <f>IFERROR(VLOOKUP(Table1[[#This Row],[Ticker]],[1]!Table1[[Symbol]:[Industry]],2,FALSE),"-")</f>
        <v>-</v>
      </c>
      <c r="D503" t="s">
        <v>291</v>
      </c>
      <c r="E503">
        <v>10425.365628194901</v>
      </c>
      <c r="F503">
        <v>2034.55</v>
      </c>
      <c r="G503">
        <v>20.3857921226396</v>
      </c>
      <c r="H503">
        <v>-1.00259293456993</v>
      </c>
      <c r="I503">
        <v>14.9809824473714</v>
      </c>
      <c r="J503">
        <v>-3.7611319628040198</v>
      </c>
      <c r="K503">
        <v>1958.8127455526101</v>
      </c>
      <c r="L503">
        <v>1756.12094948771</v>
      </c>
      <c r="M503">
        <v>52.073403495966303</v>
      </c>
      <c r="N503">
        <v>0.64691412615390997</v>
      </c>
      <c r="O503">
        <v>4.0770686392568303</v>
      </c>
      <c r="P503">
        <v>56.986882716049301</v>
      </c>
      <c r="Q503">
        <v>-8.1088307754808006E-2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62</v>
      </c>
      <c r="E504">
        <v>10419.71070688</v>
      </c>
      <c r="F504">
        <v>850.4</v>
      </c>
      <c r="G504">
        <v>9.5292598509184501</v>
      </c>
      <c r="H504">
        <v>-2.7986026504033799</v>
      </c>
      <c r="I504">
        <v>-5.9987589396412702</v>
      </c>
      <c r="J504">
        <v>0.59311421629479699</v>
      </c>
      <c r="K504">
        <v>849.45779487218397</v>
      </c>
      <c r="L504">
        <v>768.37413414430102</v>
      </c>
      <c r="M504">
        <v>42.425579428705198</v>
      </c>
      <c r="N504">
        <v>2.53235123791328</v>
      </c>
      <c r="O504">
        <v>14.2991533396048</v>
      </c>
      <c r="P504">
        <v>42.684563758389203</v>
      </c>
      <c r="Q504">
        <v>-3.4584760876427999E-2</v>
      </c>
    </row>
    <row r="505" spans="1:17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135</v>
      </c>
      <c r="E505">
        <v>10348.768271528999</v>
      </c>
      <c r="F505">
        <v>192.19</v>
      </c>
      <c r="G505">
        <v>131.612956243333</v>
      </c>
      <c r="H505">
        <v>-5.9632501280707499</v>
      </c>
      <c r="I505">
        <v>-33.236489520689403</v>
      </c>
      <c r="J505">
        <v>-6.5135637211523703</v>
      </c>
      <c r="K505">
        <v>204.88139475304601</v>
      </c>
      <c r="L505">
        <v>197.15344162498999</v>
      </c>
      <c r="M505">
        <v>36.120988275365001</v>
      </c>
      <c r="N505">
        <v>1.0067354571809599</v>
      </c>
      <c r="O505">
        <v>48.238722097923898</v>
      </c>
      <c r="P505">
        <v>158.31989247311799</v>
      </c>
      <c r="Q505">
        <v>0.15224901925013001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549</v>
      </c>
      <c r="E506">
        <v>10327.957153679999</v>
      </c>
      <c r="F506">
        <v>2019.9</v>
      </c>
      <c r="G506">
        <v>-40.022464343430002</v>
      </c>
      <c r="H506">
        <v>-8.7081383999753097</v>
      </c>
      <c r="I506">
        <v>-25.423396997831102</v>
      </c>
      <c r="J506">
        <v>-2.92524265367868</v>
      </c>
      <c r="K506">
        <v>2051.7645496967498</v>
      </c>
      <c r="L506">
        <v>2163.7271666787001</v>
      </c>
      <c r="M506">
        <v>35.590597513463699</v>
      </c>
      <c r="N506">
        <v>0.70668112092166202</v>
      </c>
      <c r="O506">
        <v>35.402742710035099</v>
      </c>
      <c r="P506">
        <v>11.7201327433628</v>
      </c>
      <c r="Q506">
        <v>-0.18724482566356701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Row],[Ticker]],[1]!Table1[[Symbol]:[Industry]],2,FALSE),"-")</f>
        <v>-</v>
      </c>
      <c r="D507" t="s">
        <v>944</v>
      </c>
      <c r="E507">
        <v>10309.706851464</v>
      </c>
      <c r="F507">
        <v>74.66</v>
      </c>
      <c r="G507">
        <v>65.845661316647295</v>
      </c>
      <c r="H507">
        <v>-12.7867733888593</v>
      </c>
      <c r="I507">
        <v>-19.586856714205801</v>
      </c>
      <c r="J507">
        <v>-6.3373798445527196</v>
      </c>
      <c r="K507">
        <v>77.935732645495193</v>
      </c>
      <c r="L507">
        <v>72.222752644813397</v>
      </c>
      <c r="M507">
        <v>27.1947882300001</v>
      </c>
      <c r="N507">
        <v>0.54822727657764303</v>
      </c>
      <c r="O507">
        <v>27.0425930886686</v>
      </c>
      <c r="P507">
        <v>90.702426564495497</v>
      </c>
      <c r="Q507">
        <v>6.9588338072190002E-3</v>
      </c>
    </row>
    <row r="508" spans="1:17" hidden="1" x14ac:dyDescent="0.3">
      <c r="A508" t="s">
        <v>1138</v>
      </c>
      <c r="B508" t="s">
        <v>1139</v>
      </c>
      <c r="C508" t="str">
        <f>IFERROR(VLOOKUP(Table1[[#This Row],[Ticker]],[1]!Table1[[Symbol]:[Industry]],2,FALSE),"-")</f>
        <v>-</v>
      </c>
      <c r="E508">
        <v>10283.714974230001</v>
      </c>
      <c r="F508">
        <v>737.7</v>
      </c>
      <c r="G508">
        <v>25.505995047401999</v>
      </c>
      <c r="H508">
        <v>-2.7877732123457801</v>
      </c>
      <c r="I508">
        <v>17.0533620730987</v>
      </c>
      <c r="J508">
        <v>-1.38988370723488</v>
      </c>
      <c r="K508">
        <v>703.181596539157</v>
      </c>
      <c r="L508">
        <v>599.86508230502898</v>
      </c>
      <c r="M508">
        <v>46.182412341302197</v>
      </c>
      <c r="N508">
        <v>0.69630295318076296</v>
      </c>
      <c r="O508">
        <v>8.9873932492883206</v>
      </c>
      <c r="P508">
        <v>84.424999999999997</v>
      </c>
      <c r="Q508">
        <v>7.9847999190048993E-2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Row],[Ticker]],[1]!Table1[[Symbol]:[Industry]],2,FALSE),"-")</f>
        <v>-</v>
      </c>
      <c r="D509" t="s">
        <v>982</v>
      </c>
      <c r="E509">
        <v>10278.477113817</v>
      </c>
      <c r="F509">
        <v>48.29</v>
      </c>
      <c r="G509">
        <v>-22.251256259930098</v>
      </c>
      <c r="H509">
        <v>-11.788817653970501</v>
      </c>
      <c r="I509">
        <v>-3.9916577617903299</v>
      </c>
      <c r="J509">
        <v>-5.8391448518320903</v>
      </c>
      <c r="K509">
        <v>46.925341474423398</v>
      </c>
      <c r="L509">
        <v>46.356401824443402</v>
      </c>
      <c r="M509">
        <v>46.326432960701503</v>
      </c>
      <c r="N509">
        <v>1.05361977462555</v>
      </c>
      <c r="O509">
        <v>18.554566162766601</v>
      </c>
      <c r="P509">
        <v>32.120383036935699</v>
      </c>
      <c r="Q509">
        <v>2.2747939670674001E-2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Row],[Ticker]],[1]!Table1[[Symbol]:[Industry]],2,FALSE),"-")</f>
        <v>-</v>
      </c>
      <c r="D510" t="s">
        <v>62</v>
      </c>
      <c r="E510">
        <v>10277.5108823399</v>
      </c>
      <c r="F510">
        <v>8010.6</v>
      </c>
      <c r="G510">
        <v>125.26712155322799</v>
      </c>
      <c r="H510">
        <v>18.871842974539401</v>
      </c>
      <c r="I510">
        <v>28.2915420704932</v>
      </c>
      <c r="J510">
        <v>1.7865503933900899</v>
      </c>
      <c r="K510">
        <v>7251.3132950884501</v>
      </c>
      <c r="L510">
        <v>6029.1519817332901</v>
      </c>
      <c r="M510">
        <v>53.281462206466998</v>
      </c>
      <c r="N510">
        <v>1.02408804636412</v>
      </c>
      <c r="O510">
        <v>7.9819239507652204</v>
      </c>
      <c r="P510">
        <v>152.33415233415201</v>
      </c>
      <c r="Q510">
        <v>0.118610521442987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Row],[Ticker]],[1]!Table1[[Symbol]:[Industry]],2,FALSE),"-")</f>
        <v>-</v>
      </c>
      <c r="D511" t="s">
        <v>86</v>
      </c>
      <c r="E511">
        <v>10229.588495600001</v>
      </c>
      <c r="F511">
        <v>211.6</v>
      </c>
      <c r="G511">
        <v>48.746923602732103</v>
      </c>
      <c r="H511">
        <v>-1.1019620258026399</v>
      </c>
      <c r="I511">
        <v>19.214052806508899</v>
      </c>
      <c r="J511">
        <v>-8.9562298949957793</v>
      </c>
      <c r="K511">
        <v>211.277743082808</v>
      </c>
      <c r="L511">
        <v>183.428547382142</v>
      </c>
      <c r="M511">
        <v>38.876987645955403</v>
      </c>
      <c r="N511">
        <v>1.3245831391435401</v>
      </c>
      <c r="O511">
        <v>14.603024574669099</v>
      </c>
      <c r="P511">
        <v>83.124188662916396</v>
      </c>
      <c r="Q511">
        <v>5.1989226520225001E-2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Row],[Ticker]],[1]!Table1[[Symbol]:[Industry]],2,FALSE),"-")</f>
        <v>-</v>
      </c>
      <c r="D512" t="s">
        <v>24</v>
      </c>
      <c r="E512">
        <v>10226.415209283001</v>
      </c>
      <c r="F512">
        <v>89.97</v>
      </c>
      <c r="G512">
        <v>-29.870119163387599</v>
      </c>
      <c r="H512">
        <v>-17.420132792820201</v>
      </c>
      <c r="I512">
        <v>-30.388591277547398</v>
      </c>
      <c r="J512">
        <v>-2.7264469954708699</v>
      </c>
      <c r="K512">
        <v>95.459577359338795</v>
      </c>
      <c r="L512">
        <v>95.115315706684399</v>
      </c>
      <c r="M512">
        <v>27.610218793194601</v>
      </c>
      <c r="N512">
        <v>0.82199835920438302</v>
      </c>
      <c r="O512">
        <v>29.487606980104399</v>
      </c>
      <c r="P512">
        <v>9.5858708891595601</v>
      </c>
      <c r="Q512">
        <v>1.0139182443429999E-2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Row],[Ticker]],[1]!Table1[[Symbol]:[Industry]],2,FALSE),"-")</f>
        <v>-</v>
      </c>
      <c r="D513" t="s">
        <v>46</v>
      </c>
      <c r="E513">
        <v>10214.440672000001</v>
      </c>
      <c r="F513">
        <v>363.2</v>
      </c>
      <c r="G513">
        <v>27.0784338365787</v>
      </c>
      <c r="H513">
        <v>-6.0612277723170402</v>
      </c>
      <c r="I513">
        <v>25.0088707840155</v>
      </c>
      <c r="J513">
        <v>-5.6220647960009096</v>
      </c>
      <c r="K513">
        <v>334.61737867342299</v>
      </c>
      <c r="L513">
        <v>291.00925159749897</v>
      </c>
      <c r="M513">
        <v>55.379734779235697</v>
      </c>
      <c r="N513">
        <v>0.68223065622402701</v>
      </c>
      <c r="O513">
        <v>12.0594713656387</v>
      </c>
      <c r="P513">
        <v>53.410770855332601</v>
      </c>
      <c r="Q513">
        <v>-9.8988473629070001E-3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Row],[Ticker]],[1]!Table1[[Symbol]:[Industry]],2,FALSE),"-")</f>
        <v>-</v>
      </c>
      <c r="D514" t="s">
        <v>238</v>
      </c>
      <c r="E514">
        <v>10196.652250859999</v>
      </c>
      <c r="F514">
        <v>521.9</v>
      </c>
      <c r="G514">
        <v>3.14826793105818</v>
      </c>
      <c r="H514">
        <v>-13.593315759440801</v>
      </c>
      <c r="I514">
        <v>-13.8083245695543</v>
      </c>
      <c r="J514">
        <v>-5.6495940624924499</v>
      </c>
      <c r="K514">
        <v>575.31693130210397</v>
      </c>
      <c r="L514">
        <v>553.61909831847095</v>
      </c>
      <c r="M514">
        <v>15.8086480626792</v>
      </c>
      <c r="N514">
        <v>0.76647204489666498</v>
      </c>
      <c r="O514">
        <v>35.926422686338299</v>
      </c>
      <c r="P514">
        <v>28.880108655389499</v>
      </c>
      <c r="Q514">
        <v>-7.3946775719027996E-2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Row],[Ticker]],[1]!Table1[[Symbol]:[Industry]],2,FALSE),"-")</f>
        <v>-</v>
      </c>
      <c r="D515" t="s">
        <v>1154</v>
      </c>
      <c r="E515">
        <v>10193.263807949999</v>
      </c>
      <c r="F515">
        <v>530.04999999999995</v>
      </c>
      <c r="G515">
        <v>1.9923150823528299</v>
      </c>
      <c r="H515">
        <v>-8.9114208225100899</v>
      </c>
      <c r="I515">
        <v>44.206349665786298</v>
      </c>
      <c r="J515">
        <v>0.36225775466910098</v>
      </c>
      <c r="K515">
        <v>512.14814502663899</v>
      </c>
      <c r="L515">
        <v>431.94678228837</v>
      </c>
      <c r="M515">
        <v>42.444603793346197</v>
      </c>
      <c r="N515">
        <v>0.47097080217493797</v>
      </c>
      <c r="O515">
        <v>9.6877653051598802</v>
      </c>
      <c r="P515">
        <v>71.204780361757003</v>
      </c>
      <c r="Q515">
        <v>3.3015618796990998E-2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-</v>
      </c>
      <c r="D516" t="s">
        <v>896</v>
      </c>
      <c r="E516">
        <v>10187.88125805</v>
      </c>
      <c r="F516">
        <v>1385.55</v>
      </c>
      <c r="G516">
        <v>70.443498127313305</v>
      </c>
      <c r="H516">
        <v>7.2503623292276602</v>
      </c>
      <c r="I516">
        <v>29.918604972572101</v>
      </c>
      <c r="J516">
        <v>-7.8286057935736597</v>
      </c>
      <c r="K516">
        <v>1245.54208437741</v>
      </c>
      <c r="L516">
        <v>1008.97017639659</v>
      </c>
      <c r="M516">
        <v>49.807735503826201</v>
      </c>
      <c r="N516">
        <v>0.83156384767939495</v>
      </c>
      <c r="O516">
        <v>9.9238569521128799</v>
      </c>
      <c r="P516">
        <v>111.211890243902</v>
      </c>
      <c r="Q516">
        <v>4.3287940244727999E-2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-</v>
      </c>
      <c r="D517" t="s">
        <v>472</v>
      </c>
      <c r="E517">
        <v>10135.777757760001</v>
      </c>
      <c r="F517">
        <v>2078.4</v>
      </c>
      <c r="G517">
        <v>13.308699599845101</v>
      </c>
      <c r="H517">
        <v>-8.3808143700833408</v>
      </c>
      <c r="I517">
        <v>-4.7860845926224398</v>
      </c>
      <c r="J517">
        <v>-6.1977311460841298</v>
      </c>
      <c r="K517">
        <v>2072.8151937184798</v>
      </c>
      <c r="L517">
        <v>1938.67130742421</v>
      </c>
      <c r="M517">
        <v>41.020711674890102</v>
      </c>
      <c r="N517">
        <v>1.11631227347277</v>
      </c>
      <c r="O517">
        <v>13.067744418783599</v>
      </c>
      <c r="P517">
        <v>48.457142857142799</v>
      </c>
      <c r="Q517">
        <v>0.186874064156722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-</v>
      </c>
      <c r="D518" t="s">
        <v>352</v>
      </c>
      <c r="E518">
        <v>10051.477420615</v>
      </c>
      <c r="F518">
        <v>684.05</v>
      </c>
      <c r="G518">
        <v>-8.2765773605853497</v>
      </c>
      <c r="H518">
        <v>-9.5262977383786698</v>
      </c>
      <c r="I518">
        <v>-17.020317192612101</v>
      </c>
      <c r="J518">
        <v>-2.8630664962401098</v>
      </c>
      <c r="K518">
        <v>685.93074523502003</v>
      </c>
      <c r="L518">
        <v>671.38101861915504</v>
      </c>
      <c r="M518">
        <v>46.421671698611398</v>
      </c>
      <c r="N518">
        <v>0.93396443856854905</v>
      </c>
      <c r="O518">
        <v>19.128718660916601</v>
      </c>
      <c r="P518">
        <v>28.580827067669102</v>
      </c>
      <c r="Q518">
        <v>4.2034709133421E-2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Row],[Ticker]],[1]!Table1[[Symbol]:[Industry]],2,FALSE),"-")</f>
        <v>-</v>
      </c>
      <c r="D519" t="s">
        <v>414</v>
      </c>
      <c r="E519">
        <v>9959.4075811999992</v>
      </c>
      <c r="F519">
        <v>8816.5</v>
      </c>
      <c r="G519">
        <v>58.864921042257798</v>
      </c>
      <c r="H519">
        <v>3.3392960147636899</v>
      </c>
      <c r="I519">
        <v>-12.3135174232248</v>
      </c>
      <c r="J519">
        <v>0.95003595600663304</v>
      </c>
      <c r="K519">
        <v>8583.2567224737995</v>
      </c>
      <c r="L519">
        <v>7869.08400172249</v>
      </c>
      <c r="M519">
        <v>52.796346648693799</v>
      </c>
      <c r="N519">
        <v>1.94031302816401</v>
      </c>
      <c r="O519">
        <v>17.835308796007499</v>
      </c>
      <c r="P519">
        <v>84.749012499607105</v>
      </c>
      <c r="Q519">
        <v>0.156338695903386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Row],[Ticker]],[1]!Table1[[Symbol]:[Industry]],2,FALSE),"-")</f>
        <v>-</v>
      </c>
      <c r="D520" t="s">
        <v>549</v>
      </c>
      <c r="E520">
        <v>9942.2215558400003</v>
      </c>
      <c r="F520">
        <v>2804.2</v>
      </c>
      <c r="G520">
        <v>-19.3616513672692</v>
      </c>
      <c r="H520">
        <v>-0.53654831683510595</v>
      </c>
      <c r="I520">
        <v>-7.7702559505993998</v>
      </c>
      <c r="J520">
        <v>-6.2353798894801598</v>
      </c>
      <c r="K520">
        <v>2732.1275139332001</v>
      </c>
      <c r="L520">
        <v>2644.8546585406398</v>
      </c>
      <c r="M520">
        <v>41.413138648378499</v>
      </c>
      <c r="N520">
        <v>0.61318354621108495</v>
      </c>
      <c r="O520">
        <v>14.401611867912401</v>
      </c>
      <c r="P520">
        <v>24.797507788161901</v>
      </c>
      <c r="Q520">
        <v>-9.1598207523668998E-2</v>
      </c>
    </row>
    <row r="521" spans="1:17" x14ac:dyDescent="0.3">
      <c r="A521" t="s">
        <v>1165</v>
      </c>
      <c r="B521" t="s">
        <v>1166</v>
      </c>
      <c r="C521" t="str">
        <f>IFERROR(VLOOKUP(Table1[[#This Row],[Ticker]],[1]!Table1[[Symbol]:[Industry]],2,FALSE),"-")</f>
        <v>-</v>
      </c>
      <c r="D521" t="s">
        <v>80</v>
      </c>
      <c r="E521">
        <v>9928.4118187500007</v>
      </c>
      <c r="F521">
        <v>843.75</v>
      </c>
      <c r="G521">
        <v>1.9074050632228901</v>
      </c>
      <c r="H521">
        <v>-2.6763133489920299</v>
      </c>
      <c r="I521">
        <v>-16.163860961235301</v>
      </c>
      <c r="J521">
        <v>-3.80360843755623</v>
      </c>
      <c r="K521">
        <v>845.52619769289197</v>
      </c>
      <c r="L521">
        <v>817.34480765747003</v>
      </c>
      <c r="M521">
        <v>32.793444317524397</v>
      </c>
      <c r="N521">
        <v>0.67286207217168303</v>
      </c>
      <c r="O521">
        <v>18.5066666666666</v>
      </c>
      <c r="P521">
        <v>38.957509881422901</v>
      </c>
      <c r="Q521">
        <v>-5.2217035402490003E-3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-</v>
      </c>
      <c r="D522" t="s">
        <v>405</v>
      </c>
      <c r="E522">
        <v>9904.3811557249992</v>
      </c>
      <c r="F522">
        <v>285.25</v>
      </c>
      <c r="G522">
        <v>48.749894488056</v>
      </c>
      <c r="H522">
        <v>-0.34943323165321799</v>
      </c>
      <c r="I522">
        <v>35.183125244905803</v>
      </c>
      <c r="J522">
        <v>-0.84617080211301499</v>
      </c>
      <c r="K522">
        <v>251.40018495209901</v>
      </c>
      <c r="L522">
        <v>208.65444757907201</v>
      </c>
      <c r="M522">
        <v>64.680638507405703</v>
      </c>
      <c r="N522">
        <v>1.84608211794779</v>
      </c>
      <c r="O522">
        <v>4.4697633654688902</v>
      </c>
      <c r="P522">
        <v>94.577080491132307</v>
      </c>
      <c r="Q522">
        <v>0.13138938743972101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Row],[Ticker]],[1]!Table1[[Symbol]:[Industry]],2,FALSE),"-")</f>
        <v>-</v>
      </c>
      <c r="D523" t="s">
        <v>352</v>
      </c>
      <c r="E523">
        <v>9862.3188675000001</v>
      </c>
      <c r="F523">
        <v>247.5</v>
      </c>
      <c r="G523">
        <v>23.632300639118899</v>
      </c>
      <c r="H523">
        <v>-5.0274568288452803</v>
      </c>
      <c r="I523">
        <v>-28.550920843569202</v>
      </c>
      <c r="J523">
        <v>-5.22616876316917</v>
      </c>
      <c r="K523">
        <v>238.72775389521499</v>
      </c>
      <c r="L523">
        <v>222.34997846547799</v>
      </c>
      <c r="M523">
        <v>49.6354087369334</v>
      </c>
      <c r="N523">
        <v>1.1009505595320499</v>
      </c>
      <c r="O523">
        <v>30.202020202020201</v>
      </c>
      <c r="P523">
        <v>69.346561751625003</v>
      </c>
      <c r="Q523">
        <v>5.8284978704734001E-2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Row],[Ticker]],[1]!Table1[[Symbol]:[Industry]],2,FALSE),"-")</f>
        <v>-</v>
      </c>
      <c r="D524" t="s">
        <v>1173</v>
      </c>
      <c r="E524">
        <v>9858.6937386000009</v>
      </c>
      <c r="F524">
        <v>1449</v>
      </c>
      <c r="G524">
        <v>102.489811645239</v>
      </c>
      <c r="H524">
        <v>-15.5729261152579</v>
      </c>
      <c r="I524">
        <v>36.165839885107999</v>
      </c>
      <c r="J524">
        <v>-4.1794548566467498</v>
      </c>
      <c r="K524">
        <v>1276.0190405063399</v>
      </c>
      <c r="L524">
        <v>1037.3692158993999</v>
      </c>
      <c r="M524">
        <v>60.005964031554498</v>
      </c>
      <c r="N524">
        <v>0.50386488218538805</v>
      </c>
      <c r="O524">
        <v>12.8364389233954</v>
      </c>
      <c r="P524">
        <v>137.54098360655701</v>
      </c>
      <c r="Q524">
        <v>0.204091341379187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1176</v>
      </c>
      <c r="E525">
        <v>9853.7713426749997</v>
      </c>
      <c r="F525">
        <v>484.25</v>
      </c>
      <c r="G525">
        <v>141.140895708145</v>
      </c>
      <c r="H525">
        <v>-11.368098125824201</v>
      </c>
      <c r="I525">
        <v>40.333004012024503</v>
      </c>
      <c r="J525">
        <v>-7.4825944827064896</v>
      </c>
      <c r="K525">
        <v>490.66681430600102</v>
      </c>
      <c r="L525">
        <v>372.96605308666301</v>
      </c>
      <c r="M525">
        <v>29.375383320151201</v>
      </c>
      <c r="N525">
        <v>0.57296384825862401</v>
      </c>
      <c r="O525">
        <v>21.4248838409912</v>
      </c>
      <c r="P525">
        <v>165.99835210107099</v>
      </c>
      <c r="Q525">
        <v>8.4300551903411999E-2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148</v>
      </c>
      <c r="E526">
        <v>9830.9921565000004</v>
      </c>
      <c r="F526">
        <v>711.35</v>
      </c>
      <c r="G526">
        <v>19.912819680038599</v>
      </c>
      <c r="H526">
        <v>-13.102279302766799</v>
      </c>
      <c r="I526">
        <v>7.6082062924270399</v>
      </c>
      <c r="J526">
        <v>4.3419963686457799E-2</v>
      </c>
      <c r="K526">
        <v>734.45760816045697</v>
      </c>
      <c r="L526">
        <v>617.62921924932698</v>
      </c>
      <c r="M526">
        <v>34.478786225671598</v>
      </c>
      <c r="N526">
        <v>1.05825608625212</v>
      </c>
      <c r="O526">
        <v>13.8750263583327</v>
      </c>
      <c r="P526">
        <v>73.056805741393902</v>
      </c>
    </row>
    <row r="527" spans="1:17" hidden="1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268</v>
      </c>
      <c r="E527">
        <v>9828.5202351000007</v>
      </c>
      <c r="F527">
        <v>6385.05</v>
      </c>
      <c r="G527">
        <v>13.6774454353874</v>
      </c>
      <c r="H527">
        <v>0.88532646799428205</v>
      </c>
      <c r="I527">
        <v>-0.82992886105429498</v>
      </c>
      <c r="J527">
        <v>6.3576297737799798</v>
      </c>
      <c r="K527">
        <v>5935.9088351018599</v>
      </c>
      <c r="L527">
        <v>5460.5209354458102</v>
      </c>
      <c r="M527">
        <v>60.030823607373101</v>
      </c>
      <c r="N527">
        <v>1.4776687175891701</v>
      </c>
      <c r="O527">
        <v>9.6154297930321597</v>
      </c>
      <c r="P527">
        <v>40.016885224332199</v>
      </c>
      <c r="Q527">
        <v>0.125363307772662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352</v>
      </c>
      <c r="E528">
        <v>9800.4735438749995</v>
      </c>
      <c r="F528">
        <v>776.35</v>
      </c>
      <c r="G528">
        <v>8.0382840011646692</v>
      </c>
      <c r="H528">
        <v>8.4479572765714508</v>
      </c>
      <c r="I528">
        <v>9.8286154247853599</v>
      </c>
      <c r="J528">
        <v>-2.51834713961851</v>
      </c>
      <c r="K528">
        <v>669.69116803895497</v>
      </c>
      <c r="L528">
        <v>612.15754382130797</v>
      </c>
      <c r="M528">
        <v>64.0727365773581</v>
      </c>
      <c r="N528">
        <v>0.87889382214843803</v>
      </c>
      <c r="O528">
        <v>3.5615379661235198</v>
      </c>
      <c r="P528">
        <v>72.522222222222197</v>
      </c>
      <c r="Q528">
        <v>4.6972576910554002E-2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135</v>
      </c>
      <c r="E529">
        <v>9800.2107739500007</v>
      </c>
      <c r="F529">
        <v>413.25</v>
      </c>
      <c r="G529">
        <v>286.24846509983399</v>
      </c>
      <c r="H529">
        <v>-10.908537076045301</v>
      </c>
      <c r="I529">
        <v>73.670476068886899</v>
      </c>
      <c r="J529">
        <v>-9.0146321817776194</v>
      </c>
      <c r="K529">
        <v>432.47735606403501</v>
      </c>
      <c r="L529">
        <v>302.42409185587297</v>
      </c>
      <c r="M529">
        <v>26.997062998310501</v>
      </c>
      <c r="N529">
        <v>0.77735546030898095</v>
      </c>
      <c r="O529">
        <v>37.834240774349603</v>
      </c>
      <c r="P529">
        <v>338.461538461538</v>
      </c>
      <c r="Q529">
        <v>0.116846777101436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472</v>
      </c>
      <c r="E530">
        <v>9792.8286418200005</v>
      </c>
      <c r="F530">
        <v>374.3</v>
      </c>
      <c r="G530">
        <v>153.335895341662</v>
      </c>
      <c r="H530">
        <v>-2.1802101597925798</v>
      </c>
      <c r="I530">
        <v>15.876083857640401</v>
      </c>
      <c r="J530">
        <v>-1.7349265895585999</v>
      </c>
      <c r="K530">
        <v>365.34329874077798</v>
      </c>
      <c r="L530">
        <v>294.30616396943498</v>
      </c>
      <c r="M530">
        <v>44.5637071983369</v>
      </c>
      <c r="N530">
        <v>0.75735110886705403</v>
      </c>
      <c r="O530">
        <v>7.8413037670317802</v>
      </c>
      <c r="P530">
        <v>200.28078620136299</v>
      </c>
      <c r="Q530">
        <v>0.13660866906855099</v>
      </c>
    </row>
    <row r="531" spans="1:17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481</v>
      </c>
      <c r="E531">
        <v>9777.9643165809994</v>
      </c>
      <c r="F531">
        <v>167.29</v>
      </c>
      <c r="G531">
        <v>30.208339857830701</v>
      </c>
      <c r="H531">
        <v>-10.1765057195335</v>
      </c>
      <c r="I531">
        <v>-12.771260937159401</v>
      </c>
      <c r="J531">
        <v>-1.83947586760313</v>
      </c>
      <c r="K531">
        <v>168.173085863464</v>
      </c>
      <c r="L531">
        <v>165.24779307103401</v>
      </c>
      <c r="M531">
        <v>46.618263555824299</v>
      </c>
      <c r="N531">
        <v>1.2421545862680099</v>
      </c>
      <c r="O531">
        <v>25.110513645258798</v>
      </c>
      <c r="P531">
        <v>56.525500942662198</v>
      </c>
      <c r="Q531">
        <v>-5.7131076970725003E-2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481</v>
      </c>
      <c r="E532">
        <v>9775.7251978500008</v>
      </c>
      <c r="F532">
        <v>1099.5</v>
      </c>
      <c r="G532">
        <v>7.6740315673117898</v>
      </c>
      <c r="H532">
        <v>2.6645658784765902</v>
      </c>
      <c r="I532">
        <v>-2.5957273282256201</v>
      </c>
      <c r="J532">
        <v>2.0225548772303599</v>
      </c>
      <c r="K532">
        <v>994.71505455210399</v>
      </c>
      <c r="L532">
        <v>920.433176225279</v>
      </c>
      <c r="M532">
        <v>60.2662910583946</v>
      </c>
      <c r="N532">
        <v>0.582650472749634</v>
      </c>
      <c r="O532">
        <v>8.6857662573897194</v>
      </c>
      <c r="P532">
        <v>41.5695615785746</v>
      </c>
      <c r="Q532">
        <v>4.1012511246427998E-2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527</v>
      </c>
      <c r="E533">
        <v>9747.7812321599995</v>
      </c>
      <c r="F533">
        <v>1528.7</v>
      </c>
      <c r="G533">
        <v>-16.757514988624699</v>
      </c>
      <c r="H533">
        <v>-7.8808547248604199</v>
      </c>
      <c r="I533">
        <v>-6.4564511197607599</v>
      </c>
      <c r="J533">
        <v>-1.59694602008737</v>
      </c>
      <c r="K533">
        <v>1515.55774402426</v>
      </c>
      <c r="L533">
        <v>1451.52688026032</v>
      </c>
      <c r="M533">
        <v>31.025818129938401</v>
      </c>
      <c r="N533">
        <v>0.92640016896915101</v>
      </c>
      <c r="O533">
        <v>9.8972983580820095</v>
      </c>
      <c r="P533">
        <v>26.026380873866401</v>
      </c>
      <c r="Q533">
        <v>7.6419444148199999E-3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135</v>
      </c>
      <c r="E534">
        <v>9717.1900299270001</v>
      </c>
      <c r="F534">
        <v>262.38</v>
      </c>
      <c r="G534">
        <v>-25.110099519496199</v>
      </c>
      <c r="H534">
        <v>-3.3139888296318998</v>
      </c>
      <c r="I534">
        <v>-6.6323739343354404</v>
      </c>
      <c r="J534">
        <v>1.4875119216913799</v>
      </c>
      <c r="K534">
        <v>263.15799620698999</v>
      </c>
      <c r="L534">
        <v>257.72065456730201</v>
      </c>
      <c r="M534">
        <v>22.227502817667499</v>
      </c>
      <c r="N534">
        <v>1.52311587341789</v>
      </c>
      <c r="O534">
        <v>4.83268541809589</v>
      </c>
      <c r="P534">
        <v>13.046100818612601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127</v>
      </c>
      <c r="E535">
        <v>9663.8831429000002</v>
      </c>
      <c r="F535">
        <v>370.3</v>
      </c>
      <c r="G535">
        <v>126.04845349978601</v>
      </c>
      <c r="H535">
        <v>5.52211302481685</v>
      </c>
      <c r="I535">
        <v>65.678902640836796</v>
      </c>
      <c r="J535">
        <v>-7.3063003094585701</v>
      </c>
      <c r="K535">
        <v>313.87289423148098</v>
      </c>
      <c r="L535">
        <v>235.50328316038301</v>
      </c>
      <c r="M535">
        <v>54.4112557877963</v>
      </c>
      <c r="N535">
        <v>0.63806405686254897</v>
      </c>
      <c r="O535">
        <v>10.1269241155819</v>
      </c>
      <c r="P535">
        <v>155.17692864279999</v>
      </c>
      <c r="Q535">
        <v>0.22426381993863401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132</v>
      </c>
      <c r="E536">
        <v>9641.5039284699997</v>
      </c>
      <c r="F536">
        <v>273.61</v>
      </c>
      <c r="G536">
        <v>30.4311969919824</v>
      </c>
      <c r="H536">
        <v>15.8349850816019</v>
      </c>
      <c r="I536">
        <v>1.0319842578657199</v>
      </c>
      <c r="J536">
        <v>-0.96862865621729899</v>
      </c>
      <c r="K536">
        <v>247.94722091284601</v>
      </c>
      <c r="L536">
        <v>225.87788807907901</v>
      </c>
      <c r="M536">
        <v>60.834179845293001</v>
      </c>
      <c r="N536">
        <v>2.0255811674984598</v>
      </c>
      <c r="O536">
        <v>9.2796315924125601</v>
      </c>
      <c r="P536">
        <v>58.019058619693901</v>
      </c>
      <c r="Q536">
        <v>0.117005969189815</v>
      </c>
    </row>
    <row r="537" spans="1:17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46</v>
      </c>
      <c r="E537">
        <v>9639.8074307999996</v>
      </c>
      <c r="F537">
        <v>6098</v>
      </c>
      <c r="G537">
        <v>31.7305315293959</v>
      </c>
      <c r="H537">
        <v>17.437253939208102</v>
      </c>
      <c r="I537">
        <v>13.9588072945528</v>
      </c>
      <c r="J537">
        <v>3.6743486578792299</v>
      </c>
      <c r="K537">
        <v>5202.7019236196102</v>
      </c>
      <c r="L537">
        <v>4685.1985331693204</v>
      </c>
      <c r="M537">
        <v>88.669118223414799</v>
      </c>
      <c r="N537">
        <v>2.4845690746413598</v>
      </c>
      <c r="O537">
        <v>1.5078714332568099</v>
      </c>
      <c r="P537">
        <v>81.221117698628504</v>
      </c>
      <c r="Q537">
        <v>0.21479866765164701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694</v>
      </c>
      <c r="E538">
        <v>9624.5941743599997</v>
      </c>
      <c r="F538">
        <v>568.15</v>
      </c>
      <c r="G538">
        <v>57.214866583733503</v>
      </c>
      <c r="H538">
        <v>-1.1428478100483599</v>
      </c>
      <c r="I538">
        <v>26.166407789872402</v>
      </c>
      <c r="J538">
        <v>-2.3109869875411602</v>
      </c>
      <c r="K538">
        <v>492.89773409862198</v>
      </c>
      <c r="L538">
        <v>414.87332998569502</v>
      </c>
      <c r="M538">
        <v>53.442952807119198</v>
      </c>
      <c r="N538">
        <v>0.47698853358169202</v>
      </c>
      <c r="O538">
        <v>12.426295872568801</v>
      </c>
      <c r="P538">
        <v>82.070181060727407</v>
      </c>
      <c r="Q538">
        <v>6.8844065430533993E-2</v>
      </c>
    </row>
    <row r="539" spans="1:17" hidden="1" x14ac:dyDescent="0.3">
      <c r="A539" t="s">
        <v>1203</v>
      </c>
      <c r="B539" t="s">
        <v>1204</v>
      </c>
      <c r="C539" t="str">
        <f>IFERROR(VLOOKUP(Table1[[#This Row],[Ticker]],[1]!Table1[[Symbol]:[Industry]],2,FALSE),"-")</f>
        <v>-</v>
      </c>
      <c r="D539" t="s">
        <v>89</v>
      </c>
      <c r="E539">
        <v>9591.9028099999996</v>
      </c>
      <c r="F539">
        <v>140.38999999999999</v>
      </c>
      <c r="G539">
        <v>-22.175371241131199</v>
      </c>
      <c r="H539">
        <v>-1.3473278184405799</v>
      </c>
      <c r="I539">
        <v>-10.2599458159891</v>
      </c>
      <c r="J539">
        <v>0.80927704839326497</v>
      </c>
      <c r="K539">
        <v>136.567764991269</v>
      </c>
      <c r="L539">
        <v>135.14402668553501</v>
      </c>
      <c r="M539">
        <v>19.599037825510401</v>
      </c>
      <c r="N539">
        <v>0.90691751072187698</v>
      </c>
      <c r="O539">
        <v>0.86188474962605099</v>
      </c>
      <c r="P539">
        <v>11.4206349206349</v>
      </c>
      <c r="Q539">
        <v>-1.3388827299693999E-2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-</v>
      </c>
      <c r="D540" t="s">
        <v>204</v>
      </c>
      <c r="E540">
        <v>9536.9270880000004</v>
      </c>
      <c r="F540">
        <v>624.20000000000005</v>
      </c>
      <c r="G540">
        <v>68.793375192176498</v>
      </c>
      <c r="H540">
        <v>-9.9542041715372491</v>
      </c>
      <c r="I540">
        <v>6.3982982429158097</v>
      </c>
      <c r="J540">
        <v>-5.7432977890886798</v>
      </c>
      <c r="K540">
        <v>619.27772636915495</v>
      </c>
      <c r="L540">
        <v>534.82488703886304</v>
      </c>
      <c r="M540">
        <v>30.3700463634407</v>
      </c>
      <c r="N540">
        <v>0.55900785060110603</v>
      </c>
      <c r="O540">
        <v>13.393143223325801</v>
      </c>
      <c r="P540">
        <v>95.0625</v>
      </c>
      <c r="Q540">
        <v>4.8952624063095002E-2</v>
      </c>
    </row>
    <row r="541" spans="1:17" hidden="1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-</v>
      </c>
      <c r="D541" t="s">
        <v>330</v>
      </c>
      <c r="E541">
        <v>9534.9257708999994</v>
      </c>
      <c r="F541">
        <v>1613</v>
      </c>
      <c r="G541">
        <v>113.95228742107599</v>
      </c>
      <c r="H541">
        <v>-18.649967459308002</v>
      </c>
      <c r="I541">
        <v>126.93171980677801</v>
      </c>
      <c r="J541">
        <v>-7.9304571451886501</v>
      </c>
      <c r="K541">
        <v>1641.8190839816</v>
      </c>
      <c r="M541">
        <v>22.262861021092899</v>
      </c>
      <c r="N541">
        <v>1.40608173805352</v>
      </c>
      <c r="O541">
        <v>28.9522628642281</v>
      </c>
      <c r="P541">
        <v>151.089663760896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-</v>
      </c>
      <c r="D542" t="s">
        <v>135</v>
      </c>
      <c r="E542">
        <v>9398.3692490800004</v>
      </c>
      <c r="F542">
        <v>606.20000000000005</v>
      </c>
      <c r="G542">
        <v>2.5189703928261</v>
      </c>
      <c r="H542">
        <v>-7.3950367556152603</v>
      </c>
      <c r="I542">
        <v>-5.4250434358748398</v>
      </c>
      <c r="J542">
        <v>-0.81016810130106898</v>
      </c>
      <c r="K542">
        <v>605.49258456316602</v>
      </c>
      <c r="L542">
        <v>571.27189466099298</v>
      </c>
      <c r="M542">
        <v>49.576331988312901</v>
      </c>
      <c r="N542">
        <v>0.88961636635543395</v>
      </c>
      <c r="O542">
        <v>11.9762454635433</v>
      </c>
      <c r="P542">
        <v>28.1877775428209</v>
      </c>
      <c r="Q542">
        <v>8.6731573685645005E-2</v>
      </c>
    </row>
    <row r="543" spans="1:17" hidden="1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-</v>
      </c>
      <c r="E543">
        <v>9346.9820844000005</v>
      </c>
      <c r="F543">
        <v>483.1</v>
      </c>
      <c r="G543">
        <v>-35.738078277750297</v>
      </c>
      <c r="H543">
        <v>8.19857289213477</v>
      </c>
      <c r="I543">
        <v>-6.4758104049212699</v>
      </c>
      <c r="J543">
        <v>-4.4684568595100798</v>
      </c>
      <c r="K543">
        <v>470.66528246955698</v>
      </c>
      <c r="L543">
        <v>474.22894765567497</v>
      </c>
      <c r="M543">
        <v>43.143354222572597</v>
      </c>
      <c r="N543">
        <v>0.67246660420544502</v>
      </c>
      <c r="O543">
        <v>21.7139308631753</v>
      </c>
      <c r="P543">
        <v>21.641697091778902</v>
      </c>
      <c r="Q543">
        <v>-1.3471615462184E-2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-</v>
      </c>
      <c r="D544" t="s">
        <v>286</v>
      </c>
      <c r="E544">
        <v>9291.1674950899996</v>
      </c>
      <c r="F544">
        <v>788.45</v>
      </c>
      <c r="G544">
        <v>54.4352556297641</v>
      </c>
      <c r="H544">
        <v>0.298019124131221</v>
      </c>
      <c r="I544">
        <v>-8.0611559762088802</v>
      </c>
      <c r="J544">
        <v>-3.81230111876468</v>
      </c>
      <c r="K544">
        <v>758.95028229849095</v>
      </c>
      <c r="L544">
        <v>697.03982721419698</v>
      </c>
      <c r="M544">
        <v>46.353974153648998</v>
      </c>
      <c r="N544">
        <v>0.92310556265426402</v>
      </c>
      <c r="O544">
        <v>16.9002473206925</v>
      </c>
      <c r="P544">
        <v>80.920146856356098</v>
      </c>
      <c r="Q544">
        <v>9.6435544945049995E-2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163</v>
      </c>
      <c r="E545">
        <v>9287.1125985100007</v>
      </c>
      <c r="F545">
        <v>7708.7</v>
      </c>
      <c r="G545">
        <v>172.18861573861599</v>
      </c>
      <c r="H545">
        <v>4.4115588229077503</v>
      </c>
      <c r="I545">
        <v>40.564625670996499</v>
      </c>
      <c r="J545">
        <v>-9.2615906037992701</v>
      </c>
      <c r="K545">
        <v>7246.3289796592999</v>
      </c>
      <c r="L545">
        <v>5725.6581523336999</v>
      </c>
      <c r="M545">
        <v>51.394855384424801</v>
      </c>
      <c r="N545">
        <v>1.4229174016132</v>
      </c>
      <c r="O545">
        <v>8.96649240468561</v>
      </c>
      <c r="P545">
        <v>227.89025946405701</v>
      </c>
      <c r="Q545">
        <v>0.188700768477255</v>
      </c>
    </row>
    <row r="546" spans="1:17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153</v>
      </c>
      <c r="E546">
        <v>9262.0895999999993</v>
      </c>
      <c r="F546">
        <v>494.4</v>
      </c>
      <c r="G546">
        <v>37.783665967381701</v>
      </c>
      <c r="H546">
        <v>0.34214599863309703</v>
      </c>
      <c r="I546">
        <v>-1.43192344168717</v>
      </c>
      <c r="J546">
        <v>-7.1917204740496201</v>
      </c>
      <c r="K546">
        <v>466.85080222417798</v>
      </c>
      <c r="L546">
        <v>418.36769870369</v>
      </c>
      <c r="M546">
        <v>50.052979725606498</v>
      </c>
      <c r="N546">
        <v>1.66235064508208</v>
      </c>
      <c r="O546">
        <v>10.7402912621359</v>
      </c>
      <c r="P546">
        <v>62.631578947368403</v>
      </c>
      <c r="Q546">
        <v>8.6658895840124997E-2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-</v>
      </c>
      <c r="D547" t="s">
        <v>46</v>
      </c>
      <c r="E547">
        <v>9212.1292512</v>
      </c>
      <c r="F547">
        <v>1375.2</v>
      </c>
      <c r="G547">
        <v>77.528119586759104</v>
      </c>
      <c r="H547">
        <v>10.4384323317278</v>
      </c>
      <c r="I547">
        <v>57.662029800139301</v>
      </c>
      <c r="J547">
        <v>-6.0239753434283996</v>
      </c>
      <c r="K547">
        <v>1277.9692996478</v>
      </c>
      <c r="L547">
        <v>1037.54611016325</v>
      </c>
      <c r="M547">
        <v>45.919718010695398</v>
      </c>
      <c r="N547">
        <v>1.24774119902674</v>
      </c>
      <c r="O547">
        <v>12.1618673647469</v>
      </c>
      <c r="P547">
        <v>111.56923076923</v>
      </c>
      <c r="Q547">
        <v>0.132717555691726</v>
      </c>
    </row>
    <row r="548" spans="1:17" hidden="1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-</v>
      </c>
      <c r="D548" t="s">
        <v>135</v>
      </c>
      <c r="E548">
        <v>9210.9</v>
      </c>
      <c r="F548">
        <v>4605.45</v>
      </c>
      <c r="G548">
        <v>-25.348248644576501</v>
      </c>
      <c r="H548">
        <v>-7.5422060656854502</v>
      </c>
      <c r="I548">
        <v>-28.507495892281501</v>
      </c>
      <c r="J548">
        <v>-0.91148801907666399</v>
      </c>
      <c r="K548">
        <v>4735.0469756992097</v>
      </c>
      <c r="L548">
        <v>4837.5346267633404</v>
      </c>
      <c r="M548">
        <v>34.365001802540498</v>
      </c>
      <c r="N548">
        <v>0.86718859546622995</v>
      </c>
      <c r="O548">
        <v>51.429284869013898</v>
      </c>
      <c r="P548">
        <v>18.636012364760401</v>
      </c>
      <c r="Q548">
        <v>9.0436026360745006E-2</v>
      </c>
    </row>
    <row r="549" spans="1:17" hidden="1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-</v>
      </c>
      <c r="D549" t="s">
        <v>304</v>
      </c>
      <c r="E549">
        <v>9148.1855181600004</v>
      </c>
      <c r="F549">
        <v>411.15</v>
      </c>
      <c r="G549">
        <v>-21.725406466696899</v>
      </c>
      <c r="H549">
        <v>-14.5004067651182</v>
      </c>
      <c r="I549">
        <v>-11.2135964904229</v>
      </c>
      <c r="J549">
        <v>-10.2014758090644</v>
      </c>
      <c r="K549">
        <v>444.18772942449499</v>
      </c>
      <c r="M549">
        <v>28.635333110550299</v>
      </c>
      <c r="N549">
        <v>0.43889424521651399</v>
      </c>
      <c r="O549">
        <v>30.913291985893199</v>
      </c>
      <c r="P549">
        <v>12.643835616438301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-</v>
      </c>
      <c r="D550" t="s">
        <v>268</v>
      </c>
      <c r="E550">
        <v>9147.4766591879998</v>
      </c>
      <c r="F550">
        <v>79.94</v>
      </c>
      <c r="G550">
        <v>121.01973272997699</v>
      </c>
      <c r="H550">
        <v>12.002011641095301</v>
      </c>
      <c r="I550">
        <v>58.296895080165797</v>
      </c>
      <c r="J550">
        <v>-2.2812970866879398</v>
      </c>
      <c r="K550">
        <v>71.244850111865404</v>
      </c>
      <c r="L550">
        <v>55.880003656726601</v>
      </c>
      <c r="M550">
        <v>53.412754191239003</v>
      </c>
      <c r="N550">
        <v>1.1414198446725801</v>
      </c>
      <c r="O550">
        <v>10.770577933449999</v>
      </c>
      <c r="P550">
        <v>153.37007394792701</v>
      </c>
      <c r="Q550">
        <v>0.21947700645120199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-</v>
      </c>
      <c r="D551" t="s">
        <v>1229</v>
      </c>
      <c r="E551">
        <v>9123.6740060399898</v>
      </c>
      <c r="F551">
        <v>614.35</v>
      </c>
      <c r="G551">
        <v>18.876227652098699</v>
      </c>
      <c r="H551">
        <v>-5.02759245298164</v>
      </c>
      <c r="I551">
        <v>10.682360186958499</v>
      </c>
      <c r="J551">
        <v>-3.9006550395611699</v>
      </c>
      <c r="K551">
        <v>608.72679797224396</v>
      </c>
      <c r="L551">
        <v>548.20417591429998</v>
      </c>
      <c r="M551">
        <v>46.492717848333399</v>
      </c>
      <c r="N551">
        <v>0.67145329087514105</v>
      </c>
      <c r="O551">
        <v>9.1234638235533296</v>
      </c>
      <c r="P551">
        <v>54.4757354790042</v>
      </c>
      <c r="Q551">
        <v>-0.105321930597661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543</v>
      </c>
      <c r="E552">
        <v>9078.5670597579992</v>
      </c>
      <c r="F552">
        <v>94.99</v>
      </c>
      <c r="G552">
        <v>6.2623214342510103</v>
      </c>
      <c r="H552">
        <v>8.5990896880004097</v>
      </c>
      <c r="I552">
        <v>-24.172638970013299</v>
      </c>
      <c r="J552">
        <v>-0.28784792452170999</v>
      </c>
      <c r="K552">
        <v>87.950788420821695</v>
      </c>
      <c r="L552">
        <v>86.0284751931828</v>
      </c>
      <c r="M552">
        <v>55.227939641836898</v>
      </c>
      <c r="N552">
        <v>1.0761300642534599</v>
      </c>
      <c r="O552">
        <v>20.907463943572999</v>
      </c>
      <c r="P552">
        <v>37.6666666666666</v>
      </c>
      <c r="Q552">
        <v>-5.5152299894047997E-2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135</v>
      </c>
      <c r="E553">
        <v>8998.3783846000006</v>
      </c>
      <c r="F553">
        <v>714.1</v>
      </c>
      <c r="G553">
        <v>-6.3780483086970401</v>
      </c>
      <c r="H553">
        <v>0.49813258748056999</v>
      </c>
      <c r="I553">
        <v>-9.0942496908043697</v>
      </c>
      <c r="J553">
        <v>1.43315116733467</v>
      </c>
      <c r="K553">
        <v>689.52815771800397</v>
      </c>
      <c r="L553">
        <v>647.34684757472996</v>
      </c>
      <c r="M553">
        <v>65.548586992994601</v>
      </c>
      <c r="N553">
        <v>1.5649871135336799</v>
      </c>
      <c r="O553">
        <v>5.0273070998459497</v>
      </c>
      <c r="P553">
        <v>37.857142857142797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982</v>
      </c>
      <c r="E554">
        <v>8967.7539402500006</v>
      </c>
      <c r="F554">
        <v>444.5</v>
      </c>
      <c r="G554">
        <v>-11.9663902365557</v>
      </c>
      <c r="H554">
        <v>-5.0762276920692404</v>
      </c>
      <c r="I554">
        <v>3.7891500773541602</v>
      </c>
      <c r="J554">
        <v>1.01984954073215E-2</v>
      </c>
      <c r="K554">
        <v>418.85913413146</v>
      </c>
      <c r="L554">
        <v>400.995869046157</v>
      </c>
      <c r="M554">
        <v>58.628878935195303</v>
      </c>
      <c r="N554">
        <v>1.1538420349813101</v>
      </c>
      <c r="O554">
        <v>9.3138357705286801</v>
      </c>
      <c r="P554">
        <v>29.403202328966501</v>
      </c>
      <c r="Q554">
        <v>-1.660784576909E-2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135</v>
      </c>
      <c r="E555">
        <v>8932.0093985250005</v>
      </c>
      <c r="F555">
        <v>609.75</v>
      </c>
      <c r="G555">
        <v>40.958422163620398</v>
      </c>
      <c r="H555">
        <v>-5.3768452356410101</v>
      </c>
      <c r="I555">
        <v>24.601209683128001</v>
      </c>
      <c r="J555">
        <v>1.2053898997751999</v>
      </c>
      <c r="K555">
        <v>538.29540113851499</v>
      </c>
      <c r="L555">
        <v>468.60852364858101</v>
      </c>
      <c r="M555">
        <v>63.332010055022103</v>
      </c>
      <c r="N555">
        <v>1.8613565642243499</v>
      </c>
      <c r="O555">
        <v>14.6371463714637</v>
      </c>
      <c r="P555">
        <v>73.717948717948701</v>
      </c>
      <c r="Q555">
        <v>3.0180147769156E-2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654</v>
      </c>
      <c r="E556">
        <v>8914.5086119200005</v>
      </c>
      <c r="F556">
        <v>276.95999999999998</v>
      </c>
      <c r="G556">
        <v>163.92102860614699</v>
      </c>
      <c r="H556">
        <v>22.333455741489399</v>
      </c>
      <c r="I556">
        <v>26.6513389709562</v>
      </c>
      <c r="J556">
        <v>-6.9452427643599703</v>
      </c>
      <c r="K556">
        <v>231.31545499412101</v>
      </c>
      <c r="L556">
        <v>181.05100490099801</v>
      </c>
      <c r="M556">
        <v>61.141938249409499</v>
      </c>
      <c r="N556">
        <v>1.70690646519658</v>
      </c>
      <c r="O556">
        <v>7.0515597920277298</v>
      </c>
      <c r="P556">
        <v>222.985422740524</v>
      </c>
      <c r="Q556">
        <v>0.18113494064204699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304</v>
      </c>
      <c r="E557">
        <v>8869.5250260499997</v>
      </c>
      <c r="F557">
        <v>440.05</v>
      </c>
      <c r="G557">
        <v>-1.8758026836891799</v>
      </c>
      <c r="H557">
        <v>-12.712831910680499</v>
      </c>
      <c r="I557">
        <v>1.17357786113894</v>
      </c>
      <c r="J557">
        <v>-2.3507703665562798</v>
      </c>
      <c r="K557">
        <v>435.21992941972798</v>
      </c>
      <c r="L557">
        <v>403.51374602060798</v>
      </c>
      <c r="M557">
        <v>41.9822335255569</v>
      </c>
      <c r="N557">
        <v>0.67400390587051595</v>
      </c>
      <c r="O557">
        <v>14.7596863992728</v>
      </c>
      <c r="P557">
        <v>34.038988729820197</v>
      </c>
      <c r="Q557">
        <v>7.0294872363518002E-2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472</v>
      </c>
      <c r="E558">
        <v>8808.0483556500003</v>
      </c>
      <c r="F558">
        <v>288.5</v>
      </c>
      <c r="G558">
        <v>-30.7178524323377</v>
      </c>
      <c r="H558">
        <v>-3.5752645198149202</v>
      </c>
      <c r="I558">
        <v>-6.3081751012719796</v>
      </c>
      <c r="J558">
        <v>-3.36832562591428</v>
      </c>
      <c r="K558">
        <v>280.751943895968</v>
      </c>
      <c r="L558">
        <v>277.69012470880301</v>
      </c>
      <c r="M558">
        <v>40.656250316828</v>
      </c>
      <c r="N558">
        <v>0.47525871506487999</v>
      </c>
      <c r="O558">
        <v>12.1317157712305</v>
      </c>
      <c r="P558">
        <v>35.446009389671303</v>
      </c>
      <c r="Q558">
        <v>-7.6280038422759003E-2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95</v>
      </c>
      <c r="E559">
        <v>8788.4126796349992</v>
      </c>
      <c r="F559">
        <v>297.64999999999998</v>
      </c>
      <c r="G559">
        <v>-66.372029123728794</v>
      </c>
      <c r="H559">
        <v>0.73637880958272095</v>
      </c>
      <c r="I559">
        <v>-29.960534791635901</v>
      </c>
      <c r="J559">
        <v>-3.3044669882888198</v>
      </c>
      <c r="K559">
        <v>296.41460812729201</v>
      </c>
      <c r="L559">
        <v>353.83926711791599</v>
      </c>
      <c r="M559">
        <v>46.089272861222199</v>
      </c>
      <c r="N559">
        <v>3.4434062498665901</v>
      </c>
      <c r="O559">
        <v>88.140433394926902</v>
      </c>
      <c r="P559">
        <v>14.0421455938697</v>
      </c>
      <c r="Q559">
        <v>-0.10465082919225401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549</v>
      </c>
      <c r="E560">
        <v>8783.6185000099995</v>
      </c>
      <c r="F560">
        <v>555.95000000000005</v>
      </c>
      <c r="G560">
        <v>12.855214038121099</v>
      </c>
      <c r="H560">
        <v>0.15298594004860799</v>
      </c>
      <c r="I560">
        <v>4.7331028548344101</v>
      </c>
      <c r="J560">
        <v>-7.9486420712331798</v>
      </c>
      <c r="K560">
        <v>536.70757796365695</v>
      </c>
      <c r="L560">
        <v>497.42222039509898</v>
      </c>
      <c r="M560">
        <v>45.6788679166485</v>
      </c>
      <c r="N560">
        <v>3.2063105434298</v>
      </c>
      <c r="O560">
        <v>10.9812033456246</v>
      </c>
      <c r="P560">
        <v>39.335839598997502</v>
      </c>
      <c r="Q560">
        <v>-4.2262351089118001E-2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271</v>
      </c>
      <c r="E561">
        <v>8760.5678141549997</v>
      </c>
      <c r="F561">
        <v>709.95</v>
      </c>
      <c r="G561">
        <v>10.2168346819335</v>
      </c>
      <c r="H561">
        <v>-5.0655550190571104</v>
      </c>
      <c r="I561">
        <v>3.2182658820122501</v>
      </c>
      <c r="J561">
        <v>-2.9573083573205099</v>
      </c>
      <c r="K561">
        <v>677.40232046437598</v>
      </c>
      <c r="L561">
        <v>642.22177681849303</v>
      </c>
      <c r="M561">
        <v>54.310483027492999</v>
      </c>
      <c r="N561">
        <v>0.65085904135310602</v>
      </c>
      <c r="O561">
        <v>17.994224945418601</v>
      </c>
      <c r="P561">
        <v>43.670950116361396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549</v>
      </c>
      <c r="E562">
        <v>8759.86554144</v>
      </c>
      <c r="F562">
        <v>797.55</v>
      </c>
      <c r="G562">
        <v>-42.762845645373702</v>
      </c>
      <c r="H562">
        <v>-2.7372050748695802</v>
      </c>
      <c r="I562">
        <v>-29.549411863914901</v>
      </c>
      <c r="J562">
        <v>3.5913234968927301</v>
      </c>
      <c r="K562">
        <v>783.95699939523797</v>
      </c>
      <c r="L562">
        <v>859.73457917952999</v>
      </c>
      <c r="M562">
        <v>81.045915761422904</v>
      </c>
      <c r="N562">
        <v>1.2038498772103201</v>
      </c>
      <c r="O562">
        <v>38.712306438467799</v>
      </c>
      <c r="P562">
        <v>10.709328151027201</v>
      </c>
      <c r="Q562">
        <v>-3.4732636748024001E-2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286</v>
      </c>
      <c r="E563">
        <v>8756.6112558000004</v>
      </c>
      <c r="F563">
        <v>538</v>
      </c>
      <c r="G563">
        <v>18.011133029347398</v>
      </c>
      <c r="H563">
        <v>5.2710329066971502</v>
      </c>
      <c r="I563">
        <v>31.709766936703701</v>
      </c>
      <c r="J563">
        <v>-1.8613525177216601</v>
      </c>
      <c r="K563">
        <v>478.41234273906502</v>
      </c>
      <c r="L563">
        <v>414.520696109185</v>
      </c>
      <c r="M563">
        <v>69.772700890889894</v>
      </c>
      <c r="N563">
        <v>0.70861248627354201</v>
      </c>
      <c r="O563">
        <v>1.8029739776951701</v>
      </c>
      <c r="P563">
        <v>57.632581306768202</v>
      </c>
      <c r="Q563">
        <v>0.115828612492753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62</v>
      </c>
      <c r="E564">
        <v>8744.4965863899997</v>
      </c>
      <c r="F564">
        <v>951.35</v>
      </c>
      <c r="G564">
        <v>89.657623463200693</v>
      </c>
      <c r="H564">
        <v>-3.4696499866443302</v>
      </c>
      <c r="I564">
        <v>32.083199915046698</v>
      </c>
      <c r="J564">
        <v>4.0723590469964801</v>
      </c>
      <c r="K564">
        <v>910.37009423555003</v>
      </c>
      <c r="L564">
        <v>755.05070890707805</v>
      </c>
      <c r="M564">
        <v>58.6555744546828</v>
      </c>
      <c r="N564">
        <v>0.802341545949531</v>
      </c>
      <c r="O564">
        <v>4.4673358911020999</v>
      </c>
      <c r="P564">
        <v>130.854161611259</v>
      </c>
      <c r="Q564">
        <v>-9.3068067739150006E-3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119</v>
      </c>
      <c r="E565">
        <v>8718.3674159999991</v>
      </c>
      <c r="F565">
        <v>2716.8</v>
      </c>
      <c r="G565">
        <v>-13.5473716737225</v>
      </c>
      <c r="H565">
        <v>-2.9647321147405998</v>
      </c>
      <c r="I565">
        <v>-10.682648799874601</v>
      </c>
      <c r="J565">
        <v>-0.10150738897962901</v>
      </c>
      <c r="K565">
        <v>2712.97197744506</v>
      </c>
      <c r="L565">
        <v>2681.28312022214</v>
      </c>
      <c r="M565">
        <v>39.1405410118481</v>
      </c>
      <c r="N565">
        <v>0.94537746876724704</v>
      </c>
      <c r="O565">
        <v>28.828032979976399</v>
      </c>
      <c r="P565">
        <v>15.657726692209399</v>
      </c>
      <c r="Q565">
        <v>-6.6123232566639998E-3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982</v>
      </c>
      <c r="E566">
        <v>8708.8556568799995</v>
      </c>
      <c r="F566">
        <v>397.85</v>
      </c>
      <c r="G566">
        <v>1.2374214036592099</v>
      </c>
      <c r="H566">
        <v>-5.1908128412338597</v>
      </c>
      <c r="I566">
        <v>8.7983012009268506</v>
      </c>
      <c r="J566">
        <v>-7.8172428726273502</v>
      </c>
      <c r="K566">
        <v>380.76725758041601</v>
      </c>
      <c r="L566">
        <v>350.33379820993599</v>
      </c>
      <c r="M566">
        <v>43.160939534227097</v>
      </c>
      <c r="N566">
        <v>1.13932946172926</v>
      </c>
      <c r="O566">
        <v>9.2999874324494201</v>
      </c>
      <c r="P566">
        <v>48.728971962616797</v>
      </c>
      <c r="Q566">
        <v>6.4945381356107001E-2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705</v>
      </c>
      <c r="E567">
        <v>8642.3479203879997</v>
      </c>
      <c r="F567">
        <v>535.42999999999995</v>
      </c>
      <c r="G567">
        <v>-9.5567495095343897</v>
      </c>
      <c r="H567">
        <v>-1.8907853567769399</v>
      </c>
      <c r="I567">
        <v>1.8046760543818201</v>
      </c>
      <c r="J567">
        <v>0.99184243295604602</v>
      </c>
      <c r="K567">
        <v>521.61708562885303</v>
      </c>
      <c r="L567">
        <v>488.838771212464</v>
      </c>
      <c r="M567">
        <v>73.886051750125603</v>
      </c>
      <c r="N567">
        <v>0.73472519112498302</v>
      </c>
      <c r="O567">
        <v>3.1694152363521</v>
      </c>
      <c r="P567">
        <v>24.771048400251601</v>
      </c>
      <c r="Q567">
        <v>-1.0545973830429E-2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891</v>
      </c>
      <c r="E568">
        <v>8620.5320013599994</v>
      </c>
      <c r="F568">
        <v>907.95</v>
      </c>
      <c r="G568">
        <v>123.33635599602199</v>
      </c>
      <c r="H568">
        <v>-11.3727007552926</v>
      </c>
      <c r="I568">
        <v>52.567596735629103</v>
      </c>
      <c r="J568">
        <v>-3.47274914648942</v>
      </c>
      <c r="K568">
        <v>870.104149581196</v>
      </c>
      <c r="L568">
        <v>678.21427690162102</v>
      </c>
      <c r="M568">
        <v>40.588766036726199</v>
      </c>
      <c r="N568">
        <v>0.67487668729152495</v>
      </c>
      <c r="O568">
        <v>16.636378655212201</v>
      </c>
      <c r="P568">
        <v>165.832235397452</v>
      </c>
      <c r="Q568">
        <v>0.16058037983916701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24</v>
      </c>
      <c r="E569">
        <v>8611.3664445539998</v>
      </c>
      <c r="F569">
        <v>44.53</v>
      </c>
      <c r="G569">
        <v>-19.7209215267224</v>
      </c>
      <c r="H569">
        <v>-11.3914034789633</v>
      </c>
      <c r="I569">
        <v>-36.4420400869014</v>
      </c>
      <c r="J569">
        <v>-2.2208989353098501</v>
      </c>
      <c r="K569">
        <v>47.5235723122819</v>
      </c>
      <c r="L569">
        <v>49.410884359037702</v>
      </c>
      <c r="M569">
        <v>47.8580408083929</v>
      </c>
      <c r="N569">
        <v>0.98996646097543695</v>
      </c>
      <c r="O569">
        <v>41.477655513137201</v>
      </c>
      <c r="P569">
        <v>11.324999999999999</v>
      </c>
      <c r="Q569">
        <v>2.5355580896329E-2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268</v>
      </c>
      <c r="E570">
        <v>8586.8671300499991</v>
      </c>
      <c r="F570">
        <v>1324.95</v>
      </c>
      <c r="G570">
        <v>82.910719078992301</v>
      </c>
      <c r="H570">
        <v>-4.1785562462756003</v>
      </c>
      <c r="I570">
        <v>100.032839991169</v>
      </c>
      <c r="J570">
        <v>0.35206121268065199</v>
      </c>
      <c r="K570">
        <v>1236.6446339854799</v>
      </c>
      <c r="L570">
        <v>916.1756407501</v>
      </c>
      <c r="M570">
        <v>45.4823920668574</v>
      </c>
      <c r="N570">
        <v>0.48378017069214202</v>
      </c>
      <c r="O570">
        <v>9.7965960979659492</v>
      </c>
      <c r="P570">
        <v>144.884945938453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106</v>
      </c>
      <c r="E571">
        <v>8585.4817184650001</v>
      </c>
      <c r="F571">
        <v>80.05</v>
      </c>
      <c r="G571">
        <v>-37.306767577282798</v>
      </c>
      <c r="H571">
        <v>-8.7758465339863196</v>
      </c>
      <c r="I571">
        <v>-19.495978182241402</v>
      </c>
      <c r="J571">
        <v>-1.28615677584149</v>
      </c>
      <c r="K571">
        <v>83.314612954111695</v>
      </c>
      <c r="L571">
        <v>85.343335860257696</v>
      </c>
      <c r="M571">
        <v>21.291330540406999</v>
      </c>
      <c r="N571">
        <v>0.49893777046082399</v>
      </c>
      <c r="O571">
        <v>22.423485321673901</v>
      </c>
      <c r="P571">
        <v>10.566298342541399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46</v>
      </c>
      <c r="E572">
        <v>8584.2255724799998</v>
      </c>
      <c r="F572">
        <v>499.7</v>
      </c>
      <c r="G572">
        <v>159.79156115472199</v>
      </c>
      <c r="H572">
        <v>4.3054338723028298</v>
      </c>
      <c r="I572">
        <v>52.423787162049898</v>
      </c>
      <c r="J572">
        <v>8.9560712229286601</v>
      </c>
      <c r="K572">
        <v>460.52122097078802</v>
      </c>
      <c r="L572">
        <v>351.58731181018902</v>
      </c>
      <c r="M572">
        <v>49.416193002026297</v>
      </c>
      <c r="N572">
        <v>1.3884633634402099</v>
      </c>
      <c r="O572">
        <v>18.0608365019011</v>
      </c>
      <c r="P572">
        <v>185.542857142857</v>
      </c>
      <c r="Q572">
        <v>0.197702516082507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396</v>
      </c>
      <c r="E573">
        <v>8575.2821317399994</v>
      </c>
      <c r="F573">
        <v>639.95000000000005</v>
      </c>
      <c r="G573">
        <v>9.96225380675377</v>
      </c>
      <c r="H573">
        <v>-10.895638616946799</v>
      </c>
      <c r="I573">
        <v>-47.290711439539301</v>
      </c>
      <c r="J573">
        <v>-0.65248455264286398</v>
      </c>
      <c r="K573">
        <v>698.97306404118399</v>
      </c>
      <c r="L573">
        <v>754.38018078262496</v>
      </c>
      <c r="M573">
        <v>41.401005235299401</v>
      </c>
      <c r="N573">
        <v>0.93374446156214397</v>
      </c>
      <c r="O573">
        <v>71.419642159543699</v>
      </c>
      <c r="P573">
        <v>36.1450909477715</v>
      </c>
      <c r="Q573">
        <v>0.144261062745178</v>
      </c>
    </row>
    <row r="574" spans="1:17" hidden="1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238</v>
      </c>
      <c r="E574">
        <v>8560.3506620099997</v>
      </c>
      <c r="F574">
        <v>10798.05</v>
      </c>
      <c r="G574">
        <v>48.238077327650203</v>
      </c>
      <c r="H574">
        <v>-13.4105187790207</v>
      </c>
      <c r="I574">
        <v>16.7398330877242</v>
      </c>
      <c r="J574">
        <v>-3.5534830251493399</v>
      </c>
      <c r="K574">
        <v>11095.234410998501</v>
      </c>
      <c r="L574">
        <v>9396.2003740013206</v>
      </c>
      <c r="M574">
        <v>32.7572996636423</v>
      </c>
      <c r="N574">
        <v>1.4032189600282901</v>
      </c>
      <c r="O574">
        <v>19.910076356379101</v>
      </c>
      <c r="P574">
        <v>76.980946527350895</v>
      </c>
      <c r="Q574">
        <v>0.103502623201705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109</v>
      </c>
      <c r="E575">
        <v>8556.2549010900002</v>
      </c>
      <c r="F575">
        <v>528.04999999999995</v>
      </c>
      <c r="G575">
        <v>135.85551558641399</v>
      </c>
      <c r="H575">
        <v>-14.522557821578101</v>
      </c>
      <c r="I575">
        <v>-10.880289095575799</v>
      </c>
      <c r="J575">
        <v>-6.9601481251722204</v>
      </c>
      <c r="K575">
        <v>537.31003420869399</v>
      </c>
      <c r="L575">
        <v>437.85028032839898</v>
      </c>
      <c r="M575">
        <v>34.991955163671399</v>
      </c>
      <c r="N575">
        <v>0.65565262181092798</v>
      </c>
      <c r="O575">
        <v>20.2158886469084</v>
      </c>
      <c r="P575">
        <v>167.81910397294999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62</v>
      </c>
      <c r="E576">
        <v>8506.336676166</v>
      </c>
      <c r="F576">
        <v>187.71</v>
      </c>
      <c r="G576">
        <v>53.626788427450002</v>
      </c>
      <c r="H576">
        <v>11.4218112860029</v>
      </c>
      <c r="I576">
        <v>11.3979016005272</v>
      </c>
      <c r="J576">
        <v>-2.2500382846965801</v>
      </c>
      <c r="K576">
        <v>170.26988355251601</v>
      </c>
      <c r="L576">
        <v>150.086714805019</v>
      </c>
      <c r="M576">
        <v>63.789460518636197</v>
      </c>
      <c r="N576">
        <v>1.31879712845687</v>
      </c>
      <c r="O576">
        <v>4.9757604815939596</v>
      </c>
      <c r="P576">
        <v>92.621857362750106</v>
      </c>
      <c r="Q576">
        <v>7.5152906175031994E-2</v>
      </c>
    </row>
    <row r="577" spans="1:17" hidden="1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62</v>
      </c>
      <c r="E577">
        <v>8505.4403398899994</v>
      </c>
      <c r="F577">
        <v>5123.95</v>
      </c>
      <c r="G577">
        <v>-24.696501867018402</v>
      </c>
      <c r="H577">
        <v>-2.4626123976760899</v>
      </c>
      <c r="I577">
        <v>-15.708458046627999</v>
      </c>
      <c r="J577">
        <v>0.62894435636400603</v>
      </c>
      <c r="K577">
        <v>5017.92409072181</v>
      </c>
      <c r="L577">
        <v>4972.7424490248104</v>
      </c>
      <c r="M577">
        <v>47.347061627406703</v>
      </c>
      <c r="N577">
        <v>0.72253404434803503</v>
      </c>
      <c r="O577">
        <v>10.1269528391182</v>
      </c>
      <c r="P577">
        <v>10.5121264733476</v>
      </c>
      <c r="Q577">
        <v>-8.0348229585080005E-2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24</v>
      </c>
      <c r="E578">
        <v>8462.1809589500008</v>
      </c>
      <c r="F578">
        <v>224.15</v>
      </c>
      <c r="G578">
        <v>-15.188512024572001</v>
      </c>
      <c r="H578">
        <v>-5.7181210319359099</v>
      </c>
      <c r="I578">
        <v>-29.571339132493002</v>
      </c>
      <c r="J578">
        <v>2.2482476911581499</v>
      </c>
      <c r="K578">
        <v>223.13684244660499</v>
      </c>
      <c r="L578">
        <v>221.300694184436</v>
      </c>
      <c r="M578">
        <v>53.516576141490702</v>
      </c>
      <c r="N578">
        <v>1.25138275887772</v>
      </c>
      <c r="O578">
        <v>27.8385010037921</v>
      </c>
      <c r="P578">
        <v>16.7447916666666</v>
      </c>
      <c r="Q578">
        <v>0.12463275284146901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80</v>
      </c>
      <c r="E579">
        <v>8410.186116936</v>
      </c>
      <c r="F579">
        <v>208.08</v>
      </c>
      <c r="G579">
        <v>18.6361151855975</v>
      </c>
      <c r="H579">
        <v>-8.1496122850006198</v>
      </c>
      <c r="I579">
        <v>4.9470191496447997</v>
      </c>
      <c r="J579">
        <v>1.06423644254466</v>
      </c>
      <c r="K579">
        <v>213.328444690504</v>
      </c>
      <c r="L579">
        <v>196.70277941684199</v>
      </c>
      <c r="M579">
        <v>47.782683901845303</v>
      </c>
      <c r="N579">
        <v>0.52957170470022497</v>
      </c>
      <c r="O579">
        <v>23.0296039984621</v>
      </c>
      <c r="P579">
        <v>47.522155264090699</v>
      </c>
      <c r="Q579">
        <v>4.7602133443698E-2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405</v>
      </c>
      <c r="E580">
        <v>8397.4994050500009</v>
      </c>
      <c r="F580">
        <v>616.35</v>
      </c>
      <c r="G580">
        <v>32.265422772678399</v>
      </c>
      <c r="H580">
        <v>-6.1373183618404701</v>
      </c>
      <c r="I580">
        <v>6.7520211651731401</v>
      </c>
      <c r="J580">
        <v>0.88539706015112496</v>
      </c>
      <c r="K580">
        <v>583.26293584638199</v>
      </c>
      <c r="L580">
        <v>513.52513953477796</v>
      </c>
      <c r="M580">
        <v>57.057597711556902</v>
      </c>
      <c r="N580">
        <v>0.87825139526305496</v>
      </c>
      <c r="O580">
        <v>9.0289608177172003</v>
      </c>
      <c r="P580">
        <v>59.7175434050272</v>
      </c>
      <c r="Q580">
        <v>-4.8406228405846997E-2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291</v>
      </c>
      <c r="E581">
        <v>8394.0899665500001</v>
      </c>
      <c r="F581">
        <v>1280.25</v>
      </c>
      <c r="G581">
        <v>-3.5496609913911201</v>
      </c>
      <c r="H581">
        <v>-3.7679143203124799</v>
      </c>
      <c r="I581">
        <v>5.5868272000673702</v>
      </c>
      <c r="J581">
        <v>-1.3763714744600699</v>
      </c>
      <c r="K581">
        <v>1262.80060876363</v>
      </c>
      <c r="L581">
        <v>1175.6265811403</v>
      </c>
      <c r="M581">
        <v>41.780363939846097</v>
      </c>
      <c r="N581">
        <v>0.98936533844941998</v>
      </c>
      <c r="O581">
        <v>29.1896114040226</v>
      </c>
      <c r="P581">
        <v>31.0523083222438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705</v>
      </c>
      <c r="E582">
        <v>8375.5088797930002</v>
      </c>
      <c r="F582">
        <v>258.02999999999997</v>
      </c>
      <c r="G582">
        <v>1.8377146936266699</v>
      </c>
      <c r="H582">
        <v>0.24345823934571001</v>
      </c>
      <c r="I582">
        <v>2.7961807407418502</v>
      </c>
      <c r="J582">
        <v>-0.13413466296851101</v>
      </c>
      <c r="K582">
        <v>248.178736008253</v>
      </c>
      <c r="L582">
        <v>230.22281471895701</v>
      </c>
      <c r="M582">
        <v>59.785019392106697</v>
      </c>
      <c r="N582">
        <v>1.123728346799</v>
      </c>
      <c r="O582">
        <v>2.63147696004342</v>
      </c>
      <c r="P582">
        <v>31.046216353478901</v>
      </c>
      <c r="Q582">
        <v>1.1816369177710001E-3</v>
      </c>
    </row>
    <row r="583" spans="1:17" hidden="1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1294</v>
      </c>
      <c r="E583">
        <v>8369.7008711939998</v>
      </c>
      <c r="F583">
        <v>1230.3900000000001</v>
      </c>
      <c r="K583">
        <v>1221.0284065276701</v>
      </c>
      <c r="L583">
        <v>1201.49851616978</v>
      </c>
      <c r="M583">
        <v>68.273684852772604</v>
      </c>
      <c r="N583">
        <v>1</v>
      </c>
      <c r="Q583">
        <v>-6.1080809493942997E-2</v>
      </c>
    </row>
    <row r="584" spans="1:17" x14ac:dyDescent="0.3">
      <c r="A584" t="s">
        <v>1295</v>
      </c>
      <c r="B584" t="s">
        <v>1296</v>
      </c>
      <c r="C584" t="str">
        <f>IFERROR(VLOOKUP(Table1[[#This Row],[Ticker]],[1]!Table1[[Symbol]:[Industry]],2,FALSE),"-")</f>
        <v>-</v>
      </c>
      <c r="D584" t="s">
        <v>396</v>
      </c>
      <c r="E584">
        <v>8361.6248209899895</v>
      </c>
      <c r="F584">
        <v>528.85</v>
      </c>
      <c r="G584">
        <v>-2.95808344686654</v>
      </c>
      <c r="H584">
        <v>-15.2083740395411</v>
      </c>
      <c r="I584">
        <v>7.74237337739975E-2</v>
      </c>
      <c r="J584">
        <v>-5.1634163075903201</v>
      </c>
      <c r="K584">
        <v>523.37906075167905</v>
      </c>
      <c r="L584">
        <v>489.22124768317201</v>
      </c>
      <c r="M584">
        <v>46.0553612819742</v>
      </c>
      <c r="N584">
        <v>0.68667476530740301</v>
      </c>
      <c r="O584">
        <v>19.863855535595999</v>
      </c>
      <c r="P584">
        <v>31.293445878848001</v>
      </c>
      <c r="Q584">
        <v>-1.8076264824636999E-2</v>
      </c>
    </row>
    <row r="585" spans="1:17" x14ac:dyDescent="0.3">
      <c r="A585" t="s">
        <v>1297</v>
      </c>
      <c r="B585" t="s">
        <v>1298</v>
      </c>
      <c r="C585" t="str">
        <f>IFERROR(VLOOKUP(Table1[[#This Row],[Ticker]],[1]!Table1[[Symbol]:[Industry]],2,FALSE),"-")</f>
        <v>-</v>
      </c>
      <c r="D585" t="s">
        <v>127</v>
      </c>
      <c r="E585">
        <v>8358.9297626699899</v>
      </c>
      <c r="F585">
        <v>470.7</v>
      </c>
      <c r="G585">
        <v>-24.762205613657699</v>
      </c>
      <c r="H585">
        <v>-14.066780483245999</v>
      </c>
      <c r="I585">
        <v>-34.394664833291301</v>
      </c>
      <c r="J585">
        <v>-7.1306056109345297</v>
      </c>
      <c r="K585">
        <v>479.33712753426897</v>
      </c>
      <c r="L585">
        <v>492.70959652016001</v>
      </c>
      <c r="M585">
        <v>42.4128168670726</v>
      </c>
      <c r="N585">
        <v>0.41119756733763002</v>
      </c>
      <c r="O585">
        <v>49.8194178882515</v>
      </c>
      <c r="P585">
        <v>21.9114219114219</v>
      </c>
    </row>
    <row r="586" spans="1:17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122</v>
      </c>
      <c r="E586">
        <v>8345.0232111200003</v>
      </c>
      <c r="F586">
        <v>1418.8</v>
      </c>
      <c r="G586">
        <v>49.201996597662202</v>
      </c>
      <c r="H586">
        <v>-5.4270269921086598</v>
      </c>
      <c r="I586">
        <v>8.3987404589512398</v>
      </c>
      <c r="J586">
        <v>1.01920826373749</v>
      </c>
      <c r="K586">
        <v>1358.9372891476301</v>
      </c>
      <c r="L586">
        <v>1176.74033559336</v>
      </c>
      <c r="M586">
        <v>48.895968552101699</v>
      </c>
      <c r="N586">
        <v>0.89643593567565005</v>
      </c>
      <c r="O586">
        <v>10.371440654073799</v>
      </c>
      <c r="P586">
        <v>77.338916317730096</v>
      </c>
      <c r="Q586">
        <v>0.12273857670173299</v>
      </c>
    </row>
    <row r="587" spans="1:17" hidden="1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135</v>
      </c>
      <c r="E587">
        <v>8328.6375328260001</v>
      </c>
      <c r="F587">
        <v>130.97999999999999</v>
      </c>
      <c r="G587">
        <v>71.217862761393405</v>
      </c>
      <c r="H587">
        <v>-19.623175647890999</v>
      </c>
      <c r="I587">
        <v>24.986091188716799</v>
      </c>
      <c r="J587">
        <v>-5.49794193286872</v>
      </c>
      <c r="K587">
        <v>137.939288250071</v>
      </c>
      <c r="L587">
        <v>115.60902130616699</v>
      </c>
      <c r="M587">
        <v>23.165741500709299</v>
      </c>
      <c r="N587">
        <v>0.39669693730197603</v>
      </c>
      <c r="O587">
        <v>25.484806840739001</v>
      </c>
      <c r="P587">
        <v>110.24077046548901</v>
      </c>
      <c r="Q587">
        <v>-1.6734312672866E-2</v>
      </c>
    </row>
    <row r="588" spans="1:17" hidden="1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204</v>
      </c>
      <c r="E588">
        <v>8309.3385502399997</v>
      </c>
      <c r="F588">
        <v>1886.35</v>
      </c>
      <c r="G588">
        <v>36.884294266645099</v>
      </c>
      <c r="H588">
        <v>-4.3597800209599997</v>
      </c>
      <c r="I588">
        <v>9.2801737358451692</v>
      </c>
      <c r="J588">
        <v>2.80038782437811</v>
      </c>
      <c r="K588">
        <v>1920.2320583113999</v>
      </c>
      <c r="L588">
        <v>1651.0917064861801</v>
      </c>
      <c r="M588">
        <v>44.308547283982897</v>
      </c>
      <c r="N588">
        <v>0.70692673089876901</v>
      </c>
      <c r="O588">
        <v>16.945423701858001</v>
      </c>
      <c r="P588">
        <v>98.793339656444303</v>
      </c>
      <c r="Q588">
        <v>0.108997191735462</v>
      </c>
    </row>
    <row r="589" spans="1:17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83</v>
      </c>
      <c r="E589">
        <v>8306.1030263249995</v>
      </c>
      <c r="F589">
        <v>755.25</v>
      </c>
      <c r="G589">
        <v>-25.202965039169801</v>
      </c>
      <c r="H589">
        <v>-0.77718299902923904</v>
      </c>
      <c r="I589">
        <v>-6.9508875243370003</v>
      </c>
      <c r="J589">
        <v>-8.6277493019267304</v>
      </c>
      <c r="K589">
        <v>768.05973192873705</v>
      </c>
      <c r="L589">
        <v>735.10785522074104</v>
      </c>
      <c r="M589">
        <v>36.831241038028999</v>
      </c>
      <c r="N589">
        <v>3.1366273654400798</v>
      </c>
      <c r="O589">
        <v>21.813968884475301</v>
      </c>
      <c r="P589">
        <v>22.605519480519401</v>
      </c>
      <c r="Q589">
        <v>0.112956156029351</v>
      </c>
    </row>
    <row r="590" spans="1:17" hidden="1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21</v>
      </c>
      <c r="E590">
        <v>8286.7467424000006</v>
      </c>
      <c r="F590">
        <v>1500.8</v>
      </c>
      <c r="G590">
        <v>182.89304697647501</v>
      </c>
      <c r="H590">
        <v>-4.3701822435613904</v>
      </c>
      <c r="I590">
        <v>25.645681333726898</v>
      </c>
      <c r="J590">
        <v>-10.226623757895799</v>
      </c>
      <c r="K590">
        <v>1374.0810103241699</v>
      </c>
      <c r="L590">
        <v>1086.6068315328</v>
      </c>
      <c r="M590">
        <v>47.934117109709803</v>
      </c>
      <c r="N590">
        <v>1.2435548891141199</v>
      </c>
      <c r="O590">
        <v>17.130863539445599</v>
      </c>
      <c r="P590">
        <v>211.01440265257401</v>
      </c>
      <c r="Q590">
        <v>0.22001093790869899</v>
      </c>
    </row>
    <row r="591" spans="1:17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67</v>
      </c>
      <c r="E591">
        <v>8286.0733419799999</v>
      </c>
      <c r="F591">
        <v>15.43</v>
      </c>
      <c r="G591">
        <v>178.420126217111</v>
      </c>
      <c r="H591">
        <v>-21.510507647754899</v>
      </c>
      <c r="I591">
        <v>41.458293469964303</v>
      </c>
      <c r="J591">
        <v>-6.4948082435011898</v>
      </c>
      <c r="K591">
        <v>15.7547346385529</v>
      </c>
      <c r="L591">
        <v>11.571733174497201</v>
      </c>
      <c r="M591">
        <v>29.198345387703</v>
      </c>
      <c r="N591">
        <v>0.53784827755764997</v>
      </c>
      <c r="O591">
        <v>36.746597537265004</v>
      </c>
      <c r="P591">
        <v>231.82795698924701</v>
      </c>
      <c r="Q591">
        <v>7.1359822424474001E-2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382</v>
      </c>
      <c r="E592">
        <v>8264.3692456000008</v>
      </c>
      <c r="F592">
        <v>187.72</v>
      </c>
      <c r="G592">
        <v>-30.7358585648611</v>
      </c>
      <c r="H592">
        <v>-0.31049379057420901</v>
      </c>
      <c r="I592">
        <v>-13.366082079344199</v>
      </c>
      <c r="J592">
        <v>1.0025310245858099</v>
      </c>
      <c r="K592">
        <v>181.14717073956101</v>
      </c>
      <c r="L592">
        <v>191.09914524624699</v>
      </c>
      <c r="M592">
        <v>49.491082178769297</v>
      </c>
      <c r="N592">
        <v>1.0147181736493001</v>
      </c>
      <c r="O592">
        <v>37.438738546771802</v>
      </c>
      <c r="P592">
        <v>29.462068965517201</v>
      </c>
    </row>
    <row r="593" spans="1:17" hidden="1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235</v>
      </c>
      <c r="E593">
        <v>8252.9724241999993</v>
      </c>
      <c r="F593">
        <v>1993.15</v>
      </c>
      <c r="G593">
        <v>44.603381741543302</v>
      </c>
      <c r="H593">
        <v>7.1607502496609703</v>
      </c>
      <c r="I593">
        <v>50.178782961841698</v>
      </c>
      <c r="J593">
        <v>1.75275931395019</v>
      </c>
      <c r="K593">
        <v>1825.52314766463</v>
      </c>
      <c r="L593">
        <v>1473.6505364228799</v>
      </c>
      <c r="M593">
        <v>48.038515732237997</v>
      </c>
      <c r="N593">
        <v>0.38117721903236401</v>
      </c>
      <c r="O593">
        <v>8.1704839073827706</v>
      </c>
      <c r="P593">
        <v>88.2461276917265</v>
      </c>
      <c r="Q593">
        <v>0.165507346642607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365</v>
      </c>
      <c r="E594">
        <v>8232.8540092759995</v>
      </c>
      <c r="F594">
        <v>213.98</v>
      </c>
      <c r="G594">
        <v>78.216260273570697</v>
      </c>
      <c r="H594">
        <v>-10.1354018921375</v>
      </c>
      <c r="I594">
        <v>-13.227686276292101</v>
      </c>
      <c r="J594">
        <v>-7.3301604948522101</v>
      </c>
      <c r="K594">
        <v>223.41560729108201</v>
      </c>
      <c r="L594">
        <v>197.82627476007201</v>
      </c>
      <c r="M594">
        <v>26.595438795322298</v>
      </c>
      <c r="N594">
        <v>1.4732458423825101</v>
      </c>
      <c r="O594">
        <v>22.441349658846601</v>
      </c>
      <c r="P594">
        <v>107.747572815533</v>
      </c>
    </row>
    <row r="595" spans="1:17" hidden="1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268</v>
      </c>
      <c r="E595">
        <v>8206.8778375000002</v>
      </c>
      <c r="F595">
        <v>4096.25</v>
      </c>
      <c r="G595">
        <v>450.94481150888902</v>
      </c>
      <c r="H595">
        <v>10.4513772696997</v>
      </c>
      <c r="I595">
        <v>270.41235454551003</v>
      </c>
      <c r="J595">
        <v>-7.6321371722411602</v>
      </c>
      <c r="K595">
        <v>3279.61364775637</v>
      </c>
      <c r="L595">
        <v>2003.99390374533</v>
      </c>
      <c r="M595">
        <v>53.9480357208284</v>
      </c>
      <c r="N595">
        <v>0.70799592557037605</v>
      </c>
      <c r="O595">
        <v>14.494964906927001</v>
      </c>
      <c r="P595">
        <v>570.91147326181294</v>
      </c>
      <c r="Q595">
        <v>0.13848609100716899</v>
      </c>
    </row>
    <row r="596" spans="1:17" hidden="1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281</v>
      </c>
      <c r="E596">
        <v>8189.9132212799996</v>
      </c>
      <c r="F596">
        <v>292.8</v>
      </c>
      <c r="G596">
        <v>-32.024458033701301</v>
      </c>
      <c r="H596">
        <v>-8.9066333717427408</v>
      </c>
      <c r="I596">
        <v>-21.512648057427199</v>
      </c>
      <c r="J596">
        <v>-8.1401543121740101</v>
      </c>
      <c r="O596">
        <v>18.630464480874299</v>
      </c>
      <c r="P596">
        <v>1.0003449465332901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1154</v>
      </c>
      <c r="E597">
        <v>8183.9965730229997</v>
      </c>
      <c r="F597">
        <v>78.17</v>
      </c>
      <c r="G597">
        <v>10.068531501972</v>
      </c>
      <c r="H597">
        <v>-10.3038518387353</v>
      </c>
      <c r="I597">
        <v>-45.584011177730098</v>
      </c>
      <c r="J597">
        <v>-5.5083813140606503</v>
      </c>
      <c r="K597">
        <v>83.433178971808502</v>
      </c>
      <c r="L597">
        <v>85.029240099117303</v>
      </c>
      <c r="M597">
        <v>28.226349048185099</v>
      </c>
      <c r="N597">
        <v>1.23103065488787</v>
      </c>
      <c r="O597">
        <v>73.596008698989294</v>
      </c>
      <c r="P597">
        <v>36.780402449693803</v>
      </c>
      <c r="Q597">
        <v>3.8558465119265001E-2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21</v>
      </c>
      <c r="E598">
        <v>8152.6167504149998</v>
      </c>
      <c r="F598">
        <v>2642.05</v>
      </c>
      <c r="G598">
        <v>-0.40265942988140302</v>
      </c>
      <c r="H598">
        <v>-8.3659009852061104</v>
      </c>
      <c r="I598">
        <v>-15.1213333398976</v>
      </c>
      <c r="J598">
        <v>-11.0496981749338</v>
      </c>
      <c r="K598">
        <v>2705.0336829057101</v>
      </c>
      <c r="L598">
        <v>2574.4273117542002</v>
      </c>
      <c r="M598">
        <v>31.895308019892401</v>
      </c>
      <c r="N598">
        <v>1.4047919487926399</v>
      </c>
      <c r="O598">
        <v>19.036354346056999</v>
      </c>
      <c r="P598">
        <v>34.523930753564102</v>
      </c>
      <c r="Q598">
        <v>-2.8917368095503E-2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80</v>
      </c>
      <c r="E599">
        <v>8049.1750707800002</v>
      </c>
      <c r="F599">
        <v>159.91</v>
      </c>
      <c r="G599">
        <v>4.7268680919434303</v>
      </c>
      <c r="H599">
        <v>-12.3581148663772</v>
      </c>
      <c r="I599">
        <v>-18.005723175294801</v>
      </c>
      <c r="J599">
        <v>-8.6114800405389396</v>
      </c>
      <c r="K599">
        <v>164.45357766256001</v>
      </c>
      <c r="L599">
        <v>159.862118553914</v>
      </c>
      <c r="M599">
        <v>36.989189476988201</v>
      </c>
      <c r="N599">
        <v>1.0542452226230301</v>
      </c>
      <c r="O599">
        <v>24.445000312675798</v>
      </c>
      <c r="P599">
        <v>33.258333333333297</v>
      </c>
      <c r="Q599">
        <v>-3.0379177286991001E-2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143</v>
      </c>
      <c r="E600">
        <v>8008.2048752000001</v>
      </c>
      <c r="F600">
        <v>670.4</v>
      </c>
      <c r="G600">
        <v>-51.362150744471101</v>
      </c>
      <c r="H600">
        <v>-6.58037511711884</v>
      </c>
      <c r="I600">
        <v>-21.831760303833398</v>
      </c>
      <c r="J600">
        <v>-0.59207193859864105</v>
      </c>
      <c r="K600">
        <v>686.53309748235802</v>
      </c>
      <c r="L600">
        <v>715.14346700084104</v>
      </c>
      <c r="M600">
        <v>37.829088430627898</v>
      </c>
      <c r="N600">
        <v>0.56443501103946903</v>
      </c>
      <c r="O600">
        <v>45.8830548926014</v>
      </c>
      <c r="P600">
        <v>11.994654193117199</v>
      </c>
      <c r="Q600">
        <v>-0.105864708530504</v>
      </c>
    </row>
    <row r="601" spans="1:17" hidden="1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481</v>
      </c>
      <c r="E601">
        <v>7949.5891911299996</v>
      </c>
      <c r="F601">
        <v>741.45</v>
      </c>
      <c r="G601">
        <v>11.9919070498776</v>
      </c>
      <c r="H601">
        <v>1.57992162946227</v>
      </c>
      <c r="I601">
        <v>16.325082726446499</v>
      </c>
      <c r="J601">
        <v>3.4818603859904802</v>
      </c>
      <c r="K601">
        <v>679.13198765700804</v>
      </c>
      <c r="M601">
        <v>62.5850317335331</v>
      </c>
      <c r="N601">
        <v>1.08529849974632</v>
      </c>
      <c r="O601">
        <v>3.5808213635444002</v>
      </c>
      <c r="P601">
        <v>42.819994221323299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-</v>
      </c>
      <c r="D602" t="s">
        <v>62</v>
      </c>
      <c r="E602">
        <v>7947.5742504600003</v>
      </c>
      <c r="F602">
        <v>488.15</v>
      </c>
      <c r="G602">
        <v>18.793079966024099</v>
      </c>
      <c r="H602">
        <v>1.2862877556332499</v>
      </c>
      <c r="I602">
        <v>3.1372815699957002</v>
      </c>
      <c r="J602">
        <v>-1.02577441548597</v>
      </c>
      <c r="K602">
        <v>472.13629355408602</v>
      </c>
      <c r="L602">
        <v>430.07122436879598</v>
      </c>
      <c r="M602">
        <v>47.860691983698899</v>
      </c>
      <c r="N602">
        <v>0.71538163278182398</v>
      </c>
      <c r="O602">
        <v>6.86264467888968</v>
      </c>
      <c r="P602">
        <v>46.3718140929535</v>
      </c>
      <c r="Q602">
        <v>-1.1977732840759999E-2</v>
      </c>
    </row>
    <row r="603" spans="1:17" hidden="1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135</v>
      </c>
      <c r="E603">
        <v>7944.6033122399904</v>
      </c>
      <c r="F603">
        <v>538.95000000000005</v>
      </c>
      <c r="G603">
        <v>66.279161723205604</v>
      </c>
      <c r="H603">
        <v>13.558343671906499</v>
      </c>
      <c r="I603">
        <v>74.859923055204703</v>
      </c>
      <c r="J603">
        <v>5.1595344644128902</v>
      </c>
      <c r="K603">
        <v>441.94477976440203</v>
      </c>
      <c r="M603">
        <v>63.874270552695599</v>
      </c>
      <c r="N603">
        <v>0.93922873546112395</v>
      </c>
      <c r="O603">
        <v>7.7650988032284802</v>
      </c>
      <c r="P603">
        <v>122.018537590113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Row],[Ticker]],[1]!Table1[[Symbol]:[Industry]],2,FALSE),"-")</f>
        <v>-</v>
      </c>
      <c r="D604" t="s">
        <v>21</v>
      </c>
      <c r="E604">
        <v>7943.4723195839997</v>
      </c>
      <c r="F604">
        <v>28.68</v>
      </c>
      <c r="G604">
        <v>68.354328085778207</v>
      </c>
      <c r="H604">
        <v>-14.2897992008884</v>
      </c>
      <c r="I604">
        <v>-1.5858334144577699</v>
      </c>
      <c r="J604">
        <v>-5.0581266209391398</v>
      </c>
      <c r="K604">
        <v>30.962603581564899</v>
      </c>
      <c r="L604">
        <v>28.662446584429599</v>
      </c>
      <c r="M604">
        <v>24.472092412674002</v>
      </c>
      <c r="N604">
        <v>0.78695228546890506</v>
      </c>
      <c r="O604">
        <v>48.186889818688996</v>
      </c>
      <c r="P604">
        <v>109.34306569343001</v>
      </c>
      <c r="Q604">
        <v>1.5497634078106001E-2</v>
      </c>
    </row>
    <row r="605" spans="1:17" x14ac:dyDescent="0.3">
      <c r="A605" t="s">
        <v>1337</v>
      </c>
      <c r="B605" t="s">
        <v>1338</v>
      </c>
      <c r="C605" t="str">
        <f>IFERROR(VLOOKUP(Table1[[#This Row],[Ticker]],[1]!Table1[[Symbol]:[Industry]],2,FALSE),"-")</f>
        <v>-</v>
      </c>
      <c r="D605" t="s">
        <v>238</v>
      </c>
      <c r="E605">
        <v>7923.6573817999997</v>
      </c>
      <c r="F605">
        <v>2053</v>
      </c>
      <c r="G605">
        <v>3.4381367767270801</v>
      </c>
      <c r="H605">
        <v>-14.412404228133999</v>
      </c>
      <c r="I605">
        <v>4.0906825460387397</v>
      </c>
      <c r="J605">
        <v>-3.2109356888073601</v>
      </c>
      <c r="K605">
        <v>2188.5862954979398</v>
      </c>
      <c r="L605">
        <v>1974.93984502737</v>
      </c>
      <c r="M605">
        <v>24.689958326294999</v>
      </c>
      <c r="N605">
        <v>0.319822247893987</v>
      </c>
      <c r="O605">
        <v>33.609352167559599</v>
      </c>
      <c r="P605">
        <v>40.433682194404497</v>
      </c>
      <c r="Q605">
        <v>-3.6406900214282001E-2</v>
      </c>
    </row>
    <row r="606" spans="1:17" x14ac:dyDescent="0.3">
      <c r="A606" t="s">
        <v>1339</v>
      </c>
      <c r="B606" t="s">
        <v>1340</v>
      </c>
      <c r="C606" t="str">
        <f>IFERROR(VLOOKUP(Table1[[#This Row],[Ticker]],[1]!Table1[[Symbol]:[Industry]],2,FALSE),"-")</f>
        <v>-</v>
      </c>
      <c r="D606" t="s">
        <v>222</v>
      </c>
      <c r="E606">
        <v>7915.5350976</v>
      </c>
      <c r="F606">
        <v>592.79999999999995</v>
      </c>
      <c r="G606">
        <v>-28.8464052447863</v>
      </c>
      <c r="H606">
        <v>-5.85646586755513</v>
      </c>
      <c r="I606">
        <v>-20.034322344128601</v>
      </c>
      <c r="J606">
        <v>-2.6106990644415502</v>
      </c>
      <c r="K606">
        <v>593.27399653095699</v>
      </c>
      <c r="L606">
        <v>602.37666667563894</v>
      </c>
      <c r="M606">
        <v>45.345120697418103</v>
      </c>
      <c r="N606">
        <v>1.2972585175481099</v>
      </c>
      <c r="O606">
        <v>16.143724696356202</v>
      </c>
      <c r="P606">
        <v>7.4691805656272399</v>
      </c>
      <c r="Q606">
        <v>-3.21089710495E-3</v>
      </c>
    </row>
    <row r="607" spans="1:17" x14ac:dyDescent="0.3">
      <c r="A607" t="s">
        <v>1341</v>
      </c>
      <c r="B607" t="s">
        <v>1342</v>
      </c>
      <c r="C607" t="str">
        <f>IFERROR(VLOOKUP(Table1[[#This Row],[Ticker]],[1]!Table1[[Symbol]:[Industry]],2,FALSE),"-")</f>
        <v>-</v>
      </c>
      <c r="D607" t="s">
        <v>46</v>
      </c>
      <c r="E607">
        <v>7886.1676024500002</v>
      </c>
      <c r="F607">
        <v>46.95</v>
      </c>
      <c r="G607">
        <v>118.590358898524</v>
      </c>
      <c r="H607">
        <v>-10.1769619155246</v>
      </c>
      <c r="I607">
        <v>38.981760068491297</v>
      </c>
      <c r="J607">
        <v>-8.5888308363086807</v>
      </c>
      <c r="K607">
        <v>45.057334997045103</v>
      </c>
      <c r="L607">
        <v>36.396816917195899</v>
      </c>
      <c r="M607">
        <v>38.085534343322799</v>
      </c>
      <c r="N607">
        <v>1.36047008940128</v>
      </c>
      <c r="O607">
        <v>13.738019169329</v>
      </c>
      <c r="P607">
        <v>163.65460558644301</v>
      </c>
      <c r="Q607">
        <v>0.116039905812172</v>
      </c>
    </row>
    <row r="608" spans="1:17" x14ac:dyDescent="0.3">
      <c r="A608" t="s">
        <v>1343</v>
      </c>
      <c r="B608" t="s">
        <v>1344</v>
      </c>
      <c r="C608" t="str">
        <f>IFERROR(VLOOKUP(Table1[[#This Row],[Ticker]],[1]!Table1[[Symbol]:[Industry]],2,FALSE),"-")</f>
        <v>-</v>
      </c>
      <c r="D608" t="s">
        <v>352</v>
      </c>
      <c r="E608">
        <v>7845.8203512</v>
      </c>
      <c r="F608">
        <v>159.93</v>
      </c>
      <c r="G608">
        <v>102.08044182850399</v>
      </c>
      <c r="H608">
        <v>1.8944113254272901</v>
      </c>
      <c r="I608">
        <v>29.113840280321298</v>
      </c>
      <c r="J608">
        <v>-5.92046866748412</v>
      </c>
      <c r="K608">
        <v>127.599716319816</v>
      </c>
      <c r="L608">
        <v>102.948318583719</v>
      </c>
      <c r="M608">
        <v>68.577231354412504</v>
      </c>
      <c r="N608">
        <v>2.00715556642362</v>
      </c>
      <c r="O608">
        <v>3.3764772087788399</v>
      </c>
      <c r="P608">
        <v>145.85703305149801</v>
      </c>
      <c r="Q608">
        <v>7.1712988160018004E-2</v>
      </c>
    </row>
    <row r="609" spans="1:17" x14ac:dyDescent="0.3">
      <c r="A609" t="s">
        <v>1345</v>
      </c>
      <c r="B609" t="s">
        <v>1346</v>
      </c>
      <c r="C609" t="str">
        <f>IFERROR(VLOOKUP(Table1[[#This Row],[Ticker]],[1]!Table1[[Symbol]:[Industry]],2,FALSE),"-")</f>
        <v>-</v>
      </c>
      <c r="D609" t="s">
        <v>291</v>
      </c>
      <c r="E609">
        <v>7806.1269832500002</v>
      </c>
      <c r="F609">
        <v>760.85</v>
      </c>
      <c r="G609">
        <v>42.086289569399199</v>
      </c>
      <c r="H609">
        <v>-6.8026197137089897</v>
      </c>
      <c r="I609">
        <v>5.9476215435056101</v>
      </c>
      <c r="J609">
        <v>-2.9850495190068398</v>
      </c>
      <c r="K609">
        <v>767.24518927812005</v>
      </c>
      <c r="L609">
        <v>669.78322980962002</v>
      </c>
      <c r="M609">
        <v>33.264977101528103</v>
      </c>
      <c r="N609">
        <v>1.03407289649015</v>
      </c>
      <c r="O609">
        <v>15.6601169744364</v>
      </c>
      <c r="P609">
        <v>74.008004574042303</v>
      </c>
      <c r="Q609">
        <v>4.8098467064310001E-3</v>
      </c>
    </row>
    <row r="610" spans="1:17" x14ac:dyDescent="0.3">
      <c r="A610" t="s">
        <v>1347</v>
      </c>
      <c r="B610" t="s">
        <v>1348</v>
      </c>
      <c r="C610" t="str">
        <f>IFERROR(VLOOKUP(Table1[[#This Row],[Ticker]],[1]!Table1[[Symbol]:[Industry]],2,FALSE),"-")</f>
        <v>-</v>
      </c>
      <c r="D610" t="s">
        <v>543</v>
      </c>
      <c r="E610">
        <v>7796.9476177779998</v>
      </c>
      <c r="F610">
        <v>236.06</v>
      </c>
      <c r="G610">
        <v>15.3864730395282</v>
      </c>
      <c r="H610">
        <v>-3.3971676219411</v>
      </c>
      <c r="I610">
        <v>-4.8587328039993496</v>
      </c>
      <c r="J610">
        <v>-4.5599426697147196</v>
      </c>
      <c r="K610">
        <v>232.75904857945801</v>
      </c>
      <c r="L610">
        <v>221.04679978760399</v>
      </c>
      <c r="M610">
        <v>38.5053600102177</v>
      </c>
      <c r="N610">
        <v>1.06293068370768</v>
      </c>
      <c r="O610">
        <v>18.868084385325702</v>
      </c>
      <c r="P610">
        <v>44.600306278713603</v>
      </c>
      <c r="Q610">
        <v>1.6977803053412999E-2</v>
      </c>
    </row>
    <row r="611" spans="1:17" x14ac:dyDescent="0.3">
      <c r="A611" t="s">
        <v>1349</v>
      </c>
      <c r="B611" t="s">
        <v>1350</v>
      </c>
      <c r="C611" t="str">
        <f>IFERROR(VLOOKUP(Table1[[#This Row],[Ticker]],[1]!Table1[[Symbol]:[Industry]],2,FALSE),"-")</f>
        <v>-</v>
      </c>
      <c r="D611" t="s">
        <v>1351</v>
      </c>
      <c r="E611">
        <v>7750.3103740799997</v>
      </c>
      <c r="F611">
        <v>290.7</v>
      </c>
      <c r="G611">
        <v>31.159568147729701</v>
      </c>
      <c r="H611">
        <v>-16.680585539252199</v>
      </c>
      <c r="I611">
        <v>-17.6131204025687</v>
      </c>
      <c r="J611">
        <v>-3.85527899979206</v>
      </c>
      <c r="K611">
        <v>301.803504649008</v>
      </c>
      <c r="L611">
        <v>287.91037382554703</v>
      </c>
      <c r="M611">
        <v>46.541783929311201</v>
      </c>
      <c r="N611">
        <v>1.90204560789312</v>
      </c>
      <c r="O611">
        <v>25.541795665634599</v>
      </c>
      <c r="P611">
        <v>58.247142079477399</v>
      </c>
      <c r="Q611">
        <v>5.9933884632509003E-2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-</v>
      </c>
      <c r="D612" t="s">
        <v>1354</v>
      </c>
      <c r="E612">
        <v>7731.2030568199998</v>
      </c>
      <c r="F612">
        <v>1243.1500000000001</v>
      </c>
      <c r="G612">
        <v>119.67381302229001</v>
      </c>
      <c r="H612">
        <v>1.3527528891853</v>
      </c>
      <c r="I612">
        <v>86.616467362702494</v>
      </c>
      <c r="J612">
        <v>-4.5894657315371301</v>
      </c>
      <c r="K612">
        <v>1140.4783546091201</v>
      </c>
      <c r="L612">
        <v>840.39602851952998</v>
      </c>
      <c r="M612">
        <v>43.558913837121203</v>
      </c>
      <c r="N612">
        <v>0.547460238741031</v>
      </c>
      <c r="O612">
        <v>10.9278848087519</v>
      </c>
      <c r="P612">
        <v>185.486278562406</v>
      </c>
      <c r="Q612">
        <v>0.126509893240352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1357</v>
      </c>
      <c r="E613">
        <v>7711.4271285000004</v>
      </c>
      <c r="F613">
        <v>627.29999999999995</v>
      </c>
      <c r="G613">
        <v>-14.0666072252787</v>
      </c>
      <c r="H613">
        <v>17.788632171660499</v>
      </c>
      <c r="I613">
        <v>3.0247908882569901</v>
      </c>
      <c r="J613">
        <v>-6.7596191582525798</v>
      </c>
      <c r="K613">
        <v>581.13433643820201</v>
      </c>
      <c r="L613">
        <v>529.15283553799702</v>
      </c>
      <c r="M613">
        <v>47.067924413555303</v>
      </c>
      <c r="N613">
        <v>1.1396705625058501</v>
      </c>
      <c r="O613">
        <v>13.1834847760242</v>
      </c>
      <c r="P613">
        <v>54.1467010689273</v>
      </c>
      <c r="Q613">
        <v>0.14055367028332599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46</v>
      </c>
      <c r="E614">
        <v>7656.5469564149998</v>
      </c>
      <c r="F614">
        <v>523.65</v>
      </c>
      <c r="G614">
        <v>91.498036813097599</v>
      </c>
      <c r="H614">
        <v>-8.4348279989245292</v>
      </c>
      <c r="I614">
        <v>28.524610396617099</v>
      </c>
      <c r="J614">
        <v>-5.47563817231367</v>
      </c>
      <c r="K614">
        <v>496.42878379228398</v>
      </c>
      <c r="L614">
        <v>423.20101407790702</v>
      </c>
      <c r="M614">
        <v>47.901224786050498</v>
      </c>
      <c r="N614">
        <v>0.56928847341515498</v>
      </c>
      <c r="O614">
        <v>7.7055285018619202</v>
      </c>
      <c r="P614">
        <v>115.84913437757599</v>
      </c>
      <c r="Q614">
        <v>-3.0472641318165999E-2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365</v>
      </c>
      <c r="E615">
        <v>7652.5030749999996</v>
      </c>
      <c r="F615">
        <v>1109.75</v>
      </c>
      <c r="G615">
        <v>3.0193650877282998</v>
      </c>
      <c r="H615">
        <v>-9.3418373622067694</v>
      </c>
      <c r="I615">
        <v>7.3497794588799197</v>
      </c>
      <c r="J615">
        <v>-2.25263202202202</v>
      </c>
      <c r="K615">
        <v>1108.6401361738001</v>
      </c>
      <c r="L615">
        <v>993.51158488450506</v>
      </c>
      <c r="M615">
        <v>39.553088810518901</v>
      </c>
      <c r="N615">
        <v>0.31893183355055199</v>
      </c>
      <c r="O615">
        <v>16.242396936246799</v>
      </c>
      <c r="P615">
        <v>35.335365853658502</v>
      </c>
      <c r="Q615">
        <v>-4.2930209457574003E-2</v>
      </c>
    </row>
    <row r="616" spans="1:17" hidden="1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132</v>
      </c>
      <c r="E616">
        <v>7640.1611234250004</v>
      </c>
      <c r="F616">
        <v>316.64999999999998</v>
      </c>
      <c r="G616">
        <v>314.14100280303899</v>
      </c>
      <c r="H616">
        <v>-19.095389348944298</v>
      </c>
      <c r="I616">
        <v>65.737207154786006</v>
      </c>
      <c r="J616">
        <v>-8.6051106357761995</v>
      </c>
      <c r="K616">
        <v>314.31814884826798</v>
      </c>
      <c r="L616">
        <v>225.320025927161</v>
      </c>
      <c r="M616">
        <v>36.209398585162297</v>
      </c>
      <c r="N616">
        <v>0.61490677231844604</v>
      </c>
      <c r="O616">
        <v>21.269540502131701</v>
      </c>
      <c r="P616">
        <v>353.97849462365502</v>
      </c>
      <c r="Q616">
        <v>0.11365491762691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235</v>
      </c>
      <c r="E617">
        <v>7639.93465903999</v>
      </c>
      <c r="F617">
        <v>6884.65</v>
      </c>
      <c r="G617">
        <v>31.3597859610834</v>
      </c>
      <c r="H617">
        <v>-2.85276216385143</v>
      </c>
      <c r="I617">
        <v>14.9586138897041</v>
      </c>
      <c r="J617">
        <v>-3.9093593369228099</v>
      </c>
      <c r="K617">
        <v>6907.2323603556897</v>
      </c>
      <c r="L617">
        <v>6151.6700658664204</v>
      </c>
      <c r="M617">
        <v>33.574594352995703</v>
      </c>
      <c r="N617">
        <v>0.38887783816796401</v>
      </c>
      <c r="O617">
        <v>13.658646409040299</v>
      </c>
      <c r="P617">
        <v>59.658866909394398</v>
      </c>
      <c r="Q617">
        <v>-4.3235920864630002E-3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628</v>
      </c>
      <c r="E618">
        <v>7588.6945379999997</v>
      </c>
      <c r="F618">
        <v>378.45</v>
      </c>
      <c r="G618">
        <v>-4.2144447215303202</v>
      </c>
      <c r="H618">
        <v>3.3654318736791402</v>
      </c>
      <c r="I618">
        <v>19.522758274196502</v>
      </c>
      <c r="J618">
        <v>12.868735290048299</v>
      </c>
      <c r="K618">
        <v>348.33738280189999</v>
      </c>
      <c r="L618">
        <v>341.91026237036402</v>
      </c>
      <c r="M618">
        <v>76.369965628500296</v>
      </c>
      <c r="N618">
        <v>3.1881903894596002</v>
      </c>
      <c r="O618">
        <v>15.4577883472057</v>
      </c>
      <c r="P618">
        <v>41.344537815126003</v>
      </c>
      <c r="Q618">
        <v>0.13334960055755099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352</v>
      </c>
      <c r="E619">
        <v>7580.8147392999999</v>
      </c>
      <c r="F619">
        <v>1663.25</v>
      </c>
      <c r="G619">
        <v>90.886296319047702</v>
      </c>
      <c r="H619">
        <v>0.52752824045090696</v>
      </c>
      <c r="I619">
        <v>27.930084791150499</v>
      </c>
      <c r="J619">
        <v>0.79530364131123898</v>
      </c>
      <c r="K619">
        <v>1546.5103081002601</v>
      </c>
      <c r="L619">
        <v>1223.1026418064901</v>
      </c>
      <c r="M619">
        <v>42.694646027586501</v>
      </c>
      <c r="N619">
        <v>0.81831646104903599</v>
      </c>
      <c r="O619">
        <v>8.4593416503832906</v>
      </c>
      <c r="P619">
        <v>136.47543897064</v>
      </c>
      <c r="Q619">
        <v>3.9333332234337E-2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343</v>
      </c>
      <c r="E620">
        <v>7555.6032524699904</v>
      </c>
      <c r="F620">
        <v>332.95</v>
      </c>
      <c r="G620">
        <v>118.016561154722</v>
      </c>
      <c r="H620">
        <v>-8.0271428578271298</v>
      </c>
      <c r="I620">
        <v>89.463123965841106</v>
      </c>
      <c r="J620">
        <v>-5.01520169366455</v>
      </c>
      <c r="K620">
        <v>306.50286978486201</v>
      </c>
      <c r="L620">
        <v>236.631152564817</v>
      </c>
      <c r="M620">
        <v>52.332119390764703</v>
      </c>
      <c r="N620">
        <v>1.02019477795423</v>
      </c>
      <c r="O620">
        <v>8.8752064874605807</v>
      </c>
      <c r="P620">
        <v>157.10424710424701</v>
      </c>
      <c r="Q620">
        <v>0.12760695875825601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628</v>
      </c>
      <c r="E621">
        <v>7529.0357351000002</v>
      </c>
      <c r="F621">
        <v>380.15</v>
      </c>
      <c r="G621">
        <v>64.765516547156295</v>
      </c>
      <c r="H621">
        <v>-1.5785846315334</v>
      </c>
      <c r="I621">
        <v>28.071325083492201</v>
      </c>
      <c r="J621">
        <v>-6.3425333577875103</v>
      </c>
      <c r="K621">
        <v>382.487208121891</v>
      </c>
      <c r="L621">
        <v>326.248644733871</v>
      </c>
      <c r="M621">
        <v>35.415467024973502</v>
      </c>
      <c r="N621">
        <v>1.0215213961565599</v>
      </c>
      <c r="O621">
        <v>18.545311061423099</v>
      </c>
      <c r="P621">
        <v>89.980009995002405</v>
      </c>
      <c r="Q621">
        <v>2.0706601103729998E-2</v>
      </c>
    </row>
    <row r="622" spans="1:17" hidden="1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628</v>
      </c>
      <c r="E622">
        <v>7484.0491179299997</v>
      </c>
      <c r="F622">
        <v>3769.7</v>
      </c>
      <c r="G622">
        <v>-1.92450081434801</v>
      </c>
      <c r="H622">
        <v>-11.9667756532395</v>
      </c>
      <c r="I622">
        <v>-7.4343331468671998</v>
      </c>
      <c r="J622">
        <v>-0.87791376516745601</v>
      </c>
      <c r="K622">
        <v>3754.3719245394</v>
      </c>
      <c r="L622">
        <v>3474.0631404870801</v>
      </c>
      <c r="M622">
        <v>34.381902192319302</v>
      </c>
      <c r="N622">
        <v>0.46521480663687198</v>
      </c>
      <c r="O622">
        <v>13.7703265511844</v>
      </c>
      <c r="P622">
        <v>25.3641503159294</v>
      </c>
      <c r="Q622">
        <v>-4.8250651656222998E-2</v>
      </c>
    </row>
    <row r="623" spans="1:17" hidden="1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382</v>
      </c>
      <c r="E623">
        <v>7479.2307282000002</v>
      </c>
      <c r="F623">
        <v>960.4</v>
      </c>
      <c r="G623">
        <v>3.0595584699488598</v>
      </c>
      <c r="H623">
        <v>-0.94560810425438602</v>
      </c>
      <c r="I623">
        <v>0.51922890356468399</v>
      </c>
      <c r="J623">
        <v>2.9349537990632499</v>
      </c>
      <c r="K623">
        <v>915.13476149432199</v>
      </c>
      <c r="L623">
        <v>855.76567222720303</v>
      </c>
      <c r="M623">
        <v>58.3590701829864</v>
      </c>
      <c r="N623">
        <v>1.8606048186567901</v>
      </c>
      <c r="O623">
        <v>12.4010828821324</v>
      </c>
      <c r="P623">
        <v>29.599892045071101</v>
      </c>
      <c r="Q623">
        <v>7.3153663117480006E-2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396</v>
      </c>
      <c r="E624">
        <v>7452.3695299949904</v>
      </c>
      <c r="F624">
        <v>674.05</v>
      </c>
      <c r="G624">
        <v>-17.136829898668299</v>
      </c>
      <c r="H624">
        <v>-7.1405335905853002</v>
      </c>
      <c r="I624">
        <v>-14.096929863593999</v>
      </c>
      <c r="J624">
        <v>0.38208178701363499</v>
      </c>
      <c r="K624">
        <v>663.94621604348595</v>
      </c>
      <c r="L624">
        <v>648.73114892967703</v>
      </c>
      <c r="M624">
        <v>43.867080870627703</v>
      </c>
      <c r="N624">
        <v>0.83269999593536104</v>
      </c>
      <c r="O624">
        <v>15.1249907276908</v>
      </c>
      <c r="P624">
        <v>29.289344969789902</v>
      </c>
      <c r="Q624">
        <v>-5.7936688609712003E-2</v>
      </c>
    </row>
    <row r="625" spans="1:17" hidden="1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1382</v>
      </c>
      <c r="E625">
        <v>7443.9342058499997</v>
      </c>
      <c r="F625">
        <v>583.5</v>
      </c>
      <c r="G625">
        <v>-1.6863375204139199</v>
      </c>
      <c r="H625">
        <v>-13.9234929236575</v>
      </c>
      <c r="I625">
        <v>-0.50280600823503097</v>
      </c>
      <c r="J625">
        <v>-1.7914515181731001</v>
      </c>
      <c r="K625">
        <v>585.28799127315801</v>
      </c>
      <c r="L625">
        <v>538.03903204558503</v>
      </c>
      <c r="M625">
        <v>52.721673461405501</v>
      </c>
      <c r="N625">
        <v>0.60542146841480304</v>
      </c>
      <c r="O625">
        <v>13.453299057412099</v>
      </c>
      <c r="P625">
        <v>50.309119010819103</v>
      </c>
      <c r="Q625">
        <v>5.8039979824797999E-2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135</v>
      </c>
      <c r="E626">
        <v>7433.9590735000002</v>
      </c>
      <c r="F626">
        <v>891.5</v>
      </c>
      <c r="G626">
        <v>65.936131659902401</v>
      </c>
      <c r="H626">
        <v>-11.093547248780199</v>
      </c>
      <c r="I626">
        <v>26.007035614516301</v>
      </c>
      <c r="J626">
        <v>-11.8606116205181</v>
      </c>
      <c r="K626">
        <v>918.54049731025202</v>
      </c>
      <c r="L626">
        <v>717.51638961747199</v>
      </c>
      <c r="M626">
        <v>28.555679679242498</v>
      </c>
      <c r="N626">
        <v>1.56078376396546</v>
      </c>
      <c r="O626">
        <v>24.5092540661805</v>
      </c>
      <c r="P626">
        <v>146.40685461580901</v>
      </c>
      <c r="Q626">
        <v>0.17866280160634301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46</v>
      </c>
      <c r="E627">
        <v>7423.8943487850001</v>
      </c>
      <c r="F627">
        <v>199.97</v>
      </c>
      <c r="G627">
        <v>40.455468749185798</v>
      </c>
      <c r="H627">
        <v>-8.1208551015095907</v>
      </c>
      <c r="I627">
        <v>-21.782410624560999</v>
      </c>
      <c r="J627">
        <v>-0.84427935657155295</v>
      </c>
      <c r="K627">
        <v>198.78264256406601</v>
      </c>
      <c r="L627">
        <v>188.725990205259</v>
      </c>
      <c r="M627">
        <v>57.6761521279508</v>
      </c>
      <c r="N627">
        <v>1.1375315046685299</v>
      </c>
      <c r="O627">
        <v>24.6687003050457</v>
      </c>
      <c r="P627">
        <v>75.181778361804604</v>
      </c>
      <c r="Q627">
        <v>0.15136767278956301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543</v>
      </c>
      <c r="E628">
        <v>7412.91122</v>
      </c>
      <c r="F628">
        <v>371.8</v>
      </c>
      <c r="G628">
        <v>87.271248755678897</v>
      </c>
      <c r="H628">
        <v>-3.6010574790341598</v>
      </c>
      <c r="I628">
        <v>27.510265228548501</v>
      </c>
      <c r="J628">
        <v>-2.12339064987047</v>
      </c>
      <c r="K628">
        <v>364.80311697266302</v>
      </c>
      <c r="L628">
        <v>293.62804905053002</v>
      </c>
      <c r="M628">
        <v>26.917697916960002</v>
      </c>
      <c r="N628">
        <v>0.73641931448209696</v>
      </c>
      <c r="O628">
        <v>21.3555675094136</v>
      </c>
      <c r="P628">
        <v>114.23220973782701</v>
      </c>
      <c r="Q628">
        <v>0.32130011521129298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122</v>
      </c>
      <c r="E629">
        <v>7408.6302895500003</v>
      </c>
      <c r="F629">
        <v>1245.3</v>
      </c>
      <c r="G629">
        <v>24.3863123337762</v>
      </c>
      <c r="H629">
        <v>6.2578198467305697</v>
      </c>
      <c r="I629">
        <v>33.139147803502198</v>
      </c>
      <c r="J629">
        <v>5.4554062581436904</v>
      </c>
      <c r="K629">
        <v>1042.71670976459</v>
      </c>
      <c r="L629">
        <v>901.89442212419306</v>
      </c>
      <c r="M629">
        <v>71.924949896723504</v>
      </c>
      <c r="N629">
        <v>1.4303090590170799</v>
      </c>
      <c r="O629">
        <v>8.0944350758853201</v>
      </c>
      <c r="P629">
        <v>91.216890595009502</v>
      </c>
      <c r="Q629">
        <v>4.8324027648390999E-2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549</v>
      </c>
      <c r="E630">
        <v>7385.8079500000003</v>
      </c>
      <c r="F630">
        <v>2279.5</v>
      </c>
      <c r="G630">
        <v>-20.210587448309699</v>
      </c>
      <c r="H630">
        <v>-10.4687014200716</v>
      </c>
      <c r="I630">
        <v>-17.044468603408699</v>
      </c>
      <c r="J630">
        <v>-4.5610427127490203</v>
      </c>
      <c r="K630">
        <v>2279.0966760230299</v>
      </c>
      <c r="L630">
        <v>2261.1731750829799</v>
      </c>
      <c r="M630">
        <v>38.101049380095198</v>
      </c>
      <c r="N630">
        <v>0.69801715904359896</v>
      </c>
      <c r="O630">
        <v>19.982452292169299</v>
      </c>
      <c r="P630">
        <v>16.3010204081632</v>
      </c>
      <c r="Q630">
        <v>-7.3482545063373997E-2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95</v>
      </c>
      <c r="E631">
        <v>7316.6249296799997</v>
      </c>
      <c r="F631">
        <v>941.6</v>
      </c>
      <c r="G631">
        <v>129.33005681115199</v>
      </c>
      <c r="H631">
        <v>-12.4639890157032</v>
      </c>
      <c r="I631">
        <v>8.7560402452991895</v>
      </c>
      <c r="J631">
        <v>-1.91349036703537</v>
      </c>
      <c r="K631">
        <v>971.58932915806997</v>
      </c>
      <c r="L631">
        <v>793.29959688345298</v>
      </c>
      <c r="M631">
        <v>24.571711235588499</v>
      </c>
      <c r="N631">
        <v>0.64523583217087999</v>
      </c>
      <c r="O631">
        <v>25</v>
      </c>
      <c r="P631">
        <v>157.972602739726</v>
      </c>
    </row>
    <row r="632" spans="1:17" hidden="1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21</v>
      </c>
      <c r="E632">
        <v>7306.1077902399902</v>
      </c>
      <c r="F632">
        <v>625.1</v>
      </c>
      <c r="G632">
        <v>100.53753286242301</v>
      </c>
      <c r="H632">
        <v>-3.13829401911515</v>
      </c>
      <c r="I632">
        <v>11.3279495657541</v>
      </c>
      <c r="J632">
        <v>-5.0413105933351501</v>
      </c>
      <c r="K632">
        <v>609.40286532561402</v>
      </c>
      <c r="L632">
        <v>519.73639861601202</v>
      </c>
      <c r="M632">
        <v>46.198210687117502</v>
      </c>
      <c r="N632">
        <v>0.91471670521053905</v>
      </c>
      <c r="O632">
        <v>10.0623900175971</v>
      </c>
      <c r="P632">
        <v>132.077222944124</v>
      </c>
      <c r="Q632">
        <v>0.25342212600979402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204</v>
      </c>
      <c r="E633">
        <v>7305.2009354800002</v>
      </c>
      <c r="F633">
        <v>527.6</v>
      </c>
      <c r="G633">
        <v>-3.1613363576010101</v>
      </c>
      <c r="H633">
        <v>-3.4231130581287199</v>
      </c>
      <c r="I633">
        <v>22.696054423030901</v>
      </c>
      <c r="J633">
        <v>-2.68180817570512</v>
      </c>
      <c r="K633">
        <v>489.15675606275897</v>
      </c>
      <c r="L633">
        <v>432.18594357331699</v>
      </c>
      <c r="M633">
        <v>54.382512336805704</v>
      </c>
      <c r="N633">
        <v>0.74340081564817395</v>
      </c>
      <c r="O633">
        <v>4.9469294920394304</v>
      </c>
      <c r="P633">
        <v>49.144876325088298</v>
      </c>
      <c r="Q633">
        <v>2.0073278149507E-2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21</v>
      </c>
      <c r="E634">
        <v>7294.469211095</v>
      </c>
      <c r="F634">
        <v>880.85</v>
      </c>
      <c r="G634">
        <v>51.707018376909602</v>
      </c>
      <c r="H634">
        <v>-5.04759241519469</v>
      </c>
      <c r="I634">
        <v>86.485142846332707</v>
      </c>
      <c r="J634">
        <v>-4.1661504316018201</v>
      </c>
      <c r="K634">
        <v>831.20409363095098</v>
      </c>
      <c r="L634">
        <v>655.81193487058999</v>
      </c>
      <c r="M634">
        <v>52.0685757292988</v>
      </c>
      <c r="N634">
        <v>1.24855470391088</v>
      </c>
      <c r="O634">
        <v>4.5580972923880303</v>
      </c>
      <c r="P634">
        <v>112.25301204819201</v>
      </c>
      <c r="Q634">
        <v>0.136683810349364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24</v>
      </c>
      <c r="E635">
        <v>7294.4597285099999</v>
      </c>
      <c r="F635">
        <v>460.65</v>
      </c>
      <c r="G635">
        <v>-19.388102121973301</v>
      </c>
      <c r="H635">
        <v>-8.5404973082418696</v>
      </c>
      <c r="I635">
        <v>-20.3114322092724</v>
      </c>
      <c r="J635">
        <v>-4.4282786389128699</v>
      </c>
      <c r="K635">
        <v>474.60038116887802</v>
      </c>
      <c r="L635">
        <v>485.03888837897</v>
      </c>
      <c r="M635">
        <v>23.128080010796499</v>
      </c>
      <c r="N635">
        <v>1.21972686084922</v>
      </c>
      <c r="O635">
        <v>32.714642353196503</v>
      </c>
      <c r="P635">
        <v>6.5949323151683403</v>
      </c>
    </row>
    <row r="636" spans="1:17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204</v>
      </c>
      <c r="E636">
        <v>7287.0738238000004</v>
      </c>
      <c r="F636">
        <v>1349.5</v>
      </c>
      <c r="G636">
        <v>22.699525714914898</v>
      </c>
      <c r="H636">
        <v>4.5946309756765302</v>
      </c>
      <c r="I636">
        <v>19.377890469448801</v>
      </c>
      <c r="J636">
        <v>-1.8237018536585801</v>
      </c>
      <c r="K636">
        <v>1232.85447048417</v>
      </c>
      <c r="L636">
        <v>1055.77016577381</v>
      </c>
      <c r="M636">
        <v>47.036441796280201</v>
      </c>
      <c r="N636">
        <v>0.87046623153334102</v>
      </c>
      <c r="O636">
        <v>7.72137828825492</v>
      </c>
      <c r="P636">
        <v>64.472882388787298</v>
      </c>
      <c r="Q636">
        <v>5.3653371342186E-2</v>
      </c>
    </row>
    <row r="637" spans="1:17" hidden="1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24</v>
      </c>
      <c r="E637">
        <v>7267.9782097500001</v>
      </c>
      <c r="F637">
        <v>694.9</v>
      </c>
      <c r="G637">
        <v>64.625690338726201</v>
      </c>
      <c r="H637">
        <v>-11.9614840843696</v>
      </c>
      <c r="I637">
        <v>75.137500315000295</v>
      </c>
      <c r="J637">
        <v>-6.3274446564043907E-2</v>
      </c>
      <c r="K637">
        <v>646.40107924719405</v>
      </c>
      <c r="M637">
        <v>56.465826959649398</v>
      </c>
      <c r="N637">
        <v>0.30395562212986998</v>
      </c>
      <c r="O637">
        <v>9.4977694632321299</v>
      </c>
      <c r="P637">
        <v>90.383561643835606</v>
      </c>
    </row>
    <row r="638" spans="1:17" hidden="1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62</v>
      </c>
      <c r="E638">
        <v>7249.9874378750001</v>
      </c>
      <c r="F638">
        <v>417.95</v>
      </c>
      <c r="G638">
        <v>-23.028264459914201</v>
      </c>
      <c r="H638">
        <v>-6.18456145046608</v>
      </c>
      <c r="I638">
        <v>4.6985570667878003</v>
      </c>
      <c r="J638">
        <v>-5.15074412418927</v>
      </c>
      <c r="K638">
        <v>401.64673609482003</v>
      </c>
      <c r="M638">
        <v>51.822216004146703</v>
      </c>
      <c r="N638">
        <v>1.2101689463904901</v>
      </c>
      <c r="O638">
        <v>6.9505921760976097</v>
      </c>
      <c r="P638">
        <v>30.813771517996798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62</v>
      </c>
      <c r="E639">
        <v>7247.5406248039899</v>
      </c>
      <c r="F639">
        <v>223.33</v>
      </c>
      <c r="G639">
        <v>-25.810601513117899</v>
      </c>
      <c r="H639">
        <v>-10.7448256559149</v>
      </c>
      <c r="I639">
        <v>-51.983303919494297</v>
      </c>
      <c r="J639">
        <v>-6.5068153805310196</v>
      </c>
      <c r="K639">
        <v>243.900330773235</v>
      </c>
      <c r="L639">
        <v>272.77514716971001</v>
      </c>
      <c r="M639">
        <v>29.1520247899612</v>
      </c>
      <c r="N639">
        <v>0.35633616124387602</v>
      </c>
      <c r="O639">
        <v>111.704652308243</v>
      </c>
      <c r="P639">
        <v>13.885772565017801</v>
      </c>
      <c r="Q639">
        <v>-3.0780104548120999E-2</v>
      </c>
    </row>
    <row r="640" spans="1:17" hidden="1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204</v>
      </c>
      <c r="E640">
        <v>7245.9762629999996</v>
      </c>
      <c r="F640">
        <v>367.55</v>
      </c>
      <c r="G640">
        <v>-5.6026115461655603</v>
      </c>
      <c r="H640">
        <v>0.734191767217653</v>
      </c>
      <c r="I640">
        <v>13.058773900724001</v>
      </c>
      <c r="J640">
        <v>-3.6220001665966901</v>
      </c>
      <c r="K640">
        <v>350.591485899708</v>
      </c>
      <c r="M640">
        <v>33.440371276380802</v>
      </c>
      <c r="N640">
        <v>0.59164082157476305</v>
      </c>
      <c r="O640">
        <v>10.5971976601822</v>
      </c>
      <c r="P640">
        <v>53.0820491461891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352</v>
      </c>
      <c r="E641">
        <v>7113.0175795799996</v>
      </c>
      <c r="F641">
        <v>87.3</v>
      </c>
      <c r="G641">
        <v>14.113386894303799</v>
      </c>
      <c r="H641">
        <v>-2.54862273030023</v>
      </c>
      <c r="I641">
        <v>-0.89920090961594001</v>
      </c>
      <c r="J641">
        <v>-0.73762387152831499</v>
      </c>
      <c r="K641">
        <v>80.318179106041299</v>
      </c>
      <c r="L641">
        <v>72.902945960816595</v>
      </c>
      <c r="M641">
        <v>51.302552682512903</v>
      </c>
      <c r="N641">
        <v>1.5787455306796301</v>
      </c>
      <c r="O641">
        <v>9.6678121420389296</v>
      </c>
      <c r="P641">
        <v>48.849104859335</v>
      </c>
      <c r="Q641">
        <v>7.5204555751846994E-2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817</v>
      </c>
      <c r="E642">
        <v>7091.7065532360002</v>
      </c>
      <c r="F642">
        <v>40.020000000000003</v>
      </c>
      <c r="G642">
        <v>-28.387266596473399</v>
      </c>
      <c r="H642">
        <v>-10.2729057236477</v>
      </c>
      <c r="I642">
        <v>-24.2867262716006</v>
      </c>
      <c r="J642">
        <v>-2.23849423810623</v>
      </c>
      <c r="K642">
        <v>42.2976754830282</v>
      </c>
      <c r="L642">
        <v>43.6168131821168</v>
      </c>
      <c r="M642">
        <v>25.742096102360001</v>
      </c>
      <c r="N642">
        <v>0.54875222187716199</v>
      </c>
      <c r="O642">
        <v>34.932533733133397</v>
      </c>
      <c r="P642">
        <v>8.1621621621621596</v>
      </c>
      <c r="Q642">
        <v>3.6697466388356997E-2</v>
      </c>
    </row>
    <row r="643" spans="1:17" hidden="1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43</v>
      </c>
      <c r="E643">
        <v>7086.5005140000003</v>
      </c>
      <c r="F643">
        <v>4606.2</v>
      </c>
      <c r="G643">
        <v>0.90707392651346896</v>
      </c>
      <c r="H643">
        <v>7.24922518935543</v>
      </c>
      <c r="I643">
        <v>18.4149055785768</v>
      </c>
      <c r="J643">
        <v>10.510188430310601</v>
      </c>
      <c r="K643">
        <v>4090.3029225986102</v>
      </c>
      <c r="L643">
        <v>3776.6444972173599</v>
      </c>
      <c r="M643">
        <v>83.944156285814998</v>
      </c>
      <c r="N643">
        <v>2.65412240621635</v>
      </c>
      <c r="O643">
        <v>5.2874386696191999</v>
      </c>
      <c r="P643">
        <v>45.811965811965798</v>
      </c>
      <c r="Q643">
        <v>-2.0286008494670001E-2</v>
      </c>
    </row>
    <row r="644" spans="1:17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549</v>
      </c>
      <c r="E644">
        <v>7067.4509480300003</v>
      </c>
      <c r="F644">
        <v>255.65</v>
      </c>
      <c r="G644">
        <v>-22.821185841692699</v>
      </c>
      <c r="H644">
        <v>-7.9590007218010204</v>
      </c>
      <c r="I644">
        <v>-18.5268844187352</v>
      </c>
      <c r="J644">
        <v>-5.6077550107391403</v>
      </c>
      <c r="K644">
        <v>256.24484673242603</v>
      </c>
      <c r="L644">
        <v>260.26508373565298</v>
      </c>
      <c r="M644">
        <v>37.668039405577403</v>
      </c>
      <c r="N644">
        <v>1.1254341685087601</v>
      </c>
      <c r="O644">
        <v>25.542734206923502</v>
      </c>
      <c r="P644">
        <v>16.2045454545454</v>
      </c>
      <c r="Q644">
        <v>-3.1920885564601001E-2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600</v>
      </c>
      <c r="E645">
        <v>7066.5925795200001</v>
      </c>
      <c r="F645">
        <v>41.22</v>
      </c>
      <c r="G645">
        <v>-21.463887164081701</v>
      </c>
      <c r="H645">
        <v>-9.9941871916505907</v>
      </c>
      <c r="I645">
        <v>-45.765231562605898</v>
      </c>
      <c r="J645">
        <v>-6.55086820498971</v>
      </c>
      <c r="K645">
        <v>43.798827595331097</v>
      </c>
      <c r="L645">
        <v>46.448378596323302</v>
      </c>
      <c r="M645">
        <v>33.052249537086702</v>
      </c>
      <c r="N645">
        <v>1.12487855989</v>
      </c>
      <c r="O645">
        <v>66.6666666666666</v>
      </c>
      <c r="P645">
        <v>6.6494178525226397</v>
      </c>
      <c r="Q645">
        <v>-7.4737120912699998E-3</v>
      </c>
    </row>
    <row r="646" spans="1:17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24</v>
      </c>
      <c r="E646">
        <v>7045.3344293820001</v>
      </c>
      <c r="F646">
        <v>26.93</v>
      </c>
      <c r="G646">
        <v>18.183740503246899</v>
      </c>
      <c r="H646">
        <v>-6.4121013591618503</v>
      </c>
      <c r="I646">
        <v>-18.279188838328899</v>
      </c>
      <c r="J646">
        <v>3.3831895256008799</v>
      </c>
      <c r="K646">
        <v>27.3225503961222</v>
      </c>
      <c r="L646">
        <v>26.207712416929201</v>
      </c>
      <c r="M646">
        <v>52.530656714551803</v>
      </c>
      <c r="N646">
        <v>1.03981259663026</v>
      </c>
      <c r="O646">
        <v>36.954047780859398</v>
      </c>
      <c r="P646">
        <v>50.340526062357</v>
      </c>
      <c r="Q646">
        <v>9.3025868826324007E-2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230</v>
      </c>
      <c r="E647">
        <v>7033.6289045439999</v>
      </c>
      <c r="F647">
        <v>177.76</v>
      </c>
      <c r="G647">
        <v>-14.805400155799401</v>
      </c>
      <c r="H647">
        <v>-19.4794954069643</v>
      </c>
      <c r="I647">
        <v>-28.299108852422702</v>
      </c>
      <c r="J647">
        <v>-4.6625098080049598</v>
      </c>
      <c r="K647">
        <v>191.901686498549</v>
      </c>
      <c r="L647">
        <v>194.451845969554</v>
      </c>
      <c r="M647">
        <v>28.2093255625092</v>
      </c>
      <c r="N647">
        <v>0.69776080156717901</v>
      </c>
      <c r="O647">
        <v>73.267326732673197</v>
      </c>
      <c r="P647">
        <v>23.059882312218701</v>
      </c>
      <c r="Q647">
        <v>7.6869661755261998E-2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1429</v>
      </c>
      <c r="E648">
        <v>7031.7159878519997</v>
      </c>
      <c r="F648">
        <v>220.86</v>
      </c>
      <c r="G648">
        <v>-24.4628284087823</v>
      </c>
      <c r="H648">
        <v>9.3012872645048201</v>
      </c>
      <c r="I648">
        <v>-1.16290826170827</v>
      </c>
      <c r="J648">
        <v>-5.0735224213069499</v>
      </c>
      <c r="K648">
        <v>206.42202634439701</v>
      </c>
      <c r="L648">
        <v>195.31533721891799</v>
      </c>
      <c r="M648">
        <v>44.408122523523602</v>
      </c>
      <c r="N648">
        <v>1.12377521340006</v>
      </c>
      <c r="O648">
        <v>9.5263968124603693</v>
      </c>
      <c r="P648">
        <v>30.224056603773601</v>
      </c>
      <c r="Q648">
        <v>-6.4675214320281005E-2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405</v>
      </c>
      <c r="E649">
        <v>7026.9196843999998</v>
      </c>
      <c r="F649">
        <v>307</v>
      </c>
      <c r="G649">
        <v>-43.318153722398002</v>
      </c>
      <c r="H649">
        <v>-1.66971186464392</v>
      </c>
      <c r="I649">
        <v>-29.299588220829602</v>
      </c>
      <c r="J649">
        <v>-5.9301971414377803</v>
      </c>
      <c r="K649">
        <v>301.54793834960401</v>
      </c>
      <c r="L649">
        <v>322.54931459228499</v>
      </c>
      <c r="M649">
        <v>43.611987502239302</v>
      </c>
      <c r="N649">
        <v>1.57810931532571</v>
      </c>
      <c r="O649">
        <v>53.3876221498371</v>
      </c>
      <c r="P649">
        <v>18.923106720898701</v>
      </c>
      <c r="Q649">
        <v>-1.6833727333463999E-2</v>
      </c>
    </row>
    <row r="650" spans="1:17" hidden="1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62</v>
      </c>
      <c r="E650">
        <v>7017.4946760000003</v>
      </c>
      <c r="F650">
        <v>1383.6</v>
      </c>
      <c r="G650">
        <v>122.282504650229</v>
      </c>
      <c r="H650">
        <v>8.1636357813518394</v>
      </c>
      <c r="I650">
        <v>78.283055281797402</v>
      </c>
      <c r="J650">
        <v>14.4794756053961</v>
      </c>
      <c r="K650">
        <v>1123.8323652302799</v>
      </c>
      <c r="L650">
        <v>927.27875254114895</v>
      </c>
      <c r="M650">
        <v>86.732563832629097</v>
      </c>
      <c r="N650">
        <v>2.2379690912360299</v>
      </c>
      <c r="O650">
        <v>2.9921942758022602</v>
      </c>
      <c r="P650">
        <v>220.240712880453</v>
      </c>
      <c r="Q650">
        <v>9.3956206604792994E-2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98</v>
      </c>
      <c r="E651">
        <v>6996.9516199099999</v>
      </c>
      <c r="F651">
        <v>1469.3</v>
      </c>
      <c r="G651">
        <v>-25.726187701417299</v>
      </c>
      <c r="H651">
        <v>1.9478607625484501</v>
      </c>
      <c r="I651">
        <v>-9.8529591206724501</v>
      </c>
      <c r="J651">
        <v>-3.98011745727133</v>
      </c>
      <c r="K651">
        <v>1407.5729283824201</v>
      </c>
      <c r="L651">
        <v>1407.38792531279</v>
      </c>
      <c r="M651">
        <v>53.9735224148219</v>
      </c>
      <c r="N651">
        <v>3.2466306627998902</v>
      </c>
      <c r="O651">
        <v>14.336759000884699</v>
      </c>
      <c r="P651">
        <v>17.544</v>
      </c>
      <c r="Q651">
        <v>-0.15030362129416799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67</v>
      </c>
      <c r="E652">
        <v>6981.0902706039997</v>
      </c>
      <c r="F652">
        <v>97.66</v>
      </c>
      <c r="G652">
        <v>349.94877651218002</v>
      </c>
      <c r="H652">
        <v>4.5852007991115196</v>
      </c>
      <c r="I652">
        <v>88.787061663262406</v>
      </c>
      <c r="J652">
        <v>-8.7836640193361593</v>
      </c>
      <c r="K652">
        <v>82.681712940404196</v>
      </c>
      <c r="L652">
        <v>59.452292153160997</v>
      </c>
      <c r="M652">
        <v>56.000537914841601</v>
      </c>
      <c r="N652">
        <v>1.1990169522715901</v>
      </c>
      <c r="O652">
        <v>10.0757730903133</v>
      </c>
      <c r="P652">
        <v>419.46808510638198</v>
      </c>
      <c r="Q652">
        <v>9.112512806617E-2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1154</v>
      </c>
      <c r="E653">
        <v>6964.9041811500001</v>
      </c>
      <c r="F653">
        <v>544.85</v>
      </c>
      <c r="G653">
        <v>62.847770988128801</v>
      </c>
      <c r="H653">
        <v>13.453856162728499</v>
      </c>
      <c r="I653">
        <v>28.827361029986601</v>
      </c>
      <c r="J653">
        <v>-0.39536006526324502</v>
      </c>
      <c r="K653">
        <v>473.47112781039698</v>
      </c>
      <c r="L653">
        <v>413.80233593721499</v>
      </c>
      <c r="M653">
        <v>61.513890604908802</v>
      </c>
      <c r="N653">
        <v>1.7554508383007601</v>
      </c>
      <c r="O653">
        <v>9.3787280903000898</v>
      </c>
      <c r="P653">
        <v>94.485097269319994</v>
      </c>
      <c r="Q653">
        <v>0.14812195595858901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204</v>
      </c>
      <c r="E654">
        <v>6938.5823856899997</v>
      </c>
      <c r="F654">
        <v>2417.3000000000002</v>
      </c>
      <c r="G654">
        <v>171.94557534587099</v>
      </c>
      <c r="H654">
        <v>33.1688830379832</v>
      </c>
      <c r="I654">
        <v>70.103228194890505</v>
      </c>
      <c r="J654">
        <v>-6.5476276042643997</v>
      </c>
      <c r="K654">
        <v>2088.1901967089598</v>
      </c>
      <c r="L654">
        <v>1535.4569872478801</v>
      </c>
      <c r="M654">
        <v>41.735287861952301</v>
      </c>
      <c r="N654">
        <v>0.990367119758921</v>
      </c>
      <c r="O654">
        <v>22.123857196045101</v>
      </c>
      <c r="P654">
        <v>200.28571428571399</v>
      </c>
      <c r="Q654">
        <v>0.13590398761376701</v>
      </c>
    </row>
    <row r="655" spans="1:17" hidden="1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E655">
        <v>6927.1016831999996</v>
      </c>
      <c r="F655">
        <v>3151.8</v>
      </c>
      <c r="G655">
        <v>-2.0358701349178698</v>
      </c>
      <c r="H655">
        <v>-17.237931198037199</v>
      </c>
      <c r="I655">
        <v>8.7757869037761207</v>
      </c>
      <c r="J655">
        <v>-6.0277540555619504</v>
      </c>
      <c r="K655">
        <v>3233.8393151861201</v>
      </c>
      <c r="L655">
        <v>2793.9056110516899</v>
      </c>
      <c r="M655">
        <v>32.926302294067298</v>
      </c>
      <c r="N655">
        <v>1.2920053798437701</v>
      </c>
      <c r="O655">
        <v>23.421536899549402</v>
      </c>
      <c r="P655">
        <v>50.1572177227251</v>
      </c>
      <c r="Q655">
        <v>8.8398973309706003E-2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95</v>
      </c>
      <c r="E656">
        <v>6924.9053136250004</v>
      </c>
      <c r="F656">
        <v>2828.75</v>
      </c>
      <c r="G656">
        <v>65.586407907011306</v>
      </c>
      <c r="H656">
        <v>-2.7392591050304</v>
      </c>
      <c r="I656">
        <v>8.8184255883123104</v>
      </c>
      <c r="J656">
        <v>-3.5322533204363298</v>
      </c>
      <c r="K656">
        <v>2676.9300478023601</v>
      </c>
      <c r="L656">
        <v>2311.8855033862101</v>
      </c>
      <c r="M656">
        <v>48.879251170188397</v>
      </c>
      <c r="N656">
        <v>1.0091931448888001</v>
      </c>
      <c r="O656">
        <v>7.6093680954485201</v>
      </c>
      <c r="P656">
        <v>104.227131615045</v>
      </c>
      <c r="Q656">
        <v>0.18669253771297301</v>
      </c>
    </row>
    <row r="657" spans="1:17" hidden="1" x14ac:dyDescent="0.3">
      <c r="A657" t="s">
        <v>1446</v>
      </c>
      <c r="B657" t="s">
        <v>1447</v>
      </c>
      <c r="C657" t="str">
        <f>IFERROR(VLOOKUP(Table1[[#This Row],[Ticker]],[1]!Table1[[Symbol]:[Industry]],2,FALSE),"-")</f>
        <v>-</v>
      </c>
      <c r="D657" t="s">
        <v>817</v>
      </c>
      <c r="E657">
        <v>6896.2886070000004</v>
      </c>
      <c r="F657">
        <v>804.05</v>
      </c>
      <c r="G657">
        <v>119.154011299131</v>
      </c>
      <c r="H657">
        <v>-4.5401285816526302</v>
      </c>
      <c r="I657">
        <v>21.471962284466901</v>
      </c>
      <c r="J657">
        <v>-7.9041703747727201</v>
      </c>
      <c r="K657">
        <v>765.24040382030898</v>
      </c>
      <c r="L657">
        <v>629.08328478062595</v>
      </c>
      <c r="M657">
        <v>48.201806525678798</v>
      </c>
      <c r="N657">
        <v>0.96745724573986702</v>
      </c>
      <c r="O657">
        <v>15.7639450282942</v>
      </c>
      <c r="P657">
        <v>144.354961252089</v>
      </c>
      <c r="Q657">
        <v>5.2096294168004001E-2</v>
      </c>
    </row>
    <row r="658" spans="1:17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625</v>
      </c>
      <c r="E658">
        <v>6890.1107970530002</v>
      </c>
      <c r="F658">
        <v>141.29</v>
      </c>
      <c r="G658">
        <v>-29.588913464335</v>
      </c>
      <c r="H658">
        <v>-4.8742147853040603</v>
      </c>
      <c r="I658">
        <v>-13.162053197607399</v>
      </c>
      <c r="J658">
        <v>-5.57256827782785</v>
      </c>
      <c r="K658">
        <v>136.50028914094699</v>
      </c>
      <c r="L658">
        <v>139.45197806784299</v>
      </c>
      <c r="M658">
        <v>49.5026778029073</v>
      </c>
      <c r="N658">
        <v>1.13773702879935</v>
      </c>
      <c r="O658">
        <v>26.725175171632799</v>
      </c>
      <c r="P658">
        <v>29.031963470319599</v>
      </c>
      <c r="Q658">
        <v>-0.11147109980704201</v>
      </c>
    </row>
    <row r="659" spans="1:17" x14ac:dyDescent="0.3">
      <c r="A659" t="s">
        <v>1450</v>
      </c>
      <c r="B659" t="s">
        <v>1451</v>
      </c>
      <c r="C659" t="str">
        <f>IFERROR(VLOOKUP(Table1[[#This Row],[Ticker]],[1]!Table1[[Symbol]:[Industry]],2,FALSE),"-")</f>
        <v>-</v>
      </c>
      <c r="D659" t="s">
        <v>204</v>
      </c>
      <c r="E659">
        <v>6871.2078699000003</v>
      </c>
      <c r="F659">
        <v>478.35</v>
      </c>
      <c r="G659">
        <v>97.843264381889995</v>
      </c>
      <c r="H659">
        <v>6.8160441083446504</v>
      </c>
      <c r="I659">
        <v>13.7221951693303</v>
      </c>
      <c r="J659">
        <v>-4.8448466025768901</v>
      </c>
      <c r="K659">
        <v>438.53256707600201</v>
      </c>
      <c r="L659">
        <v>370.29290820356101</v>
      </c>
      <c r="M659">
        <v>46.967064348650901</v>
      </c>
      <c r="N659">
        <v>0.53206877285030896</v>
      </c>
      <c r="O659">
        <v>8.0798578446743896</v>
      </c>
      <c r="P659">
        <v>123.52803738317699</v>
      </c>
      <c r="Q659">
        <v>0.12886124617790901</v>
      </c>
    </row>
    <row r="660" spans="1:17" x14ac:dyDescent="0.3">
      <c r="A660" t="s">
        <v>1452</v>
      </c>
      <c r="B660" t="s">
        <v>1453</v>
      </c>
      <c r="C660" t="str">
        <f>IFERROR(VLOOKUP(Table1[[#This Row],[Ticker]],[1]!Table1[[Symbol]:[Industry]],2,FALSE),"-")</f>
        <v>-</v>
      </c>
      <c r="D660" t="s">
        <v>83</v>
      </c>
      <c r="E660">
        <v>6855.7522564699902</v>
      </c>
      <c r="F660">
        <v>3466.55</v>
      </c>
      <c r="G660">
        <v>32.505315768159299</v>
      </c>
      <c r="H660">
        <v>7.8520571914057404</v>
      </c>
      <c r="I660">
        <v>55.437560461575401</v>
      </c>
      <c r="J660">
        <v>-3.39476672867116</v>
      </c>
      <c r="K660">
        <v>2788.49882753064</v>
      </c>
      <c r="L660">
        <v>2335.6958998311002</v>
      </c>
      <c r="M660">
        <v>77.3059974400133</v>
      </c>
      <c r="N660">
        <v>0.902995015876219</v>
      </c>
      <c r="O660">
        <v>4.0198468217680299</v>
      </c>
      <c r="P660">
        <v>117.33855799373001</v>
      </c>
      <c r="Q660">
        <v>-6.8981722546260005E-2</v>
      </c>
    </row>
    <row r="661" spans="1:17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80</v>
      </c>
      <c r="E661">
        <v>6853.8843657999996</v>
      </c>
      <c r="F661">
        <v>334.55</v>
      </c>
      <c r="G661">
        <v>109.25094616280801</v>
      </c>
      <c r="H661">
        <v>37.877981051524202</v>
      </c>
      <c r="I661">
        <v>17.630464643604199</v>
      </c>
      <c r="J661">
        <v>5.6880454157861102</v>
      </c>
      <c r="K661">
        <v>265.29727540955503</v>
      </c>
      <c r="L661">
        <v>229.21090502264099</v>
      </c>
      <c r="M661">
        <v>78.541511570523596</v>
      </c>
      <c r="N661">
        <v>1.60060397276176</v>
      </c>
      <c r="O661">
        <v>1.33014497085637</v>
      </c>
      <c r="P661">
        <v>141.37806637806599</v>
      </c>
      <c r="Q661">
        <v>6.2859818933139994E-2</v>
      </c>
    </row>
    <row r="662" spans="1:17" hidden="1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122</v>
      </c>
      <c r="E662">
        <v>6803.3657011400001</v>
      </c>
      <c r="F662">
        <v>593.79999999999995</v>
      </c>
      <c r="G662">
        <v>-21.136958606237801</v>
      </c>
      <c r="H662">
        <v>9.7807517305423595</v>
      </c>
      <c r="I662">
        <v>-5.4863358955649302</v>
      </c>
      <c r="J662">
        <v>3.0731974780162199</v>
      </c>
      <c r="K662">
        <v>529.81324297585104</v>
      </c>
      <c r="L662">
        <v>525.61016462983002</v>
      </c>
      <c r="M662">
        <v>77.798906508146402</v>
      </c>
      <c r="N662">
        <v>1.4611271132592201</v>
      </c>
      <c r="O662">
        <v>6.0879083866621997</v>
      </c>
      <c r="P662">
        <v>27.152034261241901</v>
      </c>
      <c r="Q662">
        <v>2.1930179515845999E-2</v>
      </c>
    </row>
    <row r="663" spans="1:17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628</v>
      </c>
      <c r="E663">
        <v>6801.2298370349999</v>
      </c>
      <c r="F663">
        <v>515.95000000000005</v>
      </c>
      <c r="G663">
        <v>21.229607806619899</v>
      </c>
      <c r="H663">
        <v>-9.7527621638514308</v>
      </c>
      <c r="I663">
        <v>-20.953649506411701</v>
      </c>
      <c r="J663">
        <v>0.30521434731720098</v>
      </c>
      <c r="K663">
        <v>504.37532756852403</v>
      </c>
      <c r="L663">
        <v>487.72584686782199</v>
      </c>
      <c r="M663">
        <v>42.295938469666801</v>
      </c>
      <c r="N663">
        <v>0.84869270795336704</v>
      </c>
      <c r="O663">
        <v>29.0822754142843</v>
      </c>
      <c r="P663">
        <v>63.301155246083198</v>
      </c>
      <c r="Q663">
        <v>5.8856345558851997E-2</v>
      </c>
    </row>
    <row r="664" spans="1:17" hidden="1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1012</v>
      </c>
      <c r="E664">
        <v>6746.8437323999997</v>
      </c>
      <c r="F664">
        <v>128.5</v>
      </c>
      <c r="G664">
        <v>-13.7811046401951</v>
      </c>
      <c r="H664">
        <v>-7.2060881099244396</v>
      </c>
      <c r="I664">
        <v>-9.6947219102119107</v>
      </c>
      <c r="K664">
        <v>120.10837337592</v>
      </c>
      <c r="M664">
        <v>1.05563603616817</v>
      </c>
      <c r="N664">
        <v>0.64257028112449799</v>
      </c>
      <c r="O664">
        <v>3.00389105058367</v>
      </c>
      <c r="P664">
        <v>10.347788750536701</v>
      </c>
    </row>
    <row r="665" spans="1:17" x14ac:dyDescent="0.3">
      <c r="A665" t="s">
        <v>1462</v>
      </c>
      <c r="B665" t="s">
        <v>1463</v>
      </c>
      <c r="C665" t="str">
        <f>IFERROR(VLOOKUP(Table1[[#This Row],[Ticker]],[1]!Table1[[Symbol]:[Industry]],2,FALSE),"-")</f>
        <v>-</v>
      </c>
      <c r="D665" t="s">
        <v>1464</v>
      </c>
      <c r="E665">
        <v>6684.7641293999995</v>
      </c>
      <c r="F665">
        <v>873.35</v>
      </c>
      <c r="G665">
        <v>10.160335486026799</v>
      </c>
      <c r="H665">
        <v>1.56530768747256</v>
      </c>
      <c r="I665">
        <v>-15.2502421687518</v>
      </c>
      <c r="J665">
        <v>-0.99160285619516997</v>
      </c>
      <c r="K665">
        <v>824.797142785956</v>
      </c>
      <c r="L665">
        <v>767.61317222030004</v>
      </c>
      <c r="M665">
        <v>37.456382854918203</v>
      </c>
      <c r="N665">
        <v>0.95953570625098605</v>
      </c>
      <c r="O665">
        <v>13.287914352779501</v>
      </c>
      <c r="P665">
        <v>47.650042265426798</v>
      </c>
      <c r="Q665">
        <v>-1.7880744062295E-2</v>
      </c>
    </row>
    <row r="666" spans="1:17" hidden="1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286</v>
      </c>
      <c r="E666">
        <v>6673.4214484499998</v>
      </c>
      <c r="F666">
        <v>397.05</v>
      </c>
      <c r="G666">
        <v>86.507711383803894</v>
      </c>
      <c r="H666">
        <v>42.789108234619803</v>
      </c>
      <c r="I666">
        <v>30.948727617765002</v>
      </c>
      <c r="J666">
        <v>-2.4195632910756801</v>
      </c>
      <c r="K666">
        <v>321.386892688665</v>
      </c>
      <c r="L666">
        <v>262.97352361231998</v>
      </c>
      <c r="M666">
        <v>62.249956453890398</v>
      </c>
      <c r="N666">
        <v>0.95372450925334995</v>
      </c>
      <c r="O666">
        <v>8.2987029341392695</v>
      </c>
      <c r="P666">
        <v>124.766487404472</v>
      </c>
      <c r="Q666">
        <v>3.8644952865850998E-2</v>
      </c>
    </row>
    <row r="667" spans="1:17" hidden="1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143</v>
      </c>
      <c r="E667">
        <v>6669.1024483800002</v>
      </c>
      <c r="F667">
        <v>172.14</v>
      </c>
      <c r="G667">
        <v>-20.254889046054</v>
      </c>
      <c r="H667">
        <v>-3.3201882277301298</v>
      </c>
      <c r="I667">
        <v>-9.7430790697800003</v>
      </c>
      <c r="J667">
        <v>-1.5412074526292101</v>
      </c>
      <c r="M667">
        <v>59.414315766046101</v>
      </c>
      <c r="O667">
        <v>14.7321947252236</v>
      </c>
      <c r="P667">
        <v>27.511111111111099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46</v>
      </c>
      <c r="E668">
        <v>6645.2799928240001</v>
      </c>
      <c r="F668">
        <v>236.72</v>
      </c>
      <c r="G668">
        <v>126.36846110662199</v>
      </c>
      <c r="H668">
        <v>-10.7262398788545</v>
      </c>
      <c r="I668">
        <v>33.459648489860299</v>
      </c>
      <c r="J668">
        <v>-6.5633661117442301</v>
      </c>
      <c r="K668">
        <v>214.41896822708699</v>
      </c>
      <c r="L668">
        <v>172.199676434114</v>
      </c>
      <c r="M668">
        <v>56.550623982123703</v>
      </c>
      <c r="N668">
        <v>0.61294500261976803</v>
      </c>
      <c r="O668">
        <v>5.1875633660020304</v>
      </c>
      <c r="P668">
        <v>166.12703766160701</v>
      </c>
      <c r="Q668">
        <v>6.3292041946866995E-2</v>
      </c>
    </row>
    <row r="669" spans="1:17" hidden="1" x14ac:dyDescent="0.3">
      <c r="A669" t="s">
        <v>1471</v>
      </c>
      <c r="B669" t="s">
        <v>1472</v>
      </c>
      <c r="C669" t="str">
        <f>IFERROR(VLOOKUP(Table1[[#This Row],[Ticker]],[1]!Table1[[Symbol]:[Industry]],2,FALSE),"-")</f>
        <v>-</v>
      </c>
      <c r="D669" t="s">
        <v>1294</v>
      </c>
      <c r="E669">
        <v>6636.6662775300001</v>
      </c>
      <c r="F669">
        <v>1386.75</v>
      </c>
      <c r="G669">
        <v>-16.450263726016701</v>
      </c>
      <c r="H669">
        <v>-2.8384203910190902</v>
      </c>
      <c r="I669">
        <v>-8.9669736139099001</v>
      </c>
      <c r="J669">
        <v>1.61715331294937</v>
      </c>
      <c r="K669">
        <v>1374.86075325516</v>
      </c>
      <c r="L669">
        <v>1342.6266921966801</v>
      </c>
      <c r="M669">
        <v>77.088001342421407</v>
      </c>
      <c r="N669">
        <v>0.97098213808701195</v>
      </c>
      <c r="O669">
        <v>3.8795745447989902</v>
      </c>
      <c r="P669">
        <v>11.2381181566598</v>
      </c>
      <c r="Q669">
        <v>-5.5078309021881003E-2</v>
      </c>
    </row>
    <row r="670" spans="1:17" x14ac:dyDescent="0.3">
      <c r="A670" t="s">
        <v>1473</v>
      </c>
      <c r="B670" t="s">
        <v>1474</v>
      </c>
      <c r="C670" t="str">
        <f>IFERROR(VLOOKUP(Table1[[#This Row],[Ticker]],[1]!Table1[[Symbol]:[Industry]],2,FALSE),"-")</f>
        <v>-</v>
      </c>
      <c r="D670" t="s">
        <v>46</v>
      </c>
      <c r="E670">
        <v>6620.919785</v>
      </c>
      <c r="F670">
        <v>485</v>
      </c>
      <c r="G670">
        <v>85.464883618775502</v>
      </c>
      <c r="H670">
        <v>-1.07975810347649</v>
      </c>
      <c r="I670">
        <v>36.143608263788302</v>
      </c>
      <c r="J670">
        <v>-6.7464045750374204</v>
      </c>
      <c r="K670">
        <v>447.73816616035799</v>
      </c>
      <c r="L670">
        <v>358.06260969385102</v>
      </c>
      <c r="M670">
        <v>49.8011443704154</v>
      </c>
      <c r="N670">
        <v>0.81219725325056602</v>
      </c>
      <c r="O670">
        <v>11.505154639175201</v>
      </c>
      <c r="P670">
        <v>112.300284526154</v>
      </c>
      <c r="Q670">
        <v>0.15750529088040999</v>
      </c>
    </row>
    <row r="671" spans="1:17" x14ac:dyDescent="0.3">
      <c r="A671" t="s">
        <v>1475</v>
      </c>
      <c r="B671" t="s">
        <v>1476</v>
      </c>
      <c r="C671" t="str">
        <f>IFERROR(VLOOKUP(Table1[[#This Row],[Ticker]],[1]!Table1[[Symbol]:[Industry]],2,FALSE),"-")</f>
        <v>-</v>
      </c>
      <c r="D671" t="s">
        <v>352</v>
      </c>
      <c r="E671">
        <v>6585.6889598500002</v>
      </c>
      <c r="F671">
        <v>338.65</v>
      </c>
      <c r="G671">
        <v>34.749830512622502</v>
      </c>
      <c r="H671">
        <v>-5.3111406643031103</v>
      </c>
      <c r="I671">
        <v>20.104535539145299</v>
      </c>
      <c r="J671">
        <v>-6.3679471646706203</v>
      </c>
      <c r="K671">
        <v>310.11114343596898</v>
      </c>
      <c r="L671">
        <v>269.38201231252998</v>
      </c>
      <c r="M671">
        <v>53.732016872015301</v>
      </c>
      <c r="N671">
        <v>1.1998172289035001</v>
      </c>
      <c r="O671">
        <v>5.6252768344898998</v>
      </c>
      <c r="P671">
        <v>65.114578254509993</v>
      </c>
      <c r="Q671">
        <v>-4.4892272391816999E-2</v>
      </c>
    </row>
    <row r="672" spans="1:17" x14ac:dyDescent="0.3">
      <c r="A672" t="s">
        <v>1477</v>
      </c>
      <c r="B672" t="s">
        <v>1478</v>
      </c>
      <c r="C672" t="str">
        <f>IFERROR(VLOOKUP(Table1[[#This Row],[Ticker]],[1]!Table1[[Symbol]:[Industry]],2,FALSE),"-")</f>
        <v>-</v>
      </c>
      <c r="D672" t="s">
        <v>204</v>
      </c>
      <c r="E672">
        <v>6578.8343125399997</v>
      </c>
      <c r="F672">
        <v>1623.65</v>
      </c>
      <c r="G672">
        <v>68.486326966347406</v>
      </c>
      <c r="H672">
        <v>-8.4110909770807307</v>
      </c>
      <c r="I672">
        <v>47.387428460201299</v>
      </c>
      <c r="J672">
        <v>-6.0564627729623099</v>
      </c>
      <c r="K672">
        <v>1545.14354662341</v>
      </c>
      <c r="L672">
        <v>1311.7272565953299</v>
      </c>
      <c r="M672">
        <v>52.005940411001298</v>
      </c>
      <c r="N672">
        <v>0.41780563386769898</v>
      </c>
      <c r="O672">
        <v>8.0897976780709993</v>
      </c>
      <c r="P672">
        <v>98.490220048899701</v>
      </c>
      <c r="Q672">
        <v>2.4803080544836001E-2</v>
      </c>
    </row>
    <row r="673" spans="1:17" hidden="1" x14ac:dyDescent="0.3">
      <c r="A673" t="s">
        <v>1479</v>
      </c>
      <c r="B673" t="s">
        <v>1480</v>
      </c>
      <c r="C673" t="str">
        <f>IFERROR(VLOOKUP(Table1[[#This Row],[Ticker]],[1]!Table1[[Symbol]:[Industry]],2,FALSE),"-")</f>
        <v>-</v>
      </c>
      <c r="D673" t="s">
        <v>982</v>
      </c>
      <c r="E673">
        <v>6562.2403168000001</v>
      </c>
      <c r="F673">
        <v>695.6</v>
      </c>
      <c r="G673">
        <v>910.83614157430304</v>
      </c>
      <c r="H673">
        <v>-8.1233375362718299</v>
      </c>
      <c r="I673">
        <v>125.09259400489699</v>
      </c>
      <c r="J673">
        <v>-6.6034392798155599</v>
      </c>
      <c r="K673">
        <v>713.19370577528105</v>
      </c>
      <c r="L673">
        <v>476.59046505048002</v>
      </c>
      <c r="M673">
        <v>26.367095197854599</v>
      </c>
      <c r="N673">
        <v>0.49072567919004501</v>
      </c>
      <c r="O673">
        <v>29.8231742380678</v>
      </c>
      <c r="P673">
        <v>966.05363984674295</v>
      </c>
      <c r="Q673">
        <v>0.238562157299711</v>
      </c>
    </row>
    <row r="674" spans="1:17" x14ac:dyDescent="0.3">
      <c r="A674" t="s">
        <v>1481</v>
      </c>
      <c r="B674" t="s">
        <v>1482</v>
      </c>
      <c r="C674" t="str">
        <f>IFERROR(VLOOKUP(Table1[[#This Row],[Ticker]],[1]!Table1[[Symbol]:[Industry]],2,FALSE),"-")</f>
        <v>-</v>
      </c>
      <c r="D674" t="s">
        <v>472</v>
      </c>
      <c r="E674">
        <v>6505.8944408249999</v>
      </c>
      <c r="F674">
        <v>458.25</v>
      </c>
      <c r="G674">
        <v>-47.034344265563497</v>
      </c>
      <c r="H674">
        <v>-10.5625264736157</v>
      </c>
      <c r="I674">
        <v>-28.487973252837801</v>
      </c>
      <c r="J674">
        <v>-2.0626882420812098</v>
      </c>
      <c r="K674">
        <v>488.91566890387998</v>
      </c>
      <c r="L674">
        <v>541.53143008443396</v>
      </c>
      <c r="M674">
        <v>29.4639047687388</v>
      </c>
      <c r="N674">
        <v>0.96274507968800604</v>
      </c>
      <c r="O674">
        <v>57.741407528641503</v>
      </c>
      <c r="P674">
        <v>6.9428238039673298</v>
      </c>
      <c r="Q674">
        <v>-2.5067693590416999E-2</v>
      </c>
    </row>
    <row r="675" spans="1:17" hidden="1" x14ac:dyDescent="0.3">
      <c r="A675" t="s">
        <v>1483</v>
      </c>
      <c r="B675" t="s">
        <v>1484</v>
      </c>
      <c r="C675" t="str">
        <f>IFERROR(VLOOKUP(Table1[[#This Row],[Ticker]],[1]!Table1[[Symbol]:[Industry]],2,FALSE),"-")</f>
        <v>-</v>
      </c>
      <c r="D675" t="s">
        <v>238</v>
      </c>
      <c r="E675">
        <v>6497.5531698000004</v>
      </c>
      <c r="F675">
        <v>1233</v>
      </c>
      <c r="G675">
        <v>5167.7166001714904</v>
      </c>
      <c r="H675">
        <v>-2.8810541126851299</v>
      </c>
      <c r="I675">
        <v>437.44436909950798</v>
      </c>
      <c r="J675">
        <v>-7.4454485663451999</v>
      </c>
      <c r="K675">
        <v>1099.17119068906</v>
      </c>
      <c r="L675">
        <v>509.13467774783197</v>
      </c>
      <c r="M675">
        <v>39.2771190336342</v>
      </c>
      <c r="N675">
        <v>1.0948910811986099</v>
      </c>
      <c r="O675">
        <v>9.2335766423357502</v>
      </c>
    </row>
    <row r="676" spans="1:17" hidden="1" x14ac:dyDescent="0.3">
      <c r="A676" t="s">
        <v>1485</v>
      </c>
      <c r="B676" t="s">
        <v>1486</v>
      </c>
      <c r="C676" t="str">
        <f>IFERROR(VLOOKUP(Table1[[#This Row],[Ticker]],[1]!Table1[[Symbol]:[Industry]],2,FALSE),"-")</f>
        <v>-</v>
      </c>
      <c r="D676" t="s">
        <v>1294</v>
      </c>
      <c r="E676">
        <v>6496.9056107910001</v>
      </c>
      <c r="F676">
        <v>1159.49</v>
      </c>
      <c r="G676">
        <v>-16.873976919860599</v>
      </c>
      <c r="H676">
        <v>-3.42487162450385</v>
      </c>
      <c r="I676">
        <v>-8.8971968506905199</v>
      </c>
      <c r="J676">
        <v>0.91862943780134898</v>
      </c>
      <c r="K676">
        <v>1151.3806954660499</v>
      </c>
      <c r="L676">
        <v>1124.8740109806499</v>
      </c>
      <c r="M676">
        <v>63.340787818078198</v>
      </c>
      <c r="N676">
        <v>1.4166269545793</v>
      </c>
      <c r="O676">
        <v>14.307152282469</v>
      </c>
      <c r="P676">
        <v>33.919682147353299</v>
      </c>
    </row>
    <row r="677" spans="1:17" x14ac:dyDescent="0.3">
      <c r="A677" t="s">
        <v>1487</v>
      </c>
      <c r="B677" t="s">
        <v>1488</v>
      </c>
      <c r="C677" t="str">
        <f>IFERROR(VLOOKUP(Table1[[#This Row],[Ticker]],[1]!Table1[[Symbol]:[Industry]],2,FALSE),"-")</f>
        <v>-</v>
      </c>
      <c r="D677" t="s">
        <v>628</v>
      </c>
      <c r="E677">
        <v>6496.23817917</v>
      </c>
      <c r="F677">
        <v>487.7</v>
      </c>
      <c r="G677">
        <v>25.197499750725498</v>
      </c>
      <c r="H677">
        <v>-11.3493148396765</v>
      </c>
      <c r="I677">
        <v>-9.5744167477910995</v>
      </c>
      <c r="J677">
        <v>-6.1206847217587201</v>
      </c>
      <c r="K677">
        <v>491.18602377890801</v>
      </c>
      <c r="L677">
        <v>443.35480262547401</v>
      </c>
      <c r="M677">
        <v>37.035191309670999</v>
      </c>
      <c r="N677">
        <v>0.828671417417151</v>
      </c>
      <c r="O677">
        <v>14.7836784908755</v>
      </c>
      <c r="P677">
        <v>63.7676292813969</v>
      </c>
      <c r="Q677">
        <v>7.4470713103164998E-2</v>
      </c>
    </row>
    <row r="678" spans="1:17" x14ac:dyDescent="0.3">
      <c r="A678" t="s">
        <v>1489</v>
      </c>
      <c r="B678" t="s">
        <v>1490</v>
      </c>
      <c r="C678" t="str">
        <f>IFERROR(VLOOKUP(Table1[[#This Row],[Ticker]],[1]!Table1[[Symbol]:[Industry]],2,FALSE),"-")</f>
        <v>-</v>
      </c>
      <c r="D678" t="s">
        <v>628</v>
      </c>
      <c r="E678">
        <v>6475.9290889000004</v>
      </c>
      <c r="F678">
        <v>362.9</v>
      </c>
      <c r="G678">
        <v>79.862112792517095</v>
      </c>
      <c r="H678">
        <v>-6.5312250718039504</v>
      </c>
      <c r="I678">
        <v>-13.754672847589299</v>
      </c>
      <c r="J678">
        <v>-7.5495888820439001</v>
      </c>
      <c r="K678">
        <v>359.192943959339</v>
      </c>
      <c r="L678">
        <v>313.75487908074001</v>
      </c>
      <c r="M678">
        <v>27.857357322877899</v>
      </c>
      <c r="N678">
        <v>0.75487687929619895</v>
      </c>
      <c r="O678">
        <v>20.777073573987298</v>
      </c>
      <c r="P678">
        <v>110.865775711795</v>
      </c>
      <c r="Q678">
        <v>7.6892002620482999E-2</v>
      </c>
    </row>
    <row r="679" spans="1:17" x14ac:dyDescent="0.3">
      <c r="A679" t="s">
        <v>1491</v>
      </c>
      <c r="B679" t="s">
        <v>1492</v>
      </c>
      <c r="C679" t="str">
        <f>IFERROR(VLOOKUP(Table1[[#This Row],[Ticker]],[1]!Table1[[Symbol]:[Industry]],2,FALSE),"-")</f>
        <v>-</v>
      </c>
      <c r="D679" t="s">
        <v>391</v>
      </c>
      <c r="E679">
        <v>6472.0560912789997</v>
      </c>
      <c r="F679">
        <v>208.33</v>
      </c>
      <c r="G679">
        <v>173.91116383387401</v>
      </c>
      <c r="H679">
        <v>2.1267800226162499</v>
      </c>
      <c r="I679">
        <v>12.490664769561601</v>
      </c>
      <c r="J679">
        <v>-5.52938928450369</v>
      </c>
      <c r="K679">
        <v>198.05768235199201</v>
      </c>
      <c r="L679">
        <v>162.46175212372199</v>
      </c>
      <c r="M679">
        <v>48.008038091524803</v>
      </c>
      <c r="N679">
        <v>0.62417329157384005</v>
      </c>
      <c r="O679">
        <v>4.6272740363845601</v>
      </c>
      <c r="P679">
        <v>206.367647058823</v>
      </c>
      <c r="Q679">
        <v>8.5094725238780006E-2</v>
      </c>
    </row>
    <row r="680" spans="1:17" hidden="1" x14ac:dyDescent="0.3">
      <c r="A680" t="s">
        <v>1493</v>
      </c>
      <c r="B680" t="s">
        <v>1494</v>
      </c>
      <c r="C680" t="str">
        <f>IFERROR(VLOOKUP(Table1[[#This Row],[Ticker]],[1]!Table1[[Symbol]:[Industry]],2,FALSE),"-")</f>
        <v>-</v>
      </c>
      <c r="D680" t="s">
        <v>268</v>
      </c>
      <c r="E680">
        <v>6458.2437742399998</v>
      </c>
      <c r="F680">
        <v>2371.4499999999998</v>
      </c>
      <c r="G680">
        <v>-14.456322517125001</v>
      </c>
      <c r="H680">
        <v>-13.6558367853733</v>
      </c>
      <c r="I680">
        <v>-13.216998740452601</v>
      </c>
      <c r="J680">
        <v>-6.3074404287905397</v>
      </c>
      <c r="K680">
        <v>2360.9834157998998</v>
      </c>
      <c r="L680">
        <v>2215.5126950906501</v>
      </c>
      <c r="M680">
        <v>44.333675007048299</v>
      </c>
      <c r="N680">
        <v>1.2786138967336</v>
      </c>
      <c r="O680">
        <v>16.683885386577799</v>
      </c>
      <c r="P680">
        <v>37.874999999999901</v>
      </c>
      <c r="Q680">
        <v>6.8591329712235999E-2</v>
      </c>
    </row>
    <row r="681" spans="1:17" x14ac:dyDescent="0.3">
      <c r="A681" t="s">
        <v>1495</v>
      </c>
      <c r="B681" t="s">
        <v>1496</v>
      </c>
      <c r="C681" t="str">
        <f>IFERROR(VLOOKUP(Table1[[#This Row],[Ticker]],[1]!Table1[[Symbol]:[Industry]],2,FALSE),"-")</f>
        <v>-</v>
      </c>
      <c r="D681" t="s">
        <v>472</v>
      </c>
      <c r="E681">
        <v>6434.9434547199999</v>
      </c>
      <c r="F681">
        <v>901.15</v>
      </c>
      <c r="G681">
        <v>45.835271075507301</v>
      </c>
      <c r="H681">
        <v>-6.27340575826552</v>
      </c>
      <c r="I681">
        <v>-12.6252645194672</v>
      </c>
      <c r="J681">
        <v>-2.9374194770469599</v>
      </c>
      <c r="K681">
        <v>885.65683495173698</v>
      </c>
      <c r="L681">
        <v>809.17425280194004</v>
      </c>
      <c r="M681">
        <v>40.6020562950103</v>
      </c>
      <c r="N681">
        <v>2.3847894366454399</v>
      </c>
      <c r="O681">
        <v>13.5160628086334</v>
      </c>
      <c r="P681">
        <v>86.9411886733741</v>
      </c>
      <c r="Q681">
        <v>0.13842319664505801</v>
      </c>
    </row>
    <row r="682" spans="1:17" hidden="1" x14ac:dyDescent="0.3">
      <c r="A682" t="s">
        <v>1497</v>
      </c>
      <c r="B682" t="s">
        <v>1498</v>
      </c>
      <c r="C682" t="str">
        <f>IFERROR(VLOOKUP(Table1[[#This Row],[Ticker]],[1]!Table1[[Symbol]:[Industry]],2,FALSE),"-")</f>
        <v>-</v>
      </c>
      <c r="E682">
        <v>6429.6926400000002</v>
      </c>
      <c r="F682">
        <v>3086.45</v>
      </c>
      <c r="G682">
        <v>1538.93441133029</v>
      </c>
      <c r="H682">
        <v>3.69049808041482</v>
      </c>
      <c r="I682">
        <v>186.57744073085101</v>
      </c>
      <c r="J682">
        <v>-3.08113056726173</v>
      </c>
      <c r="K682">
        <v>2671.5213149995402</v>
      </c>
      <c r="L682">
        <v>1650.1262992156001</v>
      </c>
      <c r="M682">
        <v>47.840542824053102</v>
      </c>
      <c r="N682">
        <v>0.53223204634274701</v>
      </c>
      <c r="O682">
        <v>12.1353010740494</v>
      </c>
      <c r="P682">
        <v>1702.83294392523</v>
      </c>
    </row>
    <row r="683" spans="1:17" x14ac:dyDescent="0.3">
      <c r="A683" t="s">
        <v>1499</v>
      </c>
      <c r="B683" t="s">
        <v>1500</v>
      </c>
      <c r="C683" t="str">
        <f>IFERROR(VLOOKUP(Table1[[#This Row],[Ticker]],[1]!Table1[[Symbol]:[Industry]],2,FALSE),"-")</f>
        <v>-</v>
      </c>
      <c r="D683" t="s">
        <v>132</v>
      </c>
      <c r="E683">
        <v>6389.4693626400003</v>
      </c>
      <c r="F683">
        <v>588.9</v>
      </c>
      <c r="G683">
        <v>26.938893436690702</v>
      </c>
      <c r="H683">
        <v>-9.7777992008884596</v>
      </c>
      <c r="I683">
        <v>-36.063912939709603</v>
      </c>
      <c r="J683">
        <v>-5.3239699283636801</v>
      </c>
      <c r="K683">
        <v>612.86801676948005</v>
      </c>
      <c r="L683">
        <v>575.56033684633701</v>
      </c>
      <c r="M683">
        <v>24.6810433258998</v>
      </c>
      <c r="N683">
        <v>0.496525426473656</v>
      </c>
      <c r="O683">
        <v>42.919001528273</v>
      </c>
      <c r="P683">
        <v>61.552705575749201</v>
      </c>
      <c r="Q683">
        <v>6.7314179949869005E-2</v>
      </c>
    </row>
    <row r="684" spans="1:17" x14ac:dyDescent="0.3">
      <c r="A684" t="s">
        <v>1501</v>
      </c>
      <c r="B684" t="s">
        <v>1502</v>
      </c>
      <c r="C684" t="str">
        <f>IFERROR(VLOOKUP(Table1[[#This Row],[Ticker]],[1]!Table1[[Symbol]:[Industry]],2,FALSE),"-")</f>
        <v>-</v>
      </c>
      <c r="D684" t="s">
        <v>944</v>
      </c>
      <c r="E684">
        <v>6370.3950762410004</v>
      </c>
      <c r="F684">
        <v>215.21</v>
      </c>
      <c r="G684">
        <v>67.424288629739905</v>
      </c>
      <c r="H684">
        <v>1.6804958938936201</v>
      </c>
      <c r="I684">
        <v>-10.026229022159299</v>
      </c>
      <c r="J684">
        <v>-5.3601390636181199</v>
      </c>
      <c r="K684">
        <v>213.677482300111</v>
      </c>
      <c r="L684">
        <v>190.77052058088199</v>
      </c>
      <c r="M684">
        <v>45.447008060638098</v>
      </c>
      <c r="N684">
        <v>1.21920162370263</v>
      </c>
      <c r="O684">
        <v>18.303052832117402</v>
      </c>
      <c r="P684">
        <v>93.5341726618705</v>
      </c>
      <c r="Q684">
        <v>6.7792799720182997E-2</v>
      </c>
    </row>
    <row r="685" spans="1:17" x14ac:dyDescent="0.3">
      <c r="A685" t="s">
        <v>1503</v>
      </c>
      <c r="B685" t="s">
        <v>1504</v>
      </c>
      <c r="C685" t="str">
        <f>IFERROR(VLOOKUP(Table1[[#This Row],[Ticker]],[1]!Table1[[Symbol]:[Industry]],2,FALSE),"-")</f>
        <v>-</v>
      </c>
      <c r="D685" t="s">
        <v>51</v>
      </c>
      <c r="E685">
        <v>6359.0494223799997</v>
      </c>
      <c r="F685">
        <v>70.81</v>
      </c>
      <c r="G685">
        <v>139.59550139511501</v>
      </c>
      <c r="H685">
        <v>-5.3858397543889502</v>
      </c>
      <c r="I685">
        <v>27.4386934779725</v>
      </c>
      <c r="J685">
        <v>-8.5129791579509995</v>
      </c>
      <c r="K685">
        <v>71.829574630596397</v>
      </c>
      <c r="L685">
        <v>61.377889125990002</v>
      </c>
      <c r="M685">
        <v>37.703833421241001</v>
      </c>
      <c r="N685">
        <v>1.2359019639217901</v>
      </c>
      <c r="O685">
        <v>40.700466035870598</v>
      </c>
      <c r="P685">
        <v>183.52352352352301</v>
      </c>
      <c r="Q685">
        <v>6.7725108841213993E-2</v>
      </c>
    </row>
    <row r="686" spans="1:17" hidden="1" x14ac:dyDescent="0.3">
      <c r="A686" t="s">
        <v>1505</v>
      </c>
      <c r="B686" t="s">
        <v>1506</v>
      </c>
      <c r="C686" t="str">
        <f>IFERROR(VLOOKUP(Table1[[#This Row],[Ticker]],[1]!Table1[[Symbol]:[Industry]],2,FALSE),"-")</f>
        <v>-</v>
      </c>
      <c r="D686" t="s">
        <v>46</v>
      </c>
      <c r="E686">
        <v>6347.84</v>
      </c>
      <c r="F686">
        <v>90</v>
      </c>
      <c r="G686">
        <v>-35.019982499642701</v>
      </c>
      <c r="H686">
        <v>-6.4637122443667296</v>
      </c>
      <c r="I686">
        <v>-22.246525038823201</v>
      </c>
      <c r="J686">
        <v>0.31500770741905398</v>
      </c>
      <c r="K686">
        <v>91.755676244711395</v>
      </c>
      <c r="L686">
        <v>92.921446326308796</v>
      </c>
      <c r="M686">
        <v>53.081674366169402</v>
      </c>
      <c r="N686">
        <v>3.30666666666666</v>
      </c>
      <c r="O686">
        <v>12.2222222222222</v>
      </c>
      <c r="P686">
        <v>5.8823529411764701</v>
      </c>
    </row>
    <row r="687" spans="1:17" x14ac:dyDescent="0.3">
      <c r="A687" t="s">
        <v>1507</v>
      </c>
      <c r="B687" t="s">
        <v>1508</v>
      </c>
      <c r="C687" t="str">
        <f>IFERROR(VLOOKUP(Table1[[#This Row],[Ticker]],[1]!Table1[[Symbol]:[Industry]],2,FALSE),"-")</f>
        <v>-</v>
      </c>
      <c r="D687" t="s">
        <v>1509</v>
      </c>
      <c r="E687">
        <v>6342.8199477500002</v>
      </c>
      <c r="F687">
        <v>467.5</v>
      </c>
      <c r="G687">
        <v>-2.0662302053532402</v>
      </c>
      <c r="H687">
        <v>-4.2579520671305104</v>
      </c>
      <c r="I687">
        <v>-2.8482171663828901</v>
      </c>
      <c r="J687">
        <v>1.1065362131415799</v>
      </c>
      <c r="K687">
        <v>461.09716019144599</v>
      </c>
      <c r="L687">
        <v>444.16534290927501</v>
      </c>
      <c r="M687">
        <v>53.200511025807899</v>
      </c>
      <c r="N687">
        <v>0.897812103892767</v>
      </c>
      <c r="O687">
        <v>23.401069518716501</v>
      </c>
      <c r="P687">
        <v>36.5761028337715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268</v>
      </c>
      <c r="E688">
        <v>6326.1557751599903</v>
      </c>
      <c r="F688">
        <v>1407.15</v>
      </c>
      <c r="G688">
        <v>-28.189028387663701</v>
      </c>
      <c r="H688">
        <v>1.96962764677366</v>
      </c>
      <c r="I688">
        <v>-21.408440185205698</v>
      </c>
      <c r="J688">
        <v>-3.22769296004628</v>
      </c>
      <c r="K688">
        <v>1369.86368951693</v>
      </c>
      <c r="L688">
        <v>1429.02016852012</v>
      </c>
      <c r="M688">
        <v>47.872340644531299</v>
      </c>
      <c r="N688">
        <v>0.98909035015656399</v>
      </c>
      <c r="O688">
        <v>34.879010766442697</v>
      </c>
      <c r="P688">
        <v>23.099466363397699</v>
      </c>
      <c r="Q688">
        <v>-6.7132576314824E-2</v>
      </c>
    </row>
    <row r="689" spans="1:17" x14ac:dyDescent="0.3">
      <c r="A689" t="s">
        <v>1512</v>
      </c>
      <c r="B689" t="s">
        <v>1513</v>
      </c>
      <c r="C689" t="str">
        <f>IFERROR(VLOOKUP(Table1[[#This Row],[Ticker]],[1]!Table1[[Symbol]:[Industry]],2,FALSE),"-")</f>
        <v>-</v>
      </c>
      <c r="D689" t="s">
        <v>135</v>
      </c>
      <c r="E689">
        <v>6311.4509170000001</v>
      </c>
      <c r="F689">
        <v>895.75</v>
      </c>
      <c r="G689">
        <v>18.3249870163928</v>
      </c>
      <c r="H689">
        <v>-10.1550540539975</v>
      </c>
      <c r="I689">
        <v>-6.1034304107969497</v>
      </c>
      <c r="J689">
        <v>-3.3808291659879099</v>
      </c>
      <c r="K689">
        <v>908.12911675002101</v>
      </c>
      <c r="L689">
        <v>833.56626010000502</v>
      </c>
      <c r="M689">
        <v>33.748611325328497</v>
      </c>
      <c r="N689">
        <v>0.851134395170835</v>
      </c>
      <c r="O689">
        <v>11.9732068099358</v>
      </c>
      <c r="P689">
        <v>45.402158915672402</v>
      </c>
      <c r="Q689">
        <v>9.1380050245399996E-3</v>
      </c>
    </row>
    <row r="690" spans="1:17" x14ac:dyDescent="0.3">
      <c r="A690" t="s">
        <v>1514</v>
      </c>
      <c r="B690" t="s">
        <v>1515</v>
      </c>
      <c r="C690" t="str">
        <f>IFERROR(VLOOKUP(Table1[[#This Row],[Ticker]],[1]!Table1[[Symbol]:[Industry]],2,FALSE),"-")</f>
        <v>-</v>
      </c>
      <c r="D690" t="s">
        <v>62</v>
      </c>
      <c r="E690">
        <v>6297.7344751999999</v>
      </c>
      <c r="F690">
        <v>644</v>
      </c>
      <c r="G690">
        <v>80.250668653063698</v>
      </c>
      <c r="H690">
        <v>5.6752967851499196</v>
      </c>
      <c r="I690">
        <v>85.8563562634112</v>
      </c>
      <c r="J690">
        <v>-4.3597275422027204</v>
      </c>
      <c r="K690">
        <v>572.70070908956404</v>
      </c>
      <c r="L690">
        <v>462.80892516407198</v>
      </c>
      <c r="M690">
        <v>57.441886820966801</v>
      </c>
      <c r="N690">
        <v>0.69589629993149504</v>
      </c>
      <c r="O690">
        <v>6.3664596273292</v>
      </c>
      <c r="P690">
        <v>116.981132075471</v>
      </c>
      <c r="Q690">
        <v>-3.0355029778407001E-2</v>
      </c>
    </row>
    <row r="691" spans="1:17" hidden="1" x14ac:dyDescent="0.3">
      <c r="A691" t="s">
        <v>1516</v>
      </c>
      <c r="B691" t="s">
        <v>1517</v>
      </c>
      <c r="C691" t="str">
        <f>IFERROR(VLOOKUP(Table1[[#This Row],[Ticker]],[1]!Table1[[Symbol]:[Industry]],2,FALSE),"-")</f>
        <v>-</v>
      </c>
      <c r="D691" t="s">
        <v>268</v>
      </c>
      <c r="E691">
        <v>6266.2443823000003</v>
      </c>
      <c r="F691">
        <v>2729</v>
      </c>
      <c r="G691">
        <v>31.8986644263688</v>
      </c>
      <c r="H691">
        <v>-15.5431750509519</v>
      </c>
      <c r="I691">
        <v>12.634911681653801</v>
      </c>
      <c r="J691">
        <v>-5.5473468985934504</v>
      </c>
      <c r="K691">
        <v>2684.1581071879</v>
      </c>
      <c r="L691">
        <v>2291.5133226384301</v>
      </c>
      <c r="M691">
        <v>32.335530954144097</v>
      </c>
      <c r="N691">
        <v>0.90879120765856303</v>
      </c>
      <c r="O691">
        <v>16.8926346647123</v>
      </c>
      <c r="P691">
        <v>78.075040783034197</v>
      </c>
      <c r="Q691">
        <v>0.13317552781324499</v>
      </c>
    </row>
    <row r="692" spans="1:17" hidden="1" x14ac:dyDescent="0.3">
      <c r="A692" t="s">
        <v>1518</v>
      </c>
      <c r="B692" t="s">
        <v>1519</v>
      </c>
      <c r="C692" t="str">
        <f>IFERROR(VLOOKUP(Table1[[#This Row],[Ticker]],[1]!Table1[[Symbol]:[Industry]],2,FALSE),"-")</f>
        <v>-</v>
      </c>
      <c r="D692" t="s">
        <v>1012</v>
      </c>
      <c r="E692">
        <v>6266.1528877000001</v>
      </c>
      <c r="F692">
        <v>101</v>
      </c>
      <c r="M692">
        <v>50</v>
      </c>
      <c r="N692">
        <v>1</v>
      </c>
    </row>
    <row r="693" spans="1:17" x14ac:dyDescent="0.3">
      <c r="A693" t="s">
        <v>1520</v>
      </c>
      <c r="B693" t="s">
        <v>1521</v>
      </c>
      <c r="C693" t="str">
        <f>IFERROR(VLOOKUP(Table1[[#This Row],[Ticker]],[1]!Table1[[Symbol]:[Industry]],2,FALSE),"-")</f>
        <v>-</v>
      </c>
      <c r="D693" t="s">
        <v>382</v>
      </c>
      <c r="E693">
        <v>6263.2702978079997</v>
      </c>
      <c r="F693">
        <v>63.73</v>
      </c>
      <c r="G693">
        <v>-38.1234952800705</v>
      </c>
      <c r="H693">
        <v>-0.26699789795688</v>
      </c>
      <c r="I693">
        <v>-31.065269942955101</v>
      </c>
      <c r="J693">
        <v>-1.2872107489050799</v>
      </c>
      <c r="K693">
        <v>65.606149347699599</v>
      </c>
      <c r="L693">
        <v>70.204179179197396</v>
      </c>
      <c r="M693">
        <v>49.1750282693285</v>
      </c>
      <c r="N693">
        <v>1.1017939680490201</v>
      </c>
      <c r="O693">
        <v>53.773732935822999</v>
      </c>
      <c r="P693">
        <v>7.47048903878584</v>
      </c>
      <c r="Q693">
        <v>4.0979394536845001E-2</v>
      </c>
    </row>
    <row r="694" spans="1:17" x14ac:dyDescent="0.3">
      <c r="A694" t="s">
        <v>1522</v>
      </c>
      <c r="B694" t="s">
        <v>1523</v>
      </c>
      <c r="C694" t="str">
        <f>IFERROR(VLOOKUP(Table1[[#This Row],[Ticker]],[1]!Table1[[Symbol]:[Industry]],2,FALSE),"-")</f>
        <v>-</v>
      </c>
      <c r="D694" t="s">
        <v>1524</v>
      </c>
      <c r="E694">
        <v>6263.2034040999997</v>
      </c>
      <c r="F694">
        <v>479.8</v>
      </c>
      <c r="G694">
        <v>-27.189808634695801</v>
      </c>
      <c r="H694">
        <v>-8.2362332071784294</v>
      </c>
      <c r="I694">
        <v>-28.929059409515499</v>
      </c>
      <c r="J694">
        <v>-6.5693353295597001</v>
      </c>
      <c r="K694">
        <v>503.60482251293899</v>
      </c>
      <c r="L694">
        <v>499.94512076880397</v>
      </c>
      <c r="M694">
        <v>28.986372939442798</v>
      </c>
      <c r="N694">
        <v>1.23739826073119</v>
      </c>
      <c r="O694">
        <v>39.506044185077101</v>
      </c>
      <c r="P694">
        <v>22.695307505433998</v>
      </c>
      <c r="Q694">
        <v>2.6562276654173E-2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1527</v>
      </c>
      <c r="E695">
        <v>6228.38592032</v>
      </c>
      <c r="F695">
        <v>349.6</v>
      </c>
      <c r="G695">
        <v>32.0471173307334</v>
      </c>
      <c r="H695">
        <v>11.373844657314301</v>
      </c>
      <c r="I695">
        <v>-4.91061575276622</v>
      </c>
      <c r="J695">
        <v>-9.3204425051276303</v>
      </c>
      <c r="K695">
        <v>326.944273733214</v>
      </c>
      <c r="L695">
        <v>281.94735467109399</v>
      </c>
      <c r="M695">
        <v>41.056272616316697</v>
      </c>
      <c r="N695">
        <v>2.0556143262645601</v>
      </c>
      <c r="O695">
        <v>15.532036613272201</v>
      </c>
      <c r="P695">
        <v>71.793611793611802</v>
      </c>
      <c r="Q695">
        <v>0.125229869051634</v>
      </c>
    </row>
    <row r="696" spans="1:17" x14ac:dyDescent="0.3">
      <c r="A696" t="s">
        <v>1528</v>
      </c>
      <c r="B696" t="s">
        <v>1529</v>
      </c>
      <c r="C696" t="str">
        <f>IFERROR(VLOOKUP(Table1[[#This Row],[Ticker]],[1]!Table1[[Symbol]:[Industry]],2,FALSE),"-")</f>
        <v>-</v>
      </c>
      <c r="D696" t="s">
        <v>46</v>
      </c>
      <c r="E696">
        <v>6219.3262656699999</v>
      </c>
      <c r="F696">
        <v>821.95</v>
      </c>
      <c r="G696">
        <v>118.80002636691501</v>
      </c>
      <c r="H696">
        <v>-11.0648979924811</v>
      </c>
      <c r="I696">
        <v>28.257431127701501</v>
      </c>
      <c r="J696">
        <v>-5.7499700754882097</v>
      </c>
      <c r="K696">
        <v>795.32922600782001</v>
      </c>
      <c r="L696">
        <v>631.11618935585898</v>
      </c>
      <c r="M696">
        <v>35.7143534520781</v>
      </c>
      <c r="N696">
        <v>0.52195736135181003</v>
      </c>
      <c r="O696">
        <v>13.972869395948599</v>
      </c>
      <c r="P696">
        <v>145.79844497607601</v>
      </c>
      <c r="Q696">
        <v>0.132961240442863</v>
      </c>
    </row>
    <row r="697" spans="1:17" hidden="1" x14ac:dyDescent="0.3">
      <c r="A697" t="s">
        <v>1530</v>
      </c>
      <c r="B697" t="s">
        <v>1531</v>
      </c>
      <c r="C697" t="str">
        <f>IFERROR(VLOOKUP(Table1[[#This Row],[Ticker]],[1]!Table1[[Symbol]:[Industry]],2,FALSE),"-")</f>
        <v>-</v>
      </c>
      <c r="D697" t="s">
        <v>633</v>
      </c>
      <c r="E697">
        <v>6206.2312979400003</v>
      </c>
      <c r="F697">
        <v>430.6</v>
      </c>
      <c r="G697">
        <v>-22.942193825463299</v>
      </c>
      <c r="H697">
        <v>-3.4536979524633198</v>
      </c>
      <c r="I697">
        <v>-26.942365218000401</v>
      </c>
      <c r="J697">
        <v>-0.71916495445145401</v>
      </c>
      <c r="K697">
        <v>439.901306050225</v>
      </c>
      <c r="L697">
        <v>441.72477004335201</v>
      </c>
      <c r="M697">
        <v>33.392937304015398</v>
      </c>
      <c r="N697">
        <v>1.2188887540284501</v>
      </c>
      <c r="O697">
        <v>31.107756618671601</v>
      </c>
      <c r="P697">
        <v>9.5674300254452902</v>
      </c>
      <c r="Q697">
        <v>-6.2602667824829997E-2</v>
      </c>
    </row>
    <row r="698" spans="1:17" x14ac:dyDescent="0.3">
      <c r="A698" t="s">
        <v>1532</v>
      </c>
      <c r="B698" t="s">
        <v>1533</v>
      </c>
      <c r="C698" t="str">
        <f>IFERROR(VLOOKUP(Table1[[#This Row],[Ticker]],[1]!Table1[[Symbol]:[Industry]],2,FALSE),"-")</f>
        <v>-</v>
      </c>
      <c r="D698" t="s">
        <v>170</v>
      </c>
      <c r="E698">
        <v>6187.5316050000001</v>
      </c>
      <c r="F698">
        <v>893.8</v>
      </c>
      <c r="G698">
        <v>68.375952614006394</v>
      </c>
      <c r="H698">
        <v>-3.3923560671751001</v>
      </c>
      <c r="I698">
        <v>62.831440916802698</v>
      </c>
      <c r="J698">
        <v>-0.73669161727927301</v>
      </c>
      <c r="K698">
        <v>838.25492312353595</v>
      </c>
      <c r="L698">
        <v>668.16882374959903</v>
      </c>
      <c r="M698">
        <v>44.937822129884204</v>
      </c>
      <c r="N698">
        <v>0.57289738922237299</v>
      </c>
      <c r="O698">
        <v>7.8541060639964302</v>
      </c>
      <c r="P698">
        <v>104.484099748341</v>
      </c>
      <c r="Q698">
        <v>-1.4673693507816001E-2</v>
      </c>
    </row>
    <row r="699" spans="1:17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917</v>
      </c>
      <c r="E699">
        <v>6156.2775985199996</v>
      </c>
      <c r="F699">
        <v>134.22</v>
      </c>
      <c r="G699">
        <v>-20.803258286805701</v>
      </c>
      <c r="H699">
        <v>-9.4514075383294802</v>
      </c>
      <c r="I699">
        <v>-31.185024455452599</v>
      </c>
      <c r="J699">
        <v>0.82247039398622401</v>
      </c>
      <c r="K699">
        <v>144.58421078353999</v>
      </c>
      <c r="L699">
        <v>157.33828672706699</v>
      </c>
      <c r="M699">
        <v>36.026802940651002</v>
      </c>
      <c r="N699">
        <v>1.0904751796368499</v>
      </c>
      <c r="O699">
        <v>56.906571300849301</v>
      </c>
      <c r="P699">
        <v>13.2658227848101</v>
      </c>
      <c r="Q699">
        <v>1.7200407218734001E-2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-</v>
      </c>
      <c r="D700" t="s">
        <v>135</v>
      </c>
      <c r="E700">
        <v>6133.77</v>
      </c>
      <c r="F700">
        <v>215.22</v>
      </c>
      <c r="G700">
        <v>78.240641164980403</v>
      </c>
      <c r="H700">
        <v>6.9343711184603096</v>
      </c>
      <c r="I700">
        <v>11.4017954702358</v>
      </c>
      <c r="J700">
        <v>-7.2922744772363304</v>
      </c>
      <c r="K700">
        <v>204.008444656438</v>
      </c>
      <c r="L700">
        <v>181.85853159611801</v>
      </c>
      <c r="M700">
        <v>52.198145587998802</v>
      </c>
      <c r="N700">
        <v>2.6371449851056199</v>
      </c>
      <c r="O700">
        <v>23.106588607006699</v>
      </c>
      <c r="P700">
        <v>108.546511627906</v>
      </c>
      <c r="Q700">
        <v>2.183864195083E-2</v>
      </c>
    </row>
    <row r="701" spans="1:17" hidden="1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-</v>
      </c>
      <c r="E701">
        <v>6122.8867253899998</v>
      </c>
      <c r="F701">
        <v>1513.15</v>
      </c>
      <c r="G701">
        <v>47.235772520932898</v>
      </c>
      <c r="H701">
        <v>16.318380051943901</v>
      </c>
      <c r="I701">
        <v>4.9544011288952801</v>
      </c>
      <c r="J701">
        <v>-5.6484758076209998</v>
      </c>
      <c r="K701">
        <v>1291.66841503154</v>
      </c>
      <c r="M701">
        <v>69.297918213887598</v>
      </c>
      <c r="N701">
        <v>1.19634345703384</v>
      </c>
      <c r="O701">
        <v>13.1414598684862</v>
      </c>
      <c r="P701">
        <v>95.2451612903225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271</v>
      </c>
      <c r="E702">
        <v>6104.5492133600001</v>
      </c>
      <c r="F702">
        <v>1469.2</v>
      </c>
      <c r="G702">
        <v>30.458648696810201</v>
      </c>
      <c r="H702">
        <v>-1.40658221426835</v>
      </c>
      <c r="I702">
        <v>37.240294139705902</v>
      </c>
      <c r="J702">
        <v>-3.8506711627675498</v>
      </c>
      <c r="K702">
        <v>1374.21071348036</v>
      </c>
      <c r="L702">
        <v>1197.9890103934099</v>
      </c>
      <c r="M702">
        <v>55.560680226471902</v>
      </c>
      <c r="N702">
        <v>0.68209836674855495</v>
      </c>
      <c r="O702">
        <v>7.8137762047372599</v>
      </c>
      <c r="P702">
        <v>70.4309494808886</v>
      </c>
      <c r="Q702">
        <v>0.109650481304848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268</v>
      </c>
      <c r="E703">
        <v>6073.2629759199999</v>
      </c>
      <c r="F703">
        <v>765.8</v>
      </c>
      <c r="G703">
        <v>30.9070414204838</v>
      </c>
      <c r="H703">
        <v>-0.61302877816182599</v>
      </c>
      <c r="I703">
        <v>4.4799171252908501</v>
      </c>
      <c r="J703">
        <v>-1.82125095308902</v>
      </c>
      <c r="K703">
        <v>728.22861059754598</v>
      </c>
      <c r="L703">
        <v>679.89131217721297</v>
      </c>
      <c r="M703">
        <v>51.002568923393603</v>
      </c>
      <c r="N703">
        <v>1.15497311083621</v>
      </c>
      <c r="O703">
        <v>15.4087229041525</v>
      </c>
      <c r="P703">
        <v>70.158871236529194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163</v>
      </c>
      <c r="E704">
        <v>6069.5509753650003</v>
      </c>
      <c r="F704">
        <v>388.65</v>
      </c>
      <c r="G704">
        <v>29.427013365491</v>
      </c>
      <c r="H704">
        <v>-3.1747056126765898</v>
      </c>
      <c r="I704">
        <v>29.032944113528998</v>
      </c>
      <c r="J704">
        <v>-6.2821719369708804</v>
      </c>
      <c r="K704">
        <v>360.80565228223998</v>
      </c>
      <c r="L704">
        <v>304.49920638560297</v>
      </c>
      <c r="M704">
        <v>51.838963373247502</v>
      </c>
      <c r="N704">
        <v>0.80093007725600895</v>
      </c>
      <c r="O704">
        <v>8.9669368326257697</v>
      </c>
      <c r="P704">
        <v>71.930988719309795</v>
      </c>
      <c r="Q704">
        <v>0.21540226647891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24</v>
      </c>
      <c r="E705">
        <v>6057.4574071249999</v>
      </c>
      <c r="F705">
        <v>358.25</v>
      </c>
      <c r="G705">
        <v>0.78393785055128595</v>
      </c>
      <c r="H705">
        <v>-2.0183706294599002</v>
      </c>
      <c r="I705">
        <v>-19.315951537648001</v>
      </c>
      <c r="J705">
        <v>-2.41597055345051</v>
      </c>
      <c r="K705">
        <v>359.871356178778</v>
      </c>
      <c r="L705">
        <v>353.42289010005197</v>
      </c>
      <c r="M705">
        <v>38.820622101093797</v>
      </c>
      <c r="N705">
        <v>0.90993968438370099</v>
      </c>
      <c r="O705">
        <v>17.864619678995101</v>
      </c>
      <c r="P705">
        <v>26.389133886046899</v>
      </c>
      <c r="Q705">
        <v>-4.7413515931894003E-2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543</v>
      </c>
      <c r="E706">
        <v>6031.313956125</v>
      </c>
      <c r="F706">
        <v>295.64999999999998</v>
      </c>
      <c r="G706">
        <v>-4.5051830933415902</v>
      </c>
      <c r="H706">
        <v>-5.2462635808356897</v>
      </c>
      <c r="I706">
        <v>-33.091412707662101</v>
      </c>
      <c r="J706">
        <v>-0.247906199865709</v>
      </c>
      <c r="K706">
        <v>310.49735232802698</v>
      </c>
      <c r="L706">
        <v>318.71175328918201</v>
      </c>
      <c r="M706">
        <v>37.431047698492002</v>
      </c>
      <c r="N706">
        <v>0.78395663054291997</v>
      </c>
      <c r="O706">
        <v>37.081007948587803</v>
      </c>
      <c r="P706">
        <v>26.346153846153801</v>
      </c>
      <c r="Q706">
        <v>9.6647543439359995E-2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549</v>
      </c>
      <c r="E707">
        <v>6031.1114531800004</v>
      </c>
      <c r="F707">
        <v>1516.3</v>
      </c>
      <c r="G707">
        <v>14.036854479330501</v>
      </c>
      <c r="H707">
        <v>4.2946258355016296</v>
      </c>
      <c r="I707">
        <v>15.4077634201235</v>
      </c>
      <c r="J707">
        <v>-4.0502369962763298</v>
      </c>
      <c r="K707">
        <v>1373.34822609866</v>
      </c>
      <c r="L707">
        <v>1236.26665828511</v>
      </c>
      <c r="M707">
        <v>48.318281535934901</v>
      </c>
      <c r="N707">
        <v>0.77695966523835602</v>
      </c>
      <c r="O707">
        <v>10.4596715689507</v>
      </c>
      <c r="P707">
        <v>55.517948717948698</v>
      </c>
      <c r="Q707">
        <v>-3.0897985207740002E-2</v>
      </c>
    </row>
    <row r="708" spans="1:17" hidden="1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1554</v>
      </c>
      <c r="E708">
        <v>5944.940556775</v>
      </c>
      <c r="F708">
        <v>4620.55</v>
      </c>
      <c r="G708">
        <v>86.113572052277405</v>
      </c>
      <c r="H708">
        <v>3.0557494992363301</v>
      </c>
      <c r="I708">
        <v>19.4920271364965</v>
      </c>
      <c r="J708">
        <v>3.68091067237863</v>
      </c>
      <c r="K708">
        <v>4094.06109337012</v>
      </c>
      <c r="L708">
        <v>3405.9111274945199</v>
      </c>
      <c r="M708">
        <v>69.608264647165598</v>
      </c>
      <c r="N708">
        <v>0.801563679047539</v>
      </c>
      <c r="O708">
        <v>3.88373678458191</v>
      </c>
      <c r="P708">
        <v>114.899307008976</v>
      </c>
      <c r="Q708">
        <v>0.100817519313127</v>
      </c>
    </row>
    <row r="709" spans="1:17" x14ac:dyDescent="0.3">
      <c r="A709" t="s">
        <v>1555</v>
      </c>
      <c r="B709" t="s">
        <v>1556</v>
      </c>
      <c r="C709" t="str">
        <f>IFERROR(VLOOKUP(Table1[[#This Row],[Ticker]],[1]!Table1[[Symbol]:[Industry]],2,FALSE),"-")</f>
        <v>-</v>
      </c>
      <c r="D709" t="s">
        <v>271</v>
      </c>
      <c r="E709">
        <v>5930.8163055900004</v>
      </c>
      <c r="F709">
        <v>1205.55</v>
      </c>
      <c r="G709">
        <v>120.503817648229</v>
      </c>
      <c r="H709">
        <v>9.7665249097834597</v>
      </c>
      <c r="I709">
        <v>45.826111930073303</v>
      </c>
      <c r="J709">
        <v>-5.4912596338572701</v>
      </c>
      <c r="K709">
        <v>1104.73482596497</v>
      </c>
      <c r="L709">
        <v>897.29977517595705</v>
      </c>
      <c r="M709">
        <v>51.346173834820704</v>
      </c>
      <c r="N709">
        <v>1.0306281521041301</v>
      </c>
      <c r="O709">
        <v>11.899133175728901</v>
      </c>
      <c r="P709">
        <v>150.191968454913</v>
      </c>
      <c r="Q709">
        <v>4.1056578164712997E-2</v>
      </c>
    </row>
    <row r="710" spans="1:17" hidden="1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414</v>
      </c>
      <c r="E710">
        <v>5916.74817678</v>
      </c>
      <c r="F710">
        <v>268.10000000000002</v>
      </c>
      <c r="G710">
        <v>145.86103611581399</v>
      </c>
      <c r="H710">
        <v>-6.8271126337243002</v>
      </c>
      <c r="I710">
        <v>47.307286333441397</v>
      </c>
      <c r="J710">
        <v>-3.4610099753954602</v>
      </c>
      <c r="K710">
        <v>262.08760543040103</v>
      </c>
      <c r="L710">
        <v>209.29371811055699</v>
      </c>
      <c r="M710">
        <v>49.362880543208803</v>
      </c>
      <c r="N710">
        <v>0.98094771912858503</v>
      </c>
      <c r="O710">
        <v>11.8985453189108</v>
      </c>
      <c r="P710">
        <v>171.63120567375799</v>
      </c>
      <c r="Q710">
        <v>0.121830650875003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72</v>
      </c>
      <c r="E711">
        <v>5910.4319999999998</v>
      </c>
      <c r="F711">
        <v>839.55</v>
      </c>
      <c r="G711">
        <v>80.365078110912194</v>
      </c>
      <c r="H711">
        <v>-9.5105242389445195</v>
      </c>
      <c r="I711">
        <v>-23.6909908694706</v>
      </c>
      <c r="J711">
        <v>-9.3032718624734194</v>
      </c>
      <c r="K711">
        <v>878.96963867370096</v>
      </c>
      <c r="L711">
        <v>765.84731300645399</v>
      </c>
      <c r="M711">
        <v>34.454346587048001</v>
      </c>
      <c r="N711">
        <v>1.25955118812426</v>
      </c>
      <c r="O711">
        <v>38.764814483949699</v>
      </c>
      <c r="P711">
        <v>123.284574468085</v>
      </c>
      <c r="Q711">
        <v>9.6548156527087994E-2</v>
      </c>
    </row>
    <row r="712" spans="1:17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135</v>
      </c>
      <c r="E712">
        <v>5884.2209198999999</v>
      </c>
      <c r="F712">
        <v>199.4</v>
      </c>
      <c r="G712">
        <v>145.14862180170499</v>
      </c>
      <c r="H712">
        <v>-7.8936771766257401</v>
      </c>
      <c r="I712">
        <v>18.217627329343799</v>
      </c>
      <c r="J712">
        <v>-8.7841690109420298</v>
      </c>
      <c r="K712">
        <v>189.55127440902001</v>
      </c>
      <c r="L712">
        <v>150.115969364454</v>
      </c>
      <c r="M712">
        <v>43.842091097730197</v>
      </c>
      <c r="N712">
        <v>1.2045225971947</v>
      </c>
      <c r="O712">
        <v>19.8445336008024</v>
      </c>
      <c r="P712">
        <v>182.03677510608199</v>
      </c>
      <c r="Q712">
        <v>0.140605755889329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204</v>
      </c>
      <c r="E713">
        <v>5856.4059789000003</v>
      </c>
      <c r="F713">
        <v>480.5</v>
      </c>
      <c r="G713">
        <v>47.080798396191398</v>
      </c>
      <c r="H713">
        <v>-6.2571115495567504</v>
      </c>
      <c r="I713">
        <v>16.090029556253501</v>
      </c>
      <c r="J713">
        <v>-3.21919263011692</v>
      </c>
      <c r="K713">
        <v>469.12813316507601</v>
      </c>
      <c r="L713">
        <v>399.935906730223</v>
      </c>
      <c r="M713">
        <v>31.800776359570399</v>
      </c>
      <c r="N713">
        <v>0.77802907623737105</v>
      </c>
      <c r="O713">
        <v>7.1800208116545097</v>
      </c>
      <c r="P713">
        <v>82.111047943907494</v>
      </c>
      <c r="Q713">
        <v>0.17117397855382599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268</v>
      </c>
      <c r="E714">
        <v>5816.33106219</v>
      </c>
      <c r="F714">
        <v>1890.9</v>
      </c>
      <c r="G714">
        <v>-34.773223896603298</v>
      </c>
      <c r="H714">
        <v>-3.2897992008884702</v>
      </c>
      <c r="I714">
        <v>-24.4089594317247</v>
      </c>
      <c r="J714">
        <v>-4.0179225626333404</v>
      </c>
      <c r="K714">
        <v>1900.1579368755999</v>
      </c>
      <c r="L714">
        <v>1969.4739688212201</v>
      </c>
      <c r="M714">
        <v>39.680512040511204</v>
      </c>
      <c r="N714">
        <v>0.77335080474548301</v>
      </c>
      <c r="O714">
        <v>54.442329049658802</v>
      </c>
      <c r="P714">
        <v>18.181249999999999</v>
      </c>
      <c r="Q714">
        <v>6.9259691663610002E-3</v>
      </c>
    </row>
    <row r="715" spans="1:17" hidden="1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543</v>
      </c>
      <c r="E715">
        <v>5791.7198336000001</v>
      </c>
      <c r="F715">
        <v>5828.5</v>
      </c>
      <c r="G715">
        <v>56.919781787101797</v>
      </c>
      <c r="H715">
        <v>-11.4951831222754</v>
      </c>
      <c r="I715">
        <v>33.078275490203403</v>
      </c>
      <c r="J715">
        <v>-5.2282295431352699</v>
      </c>
      <c r="K715">
        <v>5840.8951442201196</v>
      </c>
      <c r="L715">
        <v>4671.3056181708798</v>
      </c>
      <c r="M715">
        <v>37.217192449335499</v>
      </c>
      <c r="N715">
        <v>0.74693885899883405</v>
      </c>
      <c r="O715">
        <v>14.933516342112</v>
      </c>
      <c r="P715">
        <v>103.9648656215</v>
      </c>
      <c r="Q715">
        <v>0.124633957489884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365</v>
      </c>
      <c r="E716">
        <v>5760.8792729999996</v>
      </c>
      <c r="F716">
        <v>270</v>
      </c>
      <c r="G716">
        <v>-8.2241928112083205</v>
      </c>
      <c r="H716">
        <v>3.0871189576792899</v>
      </c>
      <c r="I716">
        <v>11.469782464624901</v>
      </c>
      <c r="J716">
        <v>1.1216105961828799</v>
      </c>
      <c r="K716">
        <v>250.16241682762899</v>
      </c>
      <c r="L716">
        <v>231.99412478981</v>
      </c>
      <c r="M716">
        <v>57.534489282588602</v>
      </c>
      <c r="N716">
        <v>0.65194717262814905</v>
      </c>
      <c r="O716">
        <v>6.3148148148148104</v>
      </c>
      <c r="P716">
        <v>42.857142857142797</v>
      </c>
      <c r="Q716">
        <v>-9.2907053592754002E-2</v>
      </c>
    </row>
    <row r="717" spans="1:17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414</v>
      </c>
      <c r="E717">
        <v>5748.7385645929999</v>
      </c>
      <c r="F717">
        <v>186.31</v>
      </c>
      <c r="G717">
        <v>162.061582799744</v>
      </c>
      <c r="H717">
        <v>-22.863304641656701</v>
      </c>
      <c r="I717">
        <v>-2.5529999569316799</v>
      </c>
      <c r="J717">
        <v>-3.7043099433053399</v>
      </c>
      <c r="K717">
        <v>190.63347529863799</v>
      </c>
      <c r="L717">
        <v>151.06028071255301</v>
      </c>
      <c r="M717">
        <v>32.876004702166199</v>
      </c>
      <c r="N717">
        <v>0.50602777089289697</v>
      </c>
      <c r="O717">
        <v>28.7638881434168</v>
      </c>
      <c r="P717">
        <v>195.495638382236</v>
      </c>
      <c r="Q717">
        <v>3.6669952751055002E-2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271</v>
      </c>
      <c r="E718">
        <v>5741.29903104</v>
      </c>
      <c r="F718">
        <v>781.8</v>
      </c>
      <c r="G718">
        <v>-6.2459018346401702</v>
      </c>
      <c r="H718">
        <v>-5.8632928685359103</v>
      </c>
      <c r="I718">
        <v>-10.5656104031877</v>
      </c>
      <c r="J718">
        <v>-1.28995424667009</v>
      </c>
      <c r="K718">
        <v>776.42232104297796</v>
      </c>
      <c r="L718">
        <v>760.51775060594105</v>
      </c>
      <c r="M718">
        <v>55.066313169400999</v>
      </c>
      <c r="N718">
        <v>0.86336997802757098</v>
      </c>
      <c r="O718">
        <v>11.128165771297001</v>
      </c>
      <c r="P718">
        <v>25.489566613162101</v>
      </c>
      <c r="Q718">
        <v>3.4340200308404997E-2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472</v>
      </c>
      <c r="E719">
        <v>5690.9152708450001</v>
      </c>
      <c r="F719">
        <v>1892.45</v>
      </c>
      <c r="G719">
        <v>3.6357568928220401</v>
      </c>
      <c r="H719">
        <v>16.158026452744199</v>
      </c>
      <c r="I719">
        <v>36.535651936833503</v>
      </c>
      <c r="J719">
        <v>-2.17019939317266</v>
      </c>
      <c r="K719">
        <v>1565.93735394275</v>
      </c>
      <c r="L719">
        <v>1422.26391942552</v>
      </c>
      <c r="M719">
        <v>66.882338854355496</v>
      </c>
      <c r="N719">
        <v>2.5720496623387401</v>
      </c>
      <c r="O719">
        <v>6.9935797511162701</v>
      </c>
      <c r="P719">
        <v>76.575693958479107</v>
      </c>
      <c r="Q719">
        <v>-0.13301750074301799</v>
      </c>
    </row>
    <row r="720" spans="1:17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472</v>
      </c>
      <c r="E720">
        <v>5646.9093221200001</v>
      </c>
      <c r="F720">
        <v>1045.55</v>
      </c>
      <c r="G720">
        <v>-34.562782113051597</v>
      </c>
      <c r="H720">
        <v>-6.1407810669037</v>
      </c>
      <c r="I720">
        <v>-21.143727380318101</v>
      </c>
      <c r="J720">
        <v>-3.9379712110044101</v>
      </c>
      <c r="K720">
        <v>1050.2557570567201</v>
      </c>
      <c r="L720">
        <v>1112.7498305786701</v>
      </c>
      <c r="M720">
        <v>45.105816588154497</v>
      </c>
      <c r="N720">
        <v>1.24726778603536</v>
      </c>
      <c r="O720">
        <v>34.350341925302402</v>
      </c>
      <c r="P720">
        <v>12.027215257687701</v>
      </c>
      <c r="Q720">
        <v>-7.2841032888628005E-2</v>
      </c>
    </row>
    <row r="721" spans="1:17" hidden="1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21</v>
      </c>
      <c r="E721">
        <v>5623.5542580749998</v>
      </c>
      <c r="F721">
        <v>475.35</v>
      </c>
      <c r="G721">
        <v>-18.589372964443999</v>
      </c>
      <c r="H721">
        <v>-9.7848487058389697</v>
      </c>
      <c r="I721">
        <v>-20.829654173778401</v>
      </c>
      <c r="J721">
        <v>-1.43486362557116</v>
      </c>
      <c r="K721">
        <v>484.78389997596298</v>
      </c>
      <c r="L721">
        <v>465.55209111086202</v>
      </c>
      <c r="M721">
        <v>37.397773958698501</v>
      </c>
      <c r="N721">
        <v>0.67394200897218504</v>
      </c>
      <c r="O721">
        <v>26.0124119070158</v>
      </c>
      <c r="P721">
        <v>21.853370930530598</v>
      </c>
      <c r="Q721">
        <v>7.2169168677890999E-2</v>
      </c>
    </row>
    <row r="722" spans="1:17" hidden="1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592</v>
      </c>
      <c r="E722">
        <v>5572.0647120599997</v>
      </c>
      <c r="F722">
        <v>5792.6</v>
      </c>
      <c r="G722">
        <v>-18.7360765354499</v>
      </c>
      <c r="H722">
        <v>-5.5397992008884698</v>
      </c>
      <c r="I722">
        <v>-10.2368721066336</v>
      </c>
      <c r="J722">
        <v>0.73873652097837605</v>
      </c>
      <c r="K722">
        <v>5707.3677957966001</v>
      </c>
      <c r="L722">
        <v>5513.2969229709497</v>
      </c>
      <c r="M722">
        <v>45.0693239809369</v>
      </c>
      <c r="N722">
        <v>1.2608060882394301</v>
      </c>
      <c r="O722">
        <v>11.348962469357399</v>
      </c>
      <c r="P722">
        <v>16.237909860737599</v>
      </c>
      <c r="Q722">
        <v>1.9621950875433E-2</v>
      </c>
    </row>
    <row r="723" spans="1:17" hidden="1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E723">
        <v>5486.8149757049996</v>
      </c>
      <c r="F723">
        <v>2539.9499999999998</v>
      </c>
      <c r="G723">
        <v>1573.4716947659299</v>
      </c>
      <c r="H723">
        <v>-14.9655075212805</v>
      </c>
      <c r="I723">
        <v>324.68317542937302</v>
      </c>
      <c r="J723">
        <v>-5.4260702241177299</v>
      </c>
      <c r="K723">
        <v>2296.4466714649802</v>
      </c>
      <c r="L723">
        <v>1176.9342858625701</v>
      </c>
      <c r="M723">
        <v>40.412022153745298</v>
      </c>
      <c r="N723">
        <v>0.54806739345887001</v>
      </c>
      <c r="O723">
        <v>20.069292702612199</v>
      </c>
      <c r="P723">
        <v>1682.4210526315701</v>
      </c>
    </row>
    <row r="724" spans="1:17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414</v>
      </c>
      <c r="E724">
        <v>5449.4864522959997</v>
      </c>
      <c r="F724">
        <v>49.52</v>
      </c>
      <c r="G724">
        <v>-27.598678965780501</v>
      </c>
      <c r="H724">
        <v>-10.0390923205868</v>
      </c>
      <c r="I724">
        <v>-29.399396339627799</v>
      </c>
      <c r="J724">
        <v>-2.2950429353546098</v>
      </c>
      <c r="K724">
        <v>51.855709805303199</v>
      </c>
      <c r="L724">
        <v>52.381486737569404</v>
      </c>
      <c r="M724">
        <v>31.770965528055299</v>
      </c>
      <c r="N724">
        <v>0.89666214806684097</v>
      </c>
      <c r="O724">
        <v>37.924071082390903</v>
      </c>
      <c r="P724">
        <v>10.4124860646599</v>
      </c>
    </row>
    <row r="725" spans="1:17" hidden="1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235</v>
      </c>
      <c r="E725">
        <v>5445.2218274999996</v>
      </c>
      <c r="F725">
        <v>4917.8999999999996</v>
      </c>
      <c r="G725">
        <v>120.305610448826</v>
      </c>
      <c r="H725">
        <v>18.3150687431819</v>
      </c>
      <c r="I725">
        <v>55.499147672199697</v>
      </c>
      <c r="J725">
        <v>-2.4114112630569702</v>
      </c>
      <c r="K725">
        <v>4460.4034516033798</v>
      </c>
      <c r="L725">
        <v>3507.1595804561898</v>
      </c>
      <c r="M725">
        <v>43.917907719971502</v>
      </c>
      <c r="N725">
        <v>0.43580560478927699</v>
      </c>
      <c r="O725">
        <v>9.3352853860387608</v>
      </c>
      <c r="P725">
        <v>153.108594956253</v>
      </c>
      <c r="Q725">
        <v>9.709038859619E-2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382</v>
      </c>
      <c r="E726">
        <v>5441.1213740399999</v>
      </c>
      <c r="F726">
        <v>108.9</v>
      </c>
      <c r="G726">
        <v>18.038208436944402</v>
      </c>
      <c r="H726">
        <v>3.3125399803980802</v>
      </c>
      <c r="I726">
        <v>-15.0650472153627</v>
      </c>
      <c r="J726">
        <v>-1.75187777115807</v>
      </c>
      <c r="K726">
        <v>105.577166695171</v>
      </c>
      <c r="L726">
        <v>100.39507518040099</v>
      </c>
      <c r="M726">
        <v>51.603903281089799</v>
      </c>
      <c r="N726">
        <v>2.27988866793824</v>
      </c>
      <c r="O726">
        <v>11.6161616161616</v>
      </c>
      <c r="P726">
        <v>46.6666666666666</v>
      </c>
      <c r="Q726">
        <v>4.0733377209358997E-2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414</v>
      </c>
      <c r="E727">
        <v>5441.1032100359998</v>
      </c>
      <c r="F727">
        <v>60.52</v>
      </c>
      <c r="G727">
        <v>3.1476576082166501</v>
      </c>
      <c r="H727">
        <v>-14.77296171919</v>
      </c>
      <c r="I727">
        <v>-28.437632323676599</v>
      </c>
      <c r="J727">
        <v>-6.6963991366873996</v>
      </c>
      <c r="K727">
        <v>68.636995995922604</v>
      </c>
      <c r="L727">
        <v>67.532278035505001</v>
      </c>
      <c r="M727">
        <v>20.1618057573627</v>
      </c>
      <c r="N727">
        <v>0.682389927828285</v>
      </c>
      <c r="O727">
        <v>45.076007931262303</v>
      </c>
      <c r="P727">
        <v>38.489702517162399</v>
      </c>
      <c r="Q727">
        <v>4.8138672487579998E-3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271</v>
      </c>
      <c r="E728">
        <v>5439.7488931300004</v>
      </c>
      <c r="F728">
        <v>2341.4499999999998</v>
      </c>
      <c r="G728">
        <v>138.29195278466699</v>
      </c>
      <c r="H728">
        <v>10.7937864585094</v>
      </c>
      <c r="I728">
        <v>25.020491338339799</v>
      </c>
      <c r="J728">
        <v>-1.36107924910269</v>
      </c>
      <c r="K728">
        <v>2121.2042043111801</v>
      </c>
      <c r="L728">
        <v>1720.2120204125999</v>
      </c>
      <c r="M728">
        <v>51.861703251566901</v>
      </c>
      <c r="N728">
        <v>1.09040714750955</v>
      </c>
      <c r="O728">
        <v>12.7506459672425</v>
      </c>
      <c r="P728">
        <v>186.32833995719901</v>
      </c>
      <c r="Q728">
        <v>0.10469132527033501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365</v>
      </c>
      <c r="E729">
        <v>5395.7590209600003</v>
      </c>
      <c r="F729">
        <v>1984.4</v>
      </c>
      <c r="G729">
        <v>67.609837948946407</v>
      </c>
      <c r="H729">
        <v>2.4861390798681802</v>
      </c>
      <c r="I729">
        <v>61.970228004380402</v>
      </c>
      <c r="J729">
        <v>-0.21951914680089599</v>
      </c>
      <c r="K729">
        <v>1770.7618581899401</v>
      </c>
      <c r="L729">
        <v>1400.8309527392801</v>
      </c>
      <c r="M729">
        <v>53.175662542229702</v>
      </c>
      <c r="N729">
        <v>0.50650547042862004</v>
      </c>
      <c r="O729">
        <v>6.62668816770812</v>
      </c>
      <c r="P729">
        <v>111.556503198294</v>
      </c>
      <c r="Q729">
        <v>-4.7548691773280999E-2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77</v>
      </c>
      <c r="E730">
        <v>5378.3034122050003</v>
      </c>
      <c r="F730">
        <v>1379.05</v>
      </c>
      <c r="G730">
        <v>77.530827308251801</v>
      </c>
      <c r="H730">
        <v>-8.0805914215235699</v>
      </c>
      <c r="I730">
        <v>74.777725328711597</v>
      </c>
      <c r="J730">
        <v>-10.335014402176499</v>
      </c>
      <c r="K730">
        <v>1194.3617959855801</v>
      </c>
      <c r="L730">
        <v>882.65242072132298</v>
      </c>
      <c r="M730">
        <v>46.310646754152899</v>
      </c>
      <c r="N730">
        <v>0.241912272383564</v>
      </c>
      <c r="O730">
        <v>15.492549218664999</v>
      </c>
      <c r="P730">
        <v>128.14955744892001</v>
      </c>
      <c r="Q730">
        <v>8.3991633821324005E-2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271</v>
      </c>
      <c r="E731">
        <v>5361.0137775809999</v>
      </c>
      <c r="F731">
        <v>159.38999999999999</v>
      </c>
      <c r="G731">
        <v>-26.850895221674701</v>
      </c>
      <c r="H731">
        <v>-8.9386087246979997</v>
      </c>
      <c r="I731">
        <v>-16.071183781654799</v>
      </c>
      <c r="J731">
        <v>-7.7644092891953997</v>
      </c>
      <c r="K731">
        <v>166.589928083096</v>
      </c>
      <c r="L731">
        <v>166.10370092170101</v>
      </c>
      <c r="M731">
        <v>31.537809266023899</v>
      </c>
      <c r="N731">
        <v>1.5070345884988301</v>
      </c>
      <c r="O731">
        <v>37.775268210050797</v>
      </c>
      <c r="P731">
        <v>22.5605536332179</v>
      </c>
      <c r="Q731">
        <v>-9.1465506994706999E-2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132</v>
      </c>
      <c r="E732">
        <v>5347.9513203199904</v>
      </c>
      <c r="F732">
        <v>341.6</v>
      </c>
      <c r="G732">
        <v>-26.626395888234299</v>
      </c>
      <c r="H732">
        <v>-6.8740688638098204</v>
      </c>
      <c r="I732">
        <v>-16.114585911960202</v>
      </c>
      <c r="J732">
        <v>-3.2176765763083401</v>
      </c>
      <c r="O732">
        <v>8.8992974238875693</v>
      </c>
      <c r="P732">
        <v>1.6666666666666801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62</v>
      </c>
      <c r="E733">
        <v>5344.9251280649996</v>
      </c>
      <c r="F733">
        <v>1306.6500000000001</v>
      </c>
      <c r="G733">
        <v>-10.1851393030928</v>
      </c>
      <c r="H733">
        <v>-5.37118578717332</v>
      </c>
      <c r="I733">
        <v>3.6606619519650598</v>
      </c>
      <c r="J733">
        <v>-4.0735129423005096</v>
      </c>
      <c r="K733">
        <v>1296.29255246754</v>
      </c>
      <c r="L733">
        <v>1203.3708332088299</v>
      </c>
      <c r="M733">
        <v>34.351885447325898</v>
      </c>
      <c r="N733">
        <v>0.69889173820734996</v>
      </c>
      <c r="O733">
        <v>12.424903378869599</v>
      </c>
      <c r="P733">
        <v>30.086116780327501</v>
      </c>
      <c r="Q733">
        <v>-8.9926426622780001E-3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527</v>
      </c>
      <c r="E734">
        <v>5299.2552558400002</v>
      </c>
      <c r="F734">
        <v>106.4</v>
      </c>
      <c r="G734">
        <v>-29.255955361306899</v>
      </c>
      <c r="H734">
        <v>-1.8734772753525499</v>
      </c>
      <c r="I734">
        <v>-27.288483008778201</v>
      </c>
      <c r="J734">
        <v>-5.698797296895</v>
      </c>
      <c r="K734">
        <v>107.490456423808</v>
      </c>
      <c r="L734">
        <v>108.820274961105</v>
      </c>
      <c r="M734">
        <v>35.4949002424881</v>
      </c>
      <c r="N734">
        <v>1.7539069762122701</v>
      </c>
      <c r="O734">
        <v>29.417293233082599</v>
      </c>
      <c r="P734">
        <v>16.2841530054644</v>
      </c>
      <c r="Q734">
        <v>-0.119229861293252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127</v>
      </c>
      <c r="E735">
        <v>5285.4677962449996</v>
      </c>
      <c r="F735">
        <v>437.45</v>
      </c>
      <c r="G735">
        <v>70.336543372993404</v>
      </c>
      <c r="H735">
        <v>6.63047765120072</v>
      </c>
      <c r="I735">
        <v>80.848353349267498</v>
      </c>
      <c r="J735">
        <v>-5.8746941895999099</v>
      </c>
      <c r="K735">
        <v>382.42840345134198</v>
      </c>
      <c r="M735">
        <v>43.858855125197103</v>
      </c>
      <c r="N735">
        <v>0.36819490074204497</v>
      </c>
      <c r="O735">
        <v>21.156703623271198</v>
      </c>
      <c r="P735">
        <v>158.23494687131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286</v>
      </c>
      <c r="E736">
        <v>5257.3862478199999</v>
      </c>
      <c r="F736">
        <v>278.14999999999998</v>
      </c>
      <c r="G736">
        <v>159.119579114359</v>
      </c>
      <c r="H736">
        <v>-10.0518479293252</v>
      </c>
      <c r="I736">
        <v>167.45607745862199</v>
      </c>
      <c r="J736">
        <v>-8.3229233270637</v>
      </c>
      <c r="K736">
        <v>229.830763387519</v>
      </c>
      <c r="L736">
        <v>147.886175267336</v>
      </c>
      <c r="M736">
        <v>49.4785589513736</v>
      </c>
      <c r="N736">
        <v>0.27527879183388398</v>
      </c>
      <c r="O736">
        <v>17.4905626460543</v>
      </c>
      <c r="P736">
        <v>261.233766233766</v>
      </c>
      <c r="Q736">
        <v>0.131045343205653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211</v>
      </c>
      <c r="E737">
        <v>5239.0895224799997</v>
      </c>
      <c r="F737">
        <v>578.1</v>
      </c>
      <c r="G737">
        <v>47.566978305139799</v>
      </c>
      <c r="H737">
        <v>-11.6868179538937</v>
      </c>
      <c r="I737">
        <v>-6.3230967774867004</v>
      </c>
      <c r="J737">
        <v>-5.2736841791729896</v>
      </c>
      <c r="K737">
        <v>591.83306606992596</v>
      </c>
      <c r="L737">
        <v>509.85275985833903</v>
      </c>
      <c r="M737">
        <v>30.791471096760301</v>
      </c>
      <c r="N737">
        <v>0.517099611080584</v>
      </c>
      <c r="O737">
        <v>14.651444386784201</v>
      </c>
      <c r="P737">
        <v>75.155279503105504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271</v>
      </c>
      <c r="E738">
        <v>5175.5461832999999</v>
      </c>
      <c r="F738">
        <v>540.5</v>
      </c>
      <c r="G738">
        <v>-18.655188639048699</v>
      </c>
      <c r="H738">
        <v>-10.379084915174101</v>
      </c>
      <c r="I738">
        <v>-19.091025352198201</v>
      </c>
      <c r="J738">
        <v>-6.2746903387621202</v>
      </c>
      <c r="K738">
        <v>534.35520925644698</v>
      </c>
      <c r="L738">
        <v>530.24378754936697</v>
      </c>
      <c r="M738">
        <v>44.606822798019799</v>
      </c>
      <c r="N738">
        <v>1.0156755862287601</v>
      </c>
      <c r="O738">
        <v>22.0906567992599</v>
      </c>
      <c r="P738">
        <v>24.267157144499301</v>
      </c>
      <c r="Q738">
        <v>2.0679297631475999E-2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1617</v>
      </c>
      <c r="E739">
        <v>5168.879891351</v>
      </c>
      <c r="F739">
        <v>62.08</v>
      </c>
      <c r="G739">
        <v>-1.5622596296261999</v>
      </c>
      <c r="H739">
        <v>-1.96040287542915</v>
      </c>
      <c r="I739">
        <v>3.8252170017359499</v>
      </c>
      <c r="J739">
        <v>0.94414143866603095</v>
      </c>
      <c r="K739">
        <v>60.970719782647798</v>
      </c>
      <c r="L739">
        <v>56.874970021863902</v>
      </c>
      <c r="M739">
        <v>56.425916595309197</v>
      </c>
      <c r="N739">
        <v>0.98622808756471003</v>
      </c>
      <c r="O739">
        <v>4.3814432989690699</v>
      </c>
      <c r="P739">
        <v>29.874476987447601</v>
      </c>
      <c r="Q739">
        <v>-3.0196124243903E-2</v>
      </c>
    </row>
    <row r="740" spans="1:17" x14ac:dyDescent="0.3">
      <c r="A740" t="s">
        <v>1618</v>
      </c>
      <c r="B740" t="s">
        <v>1619</v>
      </c>
      <c r="C740" t="str">
        <f>IFERROR(VLOOKUP(Table1[[#This Row],[Ticker]],[1]!Table1[[Symbol]:[Industry]],2,FALSE),"-")</f>
        <v>-</v>
      </c>
      <c r="D740" t="s">
        <v>204</v>
      </c>
      <c r="E740">
        <v>5168.7593779409999</v>
      </c>
      <c r="F740">
        <v>203.27</v>
      </c>
      <c r="G740">
        <v>7.1400765802077997</v>
      </c>
      <c r="H740">
        <v>-6.5528552937317999</v>
      </c>
      <c r="I740">
        <v>14.588529956718499</v>
      </c>
      <c r="J740">
        <v>-3.8935230982681399</v>
      </c>
      <c r="K740">
        <v>194.52845699611601</v>
      </c>
      <c r="L740">
        <v>167.407145148947</v>
      </c>
      <c r="M740">
        <v>36.3998792364184</v>
      </c>
      <c r="N740">
        <v>0.65759258688517197</v>
      </c>
      <c r="O740">
        <v>11.0345845427264</v>
      </c>
      <c r="P740">
        <v>61.261404204680602</v>
      </c>
      <c r="Q740">
        <v>3.8244333879695003E-2</v>
      </c>
    </row>
    <row r="741" spans="1:17" x14ac:dyDescent="0.3">
      <c r="A741" t="s">
        <v>1620</v>
      </c>
      <c r="B741" t="s">
        <v>1621</v>
      </c>
      <c r="C741" t="str">
        <f>IFERROR(VLOOKUP(Table1[[#This Row],[Ticker]],[1]!Table1[[Symbol]:[Industry]],2,FALSE),"-")</f>
        <v>-</v>
      </c>
      <c r="D741" t="s">
        <v>1429</v>
      </c>
      <c r="E741">
        <v>5163.8214645150001</v>
      </c>
      <c r="F741">
        <v>798.15</v>
      </c>
      <c r="G741">
        <v>-4.7079313199605304</v>
      </c>
      <c r="H741">
        <v>6.18084749464641</v>
      </c>
      <c r="I741">
        <v>-10.901685434919701</v>
      </c>
      <c r="J741">
        <v>-9.9904677969037099</v>
      </c>
      <c r="K741">
        <v>771.34647793902695</v>
      </c>
      <c r="L741">
        <v>758.02759067046202</v>
      </c>
      <c r="M741">
        <v>44.217930840147297</v>
      </c>
      <c r="N741">
        <v>0.91266374501016601</v>
      </c>
      <c r="O741">
        <v>36.4405186994925</v>
      </c>
      <c r="P741">
        <v>38.808695652173903</v>
      </c>
      <c r="Q741">
        <v>9.5062595495021995E-2</v>
      </c>
    </row>
    <row r="742" spans="1:17" x14ac:dyDescent="0.3">
      <c r="A742" t="s">
        <v>1622</v>
      </c>
      <c r="B742" t="s">
        <v>1623</v>
      </c>
      <c r="C742" t="str">
        <f>IFERROR(VLOOKUP(Table1[[#This Row],[Ticker]],[1]!Table1[[Symbol]:[Industry]],2,FALSE),"-")</f>
        <v>-</v>
      </c>
      <c r="D742" t="s">
        <v>472</v>
      </c>
      <c r="E742">
        <v>5146.2048803199996</v>
      </c>
      <c r="F742">
        <v>310.39999999999998</v>
      </c>
      <c r="G742">
        <v>-33.421704612239701</v>
      </c>
      <c r="H742">
        <v>-9.1911649065030296</v>
      </c>
      <c r="I742">
        <v>-48.400148862508999</v>
      </c>
      <c r="J742">
        <v>-3.3437163509975401</v>
      </c>
      <c r="K742">
        <v>338.30664684409197</v>
      </c>
      <c r="L742">
        <v>376.03960224003799</v>
      </c>
      <c r="M742">
        <v>33.009419307056802</v>
      </c>
      <c r="N742">
        <v>0.78147612227671603</v>
      </c>
      <c r="O742">
        <v>74.742268041237097</v>
      </c>
      <c r="P742">
        <v>18.180087569008101</v>
      </c>
      <c r="Q742">
        <v>-0.13566418404647901</v>
      </c>
    </row>
    <row r="743" spans="1:17" x14ac:dyDescent="0.3">
      <c r="A743" t="s">
        <v>1624</v>
      </c>
      <c r="B743" t="s">
        <v>1625</v>
      </c>
      <c r="C743" t="str">
        <f>IFERROR(VLOOKUP(Table1[[#This Row],[Ticker]],[1]!Table1[[Symbol]:[Industry]],2,FALSE),"-")</f>
        <v>-</v>
      </c>
      <c r="D743" t="s">
        <v>80</v>
      </c>
      <c r="E743">
        <v>5111.7120576119996</v>
      </c>
      <c r="F743">
        <v>225.57</v>
      </c>
      <c r="G743">
        <v>5.6955670409228301</v>
      </c>
      <c r="H743">
        <v>0.94321909605272702</v>
      </c>
      <c r="I743">
        <v>-10.0733606694497</v>
      </c>
      <c r="J743">
        <v>-0.97762515864496802</v>
      </c>
      <c r="K743">
        <v>218.06227696854299</v>
      </c>
      <c r="L743">
        <v>206.813403304373</v>
      </c>
      <c r="M743">
        <v>45.785773049504499</v>
      </c>
      <c r="N743">
        <v>1.7310819803095301</v>
      </c>
      <c r="O743">
        <v>9.5003768231591099</v>
      </c>
      <c r="P743">
        <v>30.1615695326024</v>
      </c>
      <c r="Q743">
        <v>-0.108062036360193</v>
      </c>
    </row>
    <row r="744" spans="1:17" x14ac:dyDescent="0.3">
      <c r="A744" t="s">
        <v>1626</v>
      </c>
      <c r="B744" t="s">
        <v>1627</v>
      </c>
      <c r="C744" t="str">
        <f>IFERROR(VLOOKUP(Table1[[#This Row],[Ticker]],[1]!Table1[[Symbol]:[Industry]],2,FALSE),"-")</f>
        <v>-</v>
      </c>
      <c r="D744" t="s">
        <v>414</v>
      </c>
      <c r="E744">
        <v>5103.3762281250001</v>
      </c>
      <c r="F744">
        <v>281.25</v>
      </c>
      <c r="G744">
        <v>-14.8702336302915</v>
      </c>
      <c r="H744">
        <v>-11.0050095568755</v>
      </c>
      <c r="I744">
        <v>-30.6484025550251</v>
      </c>
      <c r="J744">
        <v>-2.3032355358241801</v>
      </c>
      <c r="K744">
        <v>296.11201726226699</v>
      </c>
      <c r="L744">
        <v>294.75803023893502</v>
      </c>
      <c r="M744">
        <v>24.0402599400682</v>
      </c>
      <c r="N744">
        <v>0.85556094413765305</v>
      </c>
      <c r="O744">
        <v>37.937777777777697</v>
      </c>
      <c r="P744">
        <v>14.020270270270199</v>
      </c>
      <c r="Q744">
        <v>-2.1519879274322001E-2</v>
      </c>
    </row>
    <row r="745" spans="1:17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982</v>
      </c>
      <c r="E745">
        <v>5099.768608116</v>
      </c>
      <c r="F745">
        <v>39.979999999999997</v>
      </c>
      <c r="G745">
        <v>84.100273275934796</v>
      </c>
      <c r="H745">
        <v>-11.174889419312001</v>
      </c>
      <c r="I745">
        <v>45.983714988735798</v>
      </c>
      <c r="J745">
        <v>-8.4756899669995498</v>
      </c>
      <c r="K745">
        <v>38.289167840374098</v>
      </c>
      <c r="L745">
        <v>32.111379131958103</v>
      </c>
      <c r="M745">
        <v>41.992546096566002</v>
      </c>
      <c r="N745">
        <v>1.1470181809811499</v>
      </c>
      <c r="O745">
        <v>12.4312156078039</v>
      </c>
      <c r="P745">
        <v>151.44654088050299</v>
      </c>
      <c r="Q745">
        <v>6.1587368721743002E-2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122</v>
      </c>
      <c r="E746">
        <v>5087.07672</v>
      </c>
      <c r="F746">
        <v>548.20000000000005</v>
      </c>
      <c r="G746">
        <v>71.517073775577899</v>
      </c>
      <c r="H746">
        <v>-10.2575696984978</v>
      </c>
      <c r="I746">
        <v>61.975485451653697</v>
      </c>
      <c r="J746">
        <v>-1.35165895924761</v>
      </c>
      <c r="K746">
        <v>503.60363447268497</v>
      </c>
      <c r="L746">
        <v>372.20266497043798</v>
      </c>
      <c r="M746">
        <v>52.129859456665599</v>
      </c>
      <c r="N746">
        <v>0.31317283749082298</v>
      </c>
      <c r="O746">
        <v>32.679678949288501</v>
      </c>
      <c r="P746">
        <v>161.920688007644</v>
      </c>
      <c r="Q746">
        <v>6.0351101634393001E-2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51</v>
      </c>
      <c r="E747">
        <v>5033.0735892399998</v>
      </c>
      <c r="F747">
        <v>705.85</v>
      </c>
      <c r="G747">
        <v>-35.980282713241898</v>
      </c>
      <c r="H747">
        <v>-9.4701445572455594</v>
      </c>
      <c r="I747">
        <v>-47.634377174682101</v>
      </c>
      <c r="J747">
        <v>-3.5903976979863401</v>
      </c>
      <c r="K747">
        <v>763.19555590257903</v>
      </c>
      <c r="L747">
        <v>831.03812546002405</v>
      </c>
      <c r="M747">
        <v>29.3509618120579</v>
      </c>
      <c r="N747">
        <v>0.62205141741557901</v>
      </c>
      <c r="O747">
        <v>76.128072536657896</v>
      </c>
      <c r="P747">
        <v>4.0999926259125603</v>
      </c>
      <c r="Q747">
        <v>-6.9728460654719998E-3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1464</v>
      </c>
      <c r="E748">
        <v>4997.4041338650004</v>
      </c>
      <c r="F748">
        <v>883.35</v>
      </c>
      <c r="G748">
        <v>32.618511453558803</v>
      </c>
      <c r="H748">
        <v>-6.9858776322610199</v>
      </c>
      <c r="I748">
        <v>-6.9902501716549397</v>
      </c>
      <c r="J748">
        <v>-1.43387861496998</v>
      </c>
      <c r="K748">
        <v>908.052784197964</v>
      </c>
      <c r="L748">
        <v>855.08578104021001</v>
      </c>
      <c r="M748">
        <v>31.3694271225738</v>
      </c>
      <c r="N748">
        <v>0.58310240824294601</v>
      </c>
      <c r="O748">
        <v>25.193864266711898</v>
      </c>
      <c r="P748">
        <v>58.221386351423902</v>
      </c>
      <c r="Q748">
        <v>0.135259511039095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271</v>
      </c>
      <c r="E749">
        <v>4991.9373647499997</v>
      </c>
      <c r="F749">
        <v>299.5</v>
      </c>
      <c r="G749">
        <v>18.4562053952714</v>
      </c>
      <c r="H749">
        <v>-2.83500183337895</v>
      </c>
      <c r="I749">
        <v>3.1015448006630302</v>
      </c>
      <c r="J749">
        <v>-2.6982373256935301</v>
      </c>
      <c r="K749">
        <v>281.19713844964201</v>
      </c>
      <c r="L749">
        <v>261.69507665270402</v>
      </c>
      <c r="M749">
        <v>52.723538519977303</v>
      </c>
      <c r="N749">
        <v>1.5857902171182601</v>
      </c>
      <c r="O749">
        <v>6.7612687813021601</v>
      </c>
      <c r="P749">
        <v>44.025006011060299</v>
      </c>
      <c r="Q749">
        <v>-2.6290593273194E-2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204</v>
      </c>
      <c r="E750">
        <v>4947.3465213849904</v>
      </c>
      <c r="F750">
        <v>124.01</v>
      </c>
      <c r="G750">
        <v>-9.9392064662382609</v>
      </c>
      <c r="H750">
        <v>-7.5597021135098297</v>
      </c>
      <c r="I750">
        <v>-0.106785931620233</v>
      </c>
      <c r="J750">
        <v>-1.31216448847351</v>
      </c>
      <c r="K750">
        <v>126.933659714811</v>
      </c>
      <c r="L750">
        <v>122.080731862862</v>
      </c>
      <c r="M750">
        <v>37.131922145164403</v>
      </c>
      <c r="N750">
        <v>0.78746141870251896</v>
      </c>
      <c r="O750">
        <v>16.119667768728299</v>
      </c>
      <c r="P750">
        <v>21.1626770884221</v>
      </c>
      <c r="Q750">
        <v>2.7115106724500001E-3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1642</v>
      </c>
      <c r="E751">
        <v>4947.0123410400001</v>
      </c>
      <c r="F751">
        <v>967.4</v>
      </c>
      <c r="G751">
        <v>47.289552609090897</v>
      </c>
      <c r="H751">
        <v>-4.4195008870103898</v>
      </c>
      <c r="I751">
        <v>32.936469077588796</v>
      </c>
      <c r="J751">
        <v>-1.7555015259329301</v>
      </c>
      <c r="K751">
        <v>915.80361633453799</v>
      </c>
      <c r="L751">
        <v>757.70313945394901</v>
      </c>
      <c r="M751">
        <v>49.4013609700052</v>
      </c>
      <c r="N751">
        <v>0.69206527539591101</v>
      </c>
      <c r="O751">
        <v>7.4581352077733998</v>
      </c>
      <c r="P751">
        <v>80.822429906541998</v>
      </c>
      <c r="Q751">
        <v>-5.6785218788870002E-3</v>
      </c>
    </row>
    <row r="752" spans="1:17" hidden="1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163</v>
      </c>
      <c r="E752">
        <v>4929.0645696000001</v>
      </c>
      <c r="F752">
        <v>4360.8</v>
      </c>
      <c r="G752">
        <v>107.732972063668</v>
      </c>
      <c r="H752">
        <v>-13.3104018117899</v>
      </c>
      <c r="I752">
        <v>84.396334528351304</v>
      </c>
      <c r="J752">
        <v>-16.442075441150099</v>
      </c>
      <c r="K752">
        <v>4548.3529425029301</v>
      </c>
      <c r="L752">
        <v>3290.3397674513499</v>
      </c>
      <c r="M752">
        <v>28.016067721265799</v>
      </c>
      <c r="N752">
        <v>1.1806348733199199</v>
      </c>
      <c r="O752">
        <v>30.472619702806799</v>
      </c>
      <c r="P752">
        <v>154.645255474452</v>
      </c>
      <c r="Q752">
        <v>0.188677413092638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382</v>
      </c>
      <c r="E753">
        <v>4901.2971173249998</v>
      </c>
      <c r="F753">
        <v>560.35</v>
      </c>
      <c r="G753">
        <v>-47.838900198083699</v>
      </c>
      <c r="H753">
        <v>-4.1657517084199203</v>
      </c>
      <c r="I753">
        <v>-35.4977470140674</v>
      </c>
      <c r="J753">
        <v>-3.8898074841713002</v>
      </c>
      <c r="K753">
        <v>574.65319141091197</v>
      </c>
      <c r="L753">
        <v>609.64866130852101</v>
      </c>
      <c r="M753">
        <v>29.936160727081599</v>
      </c>
      <c r="N753">
        <v>0.81169566885851896</v>
      </c>
      <c r="O753">
        <v>42.589453020433602</v>
      </c>
      <c r="P753">
        <v>9.6039119804401007</v>
      </c>
      <c r="Q753">
        <v>4.9851981632842997E-2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204</v>
      </c>
      <c r="E754">
        <v>4900.8154912500004</v>
      </c>
      <c r="F754">
        <v>685.25</v>
      </c>
      <c r="G754">
        <v>76.824185788153798</v>
      </c>
      <c r="H754">
        <v>1.9656584477580199</v>
      </c>
      <c r="I754">
        <v>-11.766607790200901</v>
      </c>
      <c r="J754">
        <v>-4.6683102453033101</v>
      </c>
      <c r="K754">
        <v>652.31268262151696</v>
      </c>
      <c r="L754">
        <v>586.195645279166</v>
      </c>
      <c r="M754">
        <v>51.528918953991401</v>
      </c>
      <c r="N754">
        <v>1.3176604195878401</v>
      </c>
      <c r="O754">
        <v>8.5954031375410302</v>
      </c>
      <c r="P754">
        <v>109.39648586707401</v>
      </c>
      <c r="Q754">
        <v>0.13362575651407399</v>
      </c>
    </row>
    <row r="755" spans="1:17" hidden="1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286</v>
      </c>
      <c r="E755">
        <v>4886.3539199999996</v>
      </c>
      <c r="F755">
        <v>224</v>
      </c>
      <c r="G755">
        <v>264.23317557478498</v>
      </c>
      <c r="H755">
        <v>20.681076847573699</v>
      </c>
      <c r="I755">
        <v>247.848141694465</v>
      </c>
      <c r="J755">
        <v>-12.1135637211523</v>
      </c>
      <c r="K755">
        <v>166.24934750844801</v>
      </c>
      <c r="L755">
        <v>99.931846573343293</v>
      </c>
      <c r="M755">
        <v>54.414548234500998</v>
      </c>
      <c r="N755">
        <v>0.443878201351458</v>
      </c>
      <c r="O755">
        <v>12.9464285714285</v>
      </c>
      <c r="P755">
        <v>386.11111111111097</v>
      </c>
      <c r="Q755">
        <v>0.22256137073510701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1229</v>
      </c>
      <c r="E756">
        <v>4877.1512075000001</v>
      </c>
      <c r="F756">
        <v>2909.5</v>
      </c>
      <c r="G756">
        <v>-2.4535839226823</v>
      </c>
      <c r="H756">
        <v>-2.1904960649999698</v>
      </c>
      <c r="I756">
        <v>-17.790062796580099</v>
      </c>
      <c r="J756">
        <v>1.14948809282855</v>
      </c>
      <c r="K756">
        <v>2965.8768156354699</v>
      </c>
      <c r="L756">
        <v>2908.6748555910299</v>
      </c>
      <c r="M756">
        <v>50.546796027982502</v>
      </c>
      <c r="N756">
        <v>2.0332048511512499</v>
      </c>
      <c r="O756">
        <v>27.169616772641302</v>
      </c>
      <c r="P756">
        <v>33.457180863263098</v>
      </c>
      <c r="Q756">
        <v>-8.2856272621690999E-2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291</v>
      </c>
      <c r="E757">
        <v>4854.8822992799996</v>
      </c>
      <c r="F757">
        <v>348.4</v>
      </c>
      <c r="G757">
        <v>-15.626869099233801</v>
      </c>
      <c r="H757">
        <v>-12.488246364988999</v>
      </c>
      <c r="I757">
        <v>-15.143369451766899</v>
      </c>
      <c r="J757">
        <v>-3.5968380226084902</v>
      </c>
      <c r="K757">
        <v>366.37517988052502</v>
      </c>
      <c r="L757">
        <v>356.63764392214398</v>
      </c>
      <c r="M757">
        <v>18.415781644877899</v>
      </c>
      <c r="N757">
        <v>0.61064428093557099</v>
      </c>
      <c r="O757">
        <v>15.097588978186</v>
      </c>
      <c r="P757">
        <v>11.3099041533546</v>
      </c>
      <c r="Q757">
        <v>-3.101690934357E-3</v>
      </c>
    </row>
    <row r="758" spans="1:17" hidden="1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891</v>
      </c>
      <c r="E758">
        <v>4853.2261259999996</v>
      </c>
      <c r="F758">
        <v>199.5</v>
      </c>
      <c r="G758">
        <v>254.83647101121801</v>
      </c>
      <c r="H758">
        <v>-2.33721900563045</v>
      </c>
      <c r="I758">
        <v>40.377513266360403</v>
      </c>
      <c r="J758">
        <v>-13.073617884998001</v>
      </c>
      <c r="K758">
        <v>164.306051162355</v>
      </c>
      <c r="L758">
        <v>121.85501146167</v>
      </c>
      <c r="M758">
        <v>54.266391938602702</v>
      </c>
      <c r="N758">
        <v>1.54741382165101</v>
      </c>
      <c r="O758">
        <v>12.1804511278195</v>
      </c>
      <c r="P758">
        <v>304.39189189189102</v>
      </c>
      <c r="Q758">
        <v>0.21182388881302699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62</v>
      </c>
      <c r="E759">
        <v>4851.0773023450001</v>
      </c>
      <c r="F759">
        <v>1115.3499999999999</v>
      </c>
      <c r="G759">
        <v>-27.103970594855099</v>
      </c>
      <c r="H759">
        <v>2.46332279719029</v>
      </c>
      <c r="I759">
        <v>-16.592160618581101</v>
      </c>
      <c r="J759">
        <v>-3.7012299847557601</v>
      </c>
      <c r="K759">
        <v>1077.5041712499001</v>
      </c>
      <c r="M759">
        <v>52.086592546375599</v>
      </c>
      <c r="N759">
        <v>0.49633553012457399</v>
      </c>
      <c r="O759">
        <v>12.789707266777199</v>
      </c>
      <c r="P759">
        <v>14.9845360824742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95</v>
      </c>
      <c r="E760">
        <v>4840.4057254199997</v>
      </c>
      <c r="F760">
        <v>1764.05</v>
      </c>
      <c r="G760">
        <v>51.687122954511501</v>
      </c>
      <c r="H760">
        <v>2.8621289391146201</v>
      </c>
      <c r="I760">
        <v>17.851838928663401</v>
      </c>
      <c r="J760">
        <v>-1.82360615396708</v>
      </c>
      <c r="K760">
        <v>1557.9812552174601</v>
      </c>
      <c r="L760">
        <v>1337.02416589977</v>
      </c>
      <c r="M760">
        <v>57.535285748558302</v>
      </c>
      <c r="N760">
        <v>1.17043154660293</v>
      </c>
      <c r="O760">
        <v>6.5729429437941098</v>
      </c>
      <c r="P760">
        <v>106.89028323462099</v>
      </c>
      <c r="Q760">
        <v>0.117450413122674</v>
      </c>
    </row>
    <row r="761" spans="1:17" hidden="1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204</v>
      </c>
      <c r="E761">
        <v>4837.318110915</v>
      </c>
      <c r="F761">
        <v>630.54999999999995</v>
      </c>
      <c r="G761">
        <v>12.162039279753399</v>
      </c>
      <c r="H761">
        <v>14.876867465778099</v>
      </c>
      <c r="I761">
        <v>-1.3996069951660799</v>
      </c>
      <c r="J761">
        <v>-5.0526393514044701</v>
      </c>
      <c r="K761">
        <v>593.94588823558695</v>
      </c>
      <c r="L761">
        <v>536.00014268637403</v>
      </c>
      <c r="M761">
        <v>45.421097199593198</v>
      </c>
      <c r="N761">
        <v>1.99895219090978</v>
      </c>
      <c r="O761">
        <v>11.489969074617401</v>
      </c>
      <c r="P761">
        <v>57.146417445482797</v>
      </c>
      <c r="Q761">
        <v>0.126549977366476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1665</v>
      </c>
      <c r="E762">
        <v>4803.822463732</v>
      </c>
      <c r="F762">
        <v>70.989999999999995</v>
      </c>
      <c r="G762">
        <v>34.507978117648001</v>
      </c>
      <c r="H762">
        <v>-16.131408251799801</v>
      </c>
      <c r="I762">
        <v>2.8554350432944702</v>
      </c>
      <c r="J762">
        <v>-6.4889790035443999</v>
      </c>
      <c r="K762">
        <v>70.616356153274197</v>
      </c>
      <c r="L762">
        <v>62.440556435826302</v>
      </c>
      <c r="M762">
        <v>40.921077155575396</v>
      </c>
      <c r="N762">
        <v>0.87458407565231999</v>
      </c>
      <c r="O762">
        <v>18.594168192703201</v>
      </c>
      <c r="P762">
        <v>72.515188335358403</v>
      </c>
      <c r="Q762">
        <v>6.7340423967508001E-2</v>
      </c>
    </row>
    <row r="763" spans="1:17" hidden="1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27</v>
      </c>
      <c r="E763">
        <v>4803.75</v>
      </c>
      <c r="F763">
        <v>76.25</v>
      </c>
      <c r="G763">
        <v>261.94705597635601</v>
      </c>
      <c r="H763">
        <v>64.824618949879905</v>
      </c>
      <c r="I763">
        <v>105.492111987841</v>
      </c>
      <c r="J763">
        <v>50.196088788500099</v>
      </c>
      <c r="K763">
        <v>44.302220193300897</v>
      </c>
      <c r="L763">
        <v>36.981506857363499</v>
      </c>
      <c r="M763">
        <v>96.328788564155403</v>
      </c>
      <c r="N763">
        <v>4.4906791514529703</v>
      </c>
      <c r="O763">
        <v>0</v>
      </c>
      <c r="P763">
        <v>294.056847545219</v>
      </c>
      <c r="Q763">
        <v>9.7344489893724004E-2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62</v>
      </c>
      <c r="E764">
        <v>4795.3296</v>
      </c>
      <c r="F764">
        <v>521.6</v>
      </c>
      <c r="G764">
        <v>-37.985210484043101</v>
      </c>
      <c r="H764">
        <v>-3.9377898139714902</v>
      </c>
      <c r="I764">
        <v>-16.203692808425401</v>
      </c>
      <c r="J764">
        <v>-3.84076367846066</v>
      </c>
      <c r="K764">
        <v>514.985764760591</v>
      </c>
      <c r="L764">
        <v>501.47354090220398</v>
      </c>
      <c r="M764">
        <v>43.497933234057903</v>
      </c>
      <c r="N764">
        <v>0.82585325928378905</v>
      </c>
      <c r="O764">
        <v>23.801763803680899</v>
      </c>
      <c r="P764">
        <v>21.0068437536248</v>
      </c>
      <c r="Q764">
        <v>-7.2699046040826998E-2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46</v>
      </c>
      <c r="E765">
        <v>4787.1815306099998</v>
      </c>
      <c r="F765">
        <v>59.3</v>
      </c>
      <c r="G765">
        <v>10.9508332607488</v>
      </c>
      <c r="H765">
        <v>-18.929602070869599</v>
      </c>
      <c r="I765">
        <v>-14.1204391191557</v>
      </c>
      <c r="J765">
        <v>-4.0688208361756804</v>
      </c>
      <c r="K765">
        <v>62.912530943608097</v>
      </c>
      <c r="L765">
        <v>57.930072284321398</v>
      </c>
      <c r="M765">
        <v>34.1434647548501</v>
      </c>
      <c r="N765">
        <v>1.2090963917514801</v>
      </c>
      <c r="O765">
        <v>33.220910623945997</v>
      </c>
      <c r="P765">
        <v>41.022592152199699</v>
      </c>
      <c r="Q765">
        <v>0.126539386274125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163</v>
      </c>
      <c r="E766">
        <v>4777.263226</v>
      </c>
      <c r="F766">
        <v>162.71</v>
      </c>
      <c r="G766">
        <v>128.52638611237299</v>
      </c>
      <c r="H766">
        <v>-10.260566701924001</v>
      </c>
      <c r="I766">
        <v>10.2109226738222</v>
      </c>
      <c r="J766">
        <v>-6.2089054639439603</v>
      </c>
      <c r="K766">
        <v>154.38389826655001</v>
      </c>
      <c r="L766">
        <v>123.047887642874</v>
      </c>
      <c r="M766">
        <v>42.8467322612752</v>
      </c>
      <c r="N766">
        <v>1.0068385046925601</v>
      </c>
      <c r="O766">
        <v>15.542990596767201</v>
      </c>
      <c r="P766">
        <v>169.38741721854299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119</v>
      </c>
      <c r="E767">
        <v>4726.54630344</v>
      </c>
      <c r="F767">
        <v>276.39999999999998</v>
      </c>
      <c r="G767">
        <v>75.150126075742506</v>
      </c>
      <c r="H767">
        <v>-2.71174171450859</v>
      </c>
      <c r="I767">
        <v>-6.6925186175525502</v>
      </c>
      <c r="J767">
        <v>-11.0456480302858</v>
      </c>
      <c r="K767">
        <v>276.14282867124803</v>
      </c>
      <c r="L767">
        <v>236.90463062385101</v>
      </c>
      <c r="M767">
        <v>41.154819360987602</v>
      </c>
      <c r="N767">
        <v>0.88894908875656098</v>
      </c>
      <c r="O767">
        <v>15.937047756874099</v>
      </c>
      <c r="P767">
        <v>113.601236476043</v>
      </c>
      <c r="Q767">
        <v>5.9370258503338998E-2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204</v>
      </c>
      <c r="E768">
        <v>4721.1395158799996</v>
      </c>
      <c r="F768">
        <v>6951.6</v>
      </c>
      <c r="G768">
        <v>50.8157411975508</v>
      </c>
      <c r="H768">
        <v>-17.487426593716702</v>
      </c>
      <c r="I768">
        <v>-4.4730778878610096</v>
      </c>
      <c r="J768">
        <v>-4.4610149966464103</v>
      </c>
      <c r="K768">
        <v>7401.7943540218703</v>
      </c>
      <c r="L768">
        <v>6490.1787296907896</v>
      </c>
      <c r="M768">
        <v>42.5166692808519</v>
      </c>
      <c r="N768">
        <v>1.0722486539923799</v>
      </c>
      <c r="O768">
        <v>30.659128833649699</v>
      </c>
      <c r="P768">
        <v>93.1</v>
      </c>
      <c r="Q768">
        <v>0.12752849940807101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268</v>
      </c>
      <c r="E769">
        <v>4715.6294184750004</v>
      </c>
      <c r="F769">
        <v>517.95000000000005</v>
      </c>
      <c r="G769">
        <v>-8.4505014309328192</v>
      </c>
      <c r="H769">
        <v>-15.7506687661058</v>
      </c>
      <c r="I769">
        <v>14.699527510848799</v>
      </c>
      <c r="J769">
        <v>-5.9971012362688203</v>
      </c>
      <c r="K769">
        <v>520.36883621535299</v>
      </c>
      <c r="L769">
        <v>453.49356808078397</v>
      </c>
      <c r="M769">
        <v>33.929321112789097</v>
      </c>
      <c r="N769">
        <v>0.46544358744096997</v>
      </c>
      <c r="O769">
        <v>18.5153007047012</v>
      </c>
      <c r="P769">
        <v>43.835045820605401</v>
      </c>
    </row>
    <row r="770" spans="1:17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633</v>
      </c>
      <c r="E770">
        <v>4683.7615999999998</v>
      </c>
      <c r="F770">
        <v>1082</v>
      </c>
      <c r="G770">
        <v>64.9988814738023</v>
      </c>
      <c r="H770">
        <v>-3.5927407873934198</v>
      </c>
      <c r="I770">
        <v>29.164653191506801</v>
      </c>
      <c r="J770">
        <v>-1.09094369853235</v>
      </c>
      <c r="K770">
        <v>1122.68434120965</v>
      </c>
      <c r="L770">
        <v>997.60333844045294</v>
      </c>
      <c r="M770">
        <v>43.623896663745803</v>
      </c>
      <c r="N770">
        <v>0.57851855563763199</v>
      </c>
      <c r="O770">
        <v>38.165434380776297</v>
      </c>
      <c r="P770">
        <v>94.377077157998698</v>
      </c>
      <c r="Q770">
        <v>0.165701226165551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E771">
        <v>4664.0297548799999</v>
      </c>
      <c r="F771">
        <v>4262.3999999999996</v>
      </c>
      <c r="G771">
        <v>28.9140853173935</v>
      </c>
      <c r="H771">
        <v>-4.66598967707895</v>
      </c>
      <c r="I771">
        <v>19.454003969638801</v>
      </c>
      <c r="J771">
        <v>-1.8112583448370401</v>
      </c>
      <c r="K771">
        <v>4219.4700985844202</v>
      </c>
      <c r="L771">
        <v>3660.6851298029301</v>
      </c>
      <c r="M771">
        <v>47.485292314187198</v>
      </c>
      <c r="N771">
        <v>1.0821549099788299</v>
      </c>
      <c r="O771">
        <v>12.0730105105105</v>
      </c>
      <c r="P771">
        <v>81.378723404255297</v>
      </c>
      <c r="Q771">
        <v>0.120652438273886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135</v>
      </c>
      <c r="E772">
        <v>4660.3190950500002</v>
      </c>
      <c r="F772">
        <v>100.05</v>
      </c>
      <c r="G772">
        <v>101.20894444710601</v>
      </c>
      <c r="H772">
        <v>8.7985074463701398</v>
      </c>
      <c r="I772">
        <v>111.72075442338</v>
      </c>
      <c r="J772">
        <v>-9.8074255327236202</v>
      </c>
      <c r="K772">
        <v>79.312252571116105</v>
      </c>
      <c r="M772">
        <v>65.203060052989002</v>
      </c>
      <c r="N772">
        <v>1.94143192398808</v>
      </c>
      <c r="O772">
        <v>8.4957521239380203</v>
      </c>
      <c r="P772">
        <v>177.916666666666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414</v>
      </c>
      <c r="E773">
        <v>4617.3640638790002</v>
      </c>
      <c r="F773">
        <v>124.51</v>
      </c>
      <c r="G773">
        <v>-35.351709790018802</v>
      </c>
      <c r="H773">
        <v>-0.56512941665678496</v>
      </c>
      <c r="I773">
        <v>-19.9653346367217</v>
      </c>
      <c r="J773">
        <v>-0.29815163539989498</v>
      </c>
      <c r="K773">
        <v>124.44085224823399</v>
      </c>
      <c r="M773">
        <v>39.033957112681101</v>
      </c>
      <c r="N773">
        <v>1.2363991555615901</v>
      </c>
      <c r="O773">
        <v>23.363585254196401</v>
      </c>
      <c r="P773">
        <v>14.4919540229885</v>
      </c>
    </row>
    <row r="774" spans="1:17" hidden="1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352</v>
      </c>
      <c r="E774">
        <v>4581.8478385750004</v>
      </c>
      <c r="F774">
        <v>507.85</v>
      </c>
      <c r="G774">
        <v>-18.623543852973398</v>
      </c>
      <c r="H774">
        <v>7.2755161144268401</v>
      </c>
      <c r="I774">
        <v>5.7225946492245203</v>
      </c>
      <c r="J774">
        <v>-1.1666947587702801</v>
      </c>
      <c r="K774">
        <v>449.60935992761199</v>
      </c>
      <c r="L774">
        <v>420.96926657823201</v>
      </c>
      <c r="M774">
        <v>61.566829423593802</v>
      </c>
      <c r="N774">
        <v>1.07581972568877</v>
      </c>
      <c r="O774">
        <v>5.9171015063502903</v>
      </c>
      <c r="P774">
        <v>59.676151548498602</v>
      </c>
      <c r="Q774">
        <v>2.5490098297981999E-2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127</v>
      </c>
      <c r="E775">
        <v>4569.0633440000001</v>
      </c>
      <c r="F775">
        <v>5990.8</v>
      </c>
      <c r="G775">
        <v>354.54155525294999</v>
      </c>
      <c r="H775">
        <v>8.8610585660926606</v>
      </c>
      <c r="I775">
        <v>103.921679794082</v>
      </c>
      <c r="J775">
        <v>-2.29848683868379</v>
      </c>
      <c r="K775">
        <v>5612.0707897300299</v>
      </c>
      <c r="L775">
        <v>4138.6078388366404</v>
      </c>
      <c r="M775">
        <v>47.0750954835963</v>
      </c>
      <c r="N775">
        <v>0.68051393405507699</v>
      </c>
      <c r="O775">
        <v>12.9982640048073</v>
      </c>
      <c r="P775">
        <v>413.50447863540899</v>
      </c>
      <c r="Q775">
        <v>0.30382401752767402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E776">
        <v>4566.9345693900004</v>
      </c>
      <c r="F776">
        <v>35.9</v>
      </c>
      <c r="G776">
        <v>7.4211249309977303</v>
      </c>
      <c r="H776">
        <v>5.6559512511910803</v>
      </c>
      <c r="I776">
        <v>-11.773111783252</v>
      </c>
      <c r="J776">
        <v>-6.9785119876254296</v>
      </c>
      <c r="K776">
        <v>34.6820523767597</v>
      </c>
      <c r="L776">
        <v>32.912656748177902</v>
      </c>
      <c r="M776">
        <v>46.215360065306299</v>
      </c>
      <c r="N776">
        <v>1.81949486163941</v>
      </c>
      <c r="O776">
        <v>33.008356545961</v>
      </c>
      <c r="P776">
        <v>45.698051948051898</v>
      </c>
      <c r="Q776">
        <v>0.113668527110469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281</v>
      </c>
      <c r="E777">
        <v>4559.8395270999999</v>
      </c>
      <c r="F777">
        <v>236.5</v>
      </c>
      <c r="G777">
        <v>15.4814962196577</v>
      </c>
      <c r="H777">
        <v>-12.1789741615002</v>
      </c>
      <c r="I777">
        <v>-15.443567432722601</v>
      </c>
      <c r="J777">
        <v>2.5542911367216701</v>
      </c>
      <c r="K777">
        <v>242.479296969508</v>
      </c>
      <c r="L777">
        <v>224.971586421143</v>
      </c>
      <c r="M777">
        <v>42.990302217495604</v>
      </c>
      <c r="N777">
        <v>1.0398790027560301</v>
      </c>
      <c r="O777">
        <v>23.2135306553911</v>
      </c>
      <c r="P777">
        <v>44.075540664026697</v>
      </c>
      <c r="Q777">
        <v>0.168149744124866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382</v>
      </c>
      <c r="E778">
        <v>4549.1085315</v>
      </c>
      <c r="F778">
        <v>1185.75</v>
      </c>
      <c r="G778">
        <v>-44.535001798182698</v>
      </c>
      <c r="H778">
        <v>-0.99919526273595805</v>
      </c>
      <c r="I778">
        <v>-24.8068373746869</v>
      </c>
      <c r="J778">
        <v>-3.42883465711295</v>
      </c>
      <c r="K778">
        <v>1160.4591928846301</v>
      </c>
      <c r="L778">
        <v>1229.6713974674501</v>
      </c>
      <c r="M778">
        <v>41.249091689945303</v>
      </c>
      <c r="N778">
        <v>0.31738945858560602</v>
      </c>
      <c r="O778">
        <v>39.574109213577898</v>
      </c>
      <c r="P778">
        <v>18.830485543919401</v>
      </c>
      <c r="Q778">
        <v>-7.9507097597500007E-2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352</v>
      </c>
      <c r="E779">
        <v>4540.8833623999999</v>
      </c>
      <c r="F779">
        <v>10687.6</v>
      </c>
      <c r="G779">
        <v>-7.2210295987411</v>
      </c>
      <c r="H779">
        <v>-15.1419396178889</v>
      </c>
      <c r="I779">
        <v>3.2805507636296598</v>
      </c>
      <c r="J779">
        <v>-2.0636286562173001</v>
      </c>
      <c r="K779">
        <v>10762.524847020801</v>
      </c>
      <c r="L779">
        <v>9834.5631146412707</v>
      </c>
      <c r="M779">
        <v>26.2708955967619</v>
      </c>
      <c r="N779">
        <v>0.73615912452747401</v>
      </c>
      <c r="O779">
        <v>24.227141734346301</v>
      </c>
      <c r="P779">
        <v>28.260178212474798</v>
      </c>
      <c r="Q779">
        <v>-8.4288022785613995E-2</v>
      </c>
    </row>
    <row r="780" spans="1:17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549</v>
      </c>
      <c r="E780">
        <v>4530.9859300300004</v>
      </c>
      <c r="F780">
        <v>819.55</v>
      </c>
      <c r="G780">
        <v>-31.4248608133889</v>
      </c>
      <c r="H780">
        <v>-7.7538633011354703</v>
      </c>
      <c r="I780">
        <v>-9.9684176752393601</v>
      </c>
      <c r="J780">
        <v>-0.99073262271150797</v>
      </c>
      <c r="K780">
        <v>776.64519258924497</v>
      </c>
      <c r="L780">
        <v>762.54743364636897</v>
      </c>
      <c r="M780">
        <v>55.5156862286657</v>
      </c>
      <c r="N780">
        <v>0.77351391600303998</v>
      </c>
      <c r="O780">
        <v>9.3831980965163897</v>
      </c>
      <c r="P780">
        <v>24.750742065606101</v>
      </c>
      <c r="Q780">
        <v>-0.139445734818987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132</v>
      </c>
      <c r="E781">
        <v>4505.9418158999997</v>
      </c>
      <c r="F781">
        <v>430.5</v>
      </c>
      <c r="G781">
        <v>-0.119099353572096</v>
      </c>
      <c r="K781">
        <v>425.76520424318301</v>
      </c>
      <c r="L781">
        <v>384.46648021701702</v>
      </c>
      <c r="M781">
        <v>38.331602171758398</v>
      </c>
      <c r="N781">
        <v>1</v>
      </c>
      <c r="O781">
        <v>7.2938443670151001</v>
      </c>
      <c r="P781">
        <v>24.692251991310599</v>
      </c>
      <c r="Q781">
        <v>9.3594908740256E-2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46</v>
      </c>
      <c r="E782">
        <v>4494.0505364949904</v>
      </c>
      <c r="F782">
        <v>649.45000000000005</v>
      </c>
      <c r="G782">
        <v>30.982164646048599</v>
      </c>
      <c r="H782">
        <v>3.4953247660536699</v>
      </c>
      <c r="I782">
        <v>-33.050156234207101</v>
      </c>
      <c r="J782">
        <v>-5.1023539576763097</v>
      </c>
      <c r="K782">
        <v>583.71450600319895</v>
      </c>
      <c r="L782">
        <v>576.80250330329898</v>
      </c>
      <c r="M782">
        <v>56.793367316528602</v>
      </c>
      <c r="N782">
        <v>1.6807501951005099</v>
      </c>
      <c r="O782">
        <v>55.369928400954599</v>
      </c>
      <c r="P782">
        <v>65.107410702936306</v>
      </c>
      <c r="Q782">
        <v>0.11385051358125101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132</v>
      </c>
      <c r="E783">
        <v>4479.5741163809998</v>
      </c>
      <c r="F783">
        <v>149.07</v>
      </c>
      <c r="G783">
        <v>52.703846822791299</v>
      </c>
      <c r="H783">
        <v>4.0842466006382399</v>
      </c>
      <c r="I783">
        <v>50.106145580599801</v>
      </c>
      <c r="J783">
        <v>5.1285920558871299</v>
      </c>
      <c r="K783">
        <v>126.940203146087</v>
      </c>
      <c r="L783">
        <v>104.154432528402</v>
      </c>
      <c r="M783">
        <v>67.355020780182699</v>
      </c>
      <c r="N783">
        <v>1.47170231907445</v>
      </c>
      <c r="O783">
        <v>5.92339169517677</v>
      </c>
      <c r="P783">
        <v>118.57771260997001</v>
      </c>
      <c r="Q783">
        <v>0.139041799021351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271</v>
      </c>
      <c r="E784">
        <v>4468.7710968749998</v>
      </c>
      <c r="F784">
        <v>2541.15</v>
      </c>
      <c r="G784">
        <v>86.754924036654003</v>
      </c>
      <c r="H784">
        <v>10.318089430202001</v>
      </c>
      <c r="I784">
        <v>58.250624813197703</v>
      </c>
      <c r="J784">
        <v>3.4963416534846901</v>
      </c>
      <c r="K784">
        <v>2091.6667294894501</v>
      </c>
      <c r="L784">
        <v>1647.3507654405901</v>
      </c>
      <c r="M784">
        <v>69.508366165111596</v>
      </c>
      <c r="N784">
        <v>1.51470937256759</v>
      </c>
      <c r="O784">
        <v>7.4788973496251598</v>
      </c>
      <c r="P784">
        <v>156.358133669609</v>
      </c>
      <c r="Q784">
        <v>5.7066445648643001E-2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268</v>
      </c>
      <c r="E785">
        <v>4462.5788519999996</v>
      </c>
      <c r="F785">
        <v>456.9</v>
      </c>
      <c r="G785">
        <v>39.955069906748797</v>
      </c>
      <c r="H785">
        <v>2.7732210131424302</v>
      </c>
      <c r="I785">
        <v>-5.1644735732557399</v>
      </c>
      <c r="J785">
        <v>-0.54383395741248697</v>
      </c>
      <c r="K785">
        <v>424.204504978893</v>
      </c>
      <c r="L785">
        <v>366.252218180493</v>
      </c>
      <c r="M785">
        <v>51.813986781459498</v>
      </c>
      <c r="N785">
        <v>1.48580731444132</v>
      </c>
      <c r="O785">
        <v>8.2074852265265896</v>
      </c>
      <c r="P785">
        <v>65.663524292965803</v>
      </c>
      <c r="Q785">
        <v>0.12692172080552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268</v>
      </c>
      <c r="E786">
        <v>4461.1762377599998</v>
      </c>
      <c r="F786">
        <v>1421.1</v>
      </c>
      <c r="G786">
        <v>-1.6941557324222001</v>
      </c>
      <c r="H786">
        <v>7.8194368580768403</v>
      </c>
      <c r="I786">
        <v>-3.2146595487026501</v>
      </c>
      <c r="J786">
        <v>-2.4278180888575598</v>
      </c>
      <c r="K786">
        <v>1347.0311579597401</v>
      </c>
      <c r="L786">
        <v>1221.23234491619</v>
      </c>
      <c r="M786">
        <v>48.644275368187003</v>
      </c>
      <c r="N786">
        <v>1.0197147443064301</v>
      </c>
      <c r="O786">
        <v>7.4238266131869599</v>
      </c>
      <c r="P786">
        <v>47.432306255835599</v>
      </c>
      <c r="Q786">
        <v>0.10309619955367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705</v>
      </c>
      <c r="E787">
        <v>4449.3999170859997</v>
      </c>
      <c r="F787">
        <v>272.45</v>
      </c>
      <c r="G787">
        <v>1.58051462846255</v>
      </c>
      <c r="H787">
        <v>0.80557074219720304</v>
      </c>
      <c r="I787">
        <v>2.38325719949888</v>
      </c>
      <c r="J787">
        <v>0.45057857067568802</v>
      </c>
      <c r="K787">
        <v>262.48934072301603</v>
      </c>
      <c r="L787">
        <v>243.520798751</v>
      </c>
      <c r="M787">
        <v>58.987597709054498</v>
      </c>
      <c r="N787">
        <v>0.60785510573933899</v>
      </c>
      <c r="O787">
        <v>1.4791704899981699</v>
      </c>
      <c r="P787">
        <v>31.523050929278199</v>
      </c>
      <c r="Q787">
        <v>3.7892634135868998E-2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132</v>
      </c>
      <c r="E788">
        <v>4444.2589627879997</v>
      </c>
      <c r="F788">
        <v>45.77</v>
      </c>
      <c r="G788">
        <v>34.5192868519024</v>
      </c>
      <c r="H788">
        <v>-4.0016147628481198</v>
      </c>
      <c r="I788">
        <v>-15.713340098949701</v>
      </c>
      <c r="J788">
        <v>-2.4991705954810399</v>
      </c>
      <c r="K788">
        <v>47.993813173995598</v>
      </c>
      <c r="L788">
        <v>45.828253847332398</v>
      </c>
      <c r="M788">
        <v>39.618923395486199</v>
      </c>
      <c r="N788">
        <v>1.0019119159119401</v>
      </c>
      <c r="O788">
        <v>42.888354817565997</v>
      </c>
      <c r="P788">
        <v>75.028680688336493</v>
      </c>
      <c r="Q788">
        <v>5.0667429313644E-2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132</v>
      </c>
      <c r="E789">
        <v>4433.0379819039999</v>
      </c>
      <c r="F789">
        <v>245.98</v>
      </c>
      <c r="G789">
        <v>-14.267348057994001</v>
      </c>
      <c r="H789">
        <v>11.620887500417499</v>
      </c>
      <c r="I789">
        <v>-4.5833954711953497</v>
      </c>
      <c r="J789">
        <v>-6.5772652762244803</v>
      </c>
      <c r="K789">
        <v>229.02734587624701</v>
      </c>
      <c r="L789">
        <v>208.239852887822</v>
      </c>
      <c r="M789">
        <v>48.298770202839201</v>
      </c>
      <c r="N789">
        <v>1.0498695309970401</v>
      </c>
      <c r="O789">
        <v>11.712334336124901</v>
      </c>
      <c r="P789">
        <v>54.655768626218098</v>
      </c>
      <c r="Q789">
        <v>8.1993904689726005E-2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204</v>
      </c>
      <c r="E790">
        <v>4427.87653125</v>
      </c>
      <c r="F790">
        <v>678.75</v>
      </c>
      <c r="G790">
        <v>36.579050257900803</v>
      </c>
      <c r="H790">
        <v>8.01880564385761E-2</v>
      </c>
      <c r="I790">
        <v>-2.63768511491558</v>
      </c>
      <c r="J790">
        <v>-0.32011681980565498</v>
      </c>
      <c r="K790">
        <v>655.98394739702201</v>
      </c>
      <c r="L790">
        <v>568.36654865868695</v>
      </c>
      <c r="M790">
        <v>46.032027626151098</v>
      </c>
      <c r="N790">
        <v>0.97459044041981102</v>
      </c>
      <c r="O790">
        <v>14.4456721915285</v>
      </c>
      <c r="P790">
        <v>93.569085983174105</v>
      </c>
      <c r="Q790">
        <v>6.3076707729512002E-2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1524</v>
      </c>
      <c r="E791">
        <v>4415.5105985250002</v>
      </c>
      <c r="F791">
        <v>8350.35</v>
      </c>
      <c r="G791">
        <v>2.1065750214890699</v>
      </c>
      <c r="H791">
        <v>6.1275663003371799</v>
      </c>
      <c r="I791">
        <v>-2.0097376867682599</v>
      </c>
      <c r="J791">
        <v>4.6863491708336902</v>
      </c>
      <c r="K791">
        <v>7618.3756429178002</v>
      </c>
      <c r="L791">
        <v>7072.2653524173002</v>
      </c>
      <c r="M791">
        <v>59.991842133824797</v>
      </c>
      <c r="N791">
        <v>3.8243795546512098</v>
      </c>
      <c r="O791">
        <v>3.58847233948276</v>
      </c>
      <c r="P791">
        <v>43.722515296770197</v>
      </c>
      <c r="Q791">
        <v>-2.2087361295617999E-2</v>
      </c>
    </row>
    <row r="792" spans="1:17" hidden="1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E792">
        <v>4348.6512538769903</v>
      </c>
      <c r="F792">
        <v>54.81</v>
      </c>
      <c r="G792">
        <v>61.353340111806197</v>
      </c>
      <c r="H792">
        <v>-2.1150982222730201</v>
      </c>
      <c r="I792">
        <v>-24.726392528956598</v>
      </c>
      <c r="J792">
        <v>6.8330504053219503</v>
      </c>
      <c r="K792">
        <v>55.687088505745997</v>
      </c>
      <c r="L792">
        <v>54.516853829377297</v>
      </c>
      <c r="M792">
        <v>51.547491530490802</v>
      </c>
      <c r="N792">
        <v>1.74310712354501</v>
      </c>
      <c r="O792">
        <v>41.397555190658601</v>
      </c>
      <c r="P792">
        <v>89</v>
      </c>
      <c r="Q792">
        <v>-4.4026196779912999E-2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536</v>
      </c>
      <c r="E793">
        <v>4333.4889424349903</v>
      </c>
      <c r="F793">
        <v>389.05</v>
      </c>
      <c r="G793">
        <v>23.714541912327199</v>
      </c>
      <c r="H793">
        <v>3.06046030254819</v>
      </c>
      <c r="I793">
        <v>-3.0286809130365002</v>
      </c>
      <c r="J793">
        <v>-8.1309786545859701</v>
      </c>
      <c r="K793">
        <v>367.31756561785801</v>
      </c>
      <c r="L793">
        <v>325.36068725053002</v>
      </c>
      <c r="M793">
        <v>41.2864015271184</v>
      </c>
      <c r="N793">
        <v>0.55850361835024998</v>
      </c>
      <c r="O793">
        <v>16.1547358951291</v>
      </c>
      <c r="P793">
        <v>65.342116447088799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628</v>
      </c>
      <c r="E794">
        <v>4332.6891322000001</v>
      </c>
      <c r="F794">
        <v>209.78</v>
      </c>
      <c r="G794">
        <v>61.107309699775897</v>
      </c>
      <c r="H794">
        <v>10.397230507600399</v>
      </c>
      <c r="I794">
        <v>31.9118794714249</v>
      </c>
      <c r="J794">
        <v>-4.6413413156305099</v>
      </c>
      <c r="K794">
        <v>194.18719634349901</v>
      </c>
      <c r="L794">
        <v>167.128613973759</v>
      </c>
      <c r="M794">
        <v>47.378295623096101</v>
      </c>
      <c r="N794">
        <v>1.1047070921403701</v>
      </c>
      <c r="O794">
        <v>10.3727714748784</v>
      </c>
      <c r="P794">
        <v>93.702677746999001</v>
      </c>
      <c r="Q794">
        <v>5.8282351952750999E-2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694</v>
      </c>
      <c r="E795">
        <v>4329.1756748600001</v>
      </c>
      <c r="F795">
        <v>655.45</v>
      </c>
      <c r="G795">
        <v>15.7004399426015</v>
      </c>
      <c r="H795">
        <v>-8.1900924560204391</v>
      </c>
      <c r="I795">
        <v>-20.539832633429601</v>
      </c>
      <c r="J795">
        <v>-4.2013093088979598</v>
      </c>
      <c r="K795">
        <v>662.26541047529497</v>
      </c>
      <c r="L795">
        <v>645.42124365034203</v>
      </c>
      <c r="M795">
        <v>33.818126611446701</v>
      </c>
      <c r="N795">
        <v>0.86247510117697501</v>
      </c>
      <c r="O795">
        <v>24.342055076664799</v>
      </c>
      <c r="P795">
        <v>40.866107887384402</v>
      </c>
      <c r="Q795">
        <v>8.9335620859292003E-2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633</v>
      </c>
      <c r="E796">
        <v>4315.12967088</v>
      </c>
      <c r="F796">
        <v>621.6</v>
      </c>
      <c r="G796">
        <v>23.2569987254507</v>
      </c>
      <c r="H796">
        <v>26.702103633119599</v>
      </c>
      <c r="I796">
        <v>33.768808701724801</v>
      </c>
      <c r="J796">
        <v>3.8841498328992099</v>
      </c>
      <c r="M796">
        <v>55.438218919438597</v>
      </c>
      <c r="O796">
        <v>21.919240669240601</v>
      </c>
      <c r="P796">
        <v>67.366720516962801</v>
      </c>
    </row>
    <row r="797" spans="1:17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51</v>
      </c>
      <c r="E797">
        <v>4315.0889144250004</v>
      </c>
      <c r="F797">
        <v>428.85</v>
      </c>
      <c r="G797">
        <v>-55.9384020566564</v>
      </c>
      <c r="H797">
        <v>-11.807393570690101</v>
      </c>
      <c r="I797">
        <v>-43.811597942007197</v>
      </c>
      <c r="J797">
        <v>-3.6172031920049501</v>
      </c>
      <c r="K797">
        <v>461.33423027767998</v>
      </c>
      <c r="L797">
        <v>501.95440241962399</v>
      </c>
      <c r="M797">
        <v>26.900753093579102</v>
      </c>
      <c r="N797">
        <v>0.77313340581534795</v>
      </c>
      <c r="O797">
        <v>61.128599743499997</v>
      </c>
      <c r="P797">
        <v>3.0394041326285501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1524</v>
      </c>
      <c r="E798">
        <v>4270.9069208000001</v>
      </c>
      <c r="F798">
        <v>358</v>
      </c>
      <c r="G798">
        <v>-21.4565013497831</v>
      </c>
      <c r="H798">
        <v>-0.61332861265318095</v>
      </c>
      <c r="I798">
        <v>-11.970291818773401</v>
      </c>
      <c r="J798">
        <v>-0.41718040860460598</v>
      </c>
      <c r="K798">
        <v>352.141262332184</v>
      </c>
      <c r="L798">
        <v>349.20110519536098</v>
      </c>
      <c r="M798">
        <v>48.738252575228501</v>
      </c>
      <c r="N798">
        <v>1.021029367226</v>
      </c>
      <c r="O798">
        <v>17.318435754189899</v>
      </c>
      <c r="P798">
        <v>25.503943908851799</v>
      </c>
      <c r="Q798">
        <v>5.4785475868941003E-2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132</v>
      </c>
      <c r="E799">
        <v>4256.8046308499997</v>
      </c>
      <c r="F799">
        <v>2097.35</v>
      </c>
      <c r="G799">
        <v>50.279655110370001</v>
      </c>
      <c r="H799">
        <v>-8.6017216091600393</v>
      </c>
      <c r="I799">
        <v>37.827064177426102</v>
      </c>
      <c r="J799">
        <v>-5.4498041871517797</v>
      </c>
      <c r="K799">
        <v>2081.9746728462001</v>
      </c>
      <c r="L799">
        <v>1749.59443587337</v>
      </c>
      <c r="M799">
        <v>44.302925505523703</v>
      </c>
      <c r="N799">
        <v>0.819387653159382</v>
      </c>
      <c r="O799">
        <v>8.4702124108994692</v>
      </c>
      <c r="P799">
        <v>74.488352745424294</v>
      </c>
      <c r="Q799">
        <v>0.30680416637121999</v>
      </c>
    </row>
    <row r="800" spans="1:17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549</v>
      </c>
      <c r="E800">
        <v>4241.4871647500004</v>
      </c>
      <c r="F800">
        <v>379.3</v>
      </c>
      <c r="G800">
        <v>-1.2786909615820301</v>
      </c>
      <c r="H800">
        <v>-7.8001618951889897</v>
      </c>
      <c r="I800">
        <v>-11.3247425298838</v>
      </c>
      <c r="J800">
        <v>-0.69495906998958601</v>
      </c>
      <c r="K800">
        <v>377.58797219600399</v>
      </c>
      <c r="L800">
        <v>361.16987105216998</v>
      </c>
      <c r="M800">
        <v>49.5047484860577</v>
      </c>
      <c r="N800">
        <v>0.77279828277915597</v>
      </c>
      <c r="O800">
        <v>12.088056947007599</v>
      </c>
      <c r="P800">
        <v>30.298866368945301</v>
      </c>
      <c r="Q800">
        <v>-6.6429395805937E-2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286</v>
      </c>
      <c r="E801">
        <v>4224.8879100000004</v>
      </c>
      <c r="F801">
        <v>2179.35</v>
      </c>
      <c r="G801">
        <v>649.60483441991903</v>
      </c>
      <c r="H801">
        <v>18.8014998187193</v>
      </c>
      <c r="I801">
        <v>144.957170095528</v>
      </c>
      <c r="J801">
        <v>3.27751507524663</v>
      </c>
      <c r="K801">
        <v>1658.55812982166</v>
      </c>
      <c r="L801">
        <v>1179.8757792446299</v>
      </c>
      <c r="M801">
        <v>80.013745528159603</v>
      </c>
      <c r="N801">
        <v>0.84250602145828701</v>
      </c>
      <c r="O801">
        <v>4.1594970977585097</v>
      </c>
      <c r="P801">
        <v>678.33928571428498</v>
      </c>
      <c r="Q801">
        <v>0.29849947794910497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62</v>
      </c>
      <c r="E802">
        <v>4223.6671912499996</v>
      </c>
      <c r="F802">
        <v>342.55</v>
      </c>
      <c r="G802">
        <v>-1.9641287687632001</v>
      </c>
      <c r="H802">
        <v>2.7820417227805398</v>
      </c>
      <c r="I802">
        <v>6.11377992004065</v>
      </c>
      <c r="J802">
        <v>-8.0686366394524995</v>
      </c>
      <c r="K802">
        <v>323.75216778747699</v>
      </c>
      <c r="L802">
        <v>303.72152722611798</v>
      </c>
      <c r="M802">
        <v>47.366562611026197</v>
      </c>
      <c r="N802">
        <v>0.82381307720809205</v>
      </c>
      <c r="O802">
        <v>10.3342577725879</v>
      </c>
      <c r="P802">
        <v>36.965213914434202</v>
      </c>
      <c r="Q802">
        <v>-6.9191228675791E-2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E803">
        <v>4211.5871749999997</v>
      </c>
      <c r="F803">
        <v>375.85</v>
      </c>
      <c r="G803">
        <v>200.292245557499</v>
      </c>
      <c r="H803">
        <v>-21.710126504936699</v>
      </c>
      <c r="I803">
        <v>-51.102529673730501</v>
      </c>
      <c r="J803">
        <v>-5.5399082125514898</v>
      </c>
      <c r="K803">
        <v>439.20716100640101</v>
      </c>
      <c r="L803">
        <v>412.14764135954698</v>
      </c>
      <c r="M803">
        <v>12.0091789715574</v>
      </c>
      <c r="N803">
        <v>1.49409657770106</v>
      </c>
      <c r="O803">
        <v>69.881601702806904</v>
      </c>
      <c r="P803">
        <v>224.421138948231</v>
      </c>
      <c r="Q803">
        <v>0.27193627365085399</v>
      </c>
    </row>
    <row r="804" spans="1:17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24</v>
      </c>
      <c r="E804">
        <v>4192.6766472299996</v>
      </c>
      <c r="F804">
        <v>133.86000000000001</v>
      </c>
      <c r="G804">
        <v>-16.9980410497954</v>
      </c>
      <c r="H804">
        <v>-10.2969420580313</v>
      </c>
      <c r="I804">
        <v>-19.349477780654901</v>
      </c>
      <c r="J804">
        <v>-0.476608697888532</v>
      </c>
      <c r="K804">
        <v>134.21663897630299</v>
      </c>
      <c r="L804">
        <v>129.16680315062499</v>
      </c>
      <c r="M804">
        <v>46.5217133252522</v>
      </c>
      <c r="N804">
        <v>0.61989552653389701</v>
      </c>
      <c r="O804">
        <v>22.1051845211414</v>
      </c>
      <c r="P804">
        <v>21.801637852593199</v>
      </c>
      <c r="Q804">
        <v>-3.8460162459699997E-4</v>
      </c>
    </row>
    <row r="805" spans="1:17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109</v>
      </c>
      <c r="E805">
        <v>4188.6000000000004</v>
      </c>
      <c r="F805">
        <v>6981</v>
      </c>
      <c r="G805">
        <v>63.888720635850802</v>
      </c>
      <c r="H805">
        <v>-10.083313764512001</v>
      </c>
      <c r="I805">
        <v>-8.1264636325109905</v>
      </c>
      <c r="J805">
        <v>-3.1101730319070899</v>
      </c>
      <c r="K805">
        <v>6923.2530696862896</v>
      </c>
      <c r="L805">
        <v>6297.1491647741896</v>
      </c>
      <c r="M805">
        <v>36.2016730879159</v>
      </c>
      <c r="N805">
        <v>0.82469400244797997</v>
      </c>
      <c r="O805">
        <v>21.759060306546299</v>
      </c>
      <c r="P805">
        <v>91.260273972602704</v>
      </c>
      <c r="Q805">
        <v>7.6142473960187002E-2</v>
      </c>
    </row>
    <row r="806" spans="1:17" hidden="1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46</v>
      </c>
      <c r="E806">
        <v>4169.1462840000004</v>
      </c>
      <c r="F806">
        <v>2173.4</v>
      </c>
      <c r="G806">
        <v>561.270034392301</v>
      </c>
      <c r="H806">
        <v>-13.495754535875999</v>
      </c>
      <c r="I806">
        <v>245.26666823679699</v>
      </c>
      <c r="J806">
        <v>-1.5840941291241299</v>
      </c>
      <c r="K806">
        <v>2247.9518757764999</v>
      </c>
      <c r="L806">
        <v>1241.3149965162399</v>
      </c>
      <c r="M806">
        <v>32.576832899480003</v>
      </c>
      <c r="N806">
        <v>0.70374403056351398</v>
      </c>
      <c r="O806">
        <v>37.2964019508603</v>
      </c>
      <c r="P806">
        <v>699.33799190878995</v>
      </c>
    </row>
    <row r="807" spans="1:17" hidden="1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E807">
        <v>4155.62282624</v>
      </c>
      <c r="F807">
        <v>401.6</v>
      </c>
      <c r="G807">
        <v>83.7386014332847</v>
      </c>
      <c r="H807">
        <v>-5.7962014102783801</v>
      </c>
      <c r="I807">
        <v>66.391881175412195</v>
      </c>
      <c r="J807">
        <v>-9.43884552469504</v>
      </c>
      <c r="K807">
        <v>355.872659017871</v>
      </c>
      <c r="L807">
        <v>255.98435687521899</v>
      </c>
      <c r="M807">
        <v>46.671087555002501</v>
      </c>
      <c r="N807">
        <v>0.63478017809367804</v>
      </c>
      <c r="O807">
        <v>12.1762948207171</v>
      </c>
      <c r="P807">
        <v>151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95</v>
      </c>
      <c r="E808">
        <v>4139.1291775500003</v>
      </c>
      <c r="F808">
        <v>3301.5</v>
      </c>
      <c r="G808">
        <v>88.425428193044098</v>
      </c>
      <c r="H808">
        <v>15.597793470449499</v>
      </c>
      <c r="I808">
        <v>2.3389435594112999</v>
      </c>
      <c r="J808">
        <v>-3.3857259051028401</v>
      </c>
      <c r="K808">
        <v>2931.1589133246698</v>
      </c>
      <c r="L808">
        <v>2534.31723866521</v>
      </c>
      <c r="M808">
        <v>59.572693684151801</v>
      </c>
      <c r="N808">
        <v>1.1582586193376301</v>
      </c>
      <c r="O808">
        <v>5.6186581856731701</v>
      </c>
      <c r="P808">
        <v>128.50122850122801</v>
      </c>
      <c r="Q808">
        <v>0.20138990926841699</v>
      </c>
    </row>
    <row r="809" spans="1:17" x14ac:dyDescent="0.3">
      <c r="A809" t="s">
        <v>1758</v>
      </c>
      <c r="B809" t="s">
        <v>1759</v>
      </c>
      <c r="C809" t="str">
        <f>IFERROR(VLOOKUP(Table1[[#This Row],[Ticker]],[1]!Table1[[Symbol]:[Industry]],2,FALSE),"-")</f>
        <v>-</v>
      </c>
      <c r="D809" t="s">
        <v>281</v>
      </c>
      <c r="E809">
        <v>4133.4718302749998</v>
      </c>
      <c r="F809">
        <v>489.75</v>
      </c>
      <c r="G809">
        <v>-22.647335164457399</v>
      </c>
      <c r="H809">
        <v>-7.6831510014424804</v>
      </c>
      <c r="I809">
        <v>-36.5517805033641</v>
      </c>
      <c r="J809">
        <v>-2.9251825422836801</v>
      </c>
      <c r="K809">
        <v>507.248499016587</v>
      </c>
      <c r="L809">
        <v>510.23307739821797</v>
      </c>
      <c r="M809">
        <v>31.477804762215101</v>
      </c>
      <c r="N809">
        <v>0.92481815546768198</v>
      </c>
      <c r="O809">
        <v>42.7258805513016</v>
      </c>
      <c r="P809">
        <v>9.5637583892617304</v>
      </c>
    </row>
    <row r="810" spans="1:17" hidden="1" x14ac:dyDescent="0.3">
      <c r="A810" t="s">
        <v>1760</v>
      </c>
      <c r="B810" t="s">
        <v>1761</v>
      </c>
      <c r="C810" t="str">
        <f>IFERROR(VLOOKUP(Table1[[#This Row],[Ticker]],[1]!Table1[[Symbol]:[Industry]],2,FALSE),"-")</f>
        <v>-</v>
      </c>
      <c r="D810" t="s">
        <v>46</v>
      </c>
      <c r="E810">
        <v>4130.1310433250001</v>
      </c>
      <c r="F810">
        <v>742.55</v>
      </c>
      <c r="G810">
        <v>-17.217943855061201</v>
      </c>
      <c r="H810">
        <v>-19.5038092245073</v>
      </c>
      <c r="I810">
        <v>-6.7061338787871803</v>
      </c>
      <c r="J810">
        <v>-5.9158791427338402</v>
      </c>
      <c r="K810">
        <v>719.92713942475098</v>
      </c>
      <c r="M810">
        <v>33.297084661409698</v>
      </c>
      <c r="O810">
        <v>20.833613898054001</v>
      </c>
      <c r="P810">
        <v>35.009090909090901</v>
      </c>
    </row>
    <row r="811" spans="1:17" hidden="1" x14ac:dyDescent="0.3">
      <c r="A811" t="s">
        <v>1762</v>
      </c>
      <c r="B811" t="s">
        <v>1763</v>
      </c>
      <c r="C811" t="str">
        <f>IFERROR(VLOOKUP(Table1[[#This Row],[Ticker]],[1]!Table1[[Symbol]:[Industry]],2,FALSE),"-")</f>
        <v>-</v>
      </c>
      <c r="D811" t="s">
        <v>549</v>
      </c>
      <c r="E811">
        <v>4115.8049607399998</v>
      </c>
      <c r="F811">
        <v>1560.1</v>
      </c>
      <c r="G811">
        <v>-27.0080915729461</v>
      </c>
      <c r="H811">
        <v>-10.6457823638469</v>
      </c>
      <c r="I811">
        <v>-6.1277627585393502</v>
      </c>
      <c r="J811">
        <v>-5.1312582306501602</v>
      </c>
      <c r="K811">
        <v>1561.71362108055</v>
      </c>
      <c r="L811">
        <v>1493.67889689506</v>
      </c>
      <c r="M811">
        <v>31.166311056893999</v>
      </c>
      <c r="N811">
        <v>0.36648879569183301</v>
      </c>
      <c r="O811">
        <v>19.178257803986899</v>
      </c>
      <c r="P811">
        <v>32.661564625850303</v>
      </c>
      <c r="Q811">
        <v>3.3999418914246002E-2</v>
      </c>
    </row>
    <row r="812" spans="1:17" hidden="1" x14ac:dyDescent="0.3">
      <c r="A812" t="s">
        <v>1764</v>
      </c>
      <c r="B812" t="s">
        <v>1765</v>
      </c>
      <c r="C812" t="str">
        <f>IFERROR(VLOOKUP(Table1[[#This Row],[Ticker]],[1]!Table1[[Symbol]:[Industry]],2,FALSE),"-")</f>
        <v>-</v>
      </c>
      <c r="D812" t="s">
        <v>472</v>
      </c>
      <c r="E812">
        <v>4110.3998394999999</v>
      </c>
      <c r="F812">
        <v>667</v>
      </c>
      <c r="G812">
        <v>-26.011800128007401</v>
      </c>
      <c r="H812">
        <v>-10.407957446035301</v>
      </c>
      <c r="I812">
        <v>-23.3110991198463</v>
      </c>
      <c r="J812">
        <v>-0.91628330489385801</v>
      </c>
      <c r="K812">
        <v>697.14801518017305</v>
      </c>
      <c r="L812">
        <v>693.69419277974202</v>
      </c>
      <c r="M812">
        <v>31.165299402384498</v>
      </c>
      <c r="N812">
        <v>0.60361424774105199</v>
      </c>
      <c r="O812">
        <v>24.055472263868001</v>
      </c>
      <c r="P812">
        <v>7.5546238813190403</v>
      </c>
      <c r="Q812">
        <v>0.124869124725176</v>
      </c>
    </row>
    <row r="813" spans="1:17" x14ac:dyDescent="0.3">
      <c r="A813" t="s">
        <v>1766</v>
      </c>
      <c r="B813" t="s">
        <v>1767</v>
      </c>
      <c r="C813" t="str">
        <f>IFERROR(VLOOKUP(Table1[[#This Row],[Ticker]],[1]!Table1[[Symbol]:[Industry]],2,FALSE),"-")</f>
        <v>-</v>
      </c>
      <c r="D813" t="s">
        <v>549</v>
      </c>
      <c r="E813">
        <v>4108.9098630600001</v>
      </c>
      <c r="F813">
        <v>358.7</v>
      </c>
      <c r="G813">
        <v>-4.7537900678685396</v>
      </c>
      <c r="H813">
        <v>-11.7128761239653</v>
      </c>
      <c r="I813">
        <v>-2.6846572508579598</v>
      </c>
      <c r="J813">
        <v>-1.8394638372963801</v>
      </c>
      <c r="K813">
        <v>372.04279544295798</v>
      </c>
      <c r="L813">
        <v>355.31270198431201</v>
      </c>
      <c r="M813">
        <v>27.538411167339099</v>
      </c>
      <c r="N813">
        <v>0.63740874827562399</v>
      </c>
      <c r="O813">
        <v>27.9202676331196</v>
      </c>
      <c r="P813">
        <v>30.436363636363598</v>
      </c>
      <c r="Q813">
        <v>0.116746140691629</v>
      </c>
    </row>
    <row r="814" spans="1:17" hidden="1" x14ac:dyDescent="0.3">
      <c r="A814" t="s">
        <v>1768</v>
      </c>
      <c r="B814" t="s">
        <v>1769</v>
      </c>
      <c r="C814" t="str">
        <f>IFERROR(VLOOKUP(Table1[[#This Row],[Ticker]],[1]!Table1[[Symbol]:[Industry]],2,FALSE),"-")</f>
        <v>-</v>
      </c>
      <c r="D814" t="s">
        <v>46</v>
      </c>
      <c r="E814">
        <v>4096.4070664999999</v>
      </c>
      <c r="F814">
        <v>390.35</v>
      </c>
      <c r="G814">
        <v>94.187661419111507</v>
      </c>
      <c r="H814">
        <v>13.4330317141248</v>
      </c>
      <c r="I814">
        <v>38.122469549584999</v>
      </c>
      <c r="J814">
        <v>-3.8898115696893698</v>
      </c>
      <c r="K814">
        <v>334.25083042888599</v>
      </c>
      <c r="L814">
        <v>262.98251528193998</v>
      </c>
      <c r="M814">
        <v>54.637686168491598</v>
      </c>
      <c r="N814">
        <v>1.3485459440310701</v>
      </c>
      <c r="O814">
        <v>9.9782246701677995</v>
      </c>
      <c r="P814">
        <v>152.57198317696501</v>
      </c>
    </row>
    <row r="815" spans="1:17" hidden="1" x14ac:dyDescent="0.3">
      <c r="A815" t="s">
        <v>1770</v>
      </c>
      <c r="B815" t="s">
        <v>1771</v>
      </c>
      <c r="C815" t="str">
        <f>IFERROR(VLOOKUP(Table1[[#This Row],[Ticker]],[1]!Table1[[Symbol]:[Industry]],2,FALSE),"-")</f>
        <v>-</v>
      </c>
      <c r="D815" t="s">
        <v>132</v>
      </c>
      <c r="E815">
        <v>4066.9373349000002</v>
      </c>
      <c r="F815">
        <v>931.65</v>
      </c>
      <c r="G815">
        <v>107.049766658895</v>
      </c>
      <c r="H815">
        <v>-4.2625912779413104</v>
      </c>
      <c r="I815">
        <v>47.665700278089602</v>
      </c>
      <c r="J815">
        <v>-10.165171507541499</v>
      </c>
      <c r="K815">
        <v>913.00358422265197</v>
      </c>
      <c r="L815">
        <v>749.06943591045001</v>
      </c>
      <c r="M815">
        <v>37.062363448580797</v>
      </c>
      <c r="N815">
        <v>1.17952954553824</v>
      </c>
      <c r="O815">
        <v>16.2453711157623</v>
      </c>
      <c r="P815">
        <v>149.67171378802001</v>
      </c>
      <c r="Q815">
        <v>6.175259388604E-2</v>
      </c>
    </row>
    <row r="816" spans="1:17" hidden="1" x14ac:dyDescent="0.3">
      <c r="A816" t="s">
        <v>1772</v>
      </c>
      <c r="B816" t="s">
        <v>1773</v>
      </c>
      <c r="C816" t="str">
        <f>IFERROR(VLOOKUP(Table1[[#This Row],[Ticker]],[1]!Table1[[Symbol]:[Industry]],2,FALSE),"-")</f>
        <v>-</v>
      </c>
      <c r="D816" t="s">
        <v>1012</v>
      </c>
      <c r="E816">
        <v>4060.8879999999999</v>
      </c>
      <c r="F816">
        <v>118</v>
      </c>
      <c r="G816">
        <v>-22.404755459697299</v>
      </c>
      <c r="I816">
        <v>-11.892945483423199</v>
      </c>
      <c r="K816">
        <v>104.378999999999</v>
      </c>
      <c r="M816">
        <v>99.990560428137201</v>
      </c>
      <c r="N816">
        <v>1</v>
      </c>
      <c r="O816">
        <v>0</v>
      </c>
      <c r="P816">
        <v>5.3571428571428603</v>
      </c>
    </row>
    <row r="817" spans="1:17" hidden="1" x14ac:dyDescent="0.3">
      <c r="A817" t="s">
        <v>1774</v>
      </c>
      <c r="B817" t="s">
        <v>1775</v>
      </c>
      <c r="C817" t="str">
        <f>IFERROR(VLOOKUP(Table1[[#This Row],[Ticker]],[1]!Table1[[Symbol]:[Industry]],2,FALSE),"-")</f>
        <v>-</v>
      </c>
      <c r="D817" t="s">
        <v>122</v>
      </c>
      <c r="E817">
        <v>4053.3801561</v>
      </c>
      <c r="F817">
        <v>325.3</v>
      </c>
      <c r="G817">
        <v>-34.440445637767901</v>
      </c>
      <c r="H817">
        <v>-9.3585899322425607</v>
      </c>
      <c r="I817">
        <v>-23.9286356614938</v>
      </c>
      <c r="J817">
        <v>1.34768341642029</v>
      </c>
      <c r="K817">
        <v>331.035321495076</v>
      </c>
      <c r="M817">
        <v>43.895494387999697</v>
      </c>
      <c r="N817">
        <v>1.0713802086661901</v>
      </c>
      <c r="O817">
        <v>20.765447279434301</v>
      </c>
      <c r="P817">
        <v>8.0551403421358501</v>
      </c>
    </row>
    <row r="818" spans="1:17" hidden="1" x14ac:dyDescent="0.3">
      <c r="A818" t="s">
        <v>1776</v>
      </c>
      <c r="B818" t="s">
        <v>1777</v>
      </c>
      <c r="C818" t="str">
        <f>IFERROR(VLOOKUP(Table1[[#This Row],[Ticker]],[1]!Table1[[Symbol]:[Industry]],2,FALSE),"-")</f>
        <v>-</v>
      </c>
      <c r="D818" t="s">
        <v>1464</v>
      </c>
      <c r="E818">
        <v>4053.2951283339999</v>
      </c>
      <c r="F818">
        <v>74.739999999999995</v>
      </c>
      <c r="G818">
        <v>18.097557608316698</v>
      </c>
      <c r="H818">
        <v>-11.933111302799301</v>
      </c>
      <c r="I818">
        <v>-2.3140305477414702</v>
      </c>
      <c r="J818">
        <v>-4.3404367954741598</v>
      </c>
      <c r="K818">
        <v>77.531775690321098</v>
      </c>
      <c r="L818">
        <v>70.713796369707296</v>
      </c>
      <c r="M818">
        <v>43.035939793449103</v>
      </c>
      <c r="N818">
        <v>0.62915002786524499</v>
      </c>
      <c r="O818">
        <v>21.3540272946213</v>
      </c>
      <c r="P818">
        <v>74.219114219114203</v>
      </c>
      <c r="Q818">
        <v>0.157862273274927</v>
      </c>
    </row>
    <row r="819" spans="1:17" hidden="1" x14ac:dyDescent="0.3">
      <c r="A819" t="s">
        <v>1778</v>
      </c>
      <c r="B819" t="s">
        <v>1779</v>
      </c>
      <c r="C819" t="str">
        <f>IFERROR(VLOOKUP(Table1[[#This Row],[Ticker]],[1]!Table1[[Symbol]:[Industry]],2,FALSE),"-")</f>
        <v>-</v>
      </c>
      <c r="D819" t="s">
        <v>268</v>
      </c>
      <c r="E819">
        <v>4040.745909625</v>
      </c>
      <c r="F819">
        <v>3983.75</v>
      </c>
      <c r="G819">
        <v>64.285985886587397</v>
      </c>
      <c r="H819">
        <v>2.6889838957273402</v>
      </c>
      <c r="I819">
        <v>51.348339584424103</v>
      </c>
      <c r="J819">
        <v>-2.72533459086945</v>
      </c>
      <c r="K819">
        <v>3425.4000323731202</v>
      </c>
      <c r="L819">
        <v>2767.5896665800101</v>
      </c>
      <c r="M819">
        <v>51.449839043606701</v>
      </c>
      <c r="N819">
        <v>0.46595873143656102</v>
      </c>
      <c r="O819">
        <v>6.5578914339504202</v>
      </c>
      <c r="P819">
        <v>89.242791316327001</v>
      </c>
      <c r="Q819">
        <v>0.107198547098383</v>
      </c>
    </row>
    <row r="820" spans="1:17" hidden="1" x14ac:dyDescent="0.3">
      <c r="A820" t="s">
        <v>1780</v>
      </c>
      <c r="B820" t="s">
        <v>1781</v>
      </c>
      <c r="C820" t="str">
        <f>IFERROR(VLOOKUP(Table1[[#This Row],[Ticker]],[1]!Table1[[Symbol]:[Industry]],2,FALSE),"-")</f>
        <v>-</v>
      </c>
      <c r="D820" t="s">
        <v>135</v>
      </c>
      <c r="E820">
        <v>4039.5913785449902</v>
      </c>
      <c r="F820">
        <v>401.85</v>
      </c>
      <c r="G820">
        <v>67.776550735342596</v>
      </c>
      <c r="H820">
        <v>-11.466997003086201</v>
      </c>
      <c r="I820">
        <v>27.1113354263757</v>
      </c>
      <c r="J820">
        <v>-4.2737674425985901</v>
      </c>
      <c r="K820">
        <v>396.73752317450601</v>
      </c>
      <c r="L820">
        <v>322.91255930301298</v>
      </c>
      <c r="M820">
        <v>38.092679985303</v>
      </c>
      <c r="N820">
        <v>0.85861195398780199</v>
      </c>
      <c r="O820">
        <v>16.710215254448102</v>
      </c>
      <c r="P820">
        <v>107.246003094378</v>
      </c>
      <c r="Q820">
        <v>7.9143498347164998E-2</v>
      </c>
    </row>
    <row r="821" spans="1:17" x14ac:dyDescent="0.3">
      <c r="A821" t="s">
        <v>1782</v>
      </c>
      <c r="B821" t="s">
        <v>1783</v>
      </c>
      <c r="C821" t="str">
        <f>IFERROR(VLOOKUP(Table1[[#This Row],[Ticker]],[1]!Table1[[Symbol]:[Industry]],2,FALSE),"-")</f>
        <v>-</v>
      </c>
      <c r="D821" t="s">
        <v>1784</v>
      </c>
      <c r="E821">
        <v>4028.757842</v>
      </c>
      <c r="F821">
        <v>22.76</v>
      </c>
      <c r="G821">
        <v>23.663314401475901</v>
      </c>
      <c r="H821">
        <v>-4.5522663924895097</v>
      </c>
      <c r="I821">
        <v>-11.094560891935201</v>
      </c>
      <c r="J821">
        <v>-2.0822525665535401</v>
      </c>
      <c r="K821">
        <v>22.390494861816698</v>
      </c>
      <c r="L821">
        <v>21.1537145272851</v>
      </c>
      <c r="M821">
        <v>43.909459639686503</v>
      </c>
      <c r="N821">
        <v>1.8198070739965599</v>
      </c>
      <c r="O821">
        <v>22.803163444639701</v>
      </c>
      <c r="P821">
        <v>50.728476821191997</v>
      </c>
      <c r="Q821">
        <v>-6.2257147960422997E-2</v>
      </c>
    </row>
    <row r="822" spans="1:17" hidden="1" x14ac:dyDescent="0.3">
      <c r="A822" t="s">
        <v>1785</v>
      </c>
      <c r="B822" t="s">
        <v>1786</v>
      </c>
      <c r="C822" t="str">
        <f>IFERROR(VLOOKUP(Table1[[#This Row],[Ticker]],[1]!Table1[[Symbol]:[Industry]],2,FALSE),"-")</f>
        <v>-</v>
      </c>
      <c r="D822" t="s">
        <v>1787</v>
      </c>
      <c r="E822">
        <v>4002.7092409500001</v>
      </c>
      <c r="F822">
        <v>239.3</v>
      </c>
      <c r="G822">
        <v>-34.217189464374499</v>
      </c>
      <c r="H822">
        <v>-7.9508024371344197</v>
      </c>
      <c r="I822">
        <v>-10.091234398667099</v>
      </c>
      <c r="J822">
        <v>-2.5997904988589702</v>
      </c>
      <c r="K822">
        <v>236.53825200087499</v>
      </c>
      <c r="M822">
        <v>41.362523844133499</v>
      </c>
      <c r="N822">
        <v>0.80749951293325894</v>
      </c>
      <c r="O822">
        <v>17.425825323861201</v>
      </c>
      <c r="P822">
        <v>21.719226856561502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888</v>
      </c>
      <c r="E823">
        <v>3989.5796415999998</v>
      </c>
      <c r="F823">
        <v>857.6</v>
      </c>
      <c r="G823">
        <v>-42.576972508266998</v>
      </c>
      <c r="H823">
        <v>-1.6082349550784201</v>
      </c>
      <c r="I823">
        <v>-21.7330099157702</v>
      </c>
      <c r="J823">
        <v>-4.7779371778945601</v>
      </c>
      <c r="K823">
        <v>861.15257985036806</v>
      </c>
      <c r="L823">
        <v>909.80596371172999</v>
      </c>
      <c r="M823">
        <v>33.253147623929401</v>
      </c>
      <c r="N823">
        <v>1.3682143213929601</v>
      </c>
      <c r="O823">
        <v>25.064132462686501</v>
      </c>
      <c r="P823">
        <v>19.309961046188</v>
      </c>
      <c r="Q823">
        <v>-0.104539112585841</v>
      </c>
    </row>
    <row r="824" spans="1:17" x14ac:dyDescent="0.3">
      <c r="A824" t="s">
        <v>1790</v>
      </c>
      <c r="B824" t="s">
        <v>1791</v>
      </c>
      <c r="C824" t="str">
        <f>IFERROR(VLOOKUP(Table1[[#This Row],[Ticker]],[1]!Table1[[Symbol]:[Industry]],2,FALSE),"-")</f>
        <v>-</v>
      </c>
      <c r="D824" t="s">
        <v>286</v>
      </c>
      <c r="E824">
        <v>3985.3431440199902</v>
      </c>
      <c r="F824">
        <v>1488.55</v>
      </c>
      <c r="G824">
        <v>10.216774479304201</v>
      </c>
      <c r="H824">
        <v>6.2910752576654501</v>
      </c>
      <c r="I824">
        <v>-23.853470075496102</v>
      </c>
      <c r="J824">
        <v>1.9137015405426301</v>
      </c>
      <c r="K824">
        <v>1373.9252443129201</v>
      </c>
      <c r="L824">
        <v>1300.35932198466</v>
      </c>
      <c r="M824">
        <v>66.702681768963203</v>
      </c>
      <c r="N824">
        <v>1.54806583147885</v>
      </c>
      <c r="O824">
        <v>22.464814752611598</v>
      </c>
      <c r="P824">
        <v>57.518518518518498</v>
      </c>
      <c r="Q824">
        <v>6.5179451127981999E-2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271</v>
      </c>
      <c r="E825">
        <v>3979.49289985</v>
      </c>
      <c r="F825">
        <v>575.9</v>
      </c>
      <c r="G825">
        <v>58.204492710265399</v>
      </c>
      <c r="H825">
        <v>5.6521110933692196</v>
      </c>
      <c r="I825">
        <v>52.948354040350601</v>
      </c>
      <c r="J825">
        <v>-5.6779896055033303</v>
      </c>
      <c r="K825">
        <v>556.81437414249001</v>
      </c>
      <c r="L825">
        <v>458.06503178176598</v>
      </c>
      <c r="M825">
        <v>37.3934781548882</v>
      </c>
      <c r="N825">
        <v>0.58014796210270203</v>
      </c>
      <c r="O825">
        <v>13.7350234415697</v>
      </c>
      <c r="P825">
        <v>98.688977057098398</v>
      </c>
      <c r="Q825">
        <v>5.4159830095258002E-2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304</v>
      </c>
      <c r="E826">
        <v>3964.4934906799999</v>
      </c>
      <c r="F826">
        <v>185.8</v>
      </c>
      <c r="G826">
        <v>-32.849109553836698</v>
      </c>
      <c r="H826">
        <v>-10.7055660527597</v>
      </c>
      <c r="I826">
        <v>-22.3372995775626</v>
      </c>
      <c r="J826">
        <v>-6.9417581748727697</v>
      </c>
      <c r="K826">
        <v>185.98074091829</v>
      </c>
      <c r="M826">
        <v>46.8857781782053</v>
      </c>
      <c r="N826">
        <v>1.5533449924632301</v>
      </c>
      <c r="O826">
        <v>26.480086114101098</v>
      </c>
      <c r="P826">
        <v>26.8259385665529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268</v>
      </c>
      <c r="E827">
        <v>3959.2834631999999</v>
      </c>
      <c r="F827">
        <v>863.2</v>
      </c>
      <c r="G827">
        <v>183.46473523058401</v>
      </c>
      <c r="H827">
        <v>7.5205568705866703</v>
      </c>
      <c r="I827">
        <v>156.25942119707801</v>
      </c>
      <c r="J827">
        <v>0.51956644499941695</v>
      </c>
      <c r="K827">
        <v>756.560080243686</v>
      </c>
      <c r="L827">
        <v>555.43969600322805</v>
      </c>
      <c r="M827">
        <v>56.011083072227699</v>
      </c>
      <c r="N827">
        <v>0.85012747517319498</v>
      </c>
      <c r="O827">
        <v>7.1304448563484604</v>
      </c>
      <c r="P827">
        <v>231.71931442625399</v>
      </c>
      <c r="Q827">
        <v>8.2780871661357003E-2</v>
      </c>
    </row>
    <row r="828" spans="1:17" hidden="1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982</v>
      </c>
      <c r="E828">
        <v>3958.2817020000002</v>
      </c>
      <c r="F828">
        <v>3156.6</v>
      </c>
      <c r="G828">
        <v>-9.7655435727871591</v>
      </c>
      <c r="H828">
        <v>-5.73229121366803</v>
      </c>
      <c r="I828">
        <v>15.3447991691922</v>
      </c>
      <c r="J828">
        <v>-8.7052535955567301</v>
      </c>
      <c r="K828">
        <v>2932.1163167281402</v>
      </c>
      <c r="L828">
        <v>2690.67433847251</v>
      </c>
      <c r="M828">
        <v>46.801890015305403</v>
      </c>
      <c r="N828">
        <v>1.3634188935385001</v>
      </c>
      <c r="O828">
        <v>10.5588291199391</v>
      </c>
      <c r="P828">
        <v>44.189658322674902</v>
      </c>
      <c r="Q828">
        <v>3.7593885859931002E-2</v>
      </c>
    </row>
    <row r="829" spans="1:17" hidden="1" x14ac:dyDescent="0.3">
      <c r="A829" t="s">
        <v>1800</v>
      </c>
      <c r="B829" t="s">
        <v>1801</v>
      </c>
      <c r="C829" t="str">
        <f>IFERROR(VLOOKUP(Table1[[#This Row],[Ticker]],[1]!Table1[[Symbol]:[Industry]],2,FALSE),"-")</f>
        <v>-</v>
      </c>
      <c r="D829" t="s">
        <v>268</v>
      </c>
      <c r="E829">
        <v>3951.1351505600001</v>
      </c>
      <c r="F829">
        <v>1114.0999999999999</v>
      </c>
      <c r="G829">
        <v>121.592324077287</v>
      </c>
      <c r="H829">
        <v>7.8683458645098598</v>
      </c>
      <c r="I829">
        <v>59.487329264224599</v>
      </c>
      <c r="J829">
        <v>-2.5178534823826402</v>
      </c>
      <c r="K829">
        <v>1013.41310267007</v>
      </c>
      <c r="L829">
        <v>801.30375554195098</v>
      </c>
      <c r="M829">
        <v>46.053881158159001</v>
      </c>
      <c r="N829">
        <v>1.0496854906836699</v>
      </c>
      <c r="O829">
        <v>8.0692936002154205</v>
      </c>
      <c r="P829">
        <v>163.910932133128</v>
      </c>
      <c r="Q829">
        <v>0.172281394183803</v>
      </c>
    </row>
    <row r="830" spans="1:17" x14ac:dyDescent="0.3">
      <c r="A830" t="s">
        <v>1802</v>
      </c>
      <c r="B830" t="s">
        <v>1803</v>
      </c>
      <c r="C830" t="str">
        <f>IFERROR(VLOOKUP(Table1[[#This Row],[Ticker]],[1]!Table1[[Symbol]:[Industry]],2,FALSE),"-")</f>
        <v>-</v>
      </c>
      <c r="D830" t="s">
        <v>304</v>
      </c>
      <c r="E830">
        <v>3930.1400789599902</v>
      </c>
      <c r="F830">
        <v>178.6</v>
      </c>
      <c r="G830">
        <v>0.41782906394040598</v>
      </c>
      <c r="H830">
        <v>-12.833854485951999</v>
      </c>
      <c r="I830">
        <v>-12.053250602402001</v>
      </c>
      <c r="J830">
        <v>-6.72027514075294</v>
      </c>
      <c r="K830">
        <v>188.569280246505</v>
      </c>
      <c r="L830">
        <v>183.33965008099401</v>
      </c>
      <c r="M830">
        <v>35.377979767986197</v>
      </c>
      <c r="N830">
        <v>0.93735556467950698</v>
      </c>
      <c r="O830">
        <v>33.174692049272103</v>
      </c>
      <c r="P830">
        <v>40.353634577603103</v>
      </c>
    </row>
    <row r="831" spans="1:17" x14ac:dyDescent="0.3">
      <c r="A831" t="s">
        <v>1804</v>
      </c>
      <c r="B831" t="s">
        <v>1805</v>
      </c>
      <c r="C831" t="str">
        <f>IFERROR(VLOOKUP(Table1[[#This Row],[Ticker]],[1]!Table1[[Symbol]:[Industry]],2,FALSE),"-")</f>
        <v>-</v>
      </c>
      <c r="D831" t="s">
        <v>132</v>
      </c>
      <c r="E831">
        <v>3925.5743061599901</v>
      </c>
      <c r="F831">
        <v>221.52</v>
      </c>
      <c r="G831">
        <v>-2.98041102813953</v>
      </c>
      <c r="H831">
        <v>-1.25752010079066</v>
      </c>
      <c r="I831">
        <v>-24.384455015666202</v>
      </c>
      <c r="J831">
        <v>-1.37388118146983</v>
      </c>
      <c r="K831">
        <v>220.29441985122901</v>
      </c>
      <c r="L831">
        <v>217.494765862469</v>
      </c>
      <c r="M831">
        <v>48.926391586850798</v>
      </c>
      <c r="N831">
        <v>1.34569113503223</v>
      </c>
      <c r="O831">
        <v>25.4965691585409</v>
      </c>
      <c r="P831">
        <v>32.726183343319299</v>
      </c>
      <c r="Q831">
        <v>6.9518152359719004E-2</v>
      </c>
    </row>
    <row r="832" spans="1:17" x14ac:dyDescent="0.3">
      <c r="A832" t="s">
        <v>1806</v>
      </c>
      <c r="B832" t="s">
        <v>1807</v>
      </c>
      <c r="C832" t="str">
        <f>IFERROR(VLOOKUP(Table1[[#This Row],[Ticker]],[1]!Table1[[Symbol]:[Industry]],2,FALSE),"-")</f>
        <v>-</v>
      </c>
      <c r="D832" t="s">
        <v>1429</v>
      </c>
      <c r="E832">
        <v>3921.8058046599999</v>
      </c>
      <c r="F832">
        <v>543.1</v>
      </c>
      <c r="G832">
        <v>1.0381958003260201</v>
      </c>
      <c r="H832">
        <v>-2.34657191950153</v>
      </c>
      <c r="I832">
        <v>2.8030666391327999</v>
      </c>
      <c r="J832">
        <v>-5.0523987829868204</v>
      </c>
      <c r="K832">
        <v>501.687559539527</v>
      </c>
      <c r="L832">
        <v>464.99164270250401</v>
      </c>
      <c r="M832">
        <v>47.037585086902901</v>
      </c>
      <c r="N832">
        <v>0.652041634808876</v>
      </c>
      <c r="O832">
        <v>7.2730620511876198</v>
      </c>
      <c r="P832">
        <v>46.407871680819497</v>
      </c>
      <c r="Q832">
        <v>-3.0905745051839E-2</v>
      </c>
    </row>
    <row r="833" spans="1:17" x14ac:dyDescent="0.3">
      <c r="A833" t="s">
        <v>1808</v>
      </c>
      <c r="B833" t="s">
        <v>1809</v>
      </c>
      <c r="C833" t="str">
        <f>IFERROR(VLOOKUP(Table1[[#This Row],[Ticker]],[1]!Table1[[Symbol]:[Industry]],2,FALSE),"-")</f>
        <v>-</v>
      </c>
      <c r="D833" t="s">
        <v>143</v>
      </c>
      <c r="E833">
        <v>3920.4418695750001</v>
      </c>
      <c r="F833">
        <v>829.95</v>
      </c>
      <c r="G833">
        <v>41.331632925057598</v>
      </c>
      <c r="H833">
        <v>-4.4941629683946402</v>
      </c>
      <c r="I833">
        <v>4.5504968517912499</v>
      </c>
      <c r="J833">
        <v>-2.0260310550066798</v>
      </c>
      <c r="K833">
        <v>816.90574387763797</v>
      </c>
      <c r="L833">
        <v>740.52078171361597</v>
      </c>
      <c r="M833">
        <v>54.571137163012303</v>
      </c>
      <c r="N833">
        <v>0.21223504025743101</v>
      </c>
      <c r="O833">
        <v>17.308271582625402</v>
      </c>
      <c r="P833">
        <v>71.441850857260803</v>
      </c>
      <c r="Q833">
        <v>-6.5619675580469994E-2</v>
      </c>
    </row>
    <row r="834" spans="1:17" hidden="1" x14ac:dyDescent="0.3">
      <c r="A834" t="s">
        <v>1810</v>
      </c>
      <c r="B834" t="s">
        <v>1811</v>
      </c>
      <c r="C834" t="str">
        <f>IFERROR(VLOOKUP(Table1[[#This Row],[Ticker]],[1]!Table1[[Symbol]:[Industry]],2,FALSE),"-")</f>
        <v>-</v>
      </c>
      <c r="D834" t="s">
        <v>37</v>
      </c>
      <c r="E834">
        <v>3909.1704306800002</v>
      </c>
      <c r="F834">
        <v>555.95000000000005</v>
      </c>
      <c r="G834">
        <v>-4.3379000703267403</v>
      </c>
      <c r="H834">
        <v>-9.6894770850963194</v>
      </c>
      <c r="I834">
        <v>6.1739099059473199</v>
      </c>
      <c r="J834">
        <v>1.8064591443052</v>
      </c>
      <c r="K834">
        <v>535.94797862168195</v>
      </c>
      <c r="M834">
        <v>55.587836039106001</v>
      </c>
      <c r="N834">
        <v>0.85045332553335096</v>
      </c>
      <c r="O834">
        <v>8.8227358575411401</v>
      </c>
      <c r="P834">
        <v>29.125537103704499</v>
      </c>
    </row>
    <row r="835" spans="1:17" x14ac:dyDescent="0.3">
      <c r="A835" t="s">
        <v>1812</v>
      </c>
      <c r="B835" t="s">
        <v>1813</v>
      </c>
      <c r="C835" t="str">
        <f>IFERROR(VLOOKUP(Table1[[#This Row],[Ticker]],[1]!Table1[[Symbol]:[Industry]],2,FALSE),"-")</f>
        <v>-</v>
      </c>
      <c r="D835" t="s">
        <v>271</v>
      </c>
      <c r="E835">
        <v>3889.9535053999998</v>
      </c>
      <c r="F835">
        <v>2288.9</v>
      </c>
      <c r="G835">
        <v>89.617196164294498</v>
      </c>
      <c r="H835">
        <v>11.5512264401371</v>
      </c>
      <c r="I835">
        <v>53.510805308115302</v>
      </c>
      <c r="J835">
        <v>-5.0614715050639196</v>
      </c>
      <c r="K835">
        <v>2084.4221823985399</v>
      </c>
      <c r="L835">
        <v>1668.7527982394099</v>
      </c>
      <c r="M835">
        <v>46.555810751021497</v>
      </c>
      <c r="N835">
        <v>0.56848461435362896</v>
      </c>
      <c r="O835">
        <v>7.9557866223950198</v>
      </c>
      <c r="P835">
        <v>117.990476190476</v>
      </c>
      <c r="Q835">
        <v>-7.0898393301616999E-2</v>
      </c>
    </row>
    <row r="836" spans="1:17" hidden="1" x14ac:dyDescent="0.3">
      <c r="A836" t="s">
        <v>1814</v>
      </c>
      <c r="B836" t="s">
        <v>1815</v>
      </c>
      <c r="C836" t="str">
        <f>IFERROR(VLOOKUP(Table1[[#This Row],[Ticker]],[1]!Table1[[Symbol]:[Industry]],2,FALSE),"-")</f>
        <v>-</v>
      </c>
      <c r="D836" t="s">
        <v>1816</v>
      </c>
      <c r="E836">
        <v>3867.444592668</v>
      </c>
      <c r="F836">
        <v>128.97</v>
      </c>
      <c r="G836">
        <v>-13.139220413106999</v>
      </c>
      <c r="H836">
        <v>11.5875592896775</v>
      </c>
      <c r="I836">
        <v>6.9719768940976197</v>
      </c>
      <c r="J836">
        <v>-9.0087779119519809</v>
      </c>
      <c r="K836">
        <v>119.27457500052201</v>
      </c>
      <c r="L836">
        <v>108.59503682600599</v>
      </c>
      <c r="M836">
        <v>45.324594907551003</v>
      </c>
      <c r="N836">
        <v>0.72024351392809105</v>
      </c>
      <c r="O836">
        <v>22.509110645886601</v>
      </c>
      <c r="P836">
        <v>62.840909090909001</v>
      </c>
      <c r="Q836">
        <v>6.0170676950873997E-2</v>
      </c>
    </row>
    <row r="837" spans="1:17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941</v>
      </c>
      <c r="E837">
        <v>3865.828627375</v>
      </c>
      <c r="F837">
        <v>315.25</v>
      </c>
      <c r="G837">
        <v>-37.079328293396401</v>
      </c>
      <c r="H837">
        <v>-1.9374228206676301</v>
      </c>
      <c r="I837">
        <v>-33.103739013998002</v>
      </c>
      <c r="J837">
        <v>0.72317097272518005</v>
      </c>
      <c r="K837">
        <v>317.713675551329</v>
      </c>
      <c r="L837">
        <v>335.14707682773599</v>
      </c>
      <c r="M837">
        <v>39.3728887305545</v>
      </c>
      <c r="N837">
        <v>0.64297281113821803</v>
      </c>
      <c r="O837">
        <v>42.7121332275971</v>
      </c>
      <c r="P837">
        <v>17.652547116999401</v>
      </c>
      <c r="Q837">
        <v>-2.0639784306969999E-3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E838">
        <v>3857.6250420000001</v>
      </c>
      <c r="F838">
        <v>85.08</v>
      </c>
      <c r="G838">
        <v>32.990220182675301</v>
      </c>
      <c r="H838">
        <v>-11.868517984818901</v>
      </c>
      <c r="I838">
        <v>-11.8163056699169</v>
      </c>
      <c r="J838">
        <v>-1.8346646687161201</v>
      </c>
      <c r="K838">
        <v>87.666571067048807</v>
      </c>
      <c r="L838">
        <v>80.375123176744694</v>
      </c>
      <c r="M838">
        <v>37.9401057306954</v>
      </c>
      <c r="N838">
        <v>1.04742511733051</v>
      </c>
      <c r="O838">
        <v>24.2947813822284</v>
      </c>
      <c r="P838">
        <v>60.301460197833201</v>
      </c>
      <c r="Q838">
        <v>8.4126177383225004E-2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135</v>
      </c>
      <c r="E839">
        <v>3817.4001744000002</v>
      </c>
      <c r="F839">
        <v>423.6</v>
      </c>
      <c r="G839">
        <v>-16.273754395577502</v>
      </c>
      <c r="H839">
        <v>-4.4195161820205504</v>
      </c>
      <c r="I839">
        <v>-11.4216672504046</v>
      </c>
      <c r="J839">
        <v>-0.794287014673425</v>
      </c>
      <c r="K839">
        <v>426.35036818889699</v>
      </c>
      <c r="L839">
        <v>421.71686632144201</v>
      </c>
      <c r="M839">
        <v>44.506837242779099</v>
      </c>
      <c r="N839">
        <v>0.15084805881062199</v>
      </c>
      <c r="O839">
        <v>12.1458923512747</v>
      </c>
      <c r="P839">
        <v>11.181102362204699</v>
      </c>
      <c r="Q839">
        <v>2.6765583546560002E-3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177</v>
      </c>
      <c r="E840">
        <v>3799.7430978299999</v>
      </c>
      <c r="F840">
        <v>266.10000000000002</v>
      </c>
      <c r="G840">
        <v>4.08117647195186</v>
      </c>
      <c r="H840">
        <v>-4.9160655482820896</v>
      </c>
      <c r="I840">
        <v>10.8741446557176</v>
      </c>
      <c r="J840">
        <v>1.9157610030876</v>
      </c>
      <c r="K840">
        <v>257.55860470853798</v>
      </c>
      <c r="L840">
        <v>234.58801019982801</v>
      </c>
      <c r="M840">
        <v>44.144644413580203</v>
      </c>
      <c r="N840">
        <v>1.13783291158238</v>
      </c>
      <c r="O840">
        <v>7.8166102968808504</v>
      </c>
      <c r="P840">
        <v>33.2165206508135</v>
      </c>
      <c r="Q840">
        <v>-6.4032275159747007E-2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21</v>
      </c>
      <c r="E841">
        <v>3799.2702362</v>
      </c>
      <c r="F841">
        <v>643.6</v>
      </c>
      <c r="G841">
        <v>-4.6515894017359498</v>
      </c>
      <c r="H841">
        <v>1.63703006740421</v>
      </c>
      <c r="I841">
        <v>-21.251985825479501</v>
      </c>
      <c r="J841">
        <v>0.45335218516866499</v>
      </c>
      <c r="K841">
        <v>614.95671500005903</v>
      </c>
      <c r="L841">
        <v>594.36221996783604</v>
      </c>
      <c r="M841">
        <v>50.478631864718999</v>
      </c>
      <c r="N841">
        <v>1.11117810799673</v>
      </c>
      <c r="O841">
        <v>22.9801118707271</v>
      </c>
      <c r="P841">
        <v>43.022222222222197</v>
      </c>
      <c r="Q841">
        <v>7.2396797127026E-2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1829</v>
      </c>
      <c r="E842">
        <v>3796.5881250000002</v>
      </c>
      <c r="F842">
        <v>1493.25</v>
      </c>
      <c r="G842">
        <v>80.608201282607396</v>
      </c>
      <c r="H842">
        <v>22.9264087900684</v>
      </c>
      <c r="I842">
        <v>14.6745098670405</v>
      </c>
      <c r="J842">
        <v>-6.9695296816810703</v>
      </c>
      <c r="K842">
        <v>1265.6025195509001</v>
      </c>
      <c r="L842">
        <v>1070.65386696012</v>
      </c>
      <c r="M842">
        <v>62.222752294942801</v>
      </c>
      <c r="N842">
        <v>2.0519618757976401</v>
      </c>
      <c r="O842">
        <v>6.8742675372509696</v>
      </c>
      <c r="P842">
        <v>146.004942339373</v>
      </c>
      <c r="Q842">
        <v>7.5678701009293997E-2</v>
      </c>
    </row>
    <row r="843" spans="1:17" hidden="1" x14ac:dyDescent="0.3">
      <c r="A843" t="s">
        <v>1830</v>
      </c>
      <c r="B843" t="s">
        <v>1831</v>
      </c>
      <c r="C843" t="str">
        <f>IFERROR(VLOOKUP(Table1[[#This Row],[Ticker]],[1]!Table1[[Symbol]:[Industry]],2,FALSE),"-")</f>
        <v>-</v>
      </c>
      <c r="D843" t="s">
        <v>230</v>
      </c>
      <c r="E843">
        <v>3793.818334735</v>
      </c>
      <c r="F843">
        <v>349.6</v>
      </c>
      <c r="G843">
        <v>87.926765749160097</v>
      </c>
      <c r="H843">
        <v>-11.319771952931999</v>
      </c>
      <c r="I843">
        <v>35.275591202237301</v>
      </c>
      <c r="J843">
        <v>-6.1414693316487998</v>
      </c>
      <c r="K843">
        <v>346.00629230072002</v>
      </c>
      <c r="L843">
        <v>289.44253175450598</v>
      </c>
      <c r="M843">
        <v>41.251299254642902</v>
      </c>
      <c r="N843">
        <v>0.55032993815868703</v>
      </c>
      <c r="O843">
        <v>16.032608695652101</v>
      </c>
      <c r="P843">
        <v>118.13101176383201</v>
      </c>
      <c r="Q843">
        <v>0.121275275434837</v>
      </c>
    </row>
    <row r="844" spans="1:17" x14ac:dyDescent="0.3">
      <c r="A844" t="s">
        <v>1832</v>
      </c>
      <c r="B844" t="s">
        <v>1833</v>
      </c>
      <c r="C844" t="str">
        <f>IFERROR(VLOOKUP(Table1[[#This Row],[Ticker]],[1]!Table1[[Symbol]:[Industry]],2,FALSE),"-")</f>
        <v>-</v>
      </c>
      <c r="D844" t="s">
        <v>382</v>
      </c>
      <c r="E844">
        <v>3793.4504536499999</v>
      </c>
      <c r="F844">
        <v>526.5</v>
      </c>
      <c r="G844">
        <v>8.1409219590985806</v>
      </c>
      <c r="H844">
        <v>3.6470429043746901</v>
      </c>
      <c r="I844">
        <v>12.732808594181501</v>
      </c>
      <c r="J844">
        <v>-3.2130758375992898</v>
      </c>
      <c r="K844">
        <v>488.46523120099999</v>
      </c>
      <c r="L844">
        <v>440.29052942958299</v>
      </c>
      <c r="M844">
        <v>54.375119729719003</v>
      </c>
      <c r="N844">
        <v>1.02977563222224</v>
      </c>
      <c r="O844">
        <v>5.3561253561253697</v>
      </c>
      <c r="P844">
        <v>51.271369056170002</v>
      </c>
      <c r="Q844">
        <v>-9.3762874441361999E-2</v>
      </c>
    </row>
    <row r="845" spans="1:17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132</v>
      </c>
      <c r="E845">
        <v>3778.1362726500001</v>
      </c>
      <c r="F845">
        <v>700.25</v>
      </c>
      <c r="G845">
        <v>71.553655163131495</v>
      </c>
      <c r="H845">
        <v>-16.100723834743501</v>
      </c>
      <c r="I845">
        <v>27.647794535915398</v>
      </c>
      <c r="J845">
        <v>-3.5956833411392499</v>
      </c>
      <c r="K845">
        <v>728.11170453873603</v>
      </c>
      <c r="L845">
        <v>614.37530075076995</v>
      </c>
      <c r="M845">
        <v>27.955683559630199</v>
      </c>
      <c r="N845">
        <v>0.39298765225589499</v>
      </c>
      <c r="O845">
        <v>25.6694037843627</v>
      </c>
      <c r="P845">
        <v>112.97141119221401</v>
      </c>
      <c r="Q845">
        <v>2.6746386179710001E-2</v>
      </c>
    </row>
    <row r="846" spans="1:17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941</v>
      </c>
      <c r="E846">
        <v>3766.6195738000001</v>
      </c>
      <c r="F846">
        <v>304.39999999999998</v>
      </c>
      <c r="G846">
        <v>48.678373143471902</v>
      </c>
      <c r="H846">
        <v>-4.9136704863916796</v>
      </c>
      <c r="I846">
        <v>17.901603126911802</v>
      </c>
      <c r="J846">
        <v>-3.8490201583187602</v>
      </c>
      <c r="K846">
        <v>297.40428945537599</v>
      </c>
      <c r="L846">
        <v>248.526799118985</v>
      </c>
      <c r="M846">
        <v>38.177374099353301</v>
      </c>
      <c r="N846">
        <v>0.87873130263447896</v>
      </c>
      <c r="O846">
        <v>13.994743758212801</v>
      </c>
      <c r="P846">
        <v>104.501175680214</v>
      </c>
      <c r="Q846">
        <v>2.6161255872669001E-2</v>
      </c>
    </row>
    <row r="847" spans="1:17" hidden="1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204</v>
      </c>
      <c r="E847">
        <v>3766.3947782999999</v>
      </c>
      <c r="F847">
        <v>552.6</v>
      </c>
      <c r="G847">
        <v>28.060586091504401</v>
      </c>
      <c r="H847">
        <v>0.77923623408304099</v>
      </c>
      <c r="I847">
        <v>33.233833407227003</v>
      </c>
      <c r="J847">
        <v>-3.03342465779988</v>
      </c>
      <c r="K847">
        <v>531.87087556095696</v>
      </c>
      <c r="L847">
        <v>454.00825107528198</v>
      </c>
      <c r="M847">
        <v>41.5124309743955</v>
      </c>
      <c r="N847">
        <v>0.61896141659273596</v>
      </c>
      <c r="O847">
        <v>10.3782120883098</v>
      </c>
      <c r="P847">
        <v>66.270497969008503</v>
      </c>
      <c r="Q847">
        <v>0.114676785620465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291</v>
      </c>
      <c r="E848">
        <v>3738.7776471500001</v>
      </c>
      <c r="F848">
        <v>435.5</v>
      </c>
      <c r="G848">
        <v>6.3189125101218302</v>
      </c>
      <c r="H848">
        <v>-1.53923846425762</v>
      </c>
      <c r="I848">
        <v>1.2299629990443399</v>
      </c>
      <c r="J848">
        <v>0.83469820285732699</v>
      </c>
      <c r="K848">
        <v>428.30360092376799</v>
      </c>
      <c r="L848">
        <v>407.69260256987002</v>
      </c>
      <c r="M848">
        <v>58.272469573622701</v>
      </c>
      <c r="N848">
        <v>1.3013569420080799</v>
      </c>
      <c r="O848">
        <v>15.935706084959801</v>
      </c>
      <c r="P848">
        <v>42.273766742894402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46</v>
      </c>
      <c r="E849">
        <v>3736.945657065</v>
      </c>
      <c r="F849">
        <v>672.95</v>
      </c>
      <c r="G849">
        <v>116.296258449211</v>
      </c>
      <c r="H849">
        <v>16.265406980047601</v>
      </c>
      <c r="I849">
        <v>35.844326913137998</v>
      </c>
      <c r="J849">
        <v>-2.4388150333592602</v>
      </c>
      <c r="K849">
        <v>578.73807412174801</v>
      </c>
      <c r="L849">
        <v>459.53693672714002</v>
      </c>
      <c r="M849">
        <v>58.457168624856301</v>
      </c>
      <c r="N849">
        <v>0.90223939838706102</v>
      </c>
      <c r="O849">
        <v>5.9514079797904502</v>
      </c>
      <c r="P849">
        <v>173.002028397565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1012</v>
      </c>
      <c r="E850">
        <v>3730.8735000000001</v>
      </c>
      <c r="F850">
        <v>66.59</v>
      </c>
      <c r="G850">
        <v>-30.511572991462799</v>
      </c>
      <c r="H850">
        <v>-2.3191300899810399</v>
      </c>
      <c r="I850">
        <v>-17.249500201722501</v>
      </c>
      <c r="J850">
        <v>-0.79610340369205601</v>
      </c>
      <c r="K850">
        <v>66.345838464110997</v>
      </c>
      <c r="L850">
        <v>67.518368846045206</v>
      </c>
      <c r="M850">
        <v>80.428401478298795</v>
      </c>
      <c r="N850">
        <v>1.49307718356904</v>
      </c>
      <c r="O850">
        <v>12.1639885868749</v>
      </c>
      <c r="P850">
        <v>4.8661417322834799</v>
      </c>
      <c r="Q850">
        <v>-6.679688381315E-3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705</v>
      </c>
      <c r="E851">
        <v>3724.7253936799998</v>
      </c>
      <c r="F851">
        <v>161.76</v>
      </c>
      <c r="G851">
        <v>7.6618838619975103</v>
      </c>
      <c r="H851">
        <v>-4.1290076115254397</v>
      </c>
      <c r="I851">
        <v>2.0083633332191302</v>
      </c>
      <c r="J851">
        <v>-2.8942195680246798</v>
      </c>
      <c r="K851">
        <v>159.05423771499801</v>
      </c>
      <c r="L851">
        <v>143.595956272915</v>
      </c>
      <c r="M851">
        <v>58.331342908403499</v>
      </c>
      <c r="N851">
        <v>1.7253083133060201</v>
      </c>
      <c r="O851">
        <v>8.1849653808110805</v>
      </c>
      <c r="P851">
        <v>43.340717766947201</v>
      </c>
      <c r="Q851">
        <v>8.2626113561340003E-3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405</v>
      </c>
      <c r="E852">
        <v>3717.4907437500001</v>
      </c>
      <c r="F852">
        <v>623.75</v>
      </c>
      <c r="G852">
        <v>62.126294880043602</v>
      </c>
      <c r="H852">
        <v>-12.1116312509712</v>
      </c>
      <c r="I852">
        <v>46.253226202109701</v>
      </c>
      <c r="J852">
        <v>-2.6395377471263899</v>
      </c>
      <c r="K852">
        <v>623.747478523881</v>
      </c>
      <c r="L852">
        <v>496.55278961584298</v>
      </c>
      <c r="M852">
        <v>33.195265697480899</v>
      </c>
      <c r="N852">
        <v>0.57467555323047503</v>
      </c>
      <c r="O852">
        <v>16.953907815631201</v>
      </c>
      <c r="P852">
        <v>106.847952246725</v>
      </c>
      <c r="Q852">
        <v>0.134553257825099</v>
      </c>
    </row>
    <row r="853" spans="1:17" hidden="1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286</v>
      </c>
      <c r="E853">
        <v>3705.7078257150001</v>
      </c>
      <c r="F853">
        <v>302.55</v>
      </c>
      <c r="G853">
        <v>66.935205125213798</v>
      </c>
      <c r="H853">
        <v>-1.27775100811739</v>
      </c>
      <c r="I853">
        <v>26.452361029986601</v>
      </c>
      <c r="J853">
        <v>-1.5863199437856601</v>
      </c>
      <c r="K853">
        <v>293.98227868297101</v>
      </c>
      <c r="L853">
        <v>262.530456467661</v>
      </c>
      <c r="M853">
        <v>50.844980513246597</v>
      </c>
      <c r="N853">
        <v>1.2477767090390699</v>
      </c>
      <c r="O853">
        <v>28.722525202445802</v>
      </c>
      <c r="P853">
        <v>94.816484224082402</v>
      </c>
    </row>
    <row r="854" spans="1:17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132</v>
      </c>
      <c r="E854">
        <v>3701.0698499999999</v>
      </c>
      <c r="F854">
        <v>642.5</v>
      </c>
      <c r="G854">
        <v>-31.188057284844302</v>
      </c>
      <c r="H854">
        <v>14.958502966755001</v>
      </c>
      <c r="I854">
        <v>1.6709122790645801</v>
      </c>
      <c r="J854">
        <v>-3.0766112253515199</v>
      </c>
      <c r="K854">
        <v>582.28534945350998</v>
      </c>
      <c r="L854">
        <v>554.76512540342196</v>
      </c>
      <c r="M854">
        <v>57.573814073065101</v>
      </c>
      <c r="N854">
        <v>2.22620838704785</v>
      </c>
      <c r="O854">
        <v>12.84046692607</v>
      </c>
      <c r="P854">
        <v>39.673913043478201</v>
      </c>
      <c r="Q854">
        <v>0.18468307770467501</v>
      </c>
    </row>
    <row r="855" spans="1:17" hidden="1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62</v>
      </c>
      <c r="E855">
        <v>3700.5262200000002</v>
      </c>
      <c r="F855">
        <v>525.6</v>
      </c>
      <c r="G855">
        <v>14.2779532188797</v>
      </c>
      <c r="H855">
        <v>-7.0558958273719696</v>
      </c>
      <c r="I855">
        <v>4.9883549247050496</v>
      </c>
      <c r="J855">
        <v>-2.3328216338983001</v>
      </c>
      <c r="K855">
        <v>536.24182200513997</v>
      </c>
      <c r="L855">
        <v>495.28362860385602</v>
      </c>
      <c r="M855">
        <v>43.194182891478199</v>
      </c>
      <c r="N855">
        <v>0.61683154834524101</v>
      </c>
      <c r="O855">
        <v>17.132800608827999</v>
      </c>
      <c r="P855">
        <v>39.694352159468401</v>
      </c>
      <c r="Q855">
        <v>2.7280726765507E-2</v>
      </c>
    </row>
    <row r="856" spans="1:17" hidden="1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628</v>
      </c>
      <c r="E856">
        <v>3693.0392557499999</v>
      </c>
      <c r="F856">
        <v>1459.25</v>
      </c>
      <c r="G856">
        <v>14.721670384899699</v>
      </c>
      <c r="H856">
        <v>4.4429353451149796</v>
      </c>
      <c r="I856">
        <v>35.194868451746501</v>
      </c>
      <c r="J856">
        <v>-7.6221088569981204</v>
      </c>
      <c r="K856">
        <v>1315.8846239161401</v>
      </c>
      <c r="L856">
        <v>1115.2361942073801</v>
      </c>
      <c r="M856">
        <v>49.4348586527611</v>
      </c>
      <c r="N856">
        <v>0.86224184056695596</v>
      </c>
      <c r="O856">
        <v>7.5792359088572701</v>
      </c>
      <c r="P856">
        <v>79.898908956419902</v>
      </c>
      <c r="Q856">
        <v>0.10370939149913699</v>
      </c>
    </row>
    <row r="857" spans="1:17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268</v>
      </c>
      <c r="E857">
        <v>3691.3426225080002</v>
      </c>
      <c r="F857">
        <v>158.78</v>
      </c>
      <c r="G857">
        <v>-7.5075199056051396</v>
      </c>
      <c r="H857">
        <v>9.5352563958498493</v>
      </c>
      <c r="I857">
        <v>-17.386780384154701</v>
      </c>
      <c r="J857">
        <v>-7.9585884694029199</v>
      </c>
      <c r="K857">
        <v>145.06689046601701</v>
      </c>
      <c r="L857">
        <v>141.39989474567801</v>
      </c>
      <c r="M857">
        <v>51.632312553685402</v>
      </c>
      <c r="N857">
        <v>2.1307679841057299</v>
      </c>
      <c r="O857">
        <v>11.474996850988701</v>
      </c>
      <c r="P857">
        <v>41.704596162427499</v>
      </c>
      <c r="Q857">
        <v>-2.5356263657912999E-2</v>
      </c>
    </row>
    <row r="858" spans="1:17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D858" t="s">
        <v>204</v>
      </c>
      <c r="E858">
        <v>3682.8173990999999</v>
      </c>
      <c r="F858">
        <v>234.68</v>
      </c>
      <c r="G858">
        <v>-21.849529694937502</v>
      </c>
      <c r="H858">
        <v>2.5445041821598999</v>
      </c>
      <c r="I858">
        <v>-30.749851776039598</v>
      </c>
      <c r="J858">
        <v>4.7418711235708697</v>
      </c>
      <c r="K858">
        <v>225.35405270738801</v>
      </c>
      <c r="L858">
        <v>232.92550835273499</v>
      </c>
      <c r="M858">
        <v>58.9581139019989</v>
      </c>
      <c r="N858">
        <v>1.1934898562643601</v>
      </c>
      <c r="O858">
        <v>27.407533662860001</v>
      </c>
      <c r="P858">
        <v>23.1592757806349</v>
      </c>
      <c r="Q858">
        <v>4.1353467110998E-2</v>
      </c>
    </row>
    <row r="859" spans="1:17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286</v>
      </c>
      <c r="E859">
        <v>3668.1757866599901</v>
      </c>
      <c r="F859">
        <v>1343.65</v>
      </c>
      <c r="G859">
        <v>44.427839971872402</v>
      </c>
      <c r="H859">
        <v>-4.5239912383591898</v>
      </c>
      <c r="I859">
        <v>27.042429801977701</v>
      </c>
      <c r="J859">
        <v>-1.0158746455221099</v>
      </c>
      <c r="K859">
        <v>1332.8172214098099</v>
      </c>
      <c r="L859">
        <v>1167.51275372946</v>
      </c>
      <c r="M859">
        <v>36.148221393935501</v>
      </c>
      <c r="N859">
        <v>0.58585258893141101</v>
      </c>
      <c r="O859">
        <v>5.3101626167528702</v>
      </c>
      <c r="P859">
        <v>77.250840973550496</v>
      </c>
      <c r="Q859">
        <v>7.9773704970468998E-2</v>
      </c>
    </row>
    <row r="860" spans="1:17" hidden="1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238</v>
      </c>
      <c r="E860">
        <v>3662.8771849899999</v>
      </c>
      <c r="F860">
        <v>569.65</v>
      </c>
      <c r="G860">
        <v>147.521082765682</v>
      </c>
      <c r="H860">
        <v>21.8474405832287</v>
      </c>
      <c r="I860">
        <v>94.284376439556794</v>
      </c>
      <c r="J860">
        <v>-4.6555341563266799</v>
      </c>
      <c r="K860">
        <v>463.82255793986701</v>
      </c>
      <c r="L860">
        <v>342.967587823798</v>
      </c>
      <c r="M860">
        <v>62.260338786292898</v>
      </c>
      <c r="N860">
        <v>2.3673617360880299</v>
      </c>
      <c r="O860">
        <v>17.2298779952602</v>
      </c>
      <c r="P860">
        <v>218.24022346368699</v>
      </c>
      <c r="Q860">
        <v>0.16244269004042799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62</v>
      </c>
      <c r="E861">
        <v>3635.260338996</v>
      </c>
      <c r="F861">
        <v>141.57</v>
      </c>
      <c r="G861">
        <v>62.0249527631143</v>
      </c>
      <c r="H861">
        <v>21.163115597317798</v>
      </c>
      <c r="I861">
        <v>42.986898886427099</v>
      </c>
      <c r="J861">
        <v>-4.5026297449489396</v>
      </c>
      <c r="K861">
        <v>116.19536313901899</v>
      </c>
      <c r="L861">
        <v>97.613103354281506</v>
      </c>
      <c r="M861">
        <v>61.227836180694602</v>
      </c>
      <c r="N861">
        <v>1.9540839205371201</v>
      </c>
      <c r="O861">
        <v>10.0515645970191</v>
      </c>
      <c r="P861">
        <v>90.923803101820596</v>
      </c>
      <c r="Q861">
        <v>-1.6244731560780001E-2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E862">
        <v>3630.2675522959998</v>
      </c>
      <c r="F862">
        <v>67.760000000000005</v>
      </c>
      <c r="G862">
        <v>10208.1310946832</v>
      </c>
      <c r="H862">
        <v>41.124952385892001</v>
      </c>
      <c r="I862">
        <v>535.26880955636898</v>
      </c>
      <c r="J862">
        <v>6.4152951555186997</v>
      </c>
      <c r="K862">
        <v>46.980390190911002</v>
      </c>
      <c r="L862">
        <v>26.0908498157827</v>
      </c>
      <c r="M862">
        <v>99.679991927982996</v>
      </c>
      <c r="N862">
        <v>1.8219154723604101</v>
      </c>
      <c r="O862">
        <v>0</v>
      </c>
      <c r="P862">
        <v>10748.8729874776</v>
      </c>
      <c r="Q862">
        <v>0.33481874950655099</v>
      </c>
    </row>
    <row r="863" spans="1:17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1464</v>
      </c>
      <c r="E863">
        <v>3622.6751713129902</v>
      </c>
      <c r="F863">
        <v>135.29</v>
      </c>
      <c r="G863">
        <v>-52.414077594283299</v>
      </c>
      <c r="H863">
        <v>-1.36550922155754</v>
      </c>
      <c r="I863">
        <v>-17.050345370203601</v>
      </c>
      <c r="J863">
        <v>-3.92288403047269</v>
      </c>
      <c r="K863">
        <v>131.942081948962</v>
      </c>
      <c r="L863">
        <v>140.751805706819</v>
      </c>
      <c r="M863">
        <v>42.124899152966599</v>
      </c>
      <c r="N863">
        <v>1.6839371666554701</v>
      </c>
      <c r="O863">
        <v>51.119816690073101</v>
      </c>
      <c r="P863">
        <v>29.526089037817101</v>
      </c>
      <c r="Q863">
        <v>-5.2198011128426001E-2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67</v>
      </c>
      <c r="E864">
        <v>3622.314701412</v>
      </c>
      <c r="F864">
        <v>239.49</v>
      </c>
      <c r="G864">
        <v>86.968506344834495</v>
      </c>
      <c r="H864">
        <v>-11.928878132824799</v>
      </c>
      <c r="I864">
        <v>14.3497880789966</v>
      </c>
      <c r="J864">
        <v>-4.2535817254456996</v>
      </c>
      <c r="K864">
        <v>226.53532477291699</v>
      </c>
      <c r="L864">
        <v>187.01175859300201</v>
      </c>
      <c r="M864">
        <v>43.151908228242597</v>
      </c>
      <c r="N864">
        <v>0.86496120191769699</v>
      </c>
      <c r="O864">
        <v>12.6978161927429</v>
      </c>
      <c r="P864">
        <v>117.61926397092201</v>
      </c>
      <c r="Q864">
        <v>8.6833097358406997E-2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62</v>
      </c>
      <c r="E865">
        <v>3608.2589088149998</v>
      </c>
      <c r="F865">
        <v>144.87</v>
      </c>
      <c r="G865">
        <v>41.342265946789503</v>
      </c>
      <c r="H865">
        <v>11.218397520422901</v>
      </c>
      <c r="I865">
        <v>-7.0558476660208296</v>
      </c>
      <c r="J865">
        <v>2.8619441067786799</v>
      </c>
      <c r="K865">
        <v>126.04042633430301</v>
      </c>
      <c r="L865">
        <v>118.298114090247</v>
      </c>
      <c r="M865">
        <v>69.553903440185096</v>
      </c>
      <c r="N865">
        <v>2.3183519556876702</v>
      </c>
      <c r="O865">
        <v>7.3376130323738504</v>
      </c>
      <c r="P865">
        <v>67.6736111111111</v>
      </c>
      <c r="Q865">
        <v>-8.3556367254099997E-2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484</v>
      </c>
      <c r="E866">
        <v>3606.3981730400001</v>
      </c>
      <c r="F866">
        <v>4174.3</v>
      </c>
      <c r="G866">
        <v>13.0595052618028</v>
      </c>
      <c r="H866">
        <v>-6.4594961705854397</v>
      </c>
      <c r="I866">
        <v>13.537675407906899</v>
      </c>
      <c r="J866">
        <v>-1.67292142175384</v>
      </c>
      <c r="K866">
        <v>3861.3252250642599</v>
      </c>
      <c r="L866">
        <v>3503.6408065764199</v>
      </c>
      <c r="M866">
        <v>64.370647738347401</v>
      </c>
      <c r="N866">
        <v>0.58673500709836601</v>
      </c>
      <c r="O866">
        <v>5.2152456699326697</v>
      </c>
      <c r="P866">
        <v>40.312605042016799</v>
      </c>
      <c r="Q866">
        <v>5.2371091069134998E-2</v>
      </c>
    </row>
    <row r="867" spans="1:17" hidden="1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1880</v>
      </c>
      <c r="E867">
        <v>3604.16</v>
      </c>
      <c r="F867">
        <v>1287.2</v>
      </c>
      <c r="G867">
        <v>233.27774273310499</v>
      </c>
      <c r="H867">
        <v>11.5175156965245</v>
      </c>
      <c r="I867">
        <v>46.861659884382703</v>
      </c>
      <c r="J867">
        <v>-2.5833804147994202</v>
      </c>
      <c r="K867">
        <v>1122.12677688806</v>
      </c>
      <c r="L867">
        <v>810.79979373745005</v>
      </c>
      <c r="M867">
        <v>46.642130727419101</v>
      </c>
      <c r="N867">
        <v>0.83209084192316796</v>
      </c>
      <c r="O867">
        <v>13.2652268489745</v>
      </c>
      <c r="P867">
        <v>260.964666292765</v>
      </c>
      <c r="Q867">
        <v>0.105583485045543</v>
      </c>
    </row>
    <row r="868" spans="1:17" hidden="1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-</v>
      </c>
      <c r="D868" t="s">
        <v>472</v>
      </c>
      <c r="E868">
        <v>3572.1385484399998</v>
      </c>
      <c r="F868">
        <v>819.35</v>
      </c>
      <c r="G868">
        <v>144.114681662468</v>
      </c>
      <c r="H868">
        <v>21.802854772749001</v>
      </c>
      <c r="I868">
        <v>28.0899383773097</v>
      </c>
      <c r="J868">
        <v>11.5939192720449</v>
      </c>
      <c r="K868">
        <v>698.84011294149605</v>
      </c>
      <c r="L868">
        <v>599.51296024118403</v>
      </c>
      <c r="M868">
        <v>71.267009294932706</v>
      </c>
      <c r="N868">
        <v>1.94325593457086</v>
      </c>
      <c r="O868">
        <v>4.6927442484896398</v>
      </c>
      <c r="P868">
        <v>170.367926084804</v>
      </c>
      <c r="Q868">
        <v>0.12877080496594501</v>
      </c>
    </row>
    <row r="869" spans="1:17" hidden="1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204</v>
      </c>
      <c r="E869">
        <v>3555.2864754000002</v>
      </c>
      <c r="F869">
        <v>1757.25</v>
      </c>
      <c r="G869">
        <v>-7.8894358084596297</v>
      </c>
      <c r="H869">
        <v>2.4603836231870702</v>
      </c>
      <c r="I869">
        <v>-2.2507103870162299</v>
      </c>
      <c r="J869">
        <v>-2.4479672694113401</v>
      </c>
      <c r="K869">
        <v>1624.2767218899301</v>
      </c>
      <c r="M869">
        <v>63.967208214156699</v>
      </c>
      <c r="N869">
        <v>1.6599351382834899</v>
      </c>
      <c r="O869">
        <v>4.99644330630246</v>
      </c>
      <c r="P869">
        <v>45.963119860453503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E870">
        <v>3553.424561025</v>
      </c>
      <c r="F870">
        <v>938.25</v>
      </c>
      <c r="G870">
        <v>79.006819090774997</v>
      </c>
      <c r="H870">
        <v>-17.4674125218875</v>
      </c>
      <c r="I870">
        <v>-8.3554016957165302</v>
      </c>
      <c r="J870">
        <v>-4.3765383702656404</v>
      </c>
      <c r="K870">
        <v>981.34899185581799</v>
      </c>
      <c r="L870">
        <v>881.61683484957496</v>
      </c>
      <c r="M870">
        <v>21.724032830235501</v>
      </c>
      <c r="N870">
        <v>0.52456841864727999</v>
      </c>
      <c r="O870">
        <v>46.656008526512103</v>
      </c>
      <c r="P870">
        <v>103.88613233856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484</v>
      </c>
      <c r="E871">
        <v>3550.2174825749998</v>
      </c>
      <c r="F871">
        <v>2922.65</v>
      </c>
      <c r="G871">
        <v>18.5786261405181</v>
      </c>
      <c r="H871">
        <v>-8.5566802298273696</v>
      </c>
      <c r="I871">
        <v>9.1988177495545091</v>
      </c>
      <c r="J871">
        <v>2.6277224840513602</v>
      </c>
      <c r="K871">
        <v>2758.00439876369</v>
      </c>
      <c r="L871">
        <v>2425.8085841971401</v>
      </c>
      <c r="M871">
        <v>50.874554604233801</v>
      </c>
      <c r="N871">
        <v>1.3228966766989601</v>
      </c>
      <c r="O871">
        <v>9.4896754657588005</v>
      </c>
      <c r="P871">
        <v>52.356252932283802</v>
      </c>
      <c r="Q871">
        <v>2.7694861708624001E-2</v>
      </c>
    </row>
    <row r="872" spans="1:17" hidden="1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-</v>
      </c>
      <c r="D872" t="s">
        <v>628</v>
      </c>
      <c r="E872">
        <v>3513.9188705299998</v>
      </c>
      <c r="F872">
        <v>1764.55</v>
      </c>
      <c r="G872">
        <v>62.270515049557602</v>
      </c>
      <c r="H872">
        <v>-10.339743648272201</v>
      </c>
      <c r="I872">
        <v>4.6701631080828703</v>
      </c>
      <c r="J872">
        <v>-0.54200753461097695</v>
      </c>
      <c r="K872">
        <v>1786.4704632431301</v>
      </c>
      <c r="L872">
        <v>1518.7832841111699</v>
      </c>
      <c r="M872">
        <v>37.727309594552501</v>
      </c>
      <c r="N872">
        <v>0.795006516631513</v>
      </c>
      <c r="O872">
        <v>23.8276047717548</v>
      </c>
      <c r="P872">
        <v>89.136609678975205</v>
      </c>
      <c r="Q872">
        <v>0.133903759496523</v>
      </c>
    </row>
    <row r="873" spans="1:17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-</v>
      </c>
      <c r="D873" t="s">
        <v>77</v>
      </c>
      <c r="E873">
        <v>3503.355251</v>
      </c>
      <c r="F873">
        <v>815</v>
      </c>
      <c r="G873">
        <v>-54.781945932744101</v>
      </c>
      <c r="H873">
        <v>-2.99361038293529</v>
      </c>
      <c r="I873">
        <v>-6.0689176715176698</v>
      </c>
      <c r="J873">
        <v>-5.4953898460977699</v>
      </c>
      <c r="K873">
        <v>766.41903560989601</v>
      </c>
      <c r="L873">
        <v>805.58570246904003</v>
      </c>
      <c r="M873">
        <v>52.350753484929399</v>
      </c>
      <c r="N873">
        <v>0.87941986972816899</v>
      </c>
      <c r="O873">
        <v>48.822085889570502</v>
      </c>
      <c r="P873">
        <v>31.706528765352299</v>
      </c>
    </row>
    <row r="874" spans="1:17" hidden="1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-</v>
      </c>
      <c r="D874" t="s">
        <v>1527</v>
      </c>
      <c r="E874">
        <v>3501.5383730499998</v>
      </c>
      <c r="F874">
        <v>2064.5</v>
      </c>
      <c r="G874">
        <v>54.144928983086203</v>
      </c>
      <c r="H874">
        <v>-2.5077381227785001</v>
      </c>
      <c r="I874">
        <v>24.749593305491299</v>
      </c>
      <c r="J874">
        <v>0.64056650236559598</v>
      </c>
      <c r="K874">
        <v>1935.1124031459501</v>
      </c>
      <c r="L874">
        <v>1675.5559405045001</v>
      </c>
      <c r="M874">
        <v>50.605397974101798</v>
      </c>
      <c r="N874">
        <v>0.86563704205271597</v>
      </c>
      <c r="O874">
        <v>4.7226931460402097</v>
      </c>
      <c r="P874">
        <v>91.370040786058595</v>
      </c>
      <c r="Q874">
        <v>8.9976056065980997E-2</v>
      </c>
    </row>
    <row r="875" spans="1:17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127</v>
      </c>
      <c r="E875">
        <v>3499.4977960800002</v>
      </c>
      <c r="F875">
        <v>114.18</v>
      </c>
      <c r="G875">
        <v>80.311572141944893</v>
      </c>
      <c r="H875">
        <v>0.248331841001972</v>
      </c>
      <c r="I875">
        <v>-17.0997545894366</v>
      </c>
      <c r="J875">
        <v>6.7198910893432497</v>
      </c>
      <c r="K875">
        <v>108.627746581691</v>
      </c>
      <c r="L875">
        <v>101.212903614385</v>
      </c>
      <c r="M875">
        <v>58.941326807846401</v>
      </c>
      <c r="N875">
        <v>2.11815364354021</v>
      </c>
      <c r="O875">
        <v>41.6184971098265</v>
      </c>
      <c r="P875">
        <v>117.072243346007</v>
      </c>
      <c r="Q875">
        <v>0.189662847898666</v>
      </c>
    </row>
    <row r="876" spans="1:17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-</v>
      </c>
      <c r="D876" t="s">
        <v>1524</v>
      </c>
      <c r="E876">
        <v>3493.7249999999999</v>
      </c>
      <c r="F876">
        <v>314.75</v>
      </c>
      <c r="G876">
        <v>-56.520688042219298</v>
      </c>
      <c r="H876">
        <v>-9.0027901374443697</v>
      </c>
      <c r="I876">
        <v>-26.765538160594598</v>
      </c>
      <c r="J876">
        <v>-5.0555293462863196</v>
      </c>
      <c r="K876">
        <v>327.33044421863002</v>
      </c>
      <c r="L876">
        <v>348.582880867406</v>
      </c>
      <c r="M876">
        <v>26.547223020150501</v>
      </c>
      <c r="N876">
        <v>1.0139384161849301</v>
      </c>
      <c r="O876">
        <v>52.422557585385199</v>
      </c>
      <c r="P876">
        <v>8.3849862258953092</v>
      </c>
      <c r="Q876">
        <v>-2.3114423575622E-2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-</v>
      </c>
      <c r="D877" t="s">
        <v>271</v>
      </c>
      <c r="E877">
        <v>3489.2444676599998</v>
      </c>
      <c r="F877">
        <v>140.21</v>
      </c>
      <c r="G877">
        <v>35.019801274421397</v>
      </c>
      <c r="H877">
        <v>-1.34051790201309</v>
      </c>
      <c r="I877">
        <v>16.689608035356301</v>
      </c>
      <c r="J877">
        <v>-5.9252419025653502</v>
      </c>
      <c r="K877">
        <v>123.225426425123</v>
      </c>
      <c r="L877">
        <v>104.612775307877</v>
      </c>
      <c r="M877">
        <v>48.573607031194598</v>
      </c>
      <c r="N877">
        <v>1.27467914564667</v>
      </c>
      <c r="O877">
        <v>17.324013979031399</v>
      </c>
      <c r="P877">
        <v>71.825980392156794</v>
      </c>
      <c r="Q877">
        <v>1.74417067677E-4</v>
      </c>
    </row>
    <row r="878" spans="1:17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225</v>
      </c>
      <c r="E878">
        <v>3470.702676637</v>
      </c>
      <c r="F878">
        <v>2.71</v>
      </c>
      <c r="G878">
        <v>237.204439942601</v>
      </c>
      <c r="H878">
        <v>-6.9213781482568999</v>
      </c>
      <c r="I878">
        <v>45.794681291424503</v>
      </c>
      <c r="J878">
        <v>-13.9234028886074</v>
      </c>
      <c r="K878">
        <v>2.5972315875702199</v>
      </c>
      <c r="L878">
        <v>1.87451119593038</v>
      </c>
      <c r="M878">
        <v>33.163381150964803</v>
      </c>
      <c r="N878">
        <v>2.6084748625967502</v>
      </c>
      <c r="O878">
        <v>59.778597785977801</v>
      </c>
      <c r="P878">
        <v>287.142857142857</v>
      </c>
      <c r="Q878">
        <v>4.2720112923819997E-3</v>
      </c>
    </row>
    <row r="879" spans="1:17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472</v>
      </c>
      <c r="E879">
        <v>3456.6509796</v>
      </c>
      <c r="F879">
        <v>546</v>
      </c>
      <c r="G879">
        <v>7.5325486155377597</v>
      </c>
      <c r="H879">
        <v>1.4505854144961401</v>
      </c>
      <c r="I879">
        <v>32.999457938925701</v>
      </c>
      <c r="J879">
        <v>3.81618417800729</v>
      </c>
      <c r="K879">
        <v>514.65383724079697</v>
      </c>
      <c r="L879">
        <v>450.54215320217099</v>
      </c>
      <c r="M879">
        <v>55.355071344765598</v>
      </c>
      <c r="N879">
        <v>0.532930987023434</v>
      </c>
      <c r="O879">
        <v>4.6978021978021998</v>
      </c>
      <c r="P879">
        <v>65.957446808510596</v>
      </c>
      <c r="Q879">
        <v>-3.3001034245715002E-2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352</v>
      </c>
      <c r="E880">
        <v>3455.6838295799998</v>
      </c>
      <c r="F880">
        <v>277.70999999999998</v>
      </c>
      <c r="G880">
        <v>80.017098449603296</v>
      </c>
      <c r="H880">
        <v>2.5846947262370299</v>
      </c>
      <c r="I880">
        <v>82.582005214600002</v>
      </c>
      <c r="J880">
        <v>3.4321952074190598</v>
      </c>
      <c r="K880">
        <v>237.17272741583099</v>
      </c>
      <c r="L880">
        <v>187.86618683305801</v>
      </c>
      <c r="M880">
        <v>72.154413068109605</v>
      </c>
      <c r="N880">
        <v>1.16446012296226</v>
      </c>
      <c r="O880">
        <v>2.6250405098844101</v>
      </c>
      <c r="P880">
        <v>146.86430508022499</v>
      </c>
      <c r="Q880">
        <v>0.16110003907583001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204</v>
      </c>
      <c r="E881">
        <v>3426.8197319999999</v>
      </c>
      <c r="F881">
        <v>1302</v>
      </c>
      <c r="G881">
        <v>12.056452563977601</v>
      </c>
      <c r="H881">
        <v>-3.7465931293085402</v>
      </c>
      <c r="I881">
        <v>-1.8286400384811199</v>
      </c>
      <c r="J881">
        <v>-3.3824092667506802</v>
      </c>
      <c r="K881">
        <v>1277.4570798694201</v>
      </c>
      <c r="L881">
        <v>1140.4436125419099</v>
      </c>
      <c r="M881">
        <v>40.399180278703099</v>
      </c>
      <c r="N881">
        <v>0.75560404991144503</v>
      </c>
      <c r="O881">
        <v>8.0491551459293404</v>
      </c>
      <c r="P881">
        <v>58.394160583941598</v>
      </c>
      <c r="Q881">
        <v>0.115740123047233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62</v>
      </c>
      <c r="E882">
        <v>3425.9809924900001</v>
      </c>
      <c r="F882">
        <v>341.65</v>
      </c>
      <c r="G882">
        <v>16.496749745715899</v>
      </c>
      <c r="H882">
        <v>-9.3598272120929593</v>
      </c>
      <c r="I882">
        <v>-12.6865073435567</v>
      </c>
      <c r="J882">
        <v>-4.4883630790978</v>
      </c>
      <c r="K882">
        <v>344.55102998194701</v>
      </c>
      <c r="L882">
        <v>315.38503668059002</v>
      </c>
      <c r="M882">
        <v>31.9060707346367</v>
      </c>
      <c r="N882">
        <v>0.56351844365488801</v>
      </c>
      <c r="O882">
        <v>13.259183374798701</v>
      </c>
      <c r="P882">
        <v>45.197620059498497</v>
      </c>
      <c r="Q882">
        <v>4.7846165778471998E-2</v>
      </c>
    </row>
    <row r="883" spans="1:17" hidden="1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204</v>
      </c>
      <c r="E883">
        <v>3424.5503316599902</v>
      </c>
      <c r="F883">
        <v>568.95000000000005</v>
      </c>
      <c r="G883">
        <v>37.275361928417098</v>
      </c>
      <c r="H883">
        <v>-3.0649137585197601</v>
      </c>
      <c r="I883">
        <v>9.2264877827785607</v>
      </c>
      <c r="J883">
        <v>-3.80018427922534</v>
      </c>
      <c r="K883">
        <v>556.59010740391398</v>
      </c>
      <c r="L883">
        <v>490.596190316628</v>
      </c>
      <c r="M883">
        <v>42.380433372163303</v>
      </c>
      <c r="N883">
        <v>1.70628844615123</v>
      </c>
      <c r="O883">
        <v>10.536954038140401</v>
      </c>
      <c r="P883">
        <v>65.296339337594404</v>
      </c>
      <c r="Q883">
        <v>5.4865885717647001E-2</v>
      </c>
    </row>
    <row r="884" spans="1:17" hidden="1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E884">
        <v>3424</v>
      </c>
      <c r="F884">
        <v>640</v>
      </c>
      <c r="G884">
        <v>426.645633287409</v>
      </c>
      <c r="H884">
        <v>-6.9869600841692296</v>
      </c>
      <c r="I884">
        <v>115.60927761706</v>
      </c>
      <c r="J884">
        <v>1.7955143696990301</v>
      </c>
      <c r="K884">
        <v>604.83310096004095</v>
      </c>
      <c r="L884">
        <v>434.39577503222699</v>
      </c>
      <c r="M884">
        <v>57.2063225462745</v>
      </c>
      <c r="N884">
        <v>2.4253446979192699</v>
      </c>
      <c r="O884">
        <v>23.8515625</v>
      </c>
      <c r="P884">
        <v>858.08383233532902</v>
      </c>
      <c r="Q884">
        <v>0.21266390651973299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291</v>
      </c>
      <c r="E885">
        <v>3407.4812772</v>
      </c>
      <c r="F885">
        <v>643.5</v>
      </c>
      <c r="G885">
        <v>-13.8839045265893</v>
      </c>
      <c r="H885">
        <v>-4.7745908186850201</v>
      </c>
      <c r="I885">
        <v>-10.6076388810817</v>
      </c>
      <c r="J885">
        <v>-0.33292359624994999</v>
      </c>
      <c r="K885">
        <v>635.86016565893203</v>
      </c>
      <c r="L885">
        <v>616.05288888763198</v>
      </c>
      <c r="M885">
        <v>54.202576757132299</v>
      </c>
      <c r="N885">
        <v>1.1741596535396901</v>
      </c>
      <c r="O885">
        <v>12.2999222999222</v>
      </c>
      <c r="P885">
        <v>26.973164956590299</v>
      </c>
      <c r="Q885">
        <v>-0.158148355250708</v>
      </c>
    </row>
    <row r="886" spans="1:17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1527</v>
      </c>
      <c r="E886">
        <v>3405.8656531360002</v>
      </c>
      <c r="F886">
        <v>150.56</v>
      </c>
      <c r="G886">
        <v>-22.433520205996899</v>
      </c>
      <c r="H886">
        <v>-5.6196557849823403</v>
      </c>
      <c r="I886">
        <v>-10.529099847186201</v>
      </c>
      <c r="J886">
        <v>-1.8756223410462001</v>
      </c>
      <c r="K886">
        <v>152.578839307979</v>
      </c>
      <c r="L886">
        <v>147.816403693529</v>
      </c>
      <c r="M886">
        <v>36.359412174522703</v>
      </c>
      <c r="N886">
        <v>0.64540051162650902</v>
      </c>
      <c r="O886">
        <v>16.830499468650299</v>
      </c>
      <c r="P886">
        <v>16.713178294573598</v>
      </c>
      <c r="Q886">
        <v>1.9616210000567E-2</v>
      </c>
    </row>
    <row r="887" spans="1:17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127</v>
      </c>
      <c r="E887">
        <v>3403.100778555</v>
      </c>
      <c r="F887">
        <v>516.85</v>
      </c>
      <c r="G887">
        <v>-39.731440745401898</v>
      </c>
      <c r="H887">
        <v>-6.8393205732702196</v>
      </c>
      <c r="I887">
        <v>-14.2992509778705</v>
      </c>
      <c r="J887">
        <v>-3.77081318810332</v>
      </c>
      <c r="K887">
        <v>521.14354035624001</v>
      </c>
      <c r="L887">
        <v>513.457291066729</v>
      </c>
      <c r="M887">
        <v>34.192195340409</v>
      </c>
      <c r="N887">
        <v>0.74499403072805104</v>
      </c>
      <c r="O887">
        <v>24.213988584695699</v>
      </c>
      <c r="P887">
        <v>15.0473010573177</v>
      </c>
    </row>
    <row r="888" spans="1:17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132</v>
      </c>
      <c r="E888">
        <v>3393.8244989999998</v>
      </c>
      <c r="F888">
        <v>1165.8</v>
      </c>
      <c r="G888">
        <v>-17.135501320247201</v>
      </c>
      <c r="H888">
        <v>-9.8323566837444591</v>
      </c>
      <c r="I888">
        <v>-4.5465870866287803</v>
      </c>
      <c r="J888">
        <v>-4.6139407294465604</v>
      </c>
      <c r="K888">
        <v>1205.3997758252599</v>
      </c>
      <c r="L888">
        <v>1138.8742995468001</v>
      </c>
      <c r="M888">
        <v>29.8350858406728</v>
      </c>
      <c r="N888">
        <v>0.48912574897168398</v>
      </c>
      <c r="O888">
        <v>16.572310859495602</v>
      </c>
      <c r="P888">
        <v>22.073298429319301</v>
      </c>
      <c r="Q888">
        <v>-2.6888570838827001E-2</v>
      </c>
    </row>
    <row r="889" spans="1:17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62</v>
      </c>
      <c r="E889">
        <v>3389.5461765999999</v>
      </c>
      <c r="F889">
        <v>466.6</v>
      </c>
      <c r="G889">
        <v>175.29997139781901</v>
      </c>
      <c r="H889">
        <v>-11.1746525235785</v>
      </c>
      <c r="I889">
        <v>42.462528560788897</v>
      </c>
      <c r="J889">
        <v>-5.9902131761150699</v>
      </c>
      <c r="K889">
        <v>452.96441609056598</v>
      </c>
      <c r="L889">
        <v>350.54860992295102</v>
      </c>
      <c r="M889">
        <v>32.9025921034346</v>
      </c>
      <c r="N889">
        <v>0.34084639287669899</v>
      </c>
      <c r="O889">
        <v>13.5876553793399</v>
      </c>
      <c r="P889">
        <v>206.530022336092</v>
      </c>
      <c r="Q889">
        <v>0.15393250556785901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51</v>
      </c>
      <c r="E890">
        <v>3365.4884687899998</v>
      </c>
      <c r="F890">
        <v>537.95000000000005</v>
      </c>
      <c r="G890">
        <v>55.517124308383202</v>
      </c>
      <c r="H890">
        <v>-4.5525126555703999</v>
      </c>
      <c r="I890">
        <v>20.6689874792017</v>
      </c>
      <c r="J890">
        <v>-5.9955863345340497</v>
      </c>
      <c r="K890">
        <v>524.32972614288201</v>
      </c>
      <c r="L890">
        <v>451.38048321135699</v>
      </c>
      <c r="M890">
        <v>42.4536716093696</v>
      </c>
      <c r="N890">
        <v>0.95971530190376297</v>
      </c>
      <c r="O890">
        <v>7.9282461195278202</v>
      </c>
      <c r="P890">
        <v>81.525223553230902</v>
      </c>
      <c r="Q890">
        <v>3.4418625567325001E-2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1429</v>
      </c>
      <c r="E891">
        <v>3363.4533145949999</v>
      </c>
      <c r="F891">
        <v>768.15</v>
      </c>
      <c r="G891">
        <v>-2.1228578125869801</v>
      </c>
      <c r="H891">
        <v>13.8127846787875</v>
      </c>
      <c r="I891">
        <v>9.4247234091847094</v>
      </c>
      <c r="J891">
        <v>-2.1625414932687899</v>
      </c>
      <c r="K891">
        <v>665.65262719609404</v>
      </c>
      <c r="L891">
        <v>622.19871969437804</v>
      </c>
      <c r="M891">
        <v>55.0419863554282</v>
      </c>
      <c r="N891">
        <v>0.50869732264192502</v>
      </c>
      <c r="O891">
        <v>10.2714313610623</v>
      </c>
      <c r="P891">
        <v>71.004007123775594</v>
      </c>
      <c r="Q891">
        <v>-5.4563455063710999E-2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83</v>
      </c>
      <c r="E892">
        <v>3347.4811036199999</v>
      </c>
      <c r="F892">
        <v>587.1</v>
      </c>
      <c r="G892">
        <v>-0.46380650289612602</v>
      </c>
      <c r="H892">
        <v>8.4387592393580206</v>
      </c>
      <c r="I892">
        <v>10.0480034733779</v>
      </c>
      <c r="J892">
        <v>-6.2964242115699802</v>
      </c>
      <c r="M892">
        <v>66.308188530875299</v>
      </c>
      <c r="O892">
        <v>6.8812808720831002</v>
      </c>
      <c r="P892">
        <v>24.861760952786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46</v>
      </c>
      <c r="E893">
        <v>3345.15353043</v>
      </c>
      <c r="F893">
        <v>3085.3</v>
      </c>
      <c r="G893">
        <v>72.186963061291607</v>
      </c>
      <c r="H893">
        <v>-3.86212910852475</v>
      </c>
      <c r="I893">
        <v>56.784993245213002</v>
      </c>
      <c r="J893">
        <v>-7.0719608762204498</v>
      </c>
      <c r="K893">
        <v>3028.0409387383102</v>
      </c>
      <c r="L893">
        <v>2460.3560009600601</v>
      </c>
      <c r="M893">
        <v>38.943210388849401</v>
      </c>
      <c r="N893">
        <v>1.15182698325619</v>
      </c>
      <c r="O893">
        <v>20.1795611447833</v>
      </c>
      <c r="P893">
        <v>112.757300968865</v>
      </c>
      <c r="Q893">
        <v>0.11832412971226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922</v>
      </c>
      <c r="E894">
        <v>3339.4154439449999</v>
      </c>
      <c r="F894">
        <v>388.95</v>
      </c>
      <c r="G894">
        <v>57.199777937939501</v>
      </c>
      <c r="H894">
        <v>15.653756772770899</v>
      </c>
      <c r="I894">
        <v>15.2596561481664</v>
      </c>
      <c r="J894">
        <v>-4.5594016434886804</v>
      </c>
      <c r="K894">
        <v>326.91620981660299</v>
      </c>
      <c r="L894">
        <v>296.41851224619899</v>
      </c>
      <c r="M894">
        <v>60.077528550874803</v>
      </c>
      <c r="N894">
        <v>2.2913977644684098</v>
      </c>
      <c r="O894">
        <v>10.939709474225401</v>
      </c>
      <c r="P894">
        <v>92.597177519187895</v>
      </c>
      <c r="Q894">
        <v>7.9627724437805997E-2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238</v>
      </c>
      <c r="E895">
        <v>3322.0705252500002</v>
      </c>
      <c r="F895">
        <v>250.41</v>
      </c>
      <c r="G895">
        <v>267.44264687510002</v>
      </c>
      <c r="H895">
        <v>72.6518669063814</v>
      </c>
      <c r="I895">
        <v>153.91496786759299</v>
      </c>
      <c r="J895">
        <v>5.0472073259822903</v>
      </c>
      <c r="K895">
        <v>167.76523723367001</v>
      </c>
      <c r="L895">
        <v>113.94995588603599</v>
      </c>
      <c r="M895">
        <v>66.440141911712701</v>
      </c>
      <c r="N895">
        <v>1.0794298183934601</v>
      </c>
      <c r="O895">
        <v>10.806277704564501</v>
      </c>
      <c r="P895">
        <v>354.46460980036198</v>
      </c>
      <c r="Q895">
        <v>0.12878912269956799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51</v>
      </c>
      <c r="E896">
        <v>3308.4958993349901</v>
      </c>
      <c r="F896">
        <v>243.13</v>
      </c>
      <c r="G896">
        <v>18.888753668091599</v>
      </c>
      <c r="H896">
        <v>-8.0574601114065292</v>
      </c>
      <c r="I896">
        <v>3.2161698291751</v>
      </c>
      <c r="J896">
        <v>-0.65029783803916796</v>
      </c>
      <c r="K896">
        <v>241.17119849988799</v>
      </c>
      <c r="L896">
        <v>212.453083442805</v>
      </c>
      <c r="M896">
        <v>47.889451488388701</v>
      </c>
      <c r="N896">
        <v>1.0098074582415</v>
      </c>
      <c r="O896">
        <v>15.1647266894254</v>
      </c>
      <c r="P896">
        <v>54.368253968253903</v>
      </c>
      <c r="Q896">
        <v>-3.6884504868143E-2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271</v>
      </c>
      <c r="E897">
        <v>3304.7006566499999</v>
      </c>
      <c r="F897">
        <v>614.70000000000005</v>
      </c>
      <c r="G897">
        <v>199.99449179250001</v>
      </c>
      <c r="H897">
        <v>-28.5207728089654</v>
      </c>
      <c r="I897">
        <v>86.3764095579524</v>
      </c>
      <c r="J897">
        <v>-10.8138011568468</v>
      </c>
      <c r="K897">
        <v>639.92750895095401</v>
      </c>
      <c r="L897">
        <v>427.66250537421303</v>
      </c>
      <c r="M897">
        <v>17.563926571518</v>
      </c>
      <c r="N897">
        <v>0.32269181571751898</v>
      </c>
      <c r="O897">
        <v>47.844476980640898</v>
      </c>
      <c r="P897">
        <v>237.28395061728301</v>
      </c>
      <c r="Q897">
        <v>0.19394784430078699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95</v>
      </c>
      <c r="E898">
        <v>3286.2169096560001</v>
      </c>
      <c r="F898">
        <v>70.61</v>
      </c>
      <c r="G898">
        <v>109.29259421257299</v>
      </c>
      <c r="H898">
        <v>20.2472378361485</v>
      </c>
      <c r="I898">
        <v>17.384771873111799</v>
      </c>
      <c r="J898">
        <v>-6.1523080088535496</v>
      </c>
      <c r="K898">
        <v>57.183308315230597</v>
      </c>
      <c r="L898">
        <v>49.9218935183779</v>
      </c>
      <c r="M898">
        <v>71.164535020149799</v>
      </c>
      <c r="N898">
        <v>3.1006595894437798</v>
      </c>
      <c r="O898">
        <v>4.2345276872964099</v>
      </c>
      <c r="P898">
        <v>177.445972495088</v>
      </c>
      <c r="Q898">
        <v>8.4201942122270002E-2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153</v>
      </c>
      <c r="E899">
        <v>3260.56453272</v>
      </c>
      <c r="F899">
        <v>356.4</v>
      </c>
      <c r="G899">
        <v>96.962918023660194</v>
      </c>
      <c r="H899">
        <v>-19.983405956015101</v>
      </c>
      <c r="I899">
        <v>-28.7094002697287</v>
      </c>
      <c r="J899">
        <v>-9.3994994621972801</v>
      </c>
      <c r="K899">
        <v>382.42657254327997</v>
      </c>
      <c r="L899">
        <v>345.63046324124701</v>
      </c>
      <c r="M899">
        <v>27.435069717627499</v>
      </c>
      <c r="N899">
        <v>1.20346279340332</v>
      </c>
      <c r="O899">
        <v>35.578002244668902</v>
      </c>
      <c r="P899">
        <v>129.565217391304</v>
      </c>
      <c r="Q899">
        <v>7.4544747408063994E-2</v>
      </c>
    </row>
    <row r="900" spans="1:17" hidden="1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106</v>
      </c>
      <c r="E900">
        <v>3252.5228084400001</v>
      </c>
      <c r="F900">
        <v>50.64</v>
      </c>
      <c r="G900">
        <v>108.16468459091899</v>
      </c>
      <c r="H900">
        <v>5.7080460910744604</v>
      </c>
      <c r="I900">
        <v>-9.7401603375346895</v>
      </c>
      <c r="J900">
        <v>-7.0352645248858501</v>
      </c>
      <c r="K900">
        <v>46.489926988872703</v>
      </c>
      <c r="L900">
        <v>40.038923672341902</v>
      </c>
      <c r="M900">
        <v>47.5680272142855</v>
      </c>
      <c r="N900">
        <v>2.0849729460689099</v>
      </c>
      <c r="O900">
        <v>34.182464454976298</v>
      </c>
      <c r="P900">
        <v>140</v>
      </c>
      <c r="Q900">
        <v>8.2771659537844003E-2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391</v>
      </c>
      <c r="E901">
        <v>3251.8725645</v>
      </c>
      <c r="F901">
        <v>4246.8999999999996</v>
      </c>
      <c r="G901">
        <v>10.6655141124817</v>
      </c>
      <c r="H901">
        <v>-4.6133750034492396</v>
      </c>
      <c r="I901">
        <v>-17.289284466898302</v>
      </c>
      <c r="J901">
        <v>-4.2393311860354004</v>
      </c>
      <c r="K901">
        <v>4301.0030011592098</v>
      </c>
      <c r="L901">
        <v>4077.8693820241001</v>
      </c>
      <c r="M901">
        <v>34.723425069305897</v>
      </c>
      <c r="N901">
        <v>2.1975991832437298</v>
      </c>
      <c r="O901">
        <v>20.016953542584002</v>
      </c>
      <c r="P901">
        <v>54.152450090744097</v>
      </c>
      <c r="Q901">
        <v>5.6622396886787003E-2</v>
      </c>
    </row>
    <row r="902" spans="1:17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46</v>
      </c>
      <c r="E902">
        <v>3250.0447258999998</v>
      </c>
      <c r="F902">
        <v>1917.65</v>
      </c>
      <c r="G902">
        <v>-3.5902045982244402</v>
      </c>
      <c r="H902">
        <v>7.6140463836462899</v>
      </c>
      <c r="I902">
        <v>1.46723513562326</v>
      </c>
      <c r="J902">
        <v>-5.87217120703259</v>
      </c>
      <c r="K902">
        <v>1796.9061047927901</v>
      </c>
      <c r="L902">
        <v>1665.6465770611101</v>
      </c>
      <c r="M902">
        <v>46.509006658491799</v>
      </c>
      <c r="N902">
        <v>1.5692728179689299</v>
      </c>
      <c r="O902">
        <v>8.9875629025108807</v>
      </c>
      <c r="P902">
        <v>35.618811881188101</v>
      </c>
      <c r="Q902">
        <v>1.7890584278749001E-2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493</v>
      </c>
      <c r="E903">
        <v>3249.3395037400001</v>
      </c>
      <c r="F903">
        <v>308.3</v>
      </c>
      <c r="G903">
        <v>-55.7545310043933</v>
      </c>
      <c r="H903">
        <v>1.4491545827580401</v>
      </c>
      <c r="I903">
        <v>-19.7233724353196</v>
      </c>
      <c r="J903">
        <v>-0.99641589820583898</v>
      </c>
      <c r="K903">
        <v>303.86486710460201</v>
      </c>
      <c r="M903">
        <v>42.835227551838599</v>
      </c>
      <c r="N903">
        <v>0.89760550293128605</v>
      </c>
      <c r="O903">
        <v>66.850470321115694</v>
      </c>
      <c r="P903">
        <v>25.274278748476199</v>
      </c>
    </row>
    <row r="904" spans="1:17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271</v>
      </c>
      <c r="E904">
        <v>3244.88183463</v>
      </c>
      <c r="F904">
        <v>1033.6500000000001</v>
      </c>
      <c r="G904">
        <v>-42.902222533005201</v>
      </c>
      <c r="H904">
        <v>-2.08777899886827</v>
      </c>
      <c r="I904">
        <v>-12.506841802406401</v>
      </c>
      <c r="J904">
        <v>-3.32308753067618</v>
      </c>
      <c r="K904">
        <v>961.73849621938405</v>
      </c>
      <c r="L904">
        <v>1004.18895260646</v>
      </c>
      <c r="M904">
        <v>51.711958364679703</v>
      </c>
      <c r="N904">
        <v>0.78009090027054995</v>
      </c>
      <c r="O904">
        <v>27.993034392686098</v>
      </c>
      <c r="P904">
        <v>37.517461584514002</v>
      </c>
      <c r="Q904">
        <v>-6.8739986788513993E-2</v>
      </c>
    </row>
    <row r="905" spans="1:17" hidden="1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21</v>
      </c>
      <c r="E905">
        <v>3239.4033292599902</v>
      </c>
      <c r="F905">
        <v>604.6</v>
      </c>
      <c r="G905">
        <v>274.81534943341802</v>
      </c>
      <c r="H905">
        <v>12.1463508559512</v>
      </c>
      <c r="I905">
        <v>18.564814268095802</v>
      </c>
      <c r="J905">
        <v>15.853642789201301</v>
      </c>
      <c r="K905">
        <v>507.95956403935202</v>
      </c>
      <c r="L905">
        <v>431.39111932549201</v>
      </c>
      <c r="M905">
        <v>74.905370556210698</v>
      </c>
      <c r="N905">
        <v>3.1918751955608999</v>
      </c>
      <c r="O905">
        <v>9.4938802514058906</v>
      </c>
      <c r="P905">
        <v>300.529976813514</v>
      </c>
      <c r="Q905">
        <v>5.8458647350805998E-2</v>
      </c>
    </row>
    <row r="906" spans="1:17" hidden="1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135</v>
      </c>
      <c r="E906">
        <v>3228.937058475</v>
      </c>
      <c r="F906">
        <v>710.25</v>
      </c>
      <c r="G906">
        <v>91.949597634519094</v>
      </c>
      <c r="H906">
        <v>-3.5094523800792299</v>
      </c>
      <c r="I906">
        <v>37.967592714023702</v>
      </c>
      <c r="J906">
        <v>-0.17015210993254001</v>
      </c>
      <c r="K906">
        <v>685.43724885271195</v>
      </c>
      <c r="L906">
        <v>574.44757624422095</v>
      </c>
      <c r="M906">
        <v>54.429429131862598</v>
      </c>
      <c r="N906">
        <v>0.74555002749516996</v>
      </c>
      <c r="O906">
        <v>7.5677578317493799</v>
      </c>
      <c r="P906">
        <v>129.854368932038</v>
      </c>
      <c r="Q906">
        <v>0.16599514476192201</v>
      </c>
    </row>
    <row r="907" spans="1:17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271</v>
      </c>
      <c r="E907">
        <v>3225.7238775000001</v>
      </c>
      <c r="F907">
        <v>1041.8499999999999</v>
      </c>
      <c r="G907">
        <v>47.115353815053801</v>
      </c>
      <c r="H907">
        <v>9.8199432403209297</v>
      </c>
      <c r="I907">
        <v>6.7584220736993599</v>
      </c>
      <c r="J907">
        <v>2.7270680089265902</v>
      </c>
      <c r="K907">
        <v>898.65613957896596</v>
      </c>
      <c r="L907">
        <v>819.97865154726003</v>
      </c>
      <c r="M907">
        <v>85.502487903940207</v>
      </c>
      <c r="N907">
        <v>3.3450140775441399</v>
      </c>
      <c r="O907">
        <v>1.81408072179296</v>
      </c>
      <c r="P907">
        <v>72.706174886033907</v>
      </c>
      <c r="Q907">
        <v>2.5354782136063E-2</v>
      </c>
    </row>
    <row r="908" spans="1:17" hidden="1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625</v>
      </c>
      <c r="E908">
        <v>3218.2796105950001</v>
      </c>
      <c r="F908">
        <v>2715.65</v>
      </c>
      <c r="G908">
        <v>1.4851498120064901</v>
      </c>
      <c r="H908">
        <v>8.9813872397894805</v>
      </c>
      <c r="I908">
        <v>1.3359304697278001</v>
      </c>
      <c r="J908">
        <v>5.5839688793494204</v>
      </c>
      <c r="K908">
        <v>2452.2316816592802</v>
      </c>
      <c r="L908">
        <v>2334.3118089073701</v>
      </c>
      <c r="M908">
        <v>73.675676846563505</v>
      </c>
      <c r="N908">
        <v>1.76210620609482</v>
      </c>
      <c r="O908">
        <v>6.7405593504317398</v>
      </c>
      <c r="P908">
        <v>39.475103361495599</v>
      </c>
      <c r="Q908">
        <v>5.7750383862220998E-2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62</v>
      </c>
      <c r="E909">
        <v>3215.754885155</v>
      </c>
      <c r="F909">
        <v>561.95000000000005</v>
      </c>
      <c r="G909">
        <v>-20.333178577285199</v>
      </c>
      <c r="H909">
        <v>7.21869230760303</v>
      </c>
      <c r="I909">
        <v>-5.0067239247012703</v>
      </c>
      <c r="J909">
        <v>9.0534392709845708</v>
      </c>
      <c r="K909">
        <v>504.06358027840702</v>
      </c>
      <c r="M909">
        <v>86.464549465239003</v>
      </c>
      <c r="N909">
        <v>2.3602924405027701</v>
      </c>
      <c r="O909">
        <v>6.4685470237565399</v>
      </c>
      <c r="P909">
        <v>33.368933190933902</v>
      </c>
    </row>
    <row r="910" spans="1:17" x14ac:dyDescent="0.3">
      <c r="A910" t="s">
        <v>1965</v>
      </c>
      <c r="B910" t="s">
        <v>1966</v>
      </c>
      <c r="C910" t="str">
        <f>IFERROR(VLOOKUP(Table1[[#This Row],[Ticker]],[1]!Table1[[Symbol]:[Industry]],2,FALSE),"-")</f>
        <v>-</v>
      </c>
      <c r="D910" t="s">
        <v>982</v>
      </c>
      <c r="E910">
        <v>3200.3400406199999</v>
      </c>
      <c r="F910">
        <v>395.4</v>
      </c>
      <c r="G910">
        <v>-21.781836830516301</v>
      </c>
      <c r="H910">
        <v>-11.5853382343457</v>
      </c>
      <c r="I910">
        <v>-12.154419827082799</v>
      </c>
      <c r="J910">
        <v>-4.9556475632362096</v>
      </c>
      <c r="K910">
        <v>402.82988499144301</v>
      </c>
      <c r="L910">
        <v>396.17280703493799</v>
      </c>
      <c r="M910">
        <v>34.770021797787699</v>
      </c>
      <c r="N910">
        <v>1.0719949571674099</v>
      </c>
      <c r="O910">
        <v>23.9251390996459</v>
      </c>
      <c r="P910">
        <v>16.964946013903202</v>
      </c>
      <c r="Q910">
        <v>-5.0400260701569E-2</v>
      </c>
    </row>
    <row r="911" spans="1:17" hidden="1" x14ac:dyDescent="0.3">
      <c r="A911" t="s">
        <v>1967</v>
      </c>
      <c r="B911" t="s">
        <v>1968</v>
      </c>
      <c r="C911" t="str">
        <f>IFERROR(VLOOKUP(Table1[[#This Row],[Ticker]],[1]!Table1[[Symbol]:[Industry]],2,FALSE),"-")</f>
        <v>-</v>
      </c>
      <c r="D911" t="s">
        <v>132</v>
      </c>
      <c r="E911">
        <v>3199.8342992520002</v>
      </c>
      <c r="F911">
        <v>178.68</v>
      </c>
      <c r="G911">
        <v>84.609424366277494</v>
      </c>
      <c r="H911">
        <v>-8.1812262366315593</v>
      </c>
      <c r="I911">
        <v>-15.870912736120699</v>
      </c>
      <c r="J911">
        <v>-10.0559196108766</v>
      </c>
      <c r="K911">
        <v>181.99671207965301</v>
      </c>
      <c r="L911">
        <v>162.55769328047799</v>
      </c>
      <c r="M911">
        <v>29.911105102336801</v>
      </c>
      <c r="N911">
        <v>1.55091890202807</v>
      </c>
      <c r="O911">
        <v>25.1399149317214</v>
      </c>
      <c r="P911">
        <v>112.587745389649</v>
      </c>
      <c r="Q911">
        <v>6.5181558956433003E-2</v>
      </c>
    </row>
    <row r="912" spans="1:17" hidden="1" x14ac:dyDescent="0.3">
      <c r="A912" t="s">
        <v>1969</v>
      </c>
      <c r="B912" t="s">
        <v>1970</v>
      </c>
      <c r="C912" t="str">
        <f>IFERROR(VLOOKUP(Table1[[#This Row],[Ticker]],[1]!Table1[[Symbol]:[Industry]],2,FALSE),"-")</f>
        <v>-</v>
      </c>
      <c r="D912" t="s">
        <v>101</v>
      </c>
      <c r="E912">
        <v>3192.73456704</v>
      </c>
      <c r="F912">
        <v>303.2</v>
      </c>
      <c r="G912">
        <v>14313.9663447045</v>
      </c>
      <c r="H912">
        <v>11.4682381598106</v>
      </c>
      <c r="I912">
        <v>1005.20210477742</v>
      </c>
      <c r="J912">
        <v>0.31500770741905398</v>
      </c>
      <c r="K912">
        <v>107.67430381285</v>
      </c>
      <c r="L912">
        <v>34.682211442469203</v>
      </c>
      <c r="M912">
        <v>99.556191605492401</v>
      </c>
      <c r="N912">
        <v>0.34357773670158098</v>
      </c>
      <c r="O912">
        <v>0</v>
      </c>
      <c r="P912">
        <v>15060</v>
      </c>
      <c r="Q912">
        <v>0.10771952492891999</v>
      </c>
    </row>
    <row r="913" spans="1:17" hidden="1" x14ac:dyDescent="0.3">
      <c r="A913" t="s">
        <v>1971</v>
      </c>
      <c r="B913" t="s">
        <v>1972</v>
      </c>
      <c r="C913" t="str">
        <f>IFERROR(VLOOKUP(Table1[[#This Row],[Ticker]],[1]!Table1[[Symbol]:[Industry]],2,FALSE),"-")</f>
        <v>-</v>
      </c>
      <c r="D913" t="s">
        <v>1429</v>
      </c>
      <c r="E913">
        <v>3181.04884128</v>
      </c>
      <c r="F913">
        <v>216.2</v>
      </c>
      <c r="G913">
        <v>-13.7664635796037</v>
      </c>
      <c r="K913">
        <v>198.53034696656701</v>
      </c>
      <c r="L913">
        <v>172.215069946667</v>
      </c>
      <c r="M913">
        <v>81.1750791682543</v>
      </c>
      <c r="N913">
        <v>1</v>
      </c>
      <c r="O913">
        <v>2.8445883441258202</v>
      </c>
      <c r="P913">
        <v>14.1499472016895</v>
      </c>
      <c r="Q913">
        <v>0.14788253940821999</v>
      </c>
    </row>
    <row r="914" spans="1:17" hidden="1" x14ac:dyDescent="0.3">
      <c r="A914" t="s">
        <v>1973</v>
      </c>
      <c r="B914" t="s">
        <v>1974</v>
      </c>
      <c r="C914" t="str">
        <f>IFERROR(VLOOKUP(Table1[[#This Row],[Ticker]],[1]!Table1[[Symbol]:[Industry]],2,FALSE),"-")</f>
        <v>-</v>
      </c>
      <c r="D914" t="s">
        <v>1975</v>
      </c>
      <c r="E914">
        <v>3174.15547904</v>
      </c>
      <c r="F914">
        <v>275.2</v>
      </c>
      <c r="G914">
        <v>20.713211872426001</v>
      </c>
      <c r="H914">
        <v>-14.4060782706559</v>
      </c>
      <c r="I914">
        <v>41.731491239790003</v>
      </c>
      <c r="J914">
        <v>-7.3628629631149796</v>
      </c>
      <c r="K914">
        <v>279.10721822901797</v>
      </c>
      <c r="M914">
        <v>33.172264842533401</v>
      </c>
      <c r="N914">
        <v>0.77535089627310605</v>
      </c>
      <c r="O914">
        <v>19.912790697674399</v>
      </c>
      <c r="P914">
        <v>154.22632794457201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46</v>
      </c>
      <c r="E915">
        <v>3172.8004938449999</v>
      </c>
      <c r="F915">
        <v>471.95</v>
      </c>
      <c r="G915">
        <v>174.29032886661801</v>
      </c>
      <c r="H915">
        <v>16.732007652694001</v>
      </c>
      <c r="I915">
        <v>83.069726337573897</v>
      </c>
      <c r="J915">
        <v>-11.1122608744322</v>
      </c>
      <c r="K915">
        <v>417.04195363116497</v>
      </c>
      <c r="L915">
        <v>307.82402949328599</v>
      </c>
      <c r="M915">
        <v>45.145822721301002</v>
      </c>
      <c r="N915">
        <v>1.9285901254736399</v>
      </c>
      <c r="O915">
        <v>36.878906663841498</v>
      </c>
      <c r="P915">
        <v>203.50482315112501</v>
      </c>
      <c r="Q915">
        <v>3.2893110282655999E-2</v>
      </c>
    </row>
    <row r="916" spans="1:17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135</v>
      </c>
      <c r="E916">
        <v>3150.002731005</v>
      </c>
      <c r="F916">
        <v>414.45</v>
      </c>
      <c r="G916">
        <v>-13.608893390731801</v>
      </c>
      <c r="H916">
        <v>-9.5073912590669192</v>
      </c>
      <c r="I916">
        <v>-30.859495555032801</v>
      </c>
      <c r="J916">
        <v>-0.64989399322019203</v>
      </c>
      <c r="K916">
        <v>447.82885772173898</v>
      </c>
      <c r="L916">
        <v>461.85689866504799</v>
      </c>
      <c r="M916">
        <v>43.724365118779197</v>
      </c>
      <c r="N916">
        <v>1.1476643267508599</v>
      </c>
      <c r="O916">
        <v>41.150922909880499</v>
      </c>
      <c r="P916">
        <v>13.0061349693251</v>
      </c>
      <c r="Q916">
        <v>4.2582286441578E-2</v>
      </c>
    </row>
    <row r="917" spans="1:17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268</v>
      </c>
      <c r="E917">
        <v>3148.5306609999998</v>
      </c>
      <c r="F917">
        <v>324.85000000000002</v>
      </c>
      <c r="G917">
        <v>6.0454203740447596</v>
      </c>
      <c r="H917">
        <v>-11.319546129999001</v>
      </c>
      <c r="I917">
        <v>-20.7364543937286</v>
      </c>
      <c r="J917">
        <v>-6.7697430690932903</v>
      </c>
      <c r="K917">
        <v>329.19079066994999</v>
      </c>
      <c r="L917">
        <v>302.03037273928499</v>
      </c>
      <c r="M917">
        <v>40.331557937420101</v>
      </c>
      <c r="N917">
        <v>0.45491618569015702</v>
      </c>
      <c r="O917">
        <v>23.610897337232501</v>
      </c>
      <c r="P917">
        <v>52.511737089201802</v>
      </c>
      <c r="Q917">
        <v>7.1352369982978003E-2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80</v>
      </c>
      <c r="E918">
        <v>3131.8817398799902</v>
      </c>
      <c r="F918">
        <v>242.93</v>
      </c>
      <c r="G918">
        <v>85.927310673254297</v>
      </c>
      <c r="H918">
        <v>-9.0263417281286706</v>
      </c>
      <c r="I918">
        <v>25.518082679471199</v>
      </c>
      <c r="J918">
        <v>-7.4369607965179503</v>
      </c>
      <c r="K918">
        <v>226.43190411761799</v>
      </c>
      <c r="L918">
        <v>184.059352159893</v>
      </c>
      <c r="M918">
        <v>44.222128833801101</v>
      </c>
      <c r="N918">
        <v>0.77061495899003496</v>
      </c>
      <c r="O918">
        <v>12.764994031202299</v>
      </c>
      <c r="P918">
        <v>117.679211469534</v>
      </c>
      <c r="Q918">
        <v>2.0902456869257999E-2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54</v>
      </c>
      <c r="E919">
        <v>3131.3888402309999</v>
      </c>
      <c r="F919">
        <v>236.79</v>
      </c>
      <c r="G919">
        <v>-13.7887256367709</v>
      </c>
      <c r="H919">
        <v>21.593409444165498</v>
      </c>
      <c r="I919">
        <v>20.049301005525201</v>
      </c>
      <c r="J919">
        <v>3.7735901156171798</v>
      </c>
      <c r="K919">
        <v>206.82610255837801</v>
      </c>
      <c r="L919">
        <v>189.625169975034</v>
      </c>
      <c r="M919">
        <v>63.988093460855097</v>
      </c>
      <c r="N919">
        <v>2.3513282661716599</v>
      </c>
      <c r="O919">
        <v>8.9361881836226296</v>
      </c>
      <c r="P919">
        <v>53.0639948287007</v>
      </c>
      <c r="Q919">
        <v>5.7875731786859001E-2</v>
      </c>
    </row>
    <row r="920" spans="1:17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271</v>
      </c>
      <c r="E920">
        <v>3104.9197389999999</v>
      </c>
      <c r="F920">
        <v>303.25</v>
      </c>
      <c r="G920">
        <v>39.701468575772701</v>
      </c>
      <c r="H920">
        <v>-8.9661746054192104</v>
      </c>
      <c r="I920">
        <v>17.773731143601101</v>
      </c>
      <c r="J920">
        <v>-3.1745073646648101</v>
      </c>
      <c r="K920">
        <v>291.12522860588302</v>
      </c>
      <c r="L920">
        <v>253.15606057156799</v>
      </c>
      <c r="M920">
        <v>46.937280680404299</v>
      </c>
      <c r="N920">
        <v>0.76185882696500995</v>
      </c>
      <c r="O920">
        <v>9.7938994229183702</v>
      </c>
      <c r="P920">
        <v>64.096320346320297</v>
      </c>
      <c r="Q920">
        <v>2.8371246066802001E-2</v>
      </c>
    </row>
    <row r="921" spans="1:17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543</v>
      </c>
      <c r="E921">
        <v>3101.8091594880002</v>
      </c>
      <c r="F921">
        <v>54.08</v>
      </c>
      <c r="G921">
        <v>13.830290282737501</v>
      </c>
      <c r="H921">
        <v>4.6480765506145296</v>
      </c>
      <c r="I921">
        <v>30.981847066825601</v>
      </c>
      <c r="J921">
        <v>-3.26782308364161</v>
      </c>
      <c r="K921">
        <v>50.923600954645501</v>
      </c>
      <c r="L921">
        <v>45.197154176412603</v>
      </c>
      <c r="M921">
        <v>45.328130380448599</v>
      </c>
      <c r="N921">
        <v>1.14610523312871</v>
      </c>
      <c r="O921">
        <v>15.1257396449704</v>
      </c>
      <c r="P921">
        <v>62.646616541353303</v>
      </c>
      <c r="Q921">
        <v>-7.075197737649E-2</v>
      </c>
    </row>
    <row r="922" spans="1:17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80</v>
      </c>
      <c r="E922">
        <v>3101.0365763</v>
      </c>
      <c r="F922">
        <v>237.25</v>
      </c>
      <c r="G922">
        <v>-8.7349245191364897</v>
      </c>
      <c r="H922">
        <v>-9.5284441592898101</v>
      </c>
      <c r="I922">
        <v>-26.183879065830499</v>
      </c>
      <c r="J922">
        <v>-1.2154990144010001</v>
      </c>
      <c r="K922">
        <v>238.55966108380201</v>
      </c>
      <c r="L922">
        <v>236.28560616093401</v>
      </c>
      <c r="M922">
        <v>36.821352720684501</v>
      </c>
      <c r="N922">
        <v>0.61309238807171396</v>
      </c>
      <c r="O922">
        <v>28.556375131717601</v>
      </c>
      <c r="P922">
        <v>24.6388232203835</v>
      </c>
      <c r="Q922">
        <v>-5.7879293211700003E-2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132</v>
      </c>
      <c r="E923">
        <v>3087.8497280000001</v>
      </c>
      <c r="F923">
        <v>639.54999999999995</v>
      </c>
      <c r="G923">
        <v>14.1073543127156</v>
      </c>
      <c r="H923">
        <v>-1.3203992585467299</v>
      </c>
      <c r="I923">
        <v>24.813652516278101</v>
      </c>
      <c r="J923">
        <v>-5.4729190391330702</v>
      </c>
      <c r="K923">
        <v>607.27870775259998</v>
      </c>
      <c r="L923">
        <v>525.06857851083998</v>
      </c>
      <c r="M923">
        <v>47.750759285567497</v>
      </c>
      <c r="N923">
        <v>0.85641412842939402</v>
      </c>
      <c r="O923">
        <v>14.111484637635799</v>
      </c>
      <c r="P923">
        <v>55.042424242424197</v>
      </c>
      <c r="Q923">
        <v>3.0003185769508001E-2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135</v>
      </c>
      <c r="E924">
        <v>3082.4739872999999</v>
      </c>
      <c r="F924">
        <v>601.95000000000005</v>
      </c>
      <c r="G924">
        <v>64.570166170396703</v>
      </c>
      <c r="H924">
        <v>-7.3973351873406301</v>
      </c>
      <c r="I924">
        <v>36.3455473777694</v>
      </c>
      <c r="J924">
        <v>-3.5818596815118302</v>
      </c>
      <c r="K924">
        <v>533.340375713443</v>
      </c>
      <c r="L924">
        <v>455.98687929913001</v>
      </c>
      <c r="M924">
        <v>57.574715424291497</v>
      </c>
      <c r="N924">
        <v>0.63319938986285296</v>
      </c>
      <c r="O924">
        <v>7.5504610017443197</v>
      </c>
      <c r="P924">
        <v>91.642788920725806</v>
      </c>
      <c r="Q924">
        <v>0.17929970017132801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62</v>
      </c>
      <c r="E925">
        <v>3058.748814</v>
      </c>
      <c r="F925">
        <v>380.05</v>
      </c>
      <c r="G925">
        <v>33.666414892431902</v>
      </c>
      <c r="H925">
        <v>-7.6168786255288703</v>
      </c>
      <c r="I925">
        <v>13.9378754712613</v>
      </c>
      <c r="J925">
        <v>-1.2263935664662899</v>
      </c>
      <c r="K925">
        <v>387.08367326852698</v>
      </c>
      <c r="L925">
        <v>343.60996014418799</v>
      </c>
      <c r="M925">
        <v>34.978541277245398</v>
      </c>
      <c r="N925">
        <v>1.06588351080969</v>
      </c>
      <c r="O925">
        <v>11.7484541507696</v>
      </c>
      <c r="P925">
        <v>61.792252022136999</v>
      </c>
      <c r="Q925">
        <v>-5.2122420445155998E-2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62</v>
      </c>
      <c r="E926">
        <v>3057.7330932</v>
      </c>
      <c r="F926">
        <v>1848.8</v>
      </c>
      <c r="G926">
        <v>61.056662776944798</v>
      </c>
      <c r="H926">
        <v>11.3995725150459</v>
      </c>
      <c r="I926">
        <v>4.9603465954835304</v>
      </c>
      <c r="J926">
        <v>14.1295453200031</v>
      </c>
      <c r="K926">
        <v>1588.4593001112501</v>
      </c>
      <c r="L926">
        <v>1446.3412150424799</v>
      </c>
      <c r="M926">
        <v>77.348162689203804</v>
      </c>
      <c r="N926">
        <v>3.7054029615310902</v>
      </c>
      <c r="O926">
        <v>11.748160969277301</v>
      </c>
      <c r="P926">
        <v>86.183282980865997</v>
      </c>
      <c r="Q926">
        <v>0.13381217856837099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95</v>
      </c>
      <c r="E927">
        <v>3055.3179149849998</v>
      </c>
      <c r="F927">
        <v>2042.6</v>
      </c>
      <c r="G927">
        <v>604.33045040384695</v>
      </c>
      <c r="H927">
        <v>26.136734882586602</v>
      </c>
      <c r="I927">
        <v>58.1960132756208</v>
      </c>
      <c r="J927">
        <v>-9.1034384534169206</v>
      </c>
      <c r="K927">
        <v>1593.7376972668801</v>
      </c>
      <c r="L927">
        <v>1130.58413838619</v>
      </c>
      <c r="M927">
        <v>91.212089067363905</v>
      </c>
      <c r="N927">
        <v>1.26381005334343</v>
      </c>
      <c r="O927">
        <v>10.1537256437873</v>
      </c>
      <c r="P927">
        <v>726.96356275303594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204</v>
      </c>
      <c r="E928">
        <v>3032.2177837499999</v>
      </c>
      <c r="F928">
        <v>2006.5</v>
      </c>
      <c r="G928">
        <v>-31.926889898405701</v>
      </c>
      <c r="H928">
        <v>-6.6048865071470599</v>
      </c>
      <c r="I928">
        <v>-19.339960828356102</v>
      </c>
      <c r="J928">
        <v>-2.3438388223952198</v>
      </c>
      <c r="K928">
        <v>2013.82080728611</v>
      </c>
      <c r="L928">
        <v>2039.4654975452499</v>
      </c>
      <c r="M928">
        <v>37.524313061140703</v>
      </c>
      <c r="N928">
        <v>0.98514183972625902</v>
      </c>
      <c r="O928">
        <v>22.601544978818801</v>
      </c>
      <c r="P928">
        <v>15.1737795252991</v>
      </c>
      <c r="Q928">
        <v>5.5066547294250002E-3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724</v>
      </c>
      <c r="E929">
        <v>3029.7574817999998</v>
      </c>
      <c r="F929">
        <v>738.9</v>
      </c>
      <c r="G929">
        <v>-25.000908416221499</v>
      </c>
      <c r="H929">
        <v>-4.9134998245890902</v>
      </c>
      <c r="I929">
        <v>-6.7315055177414296</v>
      </c>
      <c r="J929">
        <v>-4.26966711550432</v>
      </c>
      <c r="K929">
        <v>746.43650246762002</v>
      </c>
      <c r="L929">
        <v>693.00449693964697</v>
      </c>
      <c r="M929">
        <v>26.7523100362605</v>
      </c>
      <c r="N929">
        <v>0.536879340487597</v>
      </c>
      <c r="O929">
        <v>18.094464744890999</v>
      </c>
      <c r="P929">
        <v>31.664290805416901</v>
      </c>
      <c r="Q929">
        <v>-3.3743679849245999E-2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132</v>
      </c>
      <c r="E930">
        <v>3027.0283183699999</v>
      </c>
      <c r="F930">
        <v>17.53</v>
      </c>
      <c r="G930">
        <v>42.664636580723901</v>
      </c>
      <c r="H930">
        <v>-14.877438511932001</v>
      </c>
      <c r="I930">
        <v>-32.309105677908597</v>
      </c>
      <c r="J930">
        <v>-4.0210356530145503</v>
      </c>
      <c r="K930">
        <v>19.396194586038401</v>
      </c>
      <c r="L930">
        <v>17.8954792237245</v>
      </c>
      <c r="M930">
        <v>22.048955711373299</v>
      </c>
      <c r="N930">
        <v>0.74231550756216702</v>
      </c>
      <c r="O930">
        <v>93.667997718197299</v>
      </c>
      <c r="P930">
        <v>100.801832760595</v>
      </c>
      <c r="Q930">
        <v>7.6398430129237999E-2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1115</v>
      </c>
      <c r="E931">
        <v>3024.1582028500002</v>
      </c>
      <c r="F931">
        <v>418.3</v>
      </c>
      <c r="G931">
        <v>-53.7080179698564</v>
      </c>
      <c r="H931">
        <v>-3.6894870385640601</v>
      </c>
      <c r="I931">
        <v>-25.405358403913599</v>
      </c>
      <c r="J931">
        <v>-10.165761523350101</v>
      </c>
      <c r="K931">
        <v>417.987861811465</v>
      </c>
      <c r="L931">
        <v>431.36450286202103</v>
      </c>
      <c r="M931">
        <v>31.759355831154501</v>
      </c>
      <c r="N931">
        <v>1.09398909339508</v>
      </c>
      <c r="O931">
        <v>58.761654315084797</v>
      </c>
      <c r="P931">
        <v>32.793650793650798</v>
      </c>
      <c r="Q931">
        <v>-1.1726188859269E-2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271</v>
      </c>
      <c r="E932">
        <v>3020.8939441450002</v>
      </c>
      <c r="F932">
        <v>2494.4499999999998</v>
      </c>
      <c r="G932">
        <v>8.8127219795348992</v>
      </c>
      <c r="H932">
        <v>15.4274948997894</v>
      </c>
      <c r="I932">
        <v>4.3043007536467996</v>
      </c>
      <c r="J932">
        <v>5.3339870410335601</v>
      </c>
      <c r="K932">
        <v>2198.0985494165402</v>
      </c>
      <c r="L932">
        <v>2061.64876945383</v>
      </c>
      <c r="M932">
        <v>61.388205109072203</v>
      </c>
      <c r="N932">
        <v>0.71547008373715004</v>
      </c>
      <c r="O932">
        <v>14.4921726232235</v>
      </c>
      <c r="P932">
        <v>65.343187618069095</v>
      </c>
      <c r="Q932">
        <v>7.2470874323983997E-2</v>
      </c>
    </row>
    <row r="933" spans="1:17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62</v>
      </c>
      <c r="E933">
        <v>3004.2180609500001</v>
      </c>
      <c r="F933">
        <v>325.89999999999998</v>
      </c>
      <c r="G933">
        <v>-25.3114282603497</v>
      </c>
      <c r="H933">
        <v>-4.3815703847367304</v>
      </c>
      <c r="I933">
        <v>-25.237422397508599</v>
      </c>
      <c r="J933">
        <v>-1.9005611548563801</v>
      </c>
      <c r="K933">
        <v>330.24495378789999</v>
      </c>
      <c r="L933">
        <v>339.82902779926798</v>
      </c>
      <c r="M933">
        <v>36.028098864440203</v>
      </c>
      <c r="N933">
        <v>0.92314984984477499</v>
      </c>
      <c r="O933">
        <v>27.339674746854801</v>
      </c>
      <c r="P933">
        <v>13.712491277041099</v>
      </c>
      <c r="Q933">
        <v>-0.10503952502971101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95</v>
      </c>
      <c r="E934">
        <v>2998.6602103999999</v>
      </c>
      <c r="F934">
        <v>1326.2</v>
      </c>
      <c r="G934">
        <v>368.42449565290701</v>
      </c>
      <c r="H934">
        <v>6.1944662483207296</v>
      </c>
      <c r="I934">
        <v>84.619089978666295</v>
      </c>
      <c r="J934">
        <v>0.252325652922545</v>
      </c>
      <c r="K934">
        <v>1263.4502475291599</v>
      </c>
      <c r="L934">
        <v>938.08457105459399</v>
      </c>
      <c r="M934">
        <v>45.410859612497802</v>
      </c>
      <c r="N934">
        <v>0.98304383272718598</v>
      </c>
      <c r="O934">
        <v>9.6403257427235491</v>
      </c>
      <c r="P934">
        <v>420.07843137254901</v>
      </c>
      <c r="Q934">
        <v>0.17607604670490501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291</v>
      </c>
      <c r="E935">
        <v>2995.62530715</v>
      </c>
      <c r="F935">
        <v>279.3</v>
      </c>
      <c r="G935">
        <v>26.599654909322101</v>
      </c>
      <c r="H935">
        <v>-1.7419134039965301</v>
      </c>
      <c r="I935">
        <v>-20.656524253199599</v>
      </c>
      <c r="J935">
        <v>-0.123588783809015</v>
      </c>
      <c r="K935">
        <v>278.935524333084</v>
      </c>
      <c r="L935">
        <v>264.64535784150701</v>
      </c>
      <c r="M935">
        <v>43.267035122808302</v>
      </c>
      <c r="N935">
        <v>3.08984891829834</v>
      </c>
      <c r="O935">
        <v>21.5538847117794</v>
      </c>
      <c r="P935">
        <v>52</v>
      </c>
      <c r="Q935">
        <v>1.7259717713969999E-2</v>
      </c>
    </row>
    <row r="936" spans="1:17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592</v>
      </c>
      <c r="E936">
        <v>2993.3610171099999</v>
      </c>
      <c r="F936">
        <v>1001.3</v>
      </c>
      <c r="G936">
        <v>8.8370451259669291</v>
      </c>
      <c r="H936">
        <v>-10.789752805787799</v>
      </c>
      <c r="I936">
        <v>-8.53785159579893</v>
      </c>
      <c r="J936">
        <v>-8.03878947311755</v>
      </c>
      <c r="K936">
        <v>1073.01239761226</v>
      </c>
      <c r="L936">
        <v>1014.3882320978799</v>
      </c>
      <c r="M936">
        <v>25.5360105888854</v>
      </c>
      <c r="N936">
        <v>1.7665778562952501</v>
      </c>
      <c r="O936">
        <v>26.2308998302207</v>
      </c>
      <c r="P936">
        <v>43.104187508932299</v>
      </c>
      <c r="Q936">
        <v>4.4091959212520003E-3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633</v>
      </c>
      <c r="E937">
        <v>2975.7862584999998</v>
      </c>
      <c r="F937">
        <v>216.26</v>
      </c>
      <c r="G937">
        <v>42.996299808649901</v>
      </c>
      <c r="H937">
        <v>15.9146338861622</v>
      </c>
      <c r="I937">
        <v>3.8835957488130699</v>
      </c>
      <c r="J937">
        <v>-2.9788470411842898</v>
      </c>
      <c r="K937">
        <v>190.34298944909</v>
      </c>
      <c r="L937">
        <v>169.485478772167</v>
      </c>
      <c r="M937">
        <v>61.319338945018004</v>
      </c>
      <c r="N937">
        <v>3.3902813421530298</v>
      </c>
      <c r="O937">
        <v>15.139184315176101</v>
      </c>
      <c r="P937">
        <v>82.420919443272794</v>
      </c>
      <c r="Q937">
        <v>0.188365139495656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238</v>
      </c>
      <c r="E938">
        <v>2971.1045712499999</v>
      </c>
      <c r="F938">
        <v>1903.75</v>
      </c>
      <c r="G938">
        <v>96.723774822725204</v>
      </c>
      <c r="H938">
        <v>-16.316631975205599</v>
      </c>
      <c r="I938">
        <v>48.335277283117698</v>
      </c>
      <c r="J938">
        <v>-10.387553027971601</v>
      </c>
      <c r="K938">
        <v>1938.2401344218699</v>
      </c>
      <c r="L938">
        <v>1458.7308476887299</v>
      </c>
      <c r="M938">
        <v>29.829808043047802</v>
      </c>
      <c r="N938">
        <v>0.51301038062283699</v>
      </c>
      <c r="O938">
        <v>32.370321733420802</v>
      </c>
      <c r="P938">
        <v>140.60031595576601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472</v>
      </c>
      <c r="E939">
        <v>2967.670979</v>
      </c>
      <c r="F939">
        <v>523.25</v>
      </c>
      <c r="G939">
        <v>14.114171338462301</v>
      </c>
      <c r="H939">
        <v>-13.6524365635258</v>
      </c>
      <c r="I939">
        <v>0.85458580453150801</v>
      </c>
      <c r="J939">
        <v>1.52301230461788E-2</v>
      </c>
      <c r="K939">
        <v>544.01407710894</v>
      </c>
      <c r="L939">
        <v>505.83167835013302</v>
      </c>
      <c r="M939">
        <v>44.307937777543998</v>
      </c>
      <c r="N939">
        <v>0.58915857259705695</v>
      </c>
      <c r="O939">
        <v>26.1251791686574</v>
      </c>
      <c r="P939">
        <v>45.145631067961098</v>
      </c>
      <c r="Q939">
        <v>2.0028653978835999E-2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122</v>
      </c>
      <c r="E940">
        <v>2964.1173353999998</v>
      </c>
      <c r="F940">
        <v>4123.8</v>
      </c>
      <c r="G940">
        <v>14.869353879053699</v>
      </c>
      <c r="H940">
        <v>-8.78801839749819</v>
      </c>
      <c r="I940">
        <v>32.448621004208597</v>
      </c>
      <c r="J940">
        <v>-0.61682907499647999</v>
      </c>
      <c r="K940">
        <v>4341.7762311972801</v>
      </c>
      <c r="L940">
        <v>3692.09615077026</v>
      </c>
      <c r="M940">
        <v>32.506237691084998</v>
      </c>
      <c r="N940">
        <v>0.66442704593730295</v>
      </c>
      <c r="O940">
        <v>24.7150686260245</v>
      </c>
      <c r="P940">
        <v>93.315207200450004</v>
      </c>
      <c r="Q940">
        <v>0.13252336569157799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396</v>
      </c>
      <c r="E941">
        <v>2954.1903043799998</v>
      </c>
      <c r="F941">
        <v>456.35</v>
      </c>
      <c r="G941">
        <v>217.067368291511</v>
      </c>
      <c r="H941">
        <v>10.226740239314999</v>
      </c>
      <c r="I941">
        <v>10.7289656318637</v>
      </c>
      <c r="J941">
        <v>-4.6274360564419599</v>
      </c>
      <c r="K941">
        <v>421.74274952503799</v>
      </c>
      <c r="L941">
        <v>343.94482278737303</v>
      </c>
      <c r="M941">
        <v>47.843209213233798</v>
      </c>
      <c r="N941">
        <v>1.81732941237486</v>
      </c>
      <c r="O941">
        <v>12.5671085789416</v>
      </c>
      <c r="P941">
        <v>252.80247390800099</v>
      </c>
      <c r="Q941">
        <v>0.11556336788311999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812</v>
      </c>
      <c r="E942">
        <v>2953.2195000000002</v>
      </c>
      <c r="F942">
        <v>34.65</v>
      </c>
      <c r="G942">
        <v>180.08532961190201</v>
      </c>
      <c r="H942">
        <v>-5.7750151703666104</v>
      </c>
      <c r="I942">
        <v>-21.938289923255201</v>
      </c>
      <c r="J942">
        <v>-8.3971135047021601</v>
      </c>
      <c r="K942">
        <v>37.1907461960812</v>
      </c>
      <c r="L942">
        <v>31.554686269013999</v>
      </c>
      <c r="M942">
        <v>31.0086773652795</v>
      </c>
      <c r="N942">
        <v>0.91839627670051005</v>
      </c>
      <c r="O942">
        <v>30.591630591630501</v>
      </c>
      <c r="P942">
        <v>214.28571428571399</v>
      </c>
      <c r="Q942">
        <v>0.12544580870557501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382</v>
      </c>
      <c r="E943">
        <v>2942.0001122399999</v>
      </c>
      <c r="F943">
        <v>17.850000000000001</v>
      </c>
      <c r="G943">
        <v>-49.753893390731797</v>
      </c>
      <c r="H943">
        <v>-21.817889088528901</v>
      </c>
      <c r="I943">
        <v>-41.7860974989648</v>
      </c>
      <c r="J943">
        <v>-7.24166735555323</v>
      </c>
      <c r="K943">
        <v>21.8798127206488</v>
      </c>
      <c r="L943">
        <v>25.072470591865802</v>
      </c>
      <c r="M943">
        <v>24.000701306903402</v>
      </c>
      <c r="N943">
        <v>1.1194602858737099</v>
      </c>
      <c r="O943">
        <v>152.941176470588</v>
      </c>
      <c r="P943">
        <v>6.8862275449101897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536</v>
      </c>
      <c r="E944">
        <v>2941.12744737</v>
      </c>
      <c r="F944">
        <v>847.7</v>
      </c>
      <c r="G944">
        <v>64.018925941195803</v>
      </c>
      <c r="H944">
        <v>16.463062657388001</v>
      </c>
      <c r="I944">
        <v>57.238504613356397</v>
      </c>
      <c r="J944">
        <v>5.5028212397817198</v>
      </c>
      <c r="K944">
        <v>714.26841089105403</v>
      </c>
      <c r="L944">
        <v>564.59438064718199</v>
      </c>
      <c r="M944">
        <v>62.320303608054701</v>
      </c>
      <c r="N944">
        <v>1.1100270461052499</v>
      </c>
      <c r="O944">
        <v>7.3375014745782501</v>
      </c>
      <c r="P944">
        <v>123.46118360353201</v>
      </c>
      <c r="Q944">
        <v>0.16446224411330701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101</v>
      </c>
      <c r="E945">
        <v>2930.5414584</v>
      </c>
      <c r="F945">
        <v>778</v>
      </c>
      <c r="G945">
        <v>85.067127044869096</v>
      </c>
      <c r="H945">
        <v>-17.777862126717899</v>
      </c>
      <c r="I945">
        <v>25.398372674169</v>
      </c>
      <c r="J945">
        <v>-6.6320847615990601</v>
      </c>
      <c r="K945">
        <v>855.66256574416695</v>
      </c>
      <c r="L945">
        <v>750.44824139439004</v>
      </c>
      <c r="M945">
        <v>16.327498038247899</v>
      </c>
      <c r="N945">
        <v>0.34028812277623899</v>
      </c>
      <c r="O945">
        <v>30.591259640102798</v>
      </c>
      <c r="P945">
        <v>110.668832927159</v>
      </c>
      <c r="Q945">
        <v>3.6610074366592998E-2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</v>
      </c>
      <c r="E946">
        <v>2916.2525220000002</v>
      </c>
      <c r="F946">
        <v>288.3</v>
      </c>
      <c r="G946">
        <v>-32.137827660036201</v>
      </c>
      <c r="H946">
        <v>-3.60510217932051</v>
      </c>
      <c r="I946">
        <v>-22.1223198473362</v>
      </c>
      <c r="J946">
        <v>-6.7477194216692498</v>
      </c>
      <c r="K946">
        <v>282.35794377826397</v>
      </c>
      <c r="L946">
        <v>281.90948964686697</v>
      </c>
      <c r="M946">
        <v>42.958469837742399</v>
      </c>
      <c r="N946">
        <v>1.7942467755434399</v>
      </c>
      <c r="O946">
        <v>39.507457509538597</v>
      </c>
      <c r="P946">
        <v>37.318409145034501</v>
      </c>
      <c r="Q946">
        <v>0.14238583936719201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268</v>
      </c>
      <c r="E947">
        <v>2902.9</v>
      </c>
      <c r="F947">
        <v>14514.5</v>
      </c>
      <c r="G947">
        <v>-5.0404457373022202</v>
      </c>
      <c r="H947">
        <v>-8.0762670362180593</v>
      </c>
      <c r="I947">
        <v>-0.82703632308807795</v>
      </c>
      <c r="J947">
        <v>-4.92188365786647</v>
      </c>
      <c r="K947">
        <v>15000.203516948601</v>
      </c>
      <c r="L947">
        <v>13437.8357674037</v>
      </c>
      <c r="M947">
        <v>21.0280334676637</v>
      </c>
      <c r="N947">
        <v>0.80635460674717396</v>
      </c>
      <c r="O947">
        <v>17.124599538392602</v>
      </c>
      <c r="P947">
        <v>46.537102473498202</v>
      </c>
      <c r="Q947">
        <v>0.12723093066057101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268</v>
      </c>
      <c r="E948">
        <v>2896.8456437999998</v>
      </c>
      <c r="F948">
        <v>424.35</v>
      </c>
      <c r="G948">
        <v>-59.618403880242298</v>
      </c>
      <c r="H948">
        <v>-14.435632534221799</v>
      </c>
      <c r="I948">
        <v>-35.316502180026497</v>
      </c>
      <c r="J948">
        <v>-5.9648706063575503</v>
      </c>
      <c r="K948">
        <v>457.73341718606798</v>
      </c>
      <c r="L948">
        <v>494.44747228829499</v>
      </c>
      <c r="M948">
        <v>16.733639428603801</v>
      </c>
      <c r="N948">
        <v>0.960587172691306</v>
      </c>
      <c r="O948">
        <v>57.134440909626399</v>
      </c>
      <c r="P948">
        <v>6.0875000000000004</v>
      </c>
      <c r="Q948">
        <v>-8.0785811429337995E-2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E949">
        <v>2896.75</v>
      </c>
      <c r="F949">
        <v>579.35</v>
      </c>
      <c r="G949">
        <v>152.561582799744</v>
      </c>
      <c r="H949">
        <v>-10.872188041341801</v>
      </c>
      <c r="I949">
        <v>162.26386896649399</v>
      </c>
      <c r="J949">
        <v>-4.5926955229678699</v>
      </c>
      <c r="K949">
        <v>558.78692839983796</v>
      </c>
      <c r="M949">
        <v>54.7568592757628</v>
      </c>
      <c r="N949">
        <v>0.410386874620214</v>
      </c>
      <c r="O949">
        <v>23.716233710192402</v>
      </c>
      <c r="P949">
        <v>189.67499999999899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E950">
        <v>2892.6503225349902</v>
      </c>
      <c r="F950">
        <v>1171.55</v>
      </c>
      <c r="G950">
        <v>25.762355329841299</v>
      </c>
      <c r="H950">
        <v>3.88078119523303</v>
      </c>
      <c r="I950">
        <v>19.128936641063099</v>
      </c>
      <c r="J950">
        <v>0.22587358178238601</v>
      </c>
      <c r="K950">
        <v>1100.82998787573</v>
      </c>
      <c r="L950">
        <v>959.335615991032</v>
      </c>
      <c r="M950">
        <v>69.142813610858695</v>
      </c>
      <c r="N950">
        <v>0.87049646061696495</v>
      </c>
      <c r="O950">
        <v>4.4769749477188299</v>
      </c>
      <c r="P950">
        <v>95.274606217184697</v>
      </c>
      <c r="Q950">
        <v>-1.5489890873907E-2</v>
      </c>
    </row>
    <row r="951" spans="1:17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469</v>
      </c>
      <c r="E951">
        <v>2885.6842219999999</v>
      </c>
      <c r="F951">
        <v>397</v>
      </c>
      <c r="G951">
        <v>-6.9333214350122701</v>
      </c>
      <c r="H951">
        <v>10.381733645826801</v>
      </c>
      <c r="I951">
        <v>1.7395924536230101</v>
      </c>
      <c r="J951">
        <v>0.99432070408657003</v>
      </c>
      <c r="K951">
        <v>358.66076444198399</v>
      </c>
      <c r="L951">
        <v>349.01197547847403</v>
      </c>
      <c r="M951">
        <v>62.655198747151204</v>
      </c>
      <c r="N951">
        <v>3.2309415218741999</v>
      </c>
      <c r="O951">
        <v>11.3098236775818</v>
      </c>
      <c r="P951">
        <v>34.553465514319498</v>
      </c>
      <c r="Q951">
        <v>-3.4053522389988003E-2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132</v>
      </c>
      <c r="E952">
        <v>2885.3159300000002</v>
      </c>
      <c r="F952">
        <v>568.29999999999995</v>
      </c>
      <c r="G952">
        <v>-46.887982755325702</v>
      </c>
      <c r="H952">
        <v>-4.7512982180664798</v>
      </c>
      <c r="I952">
        <v>-33.461935318548001</v>
      </c>
      <c r="J952">
        <v>-3.5955607275285399</v>
      </c>
      <c r="K952">
        <v>590.41633070479395</v>
      </c>
      <c r="L952">
        <v>652.49824816115802</v>
      </c>
      <c r="M952">
        <v>27.805414277177999</v>
      </c>
      <c r="N952">
        <v>1.5950531865455999</v>
      </c>
      <c r="O952">
        <v>51.152560267464303</v>
      </c>
      <c r="P952">
        <v>13.4331337325349</v>
      </c>
      <c r="Q952">
        <v>7.5221534389629998E-3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343</v>
      </c>
      <c r="E953">
        <v>2879.7488745000001</v>
      </c>
      <c r="F953">
        <v>1929.8</v>
      </c>
      <c r="G953">
        <v>-47.938041188666901</v>
      </c>
      <c r="H953">
        <v>-9.8325864869520405</v>
      </c>
      <c r="I953">
        <v>-25.681060083934401</v>
      </c>
      <c r="J953">
        <v>1.7325909904369301</v>
      </c>
      <c r="K953">
        <v>1926.3696188061799</v>
      </c>
      <c r="L953">
        <v>2012.2250623329601</v>
      </c>
      <c r="M953">
        <v>45.788716840827597</v>
      </c>
      <c r="N953">
        <v>1.51856135726032</v>
      </c>
      <c r="O953">
        <v>45.351849932635503</v>
      </c>
      <c r="P953">
        <v>14.189349112425999</v>
      </c>
      <c r="Q953">
        <v>-9.5929922963625999E-2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132</v>
      </c>
      <c r="E954">
        <v>2877.8786336449998</v>
      </c>
      <c r="F954">
        <v>879.05</v>
      </c>
      <c r="G954">
        <v>56.764202606798698</v>
      </c>
      <c r="H954">
        <v>-7.3505726815514603</v>
      </c>
      <c r="I954">
        <v>-30.049253772856801</v>
      </c>
      <c r="J954">
        <v>-4.44017631168854</v>
      </c>
      <c r="K954">
        <v>910.49499988972298</v>
      </c>
      <c r="L954">
        <v>858.92858452618202</v>
      </c>
      <c r="M954">
        <v>32.825375396190502</v>
      </c>
      <c r="N954">
        <v>1.0276291504138499</v>
      </c>
      <c r="O954">
        <v>32.956032080086402</v>
      </c>
      <c r="P954">
        <v>89.491269670187506</v>
      </c>
      <c r="Q954">
        <v>0.104771445435508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62</v>
      </c>
      <c r="E955">
        <v>2872.685074041</v>
      </c>
      <c r="F955">
        <v>131.72999999999999</v>
      </c>
      <c r="G955">
        <v>83.975372012111706</v>
      </c>
      <c r="H955">
        <v>21.170200799111502</v>
      </c>
      <c r="I955">
        <v>7.3471039133659</v>
      </c>
      <c r="J955">
        <v>-5.5452759273074497</v>
      </c>
      <c r="K955">
        <v>112.988465033499</v>
      </c>
      <c r="L955">
        <v>98.601148302164901</v>
      </c>
      <c r="M955">
        <v>58.799507932806698</v>
      </c>
      <c r="N955">
        <v>2.3024754260148601</v>
      </c>
      <c r="O955">
        <v>9.9218097623927797</v>
      </c>
      <c r="P955">
        <v>116.83950617283899</v>
      </c>
      <c r="Q955">
        <v>3.8736022149347002E-2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2858.2530550500001</v>
      </c>
      <c r="F956">
        <v>5788.5</v>
      </c>
      <c r="G956">
        <v>77.094752169207595</v>
      </c>
      <c r="H956">
        <v>22.263296005824699</v>
      </c>
      <c r="I956">
        <v>64.515273373405094</v>
      </c>
      <c r="J956">
        <v>-1.4197027051077</v>
      </c>
      <c r="K956">
        <v>4945.3157587661499</v>
      </c>
      <c r="L956">
        <v>3740.7259129420499</v>
      </c>
      <c r="M956">
        <v>50.529070757880497</v>
      </c>
      <c r="N956">
        <v>0.61665879853652705</v>
      </c>
      <c r="O956">
        <v>11.306901615271601</v>
      </c>
      <c r="P956">
        <v>143.82898062341999</v>
      </c>
      <c r="Q956">
        <v>0.15925647252022801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1429</v>
      </c>
      <c r="E957">
        <v>2842.2679860899998</v>
      </c>
      <c r="F957">
        <v>376.35</v>
      </c>
      <c r="G957">
        <v>21.573777921695498</v>
      </c>
      <c r="H957">
        <v>-6.5607364547608702</v>
      </c>
      <c r="I957">
        <v>1.49226052192395</v>
      </c>
      <c r="J957">
        <v>-6.6806200252480199</v>
      </c>
      <c r="K957">
        <v>353.778415898817</v>
      </c>
      <c r="L957">
        <v>317.554572763355</v>
      </c>
      <c r="M957">
        <v>46.463207673311601</v>
      </c>
      <c r="N957">
        <v>1.1097522223018199</v>
      </c>
      <c r="O957">
        <v>8.1971569018200992</v>
      </c>
      <c r="P957">
        <v>54.178615321589497</v>
      </c>
      <c r="Q957">
        <v>-1.0499671370256E-2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391</v>
      </c>
      <c r="E958">
        <v>2834.418365</v>
      </c>
      <c r="F958">
        <v>1654.7</v>
      </c>
      <c r="G958">
        <v>293.56642403953401</v>
      </c>
      <c r="H958">
        <v>-13.6476343028353</v>
      </c>
      <c r="I958">
        <v>188.11522876643201</v>
      </c>
      <c r="J958">
        <v>-13.094332951921601</v>
      </c>
      <c r="K958">
        <v>1512.86637488009</v>
      </c>
      <c r="L958">
        <v>963.73728619489805</v>
      </c>
      <c r="M958">
        <v>42.070705590343799</v>
      </c>
      <c r="N958">
        <v>1.15833219669724</v>
      </c>
      <c r="O958">
        <v>31.697588686770899</v>
      </c>
      <c r="P958">
        <v>364.80337078651598</v>
      </c>
      <c r="Q958">
        <v>0.27529788995617699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72</v>
      </c>
      <c r="E959">
        <v>2834.0850999999998</v>
      </c>
      <c r="F959">
        <v>1057.0999999999999</v>
      </c>
      <c r="G959">
        <v>367.88879336747101</v>
      </c>
      <c r="H959">
        <v>-18.231224466230401</v>
      </c>
      <c r="I959">
        <v>95.896344392498904</v>
      </c>
      <c r="J959">
        <v>-5.5632379831766103</v>
      </c>
      <c r="K959">
        <v>1211.5020761482299</v>
      </c>
      <c r="L959">
        <v>903.29987815080699</v>
      </c>
      <c r="M959">
        <v>15.875383364923399</v>
      </c>
      <c r="N959">
        <v>0.47270013212544898</v>
      </c>
      <c r="O959">
        <v>50.222306309715201</v>
      </c>
      <c r="P959">
        <v>411.91283292978198</v>
      </c>
      <c r="Q959">
        <v>0.16147193468736401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46</v>
      </c>
      <c r="E960">
        <v>2825.5332333020001</v>
      </c>
      <c r="F960">
        <v>18.07</v>
      </c>
      <c r="G960">
        <v>27.312161839425599</v>
      </c>
      <c r="H960">
        <v>-11.612629332465101</v>
      </c>
      <c r="I960">
        <v>-26.444234330833002</v>
      </c>
      <c r="J960">
        <v>4.6875233235462499</v>
      </c>
      <c r="K960">
        <v>18.754398281653</v>
      </c>
      <c r="L960">
        <v>18.235646901752801</v>
      </c>
      <c r="M960">
        <v>45.4981388653053</v>
      </c>
      <c r="N960">
        <v>0.96679208507792602</v>
      </c>
      <c r="O960">
        <v>47.795111272240703</v>
      </c>
      <c r="P960">
        <v>52.049252239113798</v>
      </c>
      <c r="Q960">
        <v>0.104869803612868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62</v>
      </c>
      <c r="E961">
        <v>2819.0954246199999</v>
      </c>
      <c r="F961">
        <v>55.15</v>
      </c>
      <c r="G961">
        <v>65.390006952910696</v>
      </c>
      <c r="H961">
        <v>-4.3638869949243997</v>
      </c>
      <c r="I961">
        <v>11.581554497006399</v>
      </c>
      <c r="J961">
        <v>-3.06966277968696</v>
      </c>
      <c r="K961">
        <v>53.135537447457899</v>
      </c>
      <c r="L961">
        <v>46.899858626954497</v>
      </c>
      <c r="M961">
        <v>45.441285858135103</v>
      </c>
      <c r="N961">
        <v>0.96516129036915799</v>
      </c>
      <c r="O961">
        <v>10.154125113327201</v>
      </c>
      <c r="P961">
        <v>92.832167832167798</v>
      </c>
      <c r="Q961">
        <v>-3.2158524770170997E-2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195</v>
      </c>
      <c r="E962">
        <v>2786.0089296900001</v>
      </c>
      <c r="F962">
        <v>1925.15</v>
      </c>
      <c r="G962">
        <v>56.585459373747597</v>
      </c>
      <c r="H962">
        <v>-10.859474671863</v>
      </c>
      <c r="I962">
        <v>41.312097335582401</v>
      </c>
      <c r="J962">
        <v>-4.1433256259142803</v>
      </c>
      <c r="K962">
        <v>2063.14847862445</v>
      </c>
      <c r="L962">
        <v>1781.79509038786</v>
      </c>
      <c r="M962">
        <v>18.648154653418601</v>
      </c>
      <c r="N962">
        <v>0.35267998185930899</v>
      </c>
      <c r="O962">
        <v>28.821130820974901</v>
      </c>
      <c r="P962">
        <v>85.101677803951702</v>
      </c>
      <c r="Q962">
        <v>0.111140307113321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170</v>
      </c>
      <c r="E963">
        <v>2753.4527339000001</v>
      </c>
      <c r="F963">
        <v>420.2</v>
      </c>
      <c r="G963">
        <v>-4.5330487913295299</v>
      </c>
      <c r="H963">
        <v>-6.4393319111688401</v>
      </c>
      <c r="I963">
        <v>15.635454266255801</v>
      </c>
      <c r="J963">
        <v>-4.5031741107627603</v>
      </c>
      <c r="K963">
        <v>395.480514430651</v>
      </c>
      <c r="L963">
        <v>343.62072130425099</v>
      </c>
      <c r="M963">
        <v>34.405341467695997</v>
      </c>
      <c r="N963">
        <v>0.448446526176353</v>
      </c>
      <c r="O963">
        <v>15.183246073298401</v>
      </c>
      <c r="P963">
        <v>70.121457489878495</v>
      </c>
      <c r="Q963">
        <v>0.11452264275622601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2746.4136559549902</v>
      </c>
      <c r="F964">
        <v>1190.6500000000001</v>
      </c>
      <c r="G964">
        <v>-40.843358975510696</v>
      </c>
      <c r="H964">
        <v>-3.1069211479568</v>
      </c>
      <c r="I964">
        <v>-24.516582030037998</v>
      </c>
      <c r="J964">
        <v>-0.35332980302371803</v>
      </c>
      <c r="K964">
        <v>1184.6440397927599</v>
      </c>
      <c r="L964">
        <v>1218.5033762622099</v>
      </c>
      <c r="M964">
        <v>48.753544628765802</v>
      </c>
      <c r="N964">
        <v>1.25635678321383</v>
      </c>
      <c r="O964">
        <v>21.866207533699999</v>
      </c>
      <c r="P964">
        <v>9.1338221814848808</v>
      </c>
      <c r="Q964">
        <v>-6.5734016850408999E-2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101</v>
      </c>
      <c r="E965">
        <v>2741.9593500000001</v>
      </c>
      <c r="F965">
        <v>411.15</v>
      </c>
      <c r="G965">
        <v>215.05713713312301</v>
      </c>
      <c r="H965">
        <v>-3.4924488574144799</v>
      </c>
      <c r="I965">
        <v>10.291701557163099</v>
      </c>
      <c r="J965">
        <v>-6.54284765417695</v>
      </c>
      <c r="K965">
        <v>421.43127529005</v>
      </c>
      <c r="L965">
        <v>337.395347214357</v>
      </c>
      <c r="M965">
        <v>31.832202937299598</v>
      </c>
      <c r="N965">
        <v>0.46719478403558701</v>
      </c>
      <c r="O965">
        <v>24.9908792411528</v>
      </c>
      <c r="P965">
        <v>270.79513001653299</v>
      </c>
      <c r="Q965">
        <v>0.23767455536679</v>
      </c>
    </row>
    <row r="966" spans="1:17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1784</v>
      </c>
      <c r="E966">
        <v>2734.2653886899998</v>
      </c>
      <c r="F966">
        <v>14.85</v>
      </c>
      <c r="G966">
        <v>-44.074985034936603</v>
      </c>
      <c r="H966">
        <v>-12.3045957483607</v>
      </c>
      <c r="I966">
        <v>-34.6277217123301</v>
      </c>
      <c r="J966">
        <v>-1.3329817454484401</v>
      </c>
      <c r="K966">
        <v>15.9172616224548</v>
      </c>
      <c r="L966">
        <v>17.463115258249701</v>
      </c>
      <c r="M966">
        <v>27.9355610402412</v>
      </c>
      <c r="N966">
        <v>0.65669355755120395</v>
      </c>
      <c r="O966">
        <v>75.420875420875404</v>
      </c>
      <c r="P966">
        <v>15.5642023346303</v>
      </c>
      <c r="Q966">
        <v>5.470309138448E-3</v>
      </c>
    </row>
    <row r="967" spans="1:17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441</v>
      </c>
      <c r="E967">
        <v>2718.728454869</v>
      </c>
      <c r="F967">
        <v>81.83</v>
      </c>
      <c r="G967">
        <v>-16.3869579068608</v>
      </c>
      <c r="H967">
        <v>-10.2370926481819</v>
      </c>
      <c r="I967">
        <v>-16.200416747791099</v>
      </c>
      <c r="J967">
        <v>-2.3627960021989098</v>
      </c>
      <c r="K967">
        <v>83.217744982577599</v>
      </c>
      <c r="L967">
        <v>85.806373935201705</v>
      </c>
      <c r="M967">
        <v>51.426134889253802</v>
      </c>
      <c r="N967">
        <v>0.88038431873086098</v>
      </c>
      <c r="O967">
        <v>46.645484541121803</v>
      </c>
      <c r="P967">
        <v>30.823341326938401</v>
      </c>
      <c r="Q967">
        <v>-1.133262772696E-3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204</v>
      </c>
      <c r="E968">
        <v>2715.4694073400001</v>
      </c>
      <c r="F968">
        <v>2904.95</v>
      </c>
      <c r="G968">
        <v>15.6665830289024</v>
      </c>
      <c r="H968">
        <v>-3.9030000525563202</v>
      </c>
      <c r="I968">
        <v>5.5407983690444098</v>
      </c>
      <c r="J968">
        <v>-3.42297612924619</v>
      </c>
      <c r="K968">
        <v>2767.39170465508</v>
      </c>
      <c r="L968">
        <v>2503.9799038013998</v>
      </c>
      <c r="M968">
        <v>53.077213227566503</v>
      </c>
      <c r="N968">
        <v>0.51610049576667605</v>
      </c>
      <c r="O968">
        <v>4.4355324532263998</v>
      </c>
      <c r="P968">
        <v>46.341401979798903</v>
      </c>
      <c r="Q968">
        <v>4.7155957137790999E-2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268</v>
      </c>
      <c r="E969">
        <v>2709.8892044250001</v>
      </c>
      <c r="F969">
        <v>18634.849999999999</v>
      </c>
      <c r="G969">
        <v>33.192941468555297</v>
      </c>
      <c r="H969">
        <v>11.4627481980831</v>
      </c>
      <c r="I969">
        <v>9.7982404747291394</v>
      </c>
      <c r="J969">
        <v>11.4973602921108</v>
      </c>
      <c r="K969">
        <v>16094.053195009999</v>
      </c>
      <c r="L969">
        <v>14429.838923416701</v>
      </c>
      <c r="M969">
        <v>67.248674578909103</v>
      </c>
      <c r="N969">
        <v>2.4020358700920901</v>
      </c>
      <c r="O969">
        <v>7.3257901190511401</v>
      </c>
      <c r="P969">
        <v>64.909447303330495</v>
      </c>
      <c r="Q969">
        <v>0.13433505874533899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286</v>
      </c>
      <c r="E970">
        <v>2699.8620896799998</v>
      </c>
      <c r="F970">
        <v>1808.8</v>
      </c>
      <c r="G970">
        <v>1.21672872908383</v>
      </c>
      <c r="H970">
        <v>-2.28666141862815</v>
      </c>
      <c r="I970">
        <v>-11.7157285230462</v>
      </c>
      <c r="J970">
        <v>-7.0365114538614097</v>
      </c>
      <c r="K970">
        <v>1756.71714746779</v>
      </c>
      <c r="L970">
        <v>1660.0782197963599</v>
      </c>
      <c r="M970">
        <v>47.156168614559498</v>
      </c>
      <c r="N970">
        <v>2.1555935924505101</v>
      </c>
      <c r="O970">
        <v>17.6138876603273</v>
      </c>
      <c r="P970">
        <v>38.076335877862498</v>
      </c>
      <c r="Q970">
        <v>6.2098077433400001E-3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238</v>
      </c>
      <c r="E971">
        <v>2697.7354224999999</v>
      </c>
      <c r="F971">
        <v>151</v>
      </c>
      <c r="G971">
        <v>31.862842146458199</v>
      </c>
      <c r="H971">
        <v>-10.344118325747001</v>
      </c>
      <c r="I971">
        <v>3.89264421200137</v>
      </c>
      <c r="J971">
        <v>-5.1030567270388199</v>
      </c>
      <c r="K971">
        <v>148.58209004959599</v>
      </c>
      <c r="L971">
        <v>130.43344044445101</v>
      </c>
      <c r="M971">
        <v>39.1674887927933</v>
      </c>
      <c r="N971">
        <v>0.68662475451899896</v>
      </c>
      <c r="O971">
        <v>16.225165562913901</v>
      </c>
      <c r="P971">
        <v>71.493469619534295</v>
      </c>
      <c r="Q971">
        <v>0.13489972607367401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549</v>
      </c>
      <c r="E972">
        <v>2686.1765876949999</v>
      </c>
      <c r="F972">
        <v>4206.05</v>
      </c>
      <c r="G972">
        <v>32.471437975502297</v>
      </c>
      <c r="H972">
        <v>-1.0226034336926899</v>
      </c>
      <c r="I972">
        <v>3.2030362928010501</v>
      </c>
      <c r="J972">
        <v>-0.63424258093157104</v>
      </c>
      <c r="K972">
        <v>3983.0229266597198</v>
      </c>
      <c r="L972">
        <v>3556.9205229090999</v>
      </c>
      <c r="M972">
        <v>44.326378865028097</v>
      </c>
      <c r="N972">
        <v>1.0332058523868</v>
      </c>
      <c r="O972">
        <v>5.56222584134757</v>
      </c>
      <c r="P972">
        <v>57.819594011481698</v>
      </c>
      <c r="Q972">
        <v>9.5879037902700998E-2</v>
      </c>
    </row>
    <row r="973" spans="1:17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46</v>
      </c>
      <c r="E973">
        <v>2684.5420865199999</v>
      </c>
      <c r="F973">
        <v>677.2</v>
      </c>
      <c r="G973">
        <v>-32.9910157243567</v>
      </c>
      <c r="H973">
        <v>-2.6160947863011401</v>
      </c>
      <c r="I973">
        <v>-24.0166600220258</v>
      </c>
      <c r="J973">
        <v>-3.9501553085572301</v>
      </c>
      <c r="K973">
        <v>675.41504885432198</v>
      </c>
      <c r="L973">
        <v>698.41719848595096</v>
      </c>
      <c r="M973">
        <v>46.262761591966999</v>
      </c>
      <c r="N973">
        <v>0.58162683474410803</v>
      </c>
      <c r="O973">
        <v>24.926166568222001</v>
      </c>
      <c r="P973">
        <v>12.885480913485599</v>
      </c>
      <c r="Q973">
        <v>6.0651153949439996E-3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304</v>
      </c>
      <c r="E974">
        <v>2680.7399137950001</v>
      </c>
      <c r="F974">
        <v>879.85</v>
      </c>
      <c r="G974">
        <v>44.634892933234703</v>
      </c>
      <c r="H974">
        <v>-9.6011837834892795</v>
      </c>
      <c r="I974">
        <v>27.035142626626001</v>
      </c>
      <c r="J974">
        <v>-5.8759460055697996</v>
      </c>
      <c r="K974">
        <v>857.13246417391599</v>
      </c>
      <c r="L974">
        <v>700.36415466537801</v>
      </c>
      <c r="M974">
        <v>27.9034794912269</v>
      </c>
      <c r="N974">
        <v>0.4946027880778</v>
      </c>
      <c r="O974">
        <v>12.7976359606751</v>
      </c>
      <c r="P974">
        <v>112.62687288545099</v>
      </c>
      <c r="Q974">
        <v>9.1171602986941006E-2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543</v>
      </c>
      <c r="E975">
        <v>2665.504396372</v>
      </c>
      <c r="F975">
        <v>111.46</v>
      </c>
      <c r="G975">
        <v>112.768024781425</v>
      </c>
      <c r="H975">
        <v>-0.81113500793856697</v>
      </c>
      <c r="I975">
        <v>22.892408318548899</v>
      </c>
      <c r="J975">
        <v>0.63877783063157301</v>
      </c>
      <c r="K975">
        <v>102.119027292403</v>
      </c>
      <c r="L975">
        <v>83.803753525489597</v>
      </c>
      <c r="M975">
        <v>56.475472582786601</v>
      </c>
      <c r="N975">
        <v>1.7063056646924399</v>
      </c>
      <c r="O975">
        <v>12.596447155930299</v>
      </c>
      <c r="P975">
        <v>143.362445414847</v>
      </c>
      <c r="Q975">
        <v>-1.7324420902069999E-3</v>
      </c>
    </row>
    <row r="976" spans="1:17" hidden="1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271</v>
      </c>
      <c r="E976">
        <v>2658.7053863699998</v>
      </c>
      <c r="F976">
        <v>229.83</v>
      </c>
      <c r="G976">
        <v>40.931434101368097</v>
      </c>
      <c r="H976">
        <v>38.933186433090299</v>
      </c>
      <c r="I976">
        <v>54.031906300328103</v>
      </c>
      <c r="J976">
        <v>-3.1782582858469302</v>
      </c>
      <c r="K976">
        <v>182.16462633952</v>
      </c>
      <c r="L976">
        <v>144.992708778517</v>
      </c>
      <c r="M976">
        <v>68.107625933668302</v>
      </c>
      <c r="N976">
        <v>1.1514596918650799</v>
      </c>
      <c r="O976">
        <v>7.4054736109297998</v>
      </c>
      <c r="P976">
        <v>124.399531341534</v>
      </c>
      <c r="Q976">
        <v>0.173655990752908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543</v>
      </c>
      <c r="E977">
        <v>2653.97440375</v>
      </c>
      <c r="F977">
        <v>529.25</v>
      </c>
      <c r="G977">
        <v>71.238400813771605</v>
      </c>
      <c r="H977">
        <v>1.12087841718134</v>
      </c>
      <c r="I977">
        <v>45.245290891410399</v>
      </c>
      <c r="J977">
        <v>-2.52401945260744</v>
      </c>
      <c r="K977">
        <v>464.89861418727497</v>
      </c>
      <c r="L977">
        <v>377.44473042359101</v>
      </c>
      <c r="M977">
        <v>59.920413948682402</v>
      </c>
      <c r="N977">
        <v>1.2033973276430201</v>
      </c>
      <c r="O977">
        <v>6.2730278696268398</v>
      </c>
      <c r="P977">
        <v>104.937076476282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922</v>
      </c>
      <c r="E978">
        <v>2651.8025195999999</v>
      </c>
      <c r="F978">
        <v>402.4</v>
      </c>
      <c r="G978">
        <v>1.0344036543692401</v>
      </c>
      <c r="H978">
        <v>18.188370025248201</v>
      </c>
      <c r="I978">
        <v>11.546213630643299</v>
      </c>
      <c r="J978">
        <v>-9.8947053168635009</v>
      </c>
      <c r="K978">
        <v>365.340411101028</v>
      </c>
      <c r="M978">
        <v>48.016527629318503</v>
      </c>
      <c r="N978">
        <v>1.9590275949143801</v>
      </c>
      <c r="O978">
        <v>18.016898608349798</v>
      </c>
      <c r="P978">
        <v>42.593905031892199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1617</v>
      </c>
      <c r="E979">
        <v>2644.090741</v>
      </c>
      <c r="F979">
        <v>64.260000000000005</v>
      </c>
      <c r="G979">
        <v>-0.78916210474334003</v>
      </c>
      <c r="H979">
        <v>-1.55947826842799</v>
      </c>
      <c r="I979">
        <v>4.1615089609088001</v>
      </c>
      <c r="J979">
        <v>1.0193432841916299</v>
      </c>
      <c r="K979">
        <v>62.870605981447603</v>
      </c>
      <c r="L979">
        <v>58.587676209013502</v>
      </c>
      <c r="M979">
        <v>53.860821394049402</v>
      </c>
      <c r="N979">
        <v>0.97740734355094905</v>
      </c>
      <c r="O979">
        <v>2.6299408652349801</v>
      </c>
      <c r="P979">
        <v>30.849114233353699</v>
      </c>
      <c r="Q979">
        <v>-2.7484158448541001E-2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286</v>
      </c>
      <c r="E980">
        <v>2633.977918</v>
      </c>
      <c r="F980">
        <v>1817.75</v>
      </c>
      <c r="G980">
        <v>614.49361778358696</v>
      </c>
      <c r="H980">
        <v>-8.2519613630506292</v>
      </c>
      <c r="I980">
        <v>107.198028344531</v>
      </c>
      <c r="J980">
        <v>17.203165602155899</v>
      </c>
      <c r="K980">
        <v>1521.1330110537899</v>
      </c>
      <c r="L980">
        <v>1034.93030845715</v>
      </c>
      <c r="M980">
        <v>67.323538040717096</v>
      </c>
      <c r="N980">
        <v>1.36007952087374</v>
      </c>
      <c r="O980">
        <v>10.0261312061614</v>
      </c>
      <c r="P980">
        <v>682.50107619457594</v>
      </c>
      <c r="Q980">
        <v>0.25115695342746502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132</v>
      </c>
      <c r="E981">
        <v>2630.8324812279998</v>
      </c>
      <c r="F981">
        <v>49.63</v>
      </c>
      <c r="G981">
        <v>53.501743688724098</v>
      </c>
      <c r="H981">
        <v>21.2454902519267</v>
      </c>
      <c r="I981">
        <v>4.5214550287700401</v>
      </c>
      <c r="J981">
        <v>-8.35806921565786</v>
      </c>
      <c r="K981">
        <v>42.1161809849823</v>
      </c>
      <c r="L981">
        <v>38.026745889167799</v>
      </c>
      <c r="M981">
        <v>65.483072639814495</v>
      </c>
      <c r="N981">
        <v>2.3823792526049798</v>
      </c>
      <c r="O981">
        <v>5.78279266572636</v>
      </c>
      <c r="P981">
        <v>79.169675090252696</v>
      </c>
      <c r="Q981">
        <v>7.3169008486407006E-2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235</v>
      </c>
      <c r="E982">
        <v>2629.0491915600001</v>
      </c>
      <c r="F982">
        <v>6022.6</v>
      </c>
      <c r="G982">
        <v>212.47024032451199</v>
      </c>
      <c r="H982">
        <v>12.7859642316588</v>
      </c>
      <c r="I982">
        <v>59.456081709974598</v>
      </c>
      <c r="J982">
        <v>-7.0066927079694397</v>
      </c>
      <c r="K982">
        <v>5406.1933055577501</v>
      </c>
      <c r="L982">
        <v>4093.4817990502802</v>
      </c>
      <c r="M982">
        <v>39.083437548316802</v>
      </c>
      <c r="N982">
        <v>0.34238540158409903</v>
      </c>
      <c r="O982">
        <v>12.246371998804401</v>
      </c>
      <c r="P982">
        <v>237.391109492731</v>
      </c>
      <c r="Q982">
        <v>0.10812816709852099</v>
      </c>
    </row>
    <row r="983" spans="1:17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1554</v>
      </c>
      <c r="E983">
        <v>2612.7334756499999</v>
      </c>
      <c r="F983">
        <v>632.15</v>
      </c>
      <c r="G983">
        <v>-38.273942962916998</v>
      </c>
      <c r="H983">
        <v>-15.6952083839201</v>
      </c>
      <c r="I983">
        <v>-35.833153304946201</v>
      </c>
      <c r="J983">
        <v>-3.30393854058519</v>
      </c>
      <c r="K983">
        <v>699.13706245303604</v>
      </c>
      <c r="L983">
        <v>724.02621263257095</v>
      </c>
      <c r="M983">
        <v>28.510930223244099</v>
      </c>
      <c r="N983">
        <v>1.5311005310013699</v>
      </c>
      <c r="O983">
        <v>43.162224155659203</v>
      </c>
      <c r="P983">
        <v>0.97436307004232703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E984">
        <v>2611.7828193599998</v>
      </c>
      <c r="F984">
        <v>524.70000000000005</v>
      </c>
      <c r="G984">
        <v>104.411553367021</v>
      </c>
      <c r="H984">
        <v>-17.242735477439901</v>
      </c>
      <c r="I984">
        <v>3.0088334559578902</v>
      </c>
      <c r="J984">
        <v>-2.89884799323853</v>
      </c>
      <c r="K984">
        <v>499.23005685628999</v>
      </c>
      <c r="L984">
        <v>391.41662409960298</v>
      </c>
      <c r="M984">
        <v>39.426875423071699</v>
      </c>
      <c r="N984">
        <v>0.70767826915355103</v>
      </c>
      <c r="O984">
        <v>17.7815894797026</v>
      </c>
      <c r="P984">
        <v>170.46391752577301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62</v>
      </c>
      <c r="E985">
        <v>2610.3153299999999</v>
      </c>
      <c r="F985">
        <v>1050</v>
      </c>
      <c r="G985">
        <v>175.871106609268</v>
      </c>
      <c r="H985">
        <v>0.280249108290264</v>
      </c>
      <c r="I985">
        <v>50.189468847632703</v>
      </c>
      <c r="J985">
        <v>0.25037243502754503</v>
      </c>
      <c r="K985">
        <v>1073.21049619215</v>
      </c>
      <c r="L985">
        <v>857.78731895025703</v>
      </c>
      <c r="M985">
        <v>30.264392249509601</v>
      </c>
      <c r="N985">
        <v>0.48809506713577899</v>
      </c>
      <c r="O985">
        <v>16.8380952380952</v>
      </c>
      <c r="P985">
        <v>212.13872832369901</v>
      </c>
      <c r="Q985">
        <v>0.22041991883904499</v>
      </c>
    </row>
    <row r="986" spans="1:17" hidden="1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628</v>
      </c>
      <c r="E986">
        <v>2608.8065729999998</v>
      </c>
      <c r="F986">
        <v>593.54999999999995</v>
      </c>
      <c r="G986">
        <v>-7.1155863429250301</v>
      </c>
      <c r="H986">
        <v>-13.6563604230163</v>
      </c>
      <c r="I986">
        <v>-7.5786734099914899</v>
      </c>
      <c r="J986">
        <v>-6.1579222288866697</v>
      </c>
      <c r="K986">
        <v>597.28589076875699</v>
      </c>
      <c r="L986">
        <v>547.39857970923401</v>
      </c>
      <c r="M986">
        <v>27.580312886954498</v>
      </c>
      <c r="N986">
        <v>0.61356869051540197</v>
      </c>
      <c r="O986">
        <v>17.235279251958499</v>
      </c>
      <c r="P986">
        <v>30.450549450549399</v>
      </c>
      <c r="Q986">
        <v>-1.5367419647183E-2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135</v>
      </c>
      <c r="E987">
        <v>2608.452143859</v>
      </c>
      <c r="F987">
        <v>9.9700000000000006</v>
      </c>
      <c r="G987">
        <v>614.38962512778596</v>
      </c>
      <c r="H987">
        <v>-15.5440947335345</v>
      </c>
      <c r="I987">
        <v>-43.652171133755999</v>
      </c>
      <c r="J987">
        <v>-7.3704257152797696</v>
      </c>
      <c r="K987">
        <v>10.938112150750801</v>
      </c>
      <c r="L987">
        <v>9.3165540187600993</v>
      </c>
      <c r="M987">
        <v>22.7421468573821</v>
      </c>
      <c r="N987">
        <v>0.96936191566194796</v>
      </c>
      <c r="O987">
        <v>98.595787362086199</v>
      </c>
      <c r="P987">
        <v>666.923076923076</v>
      </c>
      <c r="Q987">
        <v>0.131148390973716</v>
      </c>
    </row>
    <row r="988" spans="1:17" hidden="1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148</v>
      </c>
      <c r="E988">
        <v>2607.3445245799999</v>
      </c>
      <c r="F988">
        <v>753.8</v>
      </c>
      <c r="G988">
        <v>472.70404405978201</v>
      </c>
      <c r="H988">
        <v>1.96020079911152</v>
      </c>
      <c r="I988">
        <v>121.394607933944</v>
      </c>
      <c r="J988">
        <v>-6.1642098964929204</v>
      </c>
      <c r="K988">
        <v>649.15464795081698</v>
      </c>
      <c r="L988">
        <v>437.706272743037</v>
      </c>
      <c r="M988">
        <v>50.242988942124498</v>
      </c>
      <c r="N988">
        <v>0.74892291383791498</v>
      </c>
      <c r="O988">
        <v>8.5765455027858994</v>
      </c>
      <c r="P988">
        <v>528.16666666666595</v>
      </c>
      <c r="Q988">
        <v>0.15130026914533301</v>
      </c>
    </row>
    <row r="989" spans="1:17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405</v>
      </c>
      <c r="E989">
        <v>2604.50357377</v>
      </c>
      <c r="F989">
        <v>52.01</v>
      </c>
      <c r="G989">
        <v>-40.214727530776997</v>
      </c>
      <c r="H989">
        <v>-11.815535800107501</v>
      </c>
      <c r="I989">
        <v>-35.1114230370992</v>
      </c>
      <c r="J989">
        <v>-1.2902803001352401</v>
      </c>
      <c r="K989">
        <v>54.757520505884997</v>
      </c>
      <c r="L989">
        <v>61.721168395422502</v>
      </c>
      <c r="M989">
        <v>33.227397359379097</v>
      </c>
      <c r="N989">
        <v>0.76464100222516296</v>
      </c>
      <c r="O989">
        <v>61.603537781195897</v>
      </c>
      <c r="P989">
        <v>8.1288981288981201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238</v>
      </c>
      <c r="E990">
        <v>2601.96177717</v>
      </c>
      <c r="F990">
        <v>116.73</v>
      </c>
      <c r="G990">
        <v>11.880427902597599</v>
      </c>
      <c r="H990">
        <v>21.138901160122298</v>
      </c>
      <c r="I990">
        <v>32.113253664193898</v>
      </c>
      <c r="J990">
        <v>-4.5780632934363696</v>
      </c>
      <c r="K990">
        <v>93.765323559527999</v>
      </c>
      <c r="L990">
        <v>83.396979314726295</v>
      </c>
      <c r="M990">
        <v>67.578481580599103</v>
      </c>
      <c r="N990">
        <v>3.3454569289012799</v>
      </c>
      <c r="O990">
        <v>11.2053456694936</v>
      </c>
      <c r="P990">
        <v>67.956834532374103</v>
      </c>
      <c r="Q990">
        <v>0.261258634156951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343</v>
      </c>
      <c r="E991">
        <v>2597.3380628099999</v>
      </c>
      <c r="F991">
        <v>781.65</v>
      </c>
      <c r="G991">
        <v>-47.537839547216002</v>
      </c>
      <c r="H991">
        <v>-7.0267984544341298</v>
      </c>
      <c r="I991">
        <v>-21.348890060270101</v>
      </c>
      <c r="J991">
        <v>-1.7273428752147</v>
      </c>
      <c r="K991">
        <v>799.18434935850496</v>
      </c>
      <c r="L991">
        <v>843.68155029334002</v>
      </c>
      <c r="M991">
        <v>38.1829407334032</v>
      </c>
      <c r="N991">
        <v>1.3654291428783001</v>
      </c>
      <c r="O991">
        <v>34.049766519541897</v>
      </c>
      <c r="P991">
        <v>9.3828715365239201</v>
      </c>
      <c r="Q991">
        <v>1.5382063204482E-2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654</v>
      </c>
      <c r="E992">
        <v>2595.1062750000001</v>
      </c>
      <c r="F992">
        <v>422.25</v>
      </c>
      <c r="G992">
        <v>489.69579042958998</v>
      </c>
      <c r="H992">
        <v>42.990980249952898</v>
      </c>
      <c r="I992">
        <v>47.855191920150197</v>
      </c>
      <c r="J992">
        <v>-6.8409498428063098E-2</v>
      </c>
      <c r="K992">
        <v>310.40187901923798</v>
      </c>
      <c r="L992">
        <v>236.82250424657599</v>
      </c>
      <c r="M992">
        <v>78.057526872940102</v>
      </c>
      <c r="N992">
        <v>1.7561202079018301</v>
      </c>
      <c r="O992">
        <v>5.3878034339846099</v>
      </c>
      <c r="P992">
        <v>603.75</v>
      </c>
      <c r="Q992">
        <v>0.15634034017930401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549</v>
      </c>
      <c r="E993">
        <v>2586.6695082870001</v>
      </c>
      <c r="F993">
        <v>186.87</v>
      </c>
      <c r="G993">
        <v>41.462599741744903</v>
      </c>
      <c r="H993">
        <v>-12.6626805568206</v>
      </c>
      <c r="I993">
        <v>-0.80694154907895599</v>
      </c>
      <c r="J993">
        <v>-1.5215681680673201</v>
      </c>
      <c r="K993">
        <v>195.00818433500899</v>
      </c>
      <c r="L993">
        <v>181.597976889628</v>
      </c>
      <c r="M993">
        <v>35.247009701752397</v>
      </c>
      <c r="N993">
        <v>0.639868844665331</v>
      </c>
      <c r="O993">
        <v>24.150478942580399</v>
      </c>
      <c r="P993">
        <v>66.106666666666598</v>
      </c>
      <c r="Q993">
        <v>-1.7490296956379998E-2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24</v>
      </c>
      <c r="E994">
        <v>2586.2540065919902</v>
      </c>
      <c r="F994">
        <v>50.24</v>
      </c>
      <c r="G994">
        <v>-51.370023006951897</v>
      </c>
      <c r="H994">
        <v>-10.6918478564582</v>
      </c>
      <c r="I994">
        <v>-41.068346952363797</v>
      </c>
      <c r="J994">
        <v>-2.90042637618222</v>
      </c>
      <c r="K994">
        <v>54.029543115869302</v>
      </c>
      <c r="M994">
        <v>20.5628068798122</v>
      </c>
      <c r="N994">
        <v>0.85529680981760103</v>
      </c>
      <c r="O994">
        <v>64.012738853503095</v>
      </c>
      <c r="P994">
        <v>2.5306122448979602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1294</v>
      </c>
      <c r="E995">
        <v>2580.8388</v>
      </c>
      <c r="F995">
        <v>999.99</v>
      </c>
      <c r="G995">
        <v>-24.129893390731802</v>
      </c>
      <c r="H995">
        <v>-4.2897992008884698</v>
      </c>
      <c r="I995">
        <v>-13.617083414457699</v>
      </c>
      <c r="J995">
        <v>0.31500770741905398</v>
      </c>
      <c r="K995">
        <v>999.99655382153401</v>
      </c>
      <c r="L995">
        <v>999.99682314532004</v>
      </c>
      <c r="M995">
        <v>55.379180563809697</v>
      </c>
      <c r="N995">
        <v>1.25651662163788</v>
      </c>
      <c r="O995">
        <v>3.0010300103000902</v>
      </c>
      <c r="P995">
        <v>3.09175257731959</v>
      </c>
      <c r="Q995">
        <v>-0.101916752053546</v>
      </c>
    </row>
    <row r="996" spans="1:17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405</v>
      </c>
      <c r="E996">
        <v>2543.1163314</v>
      </c>
      <c r="F996">
        <v>1805.25</v>
      </c>
      <c r="G996">
        <v>-30.364285277710401</v>
      </c>
      <c r="H996">
        <v>-13.593765734833299</v>
      </c>
      <c r="I996">
        <v>-21.2745682606175</v>
      </c>
      <c r="J996">
        <v>-4.6744326304901298</v>
      </c>
      <c r="K996">
        <v>1872.75599361436</v>
      </c>
      <c r="L996">
        <v>1856.9830347504601</v>
      </c>
      <c r="M996">
        <v>18.8540725200737</v>
      </c>
      <c r="N996">
        <v>0.64616257460357895</v>
      </c>
      <c r="O996">
        <v>28.231546877163801</v>
      </c>
      <c r="P996">
        <v>17.913128674069199</v>
      </c>
      <c r="Q996">
        <v>-0.111347099145739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405</v>
      </c>
      <c r="E997">
        <v>2541.3920600000001</v>
      </c>
      <c r="F997">
        <v>9904.1</v>
      </c>
      <c r="G997">
        <v>-50.292912878343301</v>
      </c>
      <c r="H997">
        <v>-14.571010671368301</v>
      </c>
      <c r="I997">
        <v>-40.415778162036197</v>
      </c>
      <c r="J997">
        <v>-2.58947284403343</v>
      </c>
      <c r="K997">
        <v>10691.259701709299</v>
      </c>
      <c r="L997">
        <v>12236.1376290233</v>
      </c>
      <c r="M997">
        <v>25.354783103703099</v>
      </c>
      <c r="N997">
        <v>1.4756113119285501</v>
      </c>
      <c r="O997">
        <v>99.835926535475195</v>
      </c>
      <c r="P997">
        <v>0.85641547861508005</v>
      </c>
      <c r="Q997">
        <v>-0.115719474402707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E998">
        <v>2536.3502109000001</v>
      </c>
      <c r="F998">
        <v>1931.4</v>
      </c>
      <c r="G998">
        <v>367.88486281866801</v>
      </c>
      <c r="H998">
        <v>-11.022740908976999</v>
      </c>
      <c r="I998">
        <v>115.928911356162</v>
      </c>
      <c r="J998">
        <v>-10.9320061482904</v>
      </c>
      <c r="K998">
        <v>1825.20629512815</v>
      </c>
      <c r="L998">
        <v>1306.03214976714</v>
      </c>
      <c r="M998">
        <v>45.510179243220399</v>
      </c>
      <c r="N998">
        <v>1.12933257441391</v>
      </c>
      <c r="O998">
        <v>16.257636947292099</v>
      </c>
      <c r="P998">
        <v>397.78350515463899</v>
      </c>
      <c r="Q998">
        <v>0.224717058110558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2146</v>
      </c>
      <c r="E999">
        <v>2532.1322158799999</v>
      </c>
      <c r="F999">
        <v>570.79999999999995</v>
      </c>
      <c r="G999">
        <v>46.513856982960199</v>
      </c>
      <c r="H999">
        <v>26.111557497811301</v>
      </c>
      <c r="I999">
        <v>58.284738600299001</v>
      </c>
      <c r="J999">
        <v>-4.6767550602909802</v>
      </c>
      <c r="K999">
        <v>489.26895654309197</v>
      </c>
      <c r="M999">
        <v>45.629987540631603</v>
      </c>
      <c r="N999">
        <v>0.61766251796343097</v>
      </c>
      <c r="O999">
        <v>21.2333566923616</v>
      </c>
      <c r="P999">
        <v>123.14308053166501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46</v>
      </c>
      <c r="E1000">
        <v>2528.5281839999998</v>
      </c>
      <c r="F1000">
        <v>202.86</v>
      </c>
      <c r="G1000">
        <v>15.102403795266801</v>
      </c>
      <c r="H1000">
        <v>-0.85992510110089604</v>
      </c>
      <c r="I1000">
        <v>-18.355284870198499</v>
      </c>
      <c r="J1000">
        <v>0.28496113523216299</v>
      </c>
      <c r="K1000">
        <v>189.362070899157</v>
      </c>
      <c r="L1000">
        <v>188.23637401369399</v>
      </c>
      <c r="M1000">
        <v>51.6666040153209</v>
      </c>
      <c r="N1000">
        <v>0.67255647054165102</v>
      </c>
      <c r="O1000">
        <v>19.294094449373901</v>
      </c>
      <c r="P1000">
        <v>43.872340425531902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204</v>
      </c>
      <c r="E1001">
        <v>2527.8820912799902</v>
      </c>
      <c r="F1001">
        <v>814.45</v>
      </c>
      <c r="G1001">
        <v>8.4744931283173308</v>
      </c>
      <c r="H1001">
        <v>-7.5716889646679899</v>
      </c>
      <c r="I1001">
        <v>32.015460170700898</v>
      </c>
      <c r="J1001">
        <v>-4.4368533347645602</v>
      </c>
      <c r="K1001">
        <v>761.21232303955503</v>
      </c>
      <c r="L1001">
        <v>667.86515445711495</v>
      </c>
      <c r="M1001">
        <v>52.778499693557698</v>
      </c>
      <c r="N1001">
        <v>0.97548017779183904</v>
      </c>
      <c r="O1001">
        <v>6.2066425194916697</v>
      </c>
      <c r="P1001">
        <v>47.531926455936897</v>
      </c>
      <c r="Q1001">
        <v>5.2858519326933001E-2</v>
      </c>
    </row>
    <row r="1002" spans="1:17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797</v>
      </c>
      <c r="E1002">
        <v>2527.0323160950002</v>
      </c>
      <c r="F1002">
        <v>474.95</v>
      </c>
      <c r="G1002">
        <v>-44.586103238328498</v>
      </c>
      <c r="H1002">
        <v>-10.062076428611199</v>
      </c>
      <c r="I1002">
        <v>-17.609401991373002</v>
      </c>
      <c r="J1002">
        <v>-3.9694134934257499</v>
      </c>
      <c r="K1002">
        <v>474.998981221534</v>
      </c>
      <c r="L1002">
        <v>485.46255453817503</v>
      </c>
      <c r="M1002">
        <v>30.6581031595335</v>
      </c>
      <c r="N1002">
        <v>0.76310020267194201</v>
      </c>
      <c r="O1002">
        <v>29.592588693546599</v>
      </c>
      <c r="P1002">
        <v>22.063736828578701</v>
      </c>
      <c r="Q1002">
        <v>-0.10776084067914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352</v>
      </c>
      <c r="E1003">
        <v>2523.9391568249998</v>
      </c>
      <c r="F1003">
        <v>1287.05</v>
      </c>
      <c r="G1003">
        <v>-23.930372565508002</v>
      </c>
      <c r="H1003">
        <v>-7.6782036677693197</v>
      </c>
      <c r="I1003">
        <v>14.244033215782601</v>
      </c>
      <c r="J1003">
        <v>-7.8532281426663797</v>
      </c>
      <c r="K1003">
        <v>1273.77146367311</v>
      </c>
      <c r="L1003">
        <v>1215.5066279049199</v>
      </c>
      <c r="M1003">
        <v>38.208836864807203</v>
      </c>
      <c r="N1003">
        <v>0.77311694003743203</v>
      </c>
      <c r="O1003">
        <v>15.768618157802701</v>
      </c>
      <c r="P1003">
        <v>55.996606266286797</v>
      </c>
      <c r="Q1003">
        <v>-5.1763268694995E-2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365</v>
      </c>
      <c r="E1004">
        <v>2523.7207157040002</v>
      </c>
      <c r="F1004">
        <v>263.44</v>
      </c>
      <c r="G1004">
        <v>2.7689871487672</v>
      </c>
      <c r="H1004">
        <v>11.0668528361731</v>
      </c>
      <c r="I1004">
        <v>13.2807971250412</v>
      </c>
      <c r="J1004">
        <v>0.38807900962657599</v>
      </c>
      <c r="K1004">
        <v>226.18825275157101</v>
      </c>
      <c r="M1004">
        <v>70.545171780043901</v>
      </c>
      <c r="N1004">
        <v>0.62301740533681305</v>
      </c>
      <c r="O1004">
        <v>2.2168235651381698</v>
      </c>
      <c r="P1004">
        <v>74.926958831341295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E1005">
        <v>2521.520193546</v>
      </c>
      <c r="F1005">
        <v>51.57</v>
      </c>
      <c r="G1005">
        <v>84.234742972904499</v>
      </c>
      <c r="H1005">
        <v>15.0967881188643</v>
      </c>
      <c r="I1005">
        <v>6.9299011577722398</v>
      </c>
      <c r="J1005">
        <v>3.1946921255649898</v>
      </c>
      <c r="K1005">
        <v>45.077230411587003</v>
      </c>
      <c r="L1005">
        <v>40.1214537705171</v>
      </c>
      <c r="M1005">
        <v>63.310890480028299</v>
      </c>
      <c r="N1005">
        <v>2.9648055950280501</v>
      </c>
      <c r="O1005">
        <v>33.566026759743998</v>
      </c>
      <c r="P1005">
        <v>109.63414634146299</v>
      </c>
      <c r="Q1005">
        <v>4.8563810930389001E-2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21</v>
      </c>
      <c r="E1006">
        <v>2518.27131353</v>
      </c>
      <c r="F1006">
        <v>635.95000000000005</v>
      </c>
      <c r="G1006">
        <v>85.4443476703985</v>
      </c>
      <c r="H1006">
        <v>-6.9359287427526102</v>
      </c>
      <c r="I1006">
        <v>23.131653280521199</v>
      </c>
      <c r="J1006">
        <v>-8.9198402195269697</v>
      </c>
      <c r="K1006">
        <v>592.13896136518599</v>
      </c>
      <c r="L1006">
        <v>518.18618238646604</v>
      </c>
      <c r="M1006">
        <v>50.821412844616802</v>
      </c>
      <c r="N1006">
        <v>1.45230791505535</v>
      </c>
      <c r="O1006">
        <v>16.188379589590301</v>
      </c>
      <c r="P1006">
        <v>139.07894736842101</v>
      </c>
      <c r="Q1006">
        <v>0.111577289185479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549</v>
      </c>
      <c r="E1007">
        <v>2517.5699193750002</v>
      </c>
      <c r="F1007">
        <v>1076.25</v>
      </c>
      <c r="G1007">
        <v>-60.032055799164901</v>
      </c>
      <c r="H1007">
        <v>-8.6774729811063001</v>
      </c>
      <c r="I1007">
        <v>-35.093079328655897</v>
      </c>
      <c r="J1007">
        <v>-5.9566936814698304</v>
      </c>
      <c r="K1007">
        <v>1126.48531619749</v>
      </c>
      <c r="L1007">
        <v>1306.73400326759</v>
      </c>
      <c r="M1007">
        <v>28.1160248638928</v>
      </c>
      <c r="N1007">
        <v>0.78066561796342904</v>
      </c>
      <c r="O1007">
        <v>64.682926829268297</v>
      </c>
      <c r="P1007">
        <v>12.496080275948501</v>
      </c>
      <c r="Q1007">
        <v>-0.15548108839219699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46</v>
      </c>
      <c r="E1008">
        <v>2514.8338568250001</v>
      </c>
      <c r="F1008">
        <v>2009.85</v>
      </c>
      <c r="G1008">
        <v>38.440871229505902</v>
      </c>
      <c r="H1008">
        <v>-17.168915318739401</v>
      </c>
      <c r="I1008">
        <v>1.6464366864770099</v>
      </c>
      <c r="J1008">
        <v>-6.5451261601493202</v>
      </c>
      <c r="K1008">
        <v>2124.3977184844298</v>
      </c>
      <c r="L1008">
        <v>1806.53072990327</v>
      </c>
      <c r="M1008">
        <v>24.332772428778501</v>
      </c>
      <c r="N1008">
        <v>0.52260314265261398</v>
      </c>
      <c r="O1008">
        <v>26.9746498494912</v>
      </c>
      <c r="P1008">
        <v>67.208818635607301</v>
      </c>
      <c r="Q1008">
        <v>0.127671556718359</v>
      </c>
    </row>
    <row r="1009" spans="1:17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80</v>
      </c>
      <c r="E1009">
        <v>2512.7370019999998</v>
      </c>
      <c r="F1009">
        <v>97.27</v>
      </c>
      <c r="G1009">
        <v>-20.3742267240651</v>
      </c>
      <c r="H1009">
        <v>-7.2146605221189297</v>
      </c>
      <c r="I1009">
        <v>-32.760890563252403</v>
      </c>
      <c r="J1009">
        <v>-0.61139476298753803</v>
      </c>
      <c r="K1009">
        <v>97.441700293807102</v>
      </c>
      <c r="L1009">
        <v>100.52493137290099</v>
      </c>
      <c r="M1009">
        <v>46.528391953661803</v>
      </c>
      <c r="N1009">
        <v>0.90145918441553796</v>
      </c>
      <c r="O1009">
        <v>60.378328364346601</v>
      </c>
      <c r="P1009">
        <v>17.3341375150783</v>
      </c>
      <c r="Q1009">
        <v>3.0762545774508002E-2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135</v>
      </c>
      <c r="E1010">
        <v>2509.6677843749999</v>
      </c>
      <c r="F1010">
        <v>707.25</v>
      </c>
      <c r="G1010">
        <v>65.076564073152596</v>
      </c>
      <c r="H1010">
        <v>-5.17925282223535</v>
      </c>
      <c r="I1010">
        <v>17.100964825076399</v>
      </c>
      <c r="J1010">
        <v>-5.4568043731178504</v>
      </c>
      <c r="K1010">
        <v>720.80046019766496</v>
      </c>
      <c r="L1010">
        <v>627.04448915857802</v>
      </c>
      <c r="M1010">
        <v>36.984871546729401</v>
      </c>
      <c r="N1010">
        <v>0.94378312865152203</v>
      </c>
      <c r="O1010">
        <v>25.478967833156499</v>
      </c>
      <c r="P1010">
        <v>116.715183085644</v>
      </c>
      <c r="Q1010">
        <v>7.1748151442985006E-2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549</v>
      </c>
      <c r="E1011">
        <v>2506.2497651399999</v>
      </c>
      <c r="F1011">
        <v>414.3</v>
      </c>
      <c r="G1011">
        <v>18.6101246971234</v>
      </c>
      <c r="H1011">
        <v>-8.1754296994221907</v>
      </c>
      <c r="I1011">
        <v>18.0321062900226</v>
      </c>
      <c r="J1011">
        <v>-3.75816302428826</v>
      </c>
      <c r="K1011">
        <v>383.774287916128</v>
      </c>
      <c r="L1011">
        <v>347.80416788022001</v>
      </c>
      <c r="M1011">
        <v>62.340933732220002</v>
      </c>
      <c r="N1011">
        <v>1.16321813726067</v>
      </c>
      <c r="O1011">
        <v>4.79121409606564</v>
      </c>
      <c r="P1011">
        <v>45.777621393384898</v>
      </c>
      <c r="Q1011">
        <v>1.8718134785208999E-2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396</v>
      </c>
      <c r="E1012">
        <v>2499.39359964</v>
      </c>
      <c r="F1012">
        <v>606.9</v>
      </c>
      <c r="G1012">
        <v>-44.015369530920502</v>
      </c>
      <c r="H1012">
        <v>-8.4824774282487905</v>
      </c>
      <c r="I1012">
        <v>-28.017647589351899</v>
      </c>
      <c r="J1012">
        <v>-0.87726635664580499</v>
      </c>
      <c r="K1012">
        <v>640.72080419720896</v>
      </c>
      <c r="L1012">
        <v>657.42978993127497</v>
      </c>
      <c r="M1012">
        <v>24.523220841448399</v>
      </c>
      <c r="N1012">
        <v>0.60611248053900801</v>
      </c>
      <c r="O1012">
        <v>31.594990937551401</v>
      </c>
      <c r="P1012">
        <v>3.1616522182559899</v>
      </c>
      <c r="Q1012">
        <v>2.3888532184612999E-2</v>
      </c>
    </row>
    <row r="1013" spans="1:17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211</v>
      </c>
      <c r="E1013">
        <v>2494.1054752599998</v>
      </c>
      <c r="F1013">
        <v>159.08000000000001</v>
      </c>
      <c r="G1013">
        <v>-20.695863481759101</v>
      </c>
      <c r="H1013">
        <v>-11.404741729624099</v>
      </c>
      <c r="I1013">
        <v>-30.066663246390501</v>
      </c>
      <c r="J1013">
        <v>-4.3620786977711496</v>
      </c>
      <c r="K1013">
        <v>178.27022402658599</v>
      </c>
      <c r="L1013">
        <v>184.24329960421099</v>
      </c>
      <c r="M1013">
        <v>24.859476703556901</v>
      </c>
      <c r="N1013">
        <v>0.54518892453421197</v>
      </c>
      <c r="O1013">
        <v>77.897912999748499</v>
      </c>
      <c r="P1013">
        <v>19.609022556390901</v>
      </c>
      <c r="Q1013">
        <v>-3.9403588119927002E-2</v>
      </c>
    </row>
    <row r="1014" spans="1:17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382</v>
      </c>
      <c r="E1014">
        <v>2489.5665684000001</v>
      </c>
      <c r="F1014">
        <v>469.5</v>
      </c>
      <c r="G1014">
        <v>-62.784410474418998</v>
      </c>
      <c r="H1014">
        <v>-8.0548439493711399</v>
      </c>
      <c r="I1014">
        <v>-22.681580799698899</v>
      </c>
      <c r="J1014">
        <v>-1.89072091478458</v>
      </c>
      <c r="K1014">
        <v>486.45110214314798</v>
      </c>
      <c r="L1014">
        <v>504.44722425538799</v>
      </c>
      <c r="M1014">
        <v>33.357854149413697</v>
      </c>
      <c r="N1014">
        <v>0.59687911532626403</v>
      </c>
      <c r="O1014">
        <v>80.404685835995707</v>
      </c>
      <c r="P1014">
        <v>6.7045454545454604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1829</v>
      </c>
      <c r="E1015">
        <v>2488.2848760000002</v>
      </c>
      <c r="F1015">
        <v>622</v>
      </c>
      <c r="G1015">
        <v>5310.5587431317599</v>
      </c>
      <c r="H1015">
        <v>-15.296792207881399</v>
      </c>
      <c r="I1015">
        <v>232.949290732359</v>
      </c>
      <c r="J1015">
        <v>-1.7173248560913399</v>
      </c>
      <c r="K1015">
        <v>654.19084220035995</v>
      </c>
      <c r="L1015">
        <v>347.189336434334</v>
      </c>
      <c r="M1015">
        <v>33.589163835604502</v>
      </c>
      <c r="N1015">
        <v>0.69000244287110202</v>
      </c>
      <c r="O1015">
        <v>52.524115755627001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286</v>
      </c>
      <c r="E1016">
        <v>2484.015390045</v>
      </c>
      <c r="F1016">
        <v>1647.45</v>
      </c>
      <c r="G1016">
        <v>43.439636335149203</v>
      </c>
      <c r="H1016">
        <v>2.9627659638556501</v>
      </c>
      <c r="I1016">
        <v>-0.70844110070270105</v>
      </c>
      <c r="J1016">
        <v>-6.1879507080924796</v>
      </c>
      <c r="K1016">
        <v>1650.3664539716599</v>
      </c>
      <c r="L1016">
        <v>1462.3572023353499</v>
      </c>
      <c r="M1016">
        <v>33.902766312434103</v>
      </c>
      <c r="N1016">
        <v>0.68945249374735695</v>
      </c>
      <c r="O1016">
        <v>18.6803848371726</v>
      </c>
      <c r="P1016">
        <v>81.968299552659104</v>
      </c>
      <c r="Q1016">
        <v>3.9679869672279997E-3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80</v>
      </c>
      <c r="E1017">
        <v>2479.7063336400001</v>
      </c>
      <c r="F1017">
        <v>901.8</v>
      </c>
      <c r="G1017">
        <v>192.125709449878</v>
      </c>
      <c r="H1017">
        <v>-2.33270688090672</v>
      </c>
      <c r="I1017">
        <v>21.251682008409102</v>
      </c>
      <c r="J1017">
        <v>1.0762572845026199</v>
      </c>
      <c r="K1017">
        <v>873.68164301949298</v>
      </c>
      <c r="L1017">
        <v>713.53607316139096</v>
      </c>
      <c r="M1017">
        <v>53.418221170435103</v>
      </c>
      <c r="N1017">
        <v>0.82769225188574003</v>
      </c>
      <c r="O1017">
        <v>5.2228875582168897</v>
      </c>
      <c r="P1017">
        <v>217.31175228712101</v>
      </c>
      <c r="Q1017">
        <v>5.8946246270477003E-2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405</v>
      </c>
      <c r="E1018">
        <v>2470.1708996359998</v>
      </c>
      <c r="F1018">
        <v>167.42</v>
      </c>
      <c r="G1018">
        <v>18.174549023207799</v>
      </c>
      <c r="H1018">
        <v>-0.29882119199180401</v>
      </c>
      <c r="I1018">
        <v>23.108110542259201</v>
      </c>
      <c r="J1018">
        <v>-2.8584843005146698</v>
      </c>
      <c r="K1018">
        <v>159.591751677791</v>
      </c>
      <c r="L1018">
        <v>134.444335770251</v>
      </c>
      <c r="M1018">
        <v>41.898672497691997</v>
      </c>
      <c r="N1018">
        <v>0.23956494107779699</v>
      </c>
      <c r="O1018">
        <v>10.1122924381794</v>
      </c>
      <c r="P1018">
        <v>76.231578947368405</v>
      </c>
      <c r="Q1018">
        <v>0.111226845875603</v>
      </c>
    </row>
    <row r="1019" spans="1:17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1784</v>
      </c>
      <c r="E1019">
        <v>2470.1242004340002</v>
      </c>
      <c r="F1019">
        <v>51.81</v>
      </c>
      <c r="G1019">
        <v>14.9583549314158</v>
      </c>
      <c r="H1019">
        <v>-11.028150455368699</v>
      </c>
      <c r="I1019">
        <v>-25.354732477490099</v>
      </c>
      <c r="J1019">
        <v>-3.5283034529652699</v>
      </c>
      <c r="K1019">
        <v>53.225851174916599</v>
      </c>
      <c r="L1019">
        <v>51.4887920719286</v>
      </c>
      <c r="M1019">
        <v>33.766678779781003</v>
      </c>
      <c r="N1019">
        <v>1.15428093916354</v>
      </c>
      <c r="O1019">
        <v>33.950974715305897</v>
      </c>
      <c r="P1019">
        <v>42.530949105914701</v>
      </c>
      <c r="Q1019">
        <v>-3.6973534509380998E-2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268</v>
      </c>
      <c r="E1020">
        <v>2456.4926855599902</v>
      </c>
      <c r="F1020">
        <v>399.4</v>
      </c>
      <c r="G1020">
        <v>689.147425078011</v>
      </c>
      <c r="H1020">
        <v>25.723221632444801</v>
      </c>
      <c r="I1020">
        <v>98.153860381936695</v>
      </c>
      <c r="J1020">
        <v>13.4434597680336</v>
      </c>
      <c r="K1020">
        <v>301.32607882146601</v>
      </c>
      <c r="L1020">
        <v>217.71571966330299</v>
      </c>
      <c r="M1020">
        <v>93.604901734771701</v>
      </c>
      <c r="N1020">
        <v>1.6164362328380499</v>
      </c>
      <c r="O1020">
        <v>1.9028542814221301</v>
      </c>
      <c r="P1020">
        <v>763.56756756756704</v>
      </c>
      <c r="Q1020">
        <v>0.22936572386609499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24</v>
      </c>
      <c r="E1021">
        <v>2454.4058374900001</v>
      </c>
      <c r="F1021">
        <v>294.95</v>
      </c>
      <c r="G1021">
        <v>-24.094977840452</v>
      </c>
      <c r="H1021">
        <v>-13.435761933807701</v>
      </c>
      <c r="I1021">
        <v>-15.070474660699</v>
      </c>
      <c r="J1021">
        <v>-5.3900688437493498</v>
      </c>
      <c r="K1021">
        <v>297.996905930987</v>
      </c>
      <c r="L1021">
        <v>292.59259337880297</v>
      </c>
      <c r="M1021">
        <v>39.113141444213099</v>
      </c>
      <c r="N1021">
        <v>0.48208923012671201</v>
      </c>
      <c r="O1021">
        <v>30.191557891167999</v>
      </c>
      <c r="P1021">
        <v>18.263833199679201</v>
      </c>
      <c r="Q1021">
        <v>-7.5683297799346003E-2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132</v>
      </c>
      <c r="E1022">
        <v>2441.0616573000002</v>
      </c>
      <c r="F1022">
        <v>353.5</v>
      </c>
      <c r="G1022">
        <v>-18.707206643743799</v>
      </c>
      <c r="H1022">
        <v>1.0399988090024801</v>
      </c>
      <c r="I1022">
        <v>-8.1953966674698098</v>
      </c>
      <c r="J1022">
        <v>-7.4826191018129098</v>
      </c>
      <c r="M1022">
        <v>44.803167882046097</v>
      </c>
      <c r="O1022">
        <v>13.1541725601131</v>
      </c>
      <c r="P1022">
        <v>14.0322580645161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122</v>
      </c>
      <c r="E1023">
        <v>2436.5636432659999</v>
      </c>
      <c r="F1023">
        <v>204.41</v>
      </c>
      <c r="G1023">
        <v>3.9876844845423598</v>
      </c>
      <c r="H1023">
        <v>2.7541568430675598</v>
      </c>
      <c r="I1023">
        <v>-7.9242188849851702</v>
      </c>
      <c r="J1023">
        <v>8.5483410407523799</v>
      </c>
      <c r="K1023">
        <v>188.71183975759601</v>
      </c>
      <c r="L1023">
        <v>195.53002686844499</v>
      </c>
      <c r="M1023">
        <v>72.128700793459899</v>
      </c>
      <c r="N1023">
        <v>1.90224870955665</v>
      </c>
      <c r="O1023">
        <v>41.749425174893503</v>
      </c>
      <c r="P1023">
        <v>36.4552736982643</v>
      </c>
      <c r="Q1023">
        <v>2.2627772652617999E-2</v>
      </c>
    </row>
    <row r="1024" spans="1:17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628</v>
      </c>
      <c r="E1024">
        <v>2435.8423044770002</v>
      </c>
      <c r="F1024">
        <v>165.31</v>
      </c>
      <c r="G1024">
        <v>-56.627872565905299</v>
      </c>
      <c r="H1024">
        <v>-7.0450666239030504</v>
      </c>
      <c r="I1024">
        <v>-42.8962277994845</v>
      </c>
      <c r="J1024">
        <v>-2.2936879447548502</v>
      </c>
      <c r="K1024">
        <v>181.529889434871</v>
      </c>
      <c r="L1024">
        <v>225.08312773446099</v>
      </c>
      <c r="M1024">
        <v>27.3049872680572</v>
      </c>
      <c r="N1024">
        <v>0.69310387852173805</v>
      </c>
      <c r="O1024">
        <v>88.736313592644095</v>
      </c>
      <c r="P1024">
        <v>14.7986111111111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628</v>
      </c>
      <c r="E1025">
        <v>2419.9899</v>
      </c>
      <c r="F1025">
        <v>430.45</v>
      </c>
      <c r="G1025">
        <v>55.0759359181774</v>
      </c>
      <c r="H1025">
        <v>9.2165800336033801</v>
      </c>
      <c r="I1025">
        <v>20.5421810393368</v>
      </c>
      <c r="J1025">
        <v>7.4726984176502604</v>
      </c>
      <c r="K1025">
        <v>359.28659847187799</v>
      </c>
      <c r="L1025">
        <v>333.95136335966203</v>
      </c>
      <c r="M1025">
        <v>76.926944716225805</v>
      </c>
      <c r="N1025">
        <v>3.4977877745846899</v>
      </c>
      <c r="O1025">
        <v>2.8807062376582802</v>
      </c>
      <c r="P1025">
        <v>89.625550660792896</v>
      </c>
      <c r="Q1025">
        <v>2.6651841914182999E-2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46</v>
      </c>
      <c r="E1026">
        <v>2419.2526095849998</v>
      </c>
      <c r="F1026">
        <v>285.95</v>
      </c>
      <c r="G1026">
        <v>9.6488843870459302</v>
      </c>
      <c r="H1026">
        <v>-16.777898217073801</v>
      </c>
      <c r="I1026">
        <v>-2.26583730853877</v>
      </c>
      <c r="J1026">
        <v>-5.3792467385453699</v>
      </c>
      <c r="K1026">
        <v>298.69635235633001</v>
      </c>
      <c r="L1026">
        <v>269.789198423747</v>
      </c>
      <c r="M1026">
        <v>40.722039692800202</v>
      </c>
      <c r="N1026">
        <v>0.60912410383751003</v>
      </c>
      <c r="O1026">
        <v>16.453925511453001</v>
      </c>
      <c r="P1026">
        <v>52.669514148424902</v>
      </c>
      <c r="Q1026">
        <v>1.3546422143928E-2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132</v>
      </c>
      <c r="E1027">
        <v>2417.2662734270002</v>
      </c>
      <c r="F1027">
        <v>167.29</v>
      </c>
      <c r="G1027">
        <v>1.4641997023612601</v>
      </c>
      <c r="H1027">
        <v>-3.8537019802814201</v>
      </c>
      <c r="I1027">
        <v>-20.0282722256465</v>
      </c>
      <c r="J1027">
        <v>8.3320172753009807</v>
      </c>
      <c r="K1027">
        <v>165.35167200302101</v>
      </c>
      <c r="L1027">
        <v>164.109843285111</v>
      </c>
      <c r="M1027">
        <v>48.197162142166803</v>
      </c>
      <c r="N1027">
        <v>1.4405929773764099</v>
      </c>
      <c r="O1027">
        <v>27.2042560822523</v>
      </c>
      <c r="P1027">
        <v>32.980922098569103</v>
      </c>
      <c r="Q1027">
        <v>-8.3788102929900003E-4</v>
      </c>
    </row>
    <row r="1028" spans="1:17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352</v>
      </c>
      <c r="E1028">
        <v>2415.669743808</v>
      </c>
      <c r="F1028">
        <v>209.76</v>
      </c>
      <c r="G1028">
        <v>-30.402351835771999</v>
      </c>
      <c r="H1028">
        <v>-14.4100224726789</v>
      </c>
      <c r="I1028">
        <v>-57.829849371904501</v>
      </c>
      <c r="J1028">
        <v>-1.86723528323514</v>
      </c>
      <c r="K1028">
        <v>228.93714428345001</v>
      </c>
      <c r="L1028">
        <v>265.08081723440102</v>
      </c>
      <c r="M1028">
        <v>29.724448722714801</v>
      </c>
      <c r="N1028">
        <v>0.73551103087704495</v>
      </c>
      <c r="O1028">
        <v>105.83047292143399</v>
      </c>
      <c r="P1028">
        <v>9.5352480417754499</v>
      </c>
      <c r="Q1028">
        <v>-5.8878480465365E-2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62</v>
      </c>
      <c r="E1029">
        <v>2412.3874925800001</v>
      </c>
      <c r="F1029">
        <v>575.15</v>
      </c>
      <c r="G1029">
        <v>34.545570476795397</v>
      </c>
      <c r="H1029">
        <v>16.757598876671999</v>
      </c>
      <c r="I1029">
        <v>48.519818422902503</v>
      </c>
      <c r="J1029">
        <v>-6.0439666515553103</v>
      </c>
      <c r="K1029">
        <v>507.09895507648599</v>
      </c>
      <c r="L1029">
        <v>425.79120869111603</v>
      </c>
      <c r="M1029">
        <v>55.540746720505901</v>
      </c>
      <c r="N1029">
        <v>0.60630023985728199</v>
      </c>
      <c r="O1029">
        <v>11.223159175867099</v>
      </c>
      <c r="P1029">
        <v>118.232868399621</v>
      </c>
      <c r="Q1029">
        <v>-8.9387894782116006E-2</v>
      </c>
    </row>
    <row r="1030" spans="1:17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281</v>
      </c>
      <c r="E1030">
        <v>2406.9570437500001</v>
      </c>
      <c r="F1030">
        <v>833.75</v>
      </c>
      <c r="G1030">
        <v>-52.531641351229901</v>
      </c>
      <c r="H1030">
        <v>1.95065881437869</v>
      </c>
      <c r="I1030">
        <v>-10.1549006260976</v>
      </c>
      <c r="J1030">
        <v>-2.0069012877850598</v>
      </c>
      <c r="K1030">
        <v>801.38677673419897</v>
      </c>
      <c r="L1030">
        <v>819.77137658129902</v>
      </c>
      <c r="M1030">
        <v>49.9476169573486</v>
      </c>
      <c r="N1030">
        <v>1.3801735456519699</v>
      </c>
      <c r="O1030">
        <v>44.365817091454197</v>
      </c>
      <c r="P1030">
        <v>26.077423257220602</v>
      </c>
      <c r="Q1030">
        <v>3.0604727121980001E-3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135</v>
      </c>
      <c r="E1031">
        <v>2398.3747810199998</v>
      </c>
      <c r="F1031">
        <v>131.13</v>
      </c>
      <c r="G1031">
        <v>143.756704157787</v>
      </c>
      <c r="H1031">
        <v>5.4738004124343096</v>
      </c>
      <c r="I1031">
        <v>28.838103983695401</v>
      </c>
      <c r="J1031">
        <v>-4.2394780024999399</v>
      </c>
      <c r="K1031">
        <v>111.616058032646</v>
      </c>
      <c r="L1031">
        <v>93.614369329981301</v>
      </c>
      <c r="M1031">
        <v>59.710721399242203</v>
      </c>
      <c r="N1031">
        <v>0.98982680335777196</v>
      </c>
      <c r="O1031">
        <v>9.0444596964844202</v>
      </c>
      <c r="P1031">
        <v>211.84304399524299</v>
      </c>
      <c r="Q1031">
        <v>2.8949491936127999E-2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405</v>
      </c>
      <c r="E1032">
        <v>2397.4433700899999</v>
      </c>
      <c r="F1032">
        <v>218.22</v>
      </c>
      <c r="G1032">
        <v>-24.475957049513401</v>
      </c>
      <c r="H1032">
        <v>-14.873290271582199</v>
      </c>
      <c r="I1032">
        <v>-0.81274120716905596</v>
      </c>
      <c r="J1032">
        <v>-10.9983544670973</v>
      </c>
      <c r="K1032">
        <v>226.88191587429299</v>
      </c>
      <c r="L1032">
        <v>211.91055163617401</v>
      </c>
      <c r="M1032">
        <v>29.463597417572899</v>
      </c>
      <c r="N1032">
        <v>0.56081223647435197</v>
      </c>
      <c r="O1032">
        <v>20.039409769956901</v>
      </c>
      <c r="P1032">
        <v>21.9106145251396</v>
      </c>
      <c r="Q1032">
        <v>-1.3096538757815E-2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304</v>
      </c>
      <c r="E1033">
        <v>2388.94263168</v>
      </c>
      <c r="F1033">
        <v>133.76</v>
      </c>
      <c r="G1033">
        <v>28.0440303862874</v>
      </c>
      <c r="H1033">
        <v>-13.096617382706601</v>
      </c>
      <c r="I1033">
        <v>-2.0109090298102901</v>
      </c>
      <c r="J1033">
        <v>-1.75195896179001</v>
      </c>
      <c r="K1033">
        <v>137.156487563311</v>
      </c>
      <c r="L1033">
        <v>124.493835212847</v>
      </c>
      <c r="M1033">
        <v>44.698672152339803</v>
      </c>
      <c r="N1033">
        <v>0.80560734645985799</v>
      </c>
      <c r="O1033">
        <v>15.729665071770301</v>
      </c>
      <c r="P1033">
        <v>69.209361163820304</v>
      </c>
      <c r="Q1033">
        <v>0.124848656415206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543</v>
      </c>
      <c r="E1034">
        <v>2374.7269966200001</v>
      </c>
      <c r="F1034">
        <v>259.05</v>
      </c>
      <c r="G1034">
        <v>-23.682984123573998</v>
      </c>
      <c r="H1034">
        <v>-10.1542181391955</v>
      </c>
      <c r="I1034">
        <v>-17.832280308523199</v>
      </c>
      <c r="J1034">
        <v>-2.78633990195884</v>
      </c>
      <c r="K1034">
        <v>270.38697707712402</v>
      </c>
      <c r="L1034">
        <v>262.31621630246599</v>
      </c>
      <c r="M1034">
        <v>30.5015940769689</v>
      </c>
      <c r="N1034">
        <v>0.43129738952708502</v>
      </c>
      <c r="O1034">
        <v>23.200154410345402</v>
      </c>
      <c r="P1034">
        <v>21.619718309859099</v>
      </c>
      <c r="Q1034">
        <v>7.0631130166841E-2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235</v>
      </c>
      <c r="E1035">
        <v>2369.67047748</v>
      </c>
      <c r="F1035">
        <v>629.1</v>
      </c>
      <c r="G1035">
        <v>42.874026704834897</v>
      </c>
      <c r="H1035">
        <v>-3.06820135090069</v>
      </c>
      <c r="I1035">
        <v>10.932510725316501</v>
      </c>
      <c r="J1035">
        <v>-5.5401657511478204</v>
      </c>
      <c r="K1035">
        <v>621.24624458653705</v>
      </c>
      <c r="L1035">
        <v>552.61102956580703</v>
      </c>
      <c r="M1035">
        <v>33.1683261712761</v>
      </c>
      <c r="N1035">
        <v>0.36143065471725</v>
      </c>
      <c r="O1035">
        <v>15.720871085677899</v>
      </c>
      <c r="P1035">
        <v>68.028846153846104</v>
      </c>
      <c r="Q1035">
        <v>3.5878658094837E-2</v>
      </c>
    </row>
    <row r="1036" spans="1:17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271</v>
      </c>
      <c r="E1036">
        <v>2364.0705655400002</v>
      </c>
      <c r="F1036">
        <v>402.7</v>
      </c>
      <c r="G1036">
        <v>-15.084755833190499</v>
      </c>
      <c r="H1036">
        <v>-7.1335153112632197</v>
      </c>
      <c r="I1036">
        <v>-21.466053666173998</v>
      </c>
      <c r="J1036">
        <v>-5.6009782902472196</v>
      </c>
      <c r="K1036">
        <v>403.12401375843899</v>
      </c>
      <c r="L1036">
        <v>406.07783685658501</v>
      </c>
      <c r="M1036">
        <v>34.221534588799898</v>
      </c>
      <c r="N1036">
        <v>0.73551234247701103</v>
      </c>
      <c r="O1036">
        <v>33.076732058604399</v>
      </c>
      <c r="P1036">
        <v>21.7167900861417</v>
      </c>
      <c r="Q1036">
        <v>-7.9822785430300996E-2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132</v>
      </c>
      <c r="E1037">
        <v>2363.357262</v>
      </c>
      <c r="F1037">
        <v>290</v>
      </c>
      <c r="G1037">
        <v>30.620306182373799</v>
      </c>
      <c r="H1037">
        <v>-15.7931278895399</v>
      </c>
      <c r="I1037">
        <v>22.725182688034</v>
      </c>
      <c r="J1037">
        <v>-6.2862994821234199</v>
      </c>
      <c r="K1037">
        <v>296.03694588872901</v>
      </c>
      <c r="L1037">
        <v>250.33923082417101</v>
      </c>
      <c r="M1037">
        <v>31.239584613156602</v>
      </c>
      <c r="N1037">
        <v>0.28917979281670098</v>
      </c>
      <c r="O1037">
        <v>17.310344827586199</v>
      </c>
      <c r="P1037">
        <v>65.903890160182996</v>
      </c>
      <c r="Q1037">
        <v>6.8824258940868993E-2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51</v>
      </c>
      <c r="E1038">
        <v>2355.5034149039998</v>
      </c>
      <c r="F1038">
        <v>214.16</v>
      </c>
      <c r="G1038">
        <v>-15.3630223902239</v>
      </c>
      <c r="H1038">
        <v>-15.686704261532499</v>
      </c>
      <c r="I1038">
        <v>-29.731458659267801</v>
      </c>
      <c r="J1038">
        <v>-1.3330888571120501</v>
      </c>
      <c r="K1038">
        <v>226.04531901456301</v>
      </c>
      <c r="L1038">
        <v>227.26533056563201</v>
      </c>
      <c r="M1038">
        <v>42.140320400971298</v>
      </c>
      <c r="N1038">
        <v>0.73850837024662697</v>
      </c>
      <c r="O1038">
        <v>32.401008591707097</v>
      </c>
      <c r="P1038">
        <v>16.995356459983601</v>
      </c>
      <c r="Q1038">
        <v>7.8832474545794007E-2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153</v>
      </c>
      <c r="E1039">
        <v>2354.16598105</v>
      </c>
      <c r="F1039">
        <v>1294.75</v>
      </c>
      <c r="G1039">
        <v>369.10920184736301</v>
      </c>
      <c r="H1039">
        <v>-17.977546374793899</v>
      </c>
      <c r="I1039">
        <v>379.62101182363699</v>
      </c>
      <c r="J1039">
        <v>-6.6208413491847198</v>
      </c>
      <c r="K1039">
        <v>1180.38195502896</v>
      </c>
      <c r="M1039">
        <v>49.698305883458801</v>
      </c>
      <c r="N1039">
        <v>0.61973333333333303</v>
      </c>
      <c r="O1039">
        <v>21.181695307974501</v>
      </c>
      <c r="P1039">
        <v>459.64988113248302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204</v>
      </c>
      <c r="E1040">
        <v>2347.2717996000001</v>
      </c>
      <c r="F1040">
        <v>1644</v>
      </c>
      <c r="G1040">
        <v>22.0564169418308</v>
      </c>
      <c r="H1040">
        <v>28.669692583747398</v>
      </c>
      <c r="I1040">
        <v>15.8266392736253</v>
      </c>
      <c r="J1040">
        <v>-4.9649118366640801</v>
      </c>
      <c r="K1040">
        <v>1469.11612096968</v>
      </c>
      <c r="L1040">
        <v>1260.60155189336</v>
      </c>
      <c r="M1040">
        <v>45.086639783417503</v>
      </c>
      <c r="N1040">
        <v>0.45721702395291203</v>
      </c>
      <c r="O1040">
        <v>14.6593673965936</v>
      </c>
      <c r="P1040">
        <v>83.676889559242497</v>
      </c>
      <c r="Q1040">
        <v>7.4872413365954002E-2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132</v>
      </c>
      <c r="E1041">
        <v>2331.7359254490002</v>
      </c>
      <c r="F1041">
        <v>172.79</v>
      </c>
      <c r="G1041">
        <v>83.801311182071998</v>
      </c>
      <c r="H1041">
        <v>-6.0447849558742304</v>
      </c>
      <c r="I1041">
        <v>8.8855752172331002</v>
      </c>
      <c r="J1041">
        <v>-6.16145139433839</v>
      </c>
      <c r="K1041">
        <v>162.365047112501</v>
      </c>
      <c r="L1041">
        <v>135.58549885054299</v>
      </c>
      <c r="M1041">
        <v>46.338135661132597</v>
      </c>
      <c r="N1041">
        <v>0.84719242705276399</v>
      </c>
      <c r="O1041">
        <v>10.943920365761899</v>
      </c>
      <c r="P1041">
        <v>122.8110896196</v>
      </c>
      <c r="Q1041">
        <v>0.13042671546409099</v>
      </c>
    </row>
    <row r="1042" spans="1:17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238</v>
      </c>
      <c r="E1042">
        <v>2329.6267316449998</v>
      </c>
      <c r="F1042">
        <v>301.45</v>
      </c>
      <c r="G1042">
        <v>-50.253142869962304</v>
      </c>
      <c r="H1042">
        <v>-9.0532111331562408</v>
      </c>
      <c r="I1042">
        <v>-21.683567098507702</v>
      </c>
      <c r="J1042">
        <v>-5.8150812022674296</v>
      </c>
      <c r="K1042">
        <v>298.07043789621702</v>
      </c>
      <c r="L1042">
        <v>321.315497406926</v>
      </c>
      <c r="M1042">
        <v>42.0649282719463</v>
      </c>
      <c r="N1042">
        <v>1.33816913221364</v>
      </c>
      <c r="O1042">
        <v>45.198208658152197</v>
      </c>
      <c r="P1042">
        <v>22.815237319209601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204</v>
      </c>
      <c r="E1043">
        <v>2324.3103913999998</v>
      </c>
      <c r="F1043">
        <v>417.8</v>
      </c>
      <c r="G1043">
        <v>-13.3506884324923</v>
      </c>
      <c r="H1043">
        <v>-7.7328782641854801</v>
      </c>
      <c r="I1043">
        <v>0.70772162043073195</v>
      </c>
      <c r="J1043">
        <v>-3.9493601086729</v>
      </c>
      <c r="K1043">
        <v>413.45729464693198</v>
      </c>
      <c r="L1043">
        <v>379.45170896664501</v>
      </c>
      <c r="M1043">
        <v>30.027781882049698</v>
      </c>
      <c r="N1043">
        <v>0.55228870488986004</v>
      </c>
      <c r="O1043">
        <v>9.7654380086165506</v>
      </c>
      <c r="P1043">
        <v>33.461108449129497</v>
      </c>
      <c r="Q1043">
        <v>-9.679697726652E-3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405</v>
      </c>
      <c r="E1044">
        <v>2322.500479755</v>
      </c>
      <c r="F1044">
        <v>701.95</v>
      </c>
      <c r="G1044">
        <v>26.909299185922201</v>
      </c>
      <c r="H1044">
        <v>-4.9789693837295399</v>
      </c>
      <c r="I1044">
        <v>-20.316093183846998</v>
      </c>
      <c r="J1044">
        <v>-5.4126291417131096</v>
      </c>
      <c r="K1044">
        <v>708.14371901186803</v>
      </c>
      <c r="L1044">
        <v>670.35320544133401</v>
      </c>
      <c r="M1044">
        <v>33.316924854664997</v>
      </c>
      <c r="N1044">
        <v>1.0371191935988999</v>
      </c>
      <c r="O1044">
        <v>20.663864947645799</v>
      </c>
      <c r="P1044">
        <v>52.597826086956502</v>
      </c>
      <c r="Q1044">
        <v>-2.901100555576E-2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396</v>
      </c>
      <c r="E1045">
        <v>2321.6573159999998</v>
      </c>
      <c r="F1045">
        <v>146.61000000000001</v>
      </c>
      <c r="G1045">
        <v>59.3629714403069</v>
      </c>
      <c r="H1045">
        <v>3.1916822805930001</v>
      </c>
      <c r="I1045">
        <v>-12.611227403434601</v>
      </c>
      <c r="J1045">
        <v>3.0843256477830998</v>
      </c>
      <c r="K1045">
        <v>133.918062223947</v>
      </c>
      <c r="L1045">
        <v>122.86662546159801</v>
      </c>
      <c r="M1045">
        <v>63.155915190500501</v>
      </c>
      <c r="N1045">
        <v>2.5227473624354899</v>
      </c>
      <c r="O1045">
        <v>15.953891276174801</v>
      </c>
      <c r="P1045">
        <v>98.524035206499704</v>
      </c>
      <c r="Q1045">
        <v>6.1417235015503002E-2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472</v>
      </c>
      <c r="E1046">
        <v>2306.318953</v>
      </c>
      <c r="F1046">
        <v>275.75</v>
      </c>
      <c r="G1046">
        <v>13.8703058886195</v>
      </c>
      <c r="H1046">
        <v>16.0540159559133</v>
      </c>
      <c r="I1046">
        <v>-4.2792562931254796</v>
      </c>
      <c r="J1046">
        <v>-7.8603169679056197</v>
      </c>
      <c r="K1046">
        <v>244.97141330548101</v>
      </c>
      <c r="L1046">
        <v>228.80360846604799</v>
      </c>
      <c r="M1046">
        <v>55.266490082889099</v>
      </c>
      <c r="N1046">
        <v>2.9417242555800698</v>
      </c>
      <c r="O1046">
        <v>12.239347234814099</v>
      </c>
      <c r="P1046">
        <v>52.727776239268898</v>
      </c>
      <c r="Q1046">
        <v>0.114235806809262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46</v>
      </c>
      <c r="E1047">
        <v>2304.2148457200001</v>
      </c>
      <c r="F1047">
        <v>549.29999999999995</v>
      </c>
      <c r="G1047">
        <v>-1.9264462272168199</v>
      </c>
      <c r="H1047">
        <v>-10.832426734082</v>
      </c>
      <c r="I1047">
        <v>-45.355619514867797</v>
      </c>
      <c r="J1047">
        <v>-7.4522336718912801</v>
      </c>
      <c r="K1047">
        <v>567.38000008794097</v>
      </c>
      <c r="L1047">
        <v>572.66730852227795</v>
      </c>
      <c r="M1047">
        <v>41.073765765888801</v>
      </c>
      <c r="N1047">
        <v>0.82440393433442605</v>
      </c>
      <c r="O1047">
        <v>54.742399417440303</v>
      </c>
      <c r="P1047">
        <v>26.991099294879099</v>
      </c>
      <c r="Q1047">
        <v>0.14578359202066901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E1048">
        <v>2303.1724542849902</v>
      </c>
      <c r="F1048">
        <v>2132.4499999999998</v>
      </c>
      <c r="G1048">
        <v>451.81978993134697</v>
      </c>
      <c r="H1048">
        <v>14.9191144481366</v>
      </c>
      <c r="I1048">
        <v>83.448806983841806</v>
      </c>
      <c r="J1048">
        <v>7.30500770741906</v>
      </c>
      <c r="K1048">
        <v>1766.9618247440501</v>
      </c>
      <c r="L1048">
        <v>1245.5354444612401</v>
      </c>
      <c r="M1048">
        <v>65.722712115312106</v>
      </c>
      <c r="N1048">
        <v>1.3631414074250501</v>
      </c>
      <c r="O1048">
        <v>5.9813829163637999</v>
      </c>
      <c r="P1048">
        <v>505.37970191625197</v>
      </c>
      <c r="Q1048">
        <v>0.26021626400945203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330</v>
      </c>
      <c r="E1049">
        <v>2291.1715468950001</v>
      </c>
      <c r="F1049">
        <v>542.85</v>
      </c>
      <c r="G1049">
        <v>520.58607097981405</v>
      </c>
      <c r="H1049">
        <v>-14.8543284878847</v>
      </c>
      <c r="I1049">
        <v>67.453630394748302</v>
      </c>
      <c r="J1049">
        <v>-0.73201819744601704</v>
      </c>
      <c r="K1049">
        <v>574.82000677430005</v>
      </c>
      <c r="L1049">
        <v>433.22880771031902</v>
      </c>
      <c r="M1049">
        <v>36.378048887349799</v>
      </c>
      <c r="N1049">
        <v>0.56276928710298901</v>
      </c>
      <c r="O1049">
        <v>37.045224279266797</v>
      </c>
      <c r="P1049">
        <v>560.40145985401398</v>
      </c>
      <c r="Q1049">
        <v>0.163706877251308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694</v>
      </c>
      <c r="E1050">
        <v>2285.7829915249999</v>
      </c>
      <c r="F1050">
        <v>574.75</v>
      </c>
      <c r="G1050">
        <v>13.436927576238</v>
      </c>
      <c r="H1050">
        <v>-4.00796020141693</v>
      </c>
      <c r="I1050">
        <v>-14.573485275564</v>
      </c>
      <c r="J1050">
        <v>-3.5194517520404101</v>
      </c>
      <c r="K1050">
        <v>555.977814518797</v>
      </c>
      <c r="L1050">
        <v>533.30550122238299</v>
      </c>
      <c r="M1050">
        <v>45.705031504106103</v>
      </c>
      <c r="N1050">
        <v>0.87185798316407603</v>
      </c>
      <c r="O1050">
        <v>17.424967377120399</v>
      </c>
      <c r="P1050">
        <v>41.198869917700499</v>
      </c>
      <c r="Q1050">
        <v>7.4842810423204995E-2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E1051">
        <v>2281.9488545700001</v>
      </c>
      <c r="F1051">
        <v>40.71</v>
      </c>
      <c r="G1051">
        <v>32.749719326031098</v>
      </c>
      <c r="H1051">
        <v>-8.6406600664073103</v>
      </c>
      <c r="I1051">
        <v>2.2008397718864701</v>
      </c>
      <c r="J1051">
        <v>-7.9215994354380799</v>
      </c>
      <c r="K1051">
        <v>41.751248926677</v>
      </c>
      <c r="L1051">
        <v>37.182967038667798</v>
      </c>
      <c r="M1051">
        <v>22.387551437593299</v>
      </c>
      <c r="N1051">
        <v>0.96311950265754898</v>
      </c>
      <c r="O1051">
        <v>19.380987472365501</v>
      </c>
      <c r="P1051">
        <v>62.84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46</v>
      </c>
      <c r="E1052">
        <v>2272.6606400000001</v>
      </c>
      <c r="F1052">
        <v>100.81</v>
      </c>
      <c r="G1052">
        <v>108.420126217111</v>
      </c>
      <c r="H1052">
        <v>5.7761348650455799</v>
      </c>
      <c r="I1052">
        <v>40.056697073347102</v>
      </c>
      <c r="J1052">
        <v>1.03906241377464</v>
      </c>
      <c r="K1052">
        <v>87.868571871272493</v>
      </c>
      <c r="L1052">
        <v>71.674394157373996</v>
      </c>
      <c r="M1052">
        <v>54.003083592956202</v>
      </c>
      <c r="N1052">
        <v>1.72087251163565</v>
      </c>
      <c r="O1052">
        <v>9.4038289852197199</v>
      </c>
      <c r="P1052">
        <v>159.81958762886501</v>
      </c>
      <c r="Q1052">
        <v>0.12863453150570101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268</v>
      </c>
      <c r="E1053">
        <v>2271.1974422399999</v>
      </c>
      <c r="F1053">
        <v>630.20000000000005</v>
      </c>
      <c r="G1053">
        <v>34.992429674537703</v>
      </c>
      <c r="H1053">
        <v>-12.0246471195791</v>
      </c>
      <c r="I1053">
        <v>-26.955917297846099</v>
      </c>
      <c r="J1053">
        <v>-2.8460245304035299</v>
      </c>
      <c r="K1053">
        <v>639.31804499088503</v>
      </c>
      <c r="L1053">
        <v>607.82684497413197</v>
      </c>
      <c r="M1053">
        <v>42.693370074734197</v>
      </c>
      <c r="N1053">
        <v>0.926957191493197</v>
      </c>
      <c r="O1053">
        <v>48.365598222786403</v>
      </c>
      <c r="P1053">
        <v>73.417721518987307</v>
      </c>
      <c r="Q1053">
        <v>2.8510148090443999E-2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549</v>
      </c>
      <c r="E1054">
        <v>2261.2179304000001</v>
      </c>
      <c r="F1054">
        <v>436.15</v>
      </c>
      <c r="G1054">
        <v>-44.291807540466401</v>
      </c>
      <c r="H1054">
        <v>-5.9375391251815097</v>
      </c>
      <c r="I1054">
        <v>-25.452539246274998</v>
      </c>
      <c r="J1054">
        <v>-0.54909284246311796</v>
      </c>
      <c r="K1054">
        <v>437.83183615526701</v>
      </c>
      <c r="L1054">
        <v>460.229885125328</v>
      </c>
      <c r="M1054">
        <v>40.737478730961897</v>
      </c>
      <c r="N1054">
        <v>0.88675576889927299</v>
      </c>
      <c r="O1054">
        <v>29.164278344606199</v>
      </c>
      <c r="P1054">
        <v>13.8772845953002</v>
      </c>
      <c r="Q1054">
        <v>1.7629731586399999E-3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80</v>
      </c>
      <c r="E1055">
        <v>2252.91898524</v>
      </c>
      <c r="F1055">
        <v>2987.6</v>
      </c>
      <c r="G1055">
        <v>-20.2069496371446</v>
      </c>
      <c r="H1055">
        <v>-5.7789515680237296</v>
      </c>
      <c r="I1055">
        <v>-6.9875350803213898</v>
      </c>
      <c r="J1055">
        <v>1.46911729646014</v>
      </c>
      <c r="K1055">
        <v>2819.1208479801298</v>
      </c>
      <c r="L1055">
        <v>2789.4860498921298</v>
      </c>
      <c r="M1055">
        <v>57.297764791997501</v>
      </c>
      <c r="N1055">
        <v>1.5500183887754899</v>
      </c>
      <c r="O1055">
        <v>7.6449323872004298</v>
      </c>
      <c r="P1055">
        <v>27.367680600260002</v>
      </c>
      <c r="Q1055">
        <v>-0.18498981511325799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1429</v>
      </c>
      <c r="E1056">
        <v>2251.3742279349999</v>
      </c>
      <c r="F1056">
        <v>2479.85</v>
      </c>
      <c r="G1056">
        <v>28.472565025932202</v>
      </c>
      <c r="H1056">
        <v>-4.0283064967345199</v>
      </c>
      <c r="I1056">
        <v>2.7750127087000198</v>
      </c>
      <c r="J1056">
        <v>-0.92179351955067601</v>
      </c>
      <c r="K1056">
        <v>2358.00957174721</v>
      </c>
      <c r="L1056">
        <v>2158.8720683902702</v>
      </c>
      <c r="M1056">
        <v>48.110751999128802</v>
      </c>
      <c r="N1056">
        <v>0.65192802821279705</v>
      </c>
      <c r="O1056">
        <v>10.540960138718001</v>
      </c>
      <c r="P1056">
        <v>56.798710126141998</v>
      </c>
      <c r="Q1056">
        <v>0.14562609065190099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543</v>
      </c>
      <c r="E1057">
        <v>2250.8467155359999</v>
      </c>
      <c r="F1057">
        <v>125.04</v>
      </c>
      <c r="G1057">
        <v>65.901501746046307</v>
      </c>
      <c r="H1057">
        <v>1.53378546310265</v>
      </c>
      <c r="I1057">
        <v>-0.50989209831121696</v>
      </c>
      <c r="J1057">
        <v>-4.8285054957956399</v>
      </c>
      <c r="K1057">
        <v>120.35636777566801</v>
      </c>
      <c r="L1057">
        <v>104.68019544842601</v>
      </c>
      <c r="M1057">
        <v>39.560374398237499</v>
      </c>
      <c r="N1057">
        <v>0.42497834307974203</v>
      </c>
      <c r="O1057">
        <v>19.161868202175199</v>
      </c>
      <c r="P1057">
        <v>103.151909017059</v>
      </c>
      <c r="Q1057">
        <v>3.7522078542490997E-2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177</v>
      </c>
      <c r="E1058">
        <v>2248.8147324000001</v>
      </c>
      <c r="F1058">
        <v>83.8</v>
      </c>
      <c r="G1058">
        <v>431.38983382173001</v>
      </c>
      <c r="H1058">
        <v>-16.910956053415799</v>
      </c>
      <c r="I1058">
        <v>-21.168520338722701</v>
      </c>
      <c r="J1058">
        <v>-4.1843657975359498</v>
      </c>
      <c r="K1058">
        <v>92.931365008850094</v>
      </c>
      <c r="L1058">
        <v>80.747474601234401</v>
      </c>
      <c r="M1058">
        <v>27.123551947602401</v>
      </c>
      <c r="N1058">
        <v>0.79735621013793101</v>
      </c>
      <c r="O1058">
        <v>67.064439140811402</v>
      </c>
      <c r="P1058">
        <v>540.55035352570201</v>
      </c>
      <c r="Q1058">
        <v>0.171469359499408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163</v>
      </c>
      <c r="E1059">
        <v>2240.7138</v>
      </c>
      <c r="F1059">
        <v>2109.9</v>
      </c>
      <c r="G1059">
        <v>383.42463078535599</v>
      </c>
      <c r="H1059">
        <v>37.553651278344702</v>
      </c>
      <c r="I1059">
        <v>138.58229502207101</v>
      </c>
      <c r="J1059">
        <v>17.333985040049502</v>
      </c>
      <c r="K1059">
        <v>1696.0039799209501</v>
      </c>
      <c r="L1059">
        <v>1187.74143226006</v>
      </c>
      <c r="M1059">
        <v>69.841184208141598</v>
      </c>
      <c r="N1059">
        <v>0.94964561660983204</v>
      </c>
      <c r="O1059">
        <v>5.32015735342907</v>
      </c>
      <c r="P1059">
        <v>460.91984580619402</v>
      </c>
      <c r="Q1059">
        <v>0.16045488623095999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888</v>
      </c>
      <c r="E1060">
        <v>2238.216487353</v>
      </c>
      <c r="F1060">
        <v>20.79</v>
      </c>
      <c r="G1060">
        <v>8.7145570885013797</v>
      </c>
      <c r="H1060">
        <v>-17.735177352148899</v>
      </c>
      <c r="I1060">
        <v>-11.705318708575399</v>
      </c>
      <c r="J1060">
        <v>-4.7541167165440603</v>
      </c>
      <c r="K1060">
        <v>22.820087468408499</v>
      </c>
      <c r="L1060">
        <v>22.3604484066759</v>
      </c>
      <c r="M1060">
        <v>25.1932741925012</v>
      </c>
      <c r="N1060">
        <v>0.60933832026511303</v>
      </c>
      <c r="O1060">
        <v>54.8821548821549</v>
      </c>
      <c r="P1060">
        <v>42.886597938144298</v>
      </c>
      <c r="Q1060">
        <v>-4.2067726113717001E-2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80</v>
      </c>
      <c r="E1061">
        <v>2237.2486399999998</v>
      </c>
      <c r="F1061">
        <v>721.6</v>
      </c>
      <c r="G1061">
        <v>57.086576222527803</v>
      </c>
      <c r="H1061">
        <v>-8.91320433190781</v>
      </c>
      <c r="I1061">
        <v>44.368685605793999</v>
      </c>
      <c r="J1061">
        <v>-2.6983851497237898</v>
      </c>
      <c r="K1061">
        <v>651.37768610338696</v>
      </c>
      <c r="L1061">
        <v>541.36179020797397</v>
      </c>
      <c r="M1061">
        <v>54.271996914246103</v>
      </c>
      <c r="N1061">
        <v>0.49978454236154402</v>
      </c>
      <c r="O1061">
        <v>10.3866407982261</v>
      </c>
      <c r="P1061">
        <v>87.9166666666666</v>
      </c>
      <c r="Q1061">
        <v>4.6370613708344E-2</v>
      </c>
    </row>
    <row r="1062" spans="1:17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268</v>
      </c>
      <c r="E1062">
        <v>2234.2179615800001</v>
      </c>
      <c r="F1062">
        <v>499.15</v>
      </c>
      <c r="G1062">
        <v>-47.882043929187397</v>
      </c>
      <c r="H1062">
        <v>-11.733075349200501</v>
      </c>
      <c r="I1062">
        <v>-26.588925450897399</v>
      </c>
      <c r="J1062">
        <v>-0.72049525116082602</v>
      </c>
      <c r="K1062">
        <v>519.80980495143103</v>
      </c>
      <c r="L1062">
        <v>543.24036407032099</v>
      </c>
      <c r="M1062">
        <v>21.267615109862799</v>
      </c>
      <c r="N1062">
        <v>1.0901651398444301</v>
      </c>
      <c r="O1062">
        <v>44.776119402985003</v>
      </c>
      <c r="P1062">
        <v>9.9449339207048304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170</v>
      </c>
      <c r="E1063">
        <v>2222.0207199749998</v>
      </c>
      <c r="F1063">
        <v>1474.75</v>
      </c>
      <c r="G1063">
        <v>165.492080686251</v>
      </c>
      <c r="H1063">
        <v>-7.9508629816851499</v>
      </c>
      <c r="I1063">
        <v>142.99506205274201</v>
      </c>
      <c r="J1063">
        <v>-5.2075729377422304</v>
      </c>
      <c r="K1063">
        <v>1420.9715435931801</v>
      </c>
      <c r="L1063">
        <v>1067.9438577134099</v>
      </c>
      <c r="M1063">
        <v>38.328608644939202</v>
      </c>
      <c r="N1063">
        <v>0.62034424278175104</v>
      </c>
      <c r="O1063">
        <v>20.905238175962001</v>
      </c>
      <c r="P1063">
        <v>198.441768693716</v>
      </c>
      <c r="Q1063">
        <v>0.10506059004542601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271</v>
      </c>
      <c r="E1064">
        <v>2219.11251485</v>
      </c>
      <c r="F1064">
        <v>447.65</v>
      </c>
      <c r="G1064">
        <v>-2.7487415469140499</v>
      </c>
      <c r="H1064">
        <v>-8.6213500030275103</v>
      </c>
      <c r="I1064">
        <v>-22.732909218944599</v>
      </c>
      <c r="J1064">
        <v>-5.7249082589675</v>
      </c>
      <c r="K1064">
        <v>443.42721262924402</v>
      </c>
      <c r="L1064">
        <v>444.05613044344</v>
      </c>
      <c r="M1064">
        <v>38.4102051524955</v>
      </c>
      <c r="N1064">
        <v>0.97481452657983303</v>
      </c>
      <c r="O1064">
        <v>43.158717748240797</v>
      </c>
      <c r="P1064">
        <v>35.651515151515099</v>
      </c>
      <c r="Q1064">
        <v>3.5821731488980997E-2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352</v>
      </c>
      <c r="E1065">
        <v>2216.8779912999998</v>
      </c>
      <c r="F1065">
        <v>749</v>
      </c>
      <c r="G1065">
        <v>51.589581682581901</v>
      </c>
      <c r="H1065">
        <v>-2.9501396976788699</v>
      </c>
      <c r="I1065">
        <v>3.6340123901759198</v>
      </c>
      <c r="J1065">
        <v>-0.51121284567073</v>
      </c>
      <c r="K1065">
        <v>660.52754504082895</v>
      </c>
      <c r="L1065">
        <v>591.54977093050798</v>
      </c>
      <c r="M1065">
        <v>56.767390053756898</v>
      </c>
      <c r="N1065">
        <v>1.7205859813921001</v>
      </c>
      <c r="O1065">
        <v>8.0106809078771697</v>
      </c>
      <c r="P1065">
        <v>77.488151658767705</v>
      </c>
      <c r="Q1065">
        <v>8.6408513918789995E-3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204</v>
      </c>
      <c r="E1066">
        <v>2211.1023329999998</v>
      </c>
      <c r="F1066">
        <v>358.2</v>
      </c>
      <c r="G1066">
        <v>82.564701531368499</v>
      </c>
      <c r="H1066">
        <v>3.1871238760346001</v>
      </c>
      <c r="I1066">
        <v>21.069887820736799</v>
      </c>
      <c r="J1066">
        <v>-5.2285293396333996</v>
      </c>
      <c r="K1066">
        <v>323.84007694204399</v>
      </c>
      <c r="L1066">
        <v>275.696537738779</v>
      </c>
      <c r="M1066">
        <v>57.542164930077902</v>
      </c>
      <c r="N1066">
        <v>2.43804766290096</v>
      </c>
      <c r="O1066">
        <v>10.441094360692301</v>
      </c>
      <c r="P1066">
        <v>113.582970604018</v>
      </c>
      <c r="Q1066">
        <v>0.14020089682060299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1354</v>
      </c>
      <c r="E1067">
        <v>2208.4197984000002</v>
      </c>
      <c r="F1067">
        <v>419.2</v>
      </c>
      <c r="G1067">
        <v>29.5931454798218</v>
      </c>
      <c r="H1067">
        <v>-4.25375883567943</v>
      </c>
      <c r="I1067">
        <v>55.415174650058297</v>
      </c>
      <c r="J1067">
        <v>-3.5746506489982899</v>
      </c>
      <c r="K1067">
        <v>376.92930554848999</v>
      </c>
      <c r="L1067">
        <v>299.21239208083603</v>
      </c>
      <c r="M1067">
        <v>47.720964168709003</v>
      </c>
      <c r="N1067">
        <v>0.90181379069797796</v>
      </c>
      <c r="O1067">
        <v>8.6235687022900809</v>
      </c>
      <c r="P1067">
        <v>98.062839593668699</v>
      </c>
      <c r="Q1067">
        <v>4.5836814055287001E-2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543</v>
      </c>
      <c r="E1068">
        <v>2205.4560000000001</v>
      </c>
      <c r="F1068">
        <v>125.31</v>
      </c>
      <c r="G1068">
        <v>161.96699702022701</v>
      </c>
      <c r="H1068">
        <v>-15.0711394666308</v>
      </c>
      <c r="I1068">
        <v>84.815220623546907</v>
      </c>
      <c r="J1068">
        <v>-10.000032942987399</v>
      </c>
      <c r="K1068">
        <v>129.66697831309</v>
      </c>
      <c r="L1068">
        <v>98.3304409087078</v>
      </c>
      <c r="M1068">
        <v>37.490513156014401</v>
      </c>
      <c r="N1068">
        <v>0.42727070901785802</v>
      </c>
      <c r="O1068">
        <v>34.985236613199199</v>
      </c>
      <c r="P1068">
        <v>188.732718894009</v>
      </c>
      <c r="Q1068">
        <v>-8.7301820275549995E-3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343</v>
      </c>
      <c r="E1069">
        <v>2198.61647898</v>
      </c>
      <c r="F1069">
        <v>997.8</v>
      </c>
      <c r="G1069">
        <v>-18.496879840022501</v>
      </c>
      <c r="H1069">
        <v>-5.0856333529812101</v>
      </c>
      <c r="I1069">
        <v>-29.499733894983802</v>
      </c>
      <c r="J1069">
        <v>-1.15364318304202</v>
      </c>
      <c r="K1069">
        <v>1021.83709147324</v>
      </c>
      <c r="L1069">
        <v>1017.74736416343</v>
      </c>
      <c r="M1069">
        <v>41.278864935418298</v>
      </c>
      <c r="N1069">
        <v>1.22911725286586</v>
      </c>
      <c r="O1069">
        <v>30.0661455201443</v>
      </c>
      <c r="P1069">
        <v>20.6456683392781</v>
      </c>
      <c r="Q1069">
        <v>0.13368551212625801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472</v>
      </c>
      <c r="E1070">
        <v>2197.6612156000001</v>
      </c>
      <c r="F1070">
        <v>276.35000000000002</v>
      </c>
      <c r="G1070">
        <v>-20.491166032771901</v>
      </c>
      <c r="H1070">
        <v>-7.08777076016362</v>
      </c>
      <c r="I1070">
        <v>-9.4716151649759492</v>
      </c>
      <c r="J1070">
        <v>-2.1405083068158102</v>
      </c>
      <c r="K1070">
        <v>272.98401914509498</v>
      </c>
      <c r="L1070">
        <v>268.385412267942</v>
      </c>
      <c r="M1070">
        <v>41.963477576846302</v>
      </c>
      <c r="N1070">
        <v>1.2656166895185501</v>
      </c>
      <c r="O1070">
        <v>11.688076714311499</v>
      </c>
      <c r="P1070">
        <v>21.820586290500302</v>
      </c>
      <c r="Q1070">
        <v>-0.10757974348664399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235</v>
      </c>
      <c r="E1071">
        <v>2194.7851731599999</v>
      </c>
      <c r="F1071">
        <v>4273.2</v>
      </c>
      <c r="G1071">
        <v>53.027940903036999</v>
      </c>
      <c r="H1071">
        <v>16.094308825948001</v>
      </c>
      <c r="I1071">
        <v>25.656757925741701</v>
      </c>
      <c r="J1071">
        <v>-4.77110278240424</v>
      </c>
      <c r="K1071">
        <v>3982.0216380728202</v>
      </c>
      <c r="L1071">
        <v>3383.6722269916199</v>
      </c>
      <c r="M1071">
        <v>41.501257402842903</v>
      </c>
      <c r="N1071">
        <v>0.47540055666921399</v>
      </c>
      <c r="O1071">
        <v>11.742956098474201</v>
      </c>
      <c r="P1071">
        <v>81.799617102743994</v>
      </c>
      <c r="Q1071">
        <v>6.6725559879950005E-2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516</v>
      </c>
      <c r="E1072">
        <v>2190.645340475</v>
      </c>
      <c r="F1072">
        <v>2575.15</v>
      </c>
      <c r="G1072">
        <v>22.993110779862601</v>
      </c>
      <c r="H1072">
        <v>-1.93657695875742</v>
      </c>
      <c r="I1072">
        <v>60.279665074585701</v>
      </c>
      <c r="J1072">
        <v>-5.3442270847637001</v>
      </c>
      <c r="K1072">
        <v>2244.9456444781399</v>
      </c>
      <c r="L1072">
        <v>1824.5544345881201</v>
      </c>
      <c r="M1072">
        <v>46.215391264130801</v>
      </c>
      <c r="N1072">
        <v>0.87600971173115405</v>
      </c>
      <c r="O1072">
        <v>11.855620060967301</v>
      </c>
      <c r="P1072">
        <v>99.183973392118205</v>
      </c>
      <c r="Q1072">
        <v>-3.1038212910870999E-2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291</v>
      </c>
      <c r="E1073">
        <v>2188.417856</v>
      </c>
      <c r="F1073">
        <v>238.72</v>
      </c>
      <c r="G1073">
        <v>83.453715304920294</v>
      </c>
      <c r="H1073">
        <v>-7.9995423725150596</v>
      </c>
      <c r="I1073">
        <v>27.8885478837046</v>
      </c>
      <c r="J1073">
        <v>-3.1586334858788598</v>
      </c>
      <c r="K1073">
        <v>241.31082776787201</v>
      </c>
      <c r="L1073">
        <v>205.690638271246</v>
      </c>
      <c r="M1073">
        <v>41.763845228636299</v>
      </c>
      <c r="N1073">
        <v>0.65493719439258702</v>
      </c>
      <c r="O1073">
        <v>18.465147453083102</v>
      </c>
      <c r="P1073">
        <v>118.508009153318</v>
      </c>
      <c r="Q1073">
        <v>9.3824718910048996E-2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705</v>
      </c>
      <c r="E1074">
        <v>2180.653534008</v>
      </c>
      <c r="F1074">
        <v>271.08</v>
      </c>
      <c r="G1074">
        <v>1.5922827524830701</v>
      </c>
      <c r="H1074">
        <v>0.71522514787862201</v>
      </c>
      <c r="I1074">
        <v>2.4224696868649298</v>
      </c>
      <c r="J1074">
        <v>0.42186106040358601</v>
      </c>
      <c r="K1074">
        <v>260.93386532705</v>
      </c>
      <c r="L1074">
        <v>242.11473140755001</v>
      </c>
      <c r="M1074">
        <v>58.290846172297002</v>
      </c>
      <c r="N1074">
        <v>0.527188855986784</v>
      </c>
      <c r="O1074">
        <v>3.3643204957945998</v>
      </c>
      <c r="P1074">
        <v>30.830115830115801</v>
      </c>
      <c r="Q1074">
        <v>3.2968413234804997E-2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628</v>
      </c>
      <c r="E1075">
        <v>2179.3521770799998</v>
      </c>
      <c r="F1075">
        <v>480.35</v>
      </c>
      <c r="G1075">
        <v>-37.1562336043838</v>
      </c>
      <c r="H1075">
        <v>-5.5162334194167499</v>
      </c>
      <c r="I1075">
        <v>-21.990950844119102</v>
      </c>
      <c r="J1075">
        <v>-4.3513980840111897</v>
      </c>
      <c r="K1075">
        <v>489.62658217302999</v>
      </c>
      <c r="L1075">
        <v>497.788975857342</v>
      </c>
      <c r="M1075">
        <v>24.632553194157399</v>
      </c>
      <c r="N1075">
        <v>1.3058462147083201</v>
      </c>
      <c r="O1075">
        <v>32.1952742791714</v>
      </c>
      <c r="P1075">
        <v>17.27294921875</v>
      </c>
      <c r="Q1075">
        <v>-3.7822513812740001E-3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222</v>
      </c>
      <c r="E1076">
        <v>2174.8981251250002</v>
      </c>
      <c r="F1076">
        <v>576.95000000000005</v>
      </c>
      <c r="G1076">
        <v>7.4296518150599802</v>
      </c>
      <c r="H1076">
        <v>16.360867465778099</v>
      </c>
      <c r="I1076">
        <v>20.557335190193399</v>
      </c>
      <c r="J1076">
        <v>-3.6581648878776698</v>
      </c>
      <c r="K1076">
        <v>521.41845261309004</v>
      </c>
      <c r="L1076">
        <v>456.24142105122502</v>
      </c>
      <c r="M1076">
        <v>50.810892701354597</v>
      </c>
      <c r="N1076">
        <v>1.39817154384746</v>
      </c>
      <c r="O1076">
        <v>15.1572926596758</v>
      </c>
      <c r="P1076">
        <v>68.896370023419195</v>
      </c>
      <c r="Q1076">
        <v>9.7285086546960997E-2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62</v>
      </c>
      <c r="E1077">
        <v>2170.22409311</v>
      </c>
      <c r="F1077">
        <v>256.37</v>
      </c>
      <c r="G1077">
        <v>106.523378314171</v>
      </c>
      <c r="H1077">
        <v>-1.32465267756612</v>
      </c>
      <c r="I1077">
        <v>93.718136965647304</v>
      </c>
      <c r="J1077">
        <v>-3.8914855371866999</v>
      </c>
      <c r="K1077">
        <v>224.90310856678599</v>
      </c>
      <c r="L1077">
        <v>176.27716423423101</v>
      </c>
      <c r="M1077">
        <v>64.335750473914104</v>
      </c>
      <c r="N1077">
        <v>0.93875934256840399</v>
      </c>
      <c r="O1077">
        <v>2.8708507235636098</v>
      </c>
      <c r="P1077">
        <v>136.72206832871601</v>
      </c>
      <c r="Q1077">
        <v>1.0882939973368E-2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21</v>
      </c>
      <c r="E1078">
        <v>2164.2787229099999</v>
      </c>
      <c r="F1078">
        <v>332.05</v>
      </c>
      <c r="G1078">
        <v>5.8828528896127201</v>
      </c>
      <c r="H1078">
        <v>-18.6241807522511</v>
      </c>
      <c r="I1078">
        <v>-33.149374702474198</v>
      </c>
      <c r="J1078">
        <v>-4.6559225251390899</v>
      </c>
      <c r="K1078">
        <v>367.85518775083301</v>
      </c>
      <c r="L1078">
        <v>374.27149755883499</v>
      </c>
      <c r="M1078">
        <v>31.191164409391</v>
      </c>
      <c r="N1078">
        <v>0.94663754425801705</v>
      </c>
      <c r="O1078">
        <v>108.025899713898</v>
      </c>
      <c r="P1078">
        <v>48.901345291479799</v>
      </c>
      <c r="Q1078">
        <v>0.10036585628804801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405</v>
      </c>
      <c r="E1079">
        <v>2158.5075588</v>
      </c>
      <c r="F1079">
        <v>885.75</v>
      </c>
      <c r="G1079">
        <v>-17.732496994335399</v>
      </c>
      <c r="H1079">
        <v>6.1397310004538097</v>
      </c>
      <c r="I1079">
        <v>-9.6619164641614095</v>
      </c>
      <c r="J1079">
        <v>-0.874038653378444</v>
      </c>
      <c r="K1079">
        <v>769.97098047905899</v>
      </c>
      <c r="L1079">
        <v>781.65787682757298</v>
      </c>
      <c r="M1079">
        <v>68.038969291793606</v>
      </c>
      <c r="N1079">
        <v>1.2093008666579801</v>
      </c>
      <c r="O1079">
        <v>23.0595540502399</v>
      </c>
      <c r="P1079">
        <v>37.442780665683898</v>
      </c>
      <c r="Q1079">
        <v>-9.3202325385078999E-2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286</v>
      </c>
      <c r="E1080">
        <v>2156.6003319000001</v>
      </c>
      <c r="F1080">
        <v>3383.55</v>
      </c>
      <c r="G1080">
        <v>1771.4173250966601</v>
      </c>
      <c r="H1080">
        <v>-2.0341601031441101</v>
      </c>
      <c r="I1080">
        <v>249.38581327044699</v>
      </c>
      <c r="J1080">
        <v>-7.7135575381987804</v>
      </c>
      <c r="K1080">
        <v>2833.1172231957498</v>
      </c>
      <c r="L1080">
        <v>1205.8867781691899</v>
      </c>
      <c r="M1080">
        <v>37.646632468371898</v>
      </c>
      <c r="N1080">
        <v>0.60110834471126795</v>
      </c>
      <c r="O1080">
        <v>23.391112884396499</v>
      </c>
      <c r="P1080">
        <v>1902.10059171597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536</v>
      </c>
      <c r="E1081">
        <v>2154.0841421300001</v>
      </c>
      <c r="F1081">
        <v>70.989999999999995</v>
      </c>
      <c r="G1081">
        <v>44.894916133077601</v>
      </c>
      <c r="H1081">
        <v>-3.13686129284569</v>
      </c>
      <c r="I1081">
        <v>-46.708506600131599</v>
      </c>
      <c r="J1081">
        <v>0.68716484043076498</v>
      </c>
      <c r="K1081">
        <v>75.297006248166099</v>
      </c>
      <c r="L1081">
        <v>72.681553935296705</v>
      </c>
      <c r="M1081">
        <v>32.683956596029198</v>
      </c>
      <c r="N1081">
        <v>1.60639205604144</v>
      </c>
      <c r="O1081">
        <v>64.600647978588498</v>
      </c>
      <c r="P1081">
        <v>91.347708894878593</v>
      </c>
      <c r="Q1081">
        <v>0.110411075224012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E1082">
        <v>2153.354875</v>
      </c>
      <c r="F1082">
        <v>385.25</v>
      </c>
      <c r="G1082">
        <v>-57.694185486951703</v>
      </c>
      <c r="H1082">
        <v>-5.1167632404825101</v>
      </c>
      <c r="I1082">
        <v>-38.621950068146603</v>
      </c>
      <c r="J1082">
        <v>13.9057080518507</v>
      </c>
      <c r="K1082">
        <v>402.14574163446099</v>
      </c>
      <c r="L1082">
        <v>445.24359380286802</v>
      </c>
      <c r="M1082">
        <v>50.176490712678302</v>
      </c>
      <c r="N1082">
        <v>2.3557208919999701</v>
      </c>
      <c r="O1082">
        <v>59.636599610642399</v>
      </c>
      <c r="P1082">
        <v>18.538461538461501</v>
      </c>
      <c r="Q1082">
        <v>0.29910696830260802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1115</v>
      </c>
      <c r="E1083">
        <v>2152.90838859</v>
      </c>
      <c r="F1083">
        <v>757.65</v>
      </c>
      <c r="G1083">
        <v>-14.6339876894528</v>
      </c>
      <c r="H1083">
        <v>-16.230538192743001</v>
      </c>
      <c r="I1083">
        <v>-23.592130942974801</v>
      </c>
      <c r="J1083">
        <v>-6.08438999632647</v>
      </c>
      <c r="K1083">
        <v>836.43784909963995</v>
      </c>
      <c r="L1083">
        <v>840.06199916319099</v>
      </c>
      <c r="M1083">
        <v>29.343622390816499</v>
      </c>
      <c r="N1083">
        <v>1.31280876254503</v>
      </c>
      <c r="O1083">
        <v>51.9105127697485</v>
      </c>
      <c r="P1083">
        <v>27.7548267431076</v>
      </c>
      <c r="Q1083">
        <v>-3.3005491419009999E-3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89</v>
      </c>
      <c r="E1084">
        <v>2149.7229415400002</v>
      </c>
      <c r="F1084">
        <v>25.37</v>
      </c>
      <c r="G1084">
        <v>170.989550049954</v>
      </c>
      <c r="H1084">
        <v>-15.404745697264</v>
      </c>
      <c r="I1084">
        <v>-15.6072682496541</v>
      </c>
      <c r="J1084">
        <v>-1.36502283859087</v>
      </c>
      <c r="K1084">
        <v>26.128688860156299</v>
      </c>
      <c r="L1084">
        <v>22.210666941751601</v>
      </c>
      <c r="M1084">
        <v>39.331224711129998</v>
      </c>
      <c r="N1084">
        <v>0.62122484798980804</v>
      </c>
      <c r="O1084">
        <v>32.242806464327899</v>
      </c>
      <c r="P1084">
        <v>200.12045095663001</v>
      </c>
      <c r="Q1084">
        <v>7.0346456924664E-2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694</v>
      </c>
      <c r="E1085">
        <v>2143.6860786000002</v>
      </c>
      <c r="F1085">
        <v>339.9</v>
      </c>
      <c r="G1085">
        <v>0.51357085569280803</v>
      </c>
      <c r="H1085">
        <v>-2.32758989856289</v>
      </c>
      <c r="I1085">
        <v>-10.570243941970199</v>
      </c>
      <c r="J1085">
        <v>-3.5891018816220401</v>
      </c>
      <c r="K1085">
        <v>342.30251750215302</v>
      </c>
      <c r="L1085">
        <v>330.65953089119103</v>
      </c>
      <c r="M1085">
        <v>34.841825820323997</v>
      </c>
      <c r="N1085">
        <v>1.1488091656489501</v>
      </c>
      <c r="O1085">
        <v>24.110032362459499</v>
      </c>
      <c r="P1085">
        <v>33.739917371630902</v>
      </c>
      <c r="Q1085">
        <v>4.0423889742210999E-2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62</v>
      </c>
      <c r="E1086">
        <v>2135.2271943599999</v>
      </c>
      <c r="F1086">
        <v>739.05</v>
      </c>
      <c r="G1086">
        <v>-11.2968323220295</v>
      </c>
      <c r="H1086">
        <v>-6.2675002892877201</v>
      </c>
      <c r="I1086">
        <v>10.9384065998676</v>
      </c>
      <c r="J1086">
        <v>-1.48673419803935</v>
      </c>
      <c r="K1086">
        <v>738.68968905106203</v>
      </c>
      <c r="L1086">
        <v>680.74458191152496</v>
      </c>
      <c r="M1086">
        <v>31.511690781805399</v>
      </c>
      <c r="N1086">
        <v>0.47406546463351201</v>
      </c>
      <c r="O1086">
        <v>11.6500913334686</v>
      </c>
      <c r="P1086">
        <v>31.060471714843001</v>
      </c>
      <c r="Q1086">
        <v>-4.4861095732616998E-2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549</v>
      </c>
      <c r="E1087">
        <v>2132.3343519999999</v>
      </c>
      <c r="F1087">
        <v>1870.6</v>
      </c>
      <c r="G1087">
        <v>-15.170365897721499</v>
      </c>
      <c r="H1087">
        <v>-5.0704984358554404</v>
      </c>
      <c r="I1087">
        <v>1.11197911429195</v>
      </c>
      <c r="J1087">
        <v>1.47838656427286</v>
      </c>
      <c r="K1087">
        <v>1874.5872933831999</v>
      </c>
      <c r="L1087">
        <v>1786.35810305424</v>
      </c>
      <c r="M1087">
        <v>44.455769253511797</v>
      </c>
      <c r="N1087">
        <v>0.93104901966911802</v>
      </c>
      <c r="O1087">
        <v>29.7257564417833</v>
      </c>
      <c r="P1087">
        <v>23.471947194719402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396</v>
      </c>
      <c r="E1088">
        <v>2131.6785711049902</v>
      </c>
      <c r="F1088">
        <v>688.55</v>
      </c>
      <c r="G1088">
        <v>-10.3095694796648</v>
      </c>
      <c r="H1088">
        <v>8.3288448669081401</v>
      </c>
      <c r="I1088">
        <v>1.4480903823336699</v>
      </c>
      <c r="J1088">
        <v>6.2878944697795003</v>
      </c>
      <c r="K1088">
        <v>597.80837580375498</v>
      </c>
      <c r="L1088">
        <v>574.20721180651196</v>
      </c>
      <c r="M1088">
        <v>69.742331602405898</v>
      </c>
      <c r="N1088">
        <v>2.36943613142736</v>
      </c>
      <c r="O1088">
        <v>7.8643526250817102</v>
      </c>
      <c r="P1088">
        <v>56.470855584592599</v>
      </c>
      <c r="Q1088">
        <v>0.142440436078907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271</v>
      </c>
      <c r="E1089">
        <v>2128.6559000000002</v>
      </c>
      <c r="F1089">
        <v>426.2</v>
      </c>
      <c r="G1089">
        <v>-14.509551826945801</v>
      </c>
      <c r="H1089">
        <v>-9.0837158859226399</v>
      </c>
      <c r="I1089">
        <v>-9.6658639022626396</v>
      </c>
      <c r="J1089">
        <v>0.65182536130987601</v>
      </c>
      <c r="K1089">
        <v>447.77548648539403</v>
      </c>
      <c r="L1089">
        <v>436.83177559019202</v>
      </c>
      <c r="M1089">
        <v>32.551389345387101</v>
      </c>
      <c r="N1089">
        <v>0.33058081525069899</v>
      </c>
      <c r="O1089">
        <v>16.5884561238854</v>
      </c>
      <c r="P1089">
        <v>11.7022670685362</v>
      </c>
      <c r="Q1089">
        <v>-9.5733839345259995E-3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922</v>
      </c>
      <c r="E1090">
        <v>2121.0597389999998</v>
      </c>
      <c r="F1090">
        <v>597.4</v>
      </c>
      <c r="G1090">
        <v>60.253822658650797</v>
      </c>
      <c r="H1090">
        <v>28.448431410892201</v>
      </c>
      <c r="I1090">
        <v>76.667993827141203</v>
      </c>
      <c r="J1090">
        <v>-6.6508008523960402</v>
      </c>
      <c r="K1090">
        <v>487.392185474558</v>
      </c>
      <c r="L1090">
        <v>372.37656448759202</v>
      </c>
      <c r="M1090">
        <v>57.695939469784904</v>
      </c>
      <c r="N1090">
        <v>1.7369383824082001</v>
      </c>
      <c r="O1090">
        <v>14.487780381653801</v>
      </c>
      <c r="P1090">
        <v>134.182673461387</v>
      </c>
      <c r="Q1090">
        <v>0.124186126676759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1429</v>
      </c>
      <c r="E1091">
        <v>2120.1666111499999</v>
      </c>
      <c r="F1091">
        <v>818.3</v>
      </c>
      <c r="G1091">
        <v>1.6859897580996499</v>
      </c>
      <c r="H1091">
        <v>1.7350694057004199</v>
      </c>
      <c r="I1091">
        <v>16.240886910068099</v>
      </c>
      <c r="J1091">
        <v>-1.22070657829522</v>
      </c>
      <c r="K1091">
        <v>737.30024468378201</v>
      </c>
      <c r="L1091">
        <v>650.39522921528896</v>
      </c>
      <c r="M1091">
        <v>44.281982445620699</v>
      </c>
      <c r="N1091">
        <v>0.76055368200294304</v>
      </c>
      <c r="O1091">
        <v>13.534156177441</v>
      </c>
      <c r="P1091">
        <v>81.240310077519297</v>
      </c>
      <c r="Q1091">
        <v>-1.0817943241896E-2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170</v>
      </c>
      <c r="E1092">
        <v>2119.4879999999998</v>
      </c>
      <c r="F1092">
        <v>2124.8000000000002</v>
      </c>
      <c r="G1092">
        <v>-10.0579211461406</v>
      </c>
      <c r="H1092">
        <v>-10.100920986451101</v>
      </c>
      <c r="I1092">
        <v>-14.9039591403578</v>
      </c>
      <c r="J1092">
        <v>-8.5522642337828394</v>
      </c>
      <c r="K1092">
        <v>2178.66169543252</v>
      </c>
      <c r="L1092">
        <v>2061.87008190197</v>
      </c>
      <c r="M1092">
        <v>37.833316762205897</v>
      </c>
      <c r="N1092">
        <v>0.91473811527134996</v>
      </c>
      <c r="O1092">
        <v>30.7746611445782</v>
      </c>
      <c r="P1092">
        <v>26.547750215895899</v>
      </c>
      <c r="Q1092">
        <v>0.16400035955754699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330</v>
      </c>
      <c r="E1093">
        <v>2115.3583290000001</v>
      </c>
      <c r="F1093">
        <v>864.35</v>
      </c>
      <c r="G1093">
        <v>126.080977791783</v>
      </c>
      <c r="H1093">
        <v>-6.5979935876445301</v>
      </c>
      <c r="I1093">
        <v>136.59278776805701</v>
      </c>
      <c r="J1093">
        <v>-8.9242425682149005</v>
      </c>
      <c r="K1093">
        <v>803.65343208962702</v>
      </c>
      <c r="M1093">
        <v>42.038458136715199</v>
      </c>
      <c r="N1093">
        <v>0.80280685061845802</v>
      </c>
      <c r="O1093">
        <v>30.930757216405301</v>
      </c>
      <c r="P1093">
        <v>267.80851063829698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1527</v>
      </c>
      <c r="E1094">
        <v>2111.0287841280001</v>
      </c>
      <c r="F1094">
        <v>96.99</v>
      </c>
      <c r="G1094">
        <v>-36.946870918821702</v>
      </c>
      <c r="H1094">
        <v>-0.74590198461439805</v>
      </c>
      <c r="I1094">
        <v>-12.743448469059899</v>
      </c>
      <c r="J1094">
        <v>-0.44435606887648998</v>
      </c>
      <c r="K1094">
        <v>94.684479645196205</v>
      </c>
      <c r="L1094">
        <v>96.680059916496205</v>
      </c>
      <c r="M1094">
        <v>59.398584182347101</v>
      </c>
      <c r="N1094">
        <v>1.97118338009178</v>
      </c>
      <c r="O1094">
        <v>33.518919476234601</v>
      </c>
      <c r="P1094">
        <v>16.855421686746901</v>
      </c>
      <c r="Q1094">
        <v>1.6900218824352001E-2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268</v>
      </c>
      <c r="E1095">
        <v>2101.6402231500001</v>
      </c>
      <c r="F1095">
        <v>669.15</v>
      </c>
      <c r="G1095">
        <v>77.635014343325096</v>
      </c>
      <c r="H1095">
        <v>22.879864598955098</v>
      </c>
      <c r="I1095">
        <v>52.755368102200599</v>
      </c>
      <c r="J1095">
        <v>-0.32640951921502098</v>
      </c>
      <c r="K1095">
        <v>545.35009773858098</v>
      </c>
      <c r="L1095">
        <v>438.48953572239202</v>
      </c>
      <c r="M1095">
        <v>62.5602456957754</v>
      </c>
      <c r="N1095">
        <v>0.62854934034905796</v>
      </c>
      <c r="O1095">
        <v>11.5743854143316</v>
      </c>
      <c r="P1095">
        <v>124.396378269617</v>
      </c>
      <c r="Q1095">
        <v>0.14205277085894599</v>
      </c>
    </row>
    <row r="1096" spans="1:17" hidden="1" x14ac:dyDescent="0.3">
      <c r="A1096" t="s">
        <v>1663</v>
      </c>
      <c r="B1096" t="s">
        <v>2339</v>
      </c>
      <c r="C1096" t="str">
        <f>IFERROR(VLOOKUP(Table1[[#This Row],[Ticker]],[1]!Table1[[Symbol]:[Industry]],2,FALSE),"-")</f>
        <v>-</v>
      </c>
      <c r="D1096" t="s">
        <v>1665</v>
      </c>
      <c r="E1096">
        <v>2091.9342556299998</v>
      </c>
      <c r="F1096">
        <v>40.909999999999997</v>
      </c>
      <c r="G1096">
        <v>59.736275148593897</v>
      </c>
      <c r="H1096">
        <v>-9.9126563437456205</v>
      </c>
      <c r="I1096">
        <v>2.9356231382487699</v>
      </c>
      <c r="J1096">
        <v>-3.4827555731028501</v>
      </c>
      <c r="K1096">
        <v>38.980240479519999</v>
      </c>
      <c r="L1096">
        <v>34.220966023189</v>
      </c>
      <c r="M1096">
        <v>49.333103027404697</v>
      </c>
      <c r="N1096">
        <v>0.97885575357299803</v>
      </c>
      <c r="O1096">
        <v>12.319726228305999</v>
      </c>
      <c r="P1096">
        <v>102.524752475247</v>
      </c>
      <c r="Q1096">
        <v>7.0291434656782004E-2</v>
      </c>
    </row>
    <row r="1097" spans="1:17" hidden="1" x14ac:dyDescent="0.3">
      <c r="A1097" t="s">
        <v>2340</v>
      </c>
      <c r="B1097" t="s">
        <v>2341</v>
      </c>
      <c r="C1097" t="str">
        <f>IFERROR(VLOOKUP(Table1[[#This Row],[Ticker]],[1]!Table1[[Symbol]:[Industry]],2,FALSE),"-")</f>
        <v>-</v>
      </c>
      <c r="D1097" t="s">
        <v>286</v>
      </c>
      <c r="E1097">
        <v>2089.292625</v>
      </c>
      <c r="F1097">
        <v>3329.55</v>
      </c>
      <c r="G1097">
        <v>1555.34147230914</v>
      </c>
      <c r="H1097">
        <v>21.162696199977901</v>
      </c>
      <c r="I1097">
        <v>336.748126919642</v>
      </c>
      <c r="J1097">
        <v>21.8371967163866</v>
      </c>
      <c r="K1097">
        <v>2522.3131441856999</v>
      </c>
      <c r="L1097">
        <v>1552.07256393798</v>
      </c>
      <c r="M1097">
        <v>84.922556465073598</v>
      </c>
      <c r="N1097">
        <v>0.82769187831426105</v>
      </c>
      <c r="O1097">
        <v>0</v>
      </c>
      <c r="P1097">
        <v>1942.6687116564401</v>
      </c>
      <c r="Q1097">
        <v>0.20586184323194101</v>
      </c>
    </row>
    <row r="1098" spans="1:17" hidden="1" x14ac:dyDescent="0.3">
      <c r="A1098" t="s">
        <v>2342</v>
      </c>
      <c r="B1098" t="s">
        <v>2343</v>
      </c>
      <c r="C1098" t="str">
        <f>IFERROR(VLOOKUP(Table1[[#This Row],[Ticker]],[1]!Table1[[Symbol]:[Industry]],2,FALSE),"-")</f>
        <v>-</v>
      </c>
      <c r="D1098" t="s">
        <v>633</v>
      </c>
      <c r="E1098">
        <v>2088.45427737</v>
      </c>
      <c r="F1098">
        <v>311.95</v>
      </c>
      <c r="G1098">
        <v>-14.248653869773699</v>
      </c>
      <c r="H1098">
        <v>-1.0699126476685701</v>
      </c>
      <c r="I1098">
        <v>-19.229791432612</v>
      </c>
      <c r="J1098">
        <v>8.9237670328266502E-2</v>
      </c>
      <c r="K1098">
        <v>304.69590529774399</v>
      </c>
      <c r="M1098">
        <v>52.923672070638702</v>
      </c>
      <c r="N1098">
        <v>1.3273750103292301</v>
      </c>
      <c r="O1098">
        <v>23.385157877865002</v>
      </c>
      <c r="P1098">
        <v>32.575435614109601</v>
      </c>
    </row>
    <row r="1099" spans="1:17" hidden="1" x14ac:dyDescent="0.3">
      <c r="A1099" t="s">
        <v>2344</v>
      </c>
      <c r="B1099" t="s">
        <v>2345</v>
      </c>
      <c r="C1099" t="str">
        <f>IFERROR(VLOOKUP(Table1[[#This Row],[Ticker]],[1]!Table1[[Symbol]:[Industry]],2,FALSE),"-")</f>
        <v>-</v>
      </c>
      <c r="D1099" t="s">
        <v>80</v>
      </c>
      <c r="E1099">
        <v>2084.8063849599998</v>
      </c>
      <c r="F1099">
        <v>240.16</v>
      </c>
      <c r="G1099">
        <v>14.212120434152901</v>
      </c>
      <c r="H1099">
        <v>-4.7856669694835103</v>
      </c>
      <c r="I1099">
        <v>-9.2677460257981998</v>
      </c>
      <c r="J1099">
        <v>-5.1980391829085804</v>
      </c>
      <c r="K1099">
        <v>244.161610764361</v>
      </c>
      <c r="L1099">
        <v>223.161830619352</v>
      </c>
      <c r="M1099">
        <v>31.998718271565401</v>
      </c>
      <c r="N1099">
        <v>0.86685356532836899</v>
      </c>
      <c r="O1099">
        <v>14.298800799466999</v>
      </c>
      <c r="P1099">
        <v>41.5203299941072</v>
      </c>
      <c r="Q1099">
        <v>-0.103193404063807</v>
      </c>
    </row>
    <row r="1100" spans="1:17" hidden="1" x14ac:dyDescent="0.3">
      <c r="A1100" t="s">
        <v>2346</v>
      </c>
      <c r="B1100" t="s">
        <v>2347</v>
      </c>
      <c r="C1100" t="str">
        <f>IFERROR(VLOOKUP(Table1[[#This Row],[Ticker]],[1]!Table1[[Symbol]:[Industry]],2,FALSE),"-")</f>
        <v>-</v>
      </c>
      <c r="D1100" t="s">
        <v>1509</v>
      </c>
      <c r="E1100">
        <v>2081.4711771840002</v>
      </c>
      <c r="F1100">
        <v>292.04000000000002</v>
      </c>
      <c r="G1100">
        <v>36.024657472991699</v>
      </c>
      <c r="H1100">
        <v>56.397048637662103</v>
      </c>
      <c r="I1100">
        <v>-8.4910934936514195</v>
      </c>
      <c r="J1100">
        <v>-4.3550603197918303</v>
      </c>
      <c r="K1100">
        <v>226.14203311645301</v>
      </c>
      <c r="L1100">
        <v>217.563582602716</v>
      </c>
      <c r="M1100">
        <v>67.967718763032806</v>
      </c>
      <c r="N1100">
        <v>1.0039130233359299</v>
      </c>
      <c r="O1100">
        <v>15.360909464456901</v>
      </c>
      <c r="P1100">
        <v>116.32592592592501</v>
      </c>
      <c r="Q1100">
        <v>7.3591575011199006E-2</v>
      </c>
    </row>
    <row r="1101" spans="1:17" hidden="1" x14ac:dyDescent="0.3">
      <c r="A1101" t="s">
        <v>2348</v>
      </c>
      <c r="B1101" t="s">
        <v>2349</v>
      </c>
      <c r="C1101" t="str">
        <f>IFERROR(VLOOKUP(Table1[[#This Row],[Ticker]],[1]!Table1[[Symbol]:[Industry]],2,FALSE),"-")</f>
        <v>-</v>
      </c>
      <c r="D1101" t="s">
        <v>268</v>
      </c>
      <c r="E1101">
        <v>2075.594842</v>
      </c>
      <c r="F1101">
        <v>1523.35</v>
      </c>
      <c r="G1101">
        <v>-2.33883902552556</v>
      </c>
      <c r="H1101">
        <v>9.2516694076980706</v>
      </c>
      <c r="I1101">
        <v>8.0999874177103397</v>
      </c>
      <c r="J1101">
        <v>3.31269648592124</v>
      </c>
      <c r="K1101">
        <v>1388.57370703367</v>
      </c>
      <c r="L1101">
        <v>1296.9551895852401</v>
      </c>
      <c r="M1101">
        <v>60.662879782023303</v>
      </c>
      <c r="N1101">
        <v>3.62864993516845</v>
      </c>
      <c r="O1101">
        <v>12.2526011750418</v>
      </c>
      <c r="P1101">
        <v>48.164178378641203</v>
      </c>
      <c r="Q1101">
        <v>2.7260145340611001E-2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472</v>
      </c>
      <c r="E1102">
        <v>2070.8922779999998</v>
      </c>
      <c r="F1102">
        <v>825.3</v>
      </c>
      <c r="G1102">
        <v>55.342673424533999</v>
      </c>
      <c r="H1102">
        <v>15.968821488766601</v>
      </c>
      <c r="I1102">
        <v>26.1931825519999</v>
      </c>
      <c r="J1102">
        <v>1.0855350370602701</v>
      </c>
      <c r="K1102">
        <v>710.25999115111597</v>
      </c>
      <c r="L1102">
        <v>608.553386011974</v>
      </c>
      <c r="M1102">
        <v>56.1623866995483</v>
      </c>
      <c r="N1102">
        <v>0.92390161006941396</v>
      </c>
      <c r="O1102">
        <v>7.2337331879316498</v>
      </c>
      <c r="P1102">
        <v>91.818710052295103</v>
      </c>
      <c r="Q1102">
        <v>8.8650704732243998E-2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382</v>
      </c>
      <c r="E1103">
        <v>2070.8428921979998</v>
      </c>
      <c r="F1103">
        <v>137.58000000000001</v>
      </c>
      <c r="G1103">
        <v>97.238765499050899</v>
      </c>
      <c r="H1103">
        <v>9.9921180490450698</v>
      </c>
      <c r="I1103">
        <v>9.7177440171872398</v>
      </c>
      <c r="J1103">
        <v>9.1673283825245395</v>
      </c>
      <c r="K1103">
        <v>110.86347625184</v>
      </c>
      <c r="L1103">
        <v>96.9938236885002</v>
      </c>
      <c r="M1103">
        <v>81.2849832898073</v>
      </c>
      <c r="N1103">
        <v>2.2672488041440899</v>
      </c>
      <c r="O1103">
        <v>4.2666085186800098</v>
      </c>
      <c r="P1103">
        <v>147.223719676549</v>
      </c>
      <c r="Q1103">
        <v>8.1988364998650004E-2</v>
      </c>
    </row>
    <row r="1104" spans="1:17" hidden="1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1642</v>
      </c>
      <c r="E1104">
        <v>2067.9989769599902</v>
      </c>
      <c r="F1104">
        <v>197.07</v>
      </c>
      <c r="G1104">
        <v>-57.404667895556599</v>
      </c>
      <c r="H1104">
        <v>-5.94479920088847</v>
      </c>
      <c r="I1104">
        <v>-40.506343292031502</v>
      </c>
      <c r="J1104">
        <v>-5.1224922925809402</v>
      </c>
      <c r="K1104">
        <v>204.93472046841401</v>
      </c>
      <c r="L1104">
        <v>226.580227247452</v>
      </c>
      <c r="M1104">
        <v>34.608683844621403</v>
      </c>
      <c r="N1104">
        <v>0.88701699399613299</v>
      </c>
      <c r="O1104">
        <v>54.716598163089202</v>
      </c>
      <c r="P1104">
        <v>7.6885245901639303</v>
      </c>
      <c r="Q1104">
        <v>0.13524339393614801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281</v>
      </c>
      <c r="E1105">
        <v>2067.657332928</v>
      </c>
      <c r="F1105">
        <v>106.04</v>
      </c>
      <c r="G1105">
        <v>-45.029982455329701</v>
      </c>
      <c r="H1105">
        <v>-4.6697865346440102</v>
      </c>
      <c r="I1105">
        <v>-20.8274439324836</v>
      </c>
      <c r="J1105">
        <v>-1.9831289385436801</v>
      </c>
      <c r="K1105">
        <v>117.122798379364</v>
      </c>
      <c r="L1105">
        <v>114.067069646536</v>
      </c>
      <c r="M1105">
        <v>19.586800124651401</v>
      </c>
      <c r="N1105">
        <v>0.62839986657167002</v>
      </c>
      <c r="O1105">
        <v>47.114296491889803</v>
      </c>
      <c r="P1105">
        <v>22.646310432569901</v>
      </c>
      <c r="Q1105">
        <v>0.15618263094533799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268</v>
      </c>
      <c r="E1106">
        <v>2067.252950565</v>
      </c>
      <c r="F1106">
        <v>675.95</v>
      </c>
      <c r="G1106">
        <v>-50.218226942751897</v>
      </c>
      <c r="H1106">
        <v>-2.1831205814353098</v>
      </c>
      <c r="I1106">
        <v>-41.504212021701498</v>
      </c>
      <c r="J1106">
        <v>-1.6362118047760701</v>
      </c>
      <c r="K1106">
        <v>723.85109869229302</v>
      </c>
      <c r="L1106">
        <v>807.68045194599199</v>
      </c>
      <c r="M1106">
        <v>35.6507523554965</v>
      </c>
      <c r="N1106">
        <v>0.69618476600273904</v>
      </c>
      <c r="O1106">
        <v>70.130926843701403</v>
      </c>
      <c r="P1106">
        <v>5.75764687475555</v>
      </c>
    </row>
    <row r="1107" spans="1:17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527</v>
      </c>
      <c r="E1107">
        <v>2060.8563848949998</v>
      </c>
      <c r="F1107">
        <v>527.45000000000005</v>
      </c>
      <c r="G1107">
        <v>-46.316693051423698</v>
      </c>
      <c r="H1107">
        <v>-8.8453448895484392</v>
      </c>
      <c r="I1107">
        <v>-26.736833043843301</v>
      </c>
      <c r="J1107">
        <v>-3.8917659111192702</v>
      </c>
      <c r="K1107">
        <v>552.26890502520303</v>
      </c>
      <c r="L1107">
        <v>597.46890428763697</v>
      </c>
      <c r="M1107">
        <v>26.827160736860399</v>
      </c>
      <c r="N1107">
        <v>1.1256676336421101</v>
      </c>
      <c r="O1107">
        <v>50.099535500995302</v>
      </c>
      <c r="P1107">
        <v>14.4019086866934</v>
      </c>
      <c r="Q1107">
        <v>-8.0241749391969E-2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62</v>
      </c>
      <c r="E1108">
        <v>2055.1156315200001</v>
      </c>
      <c r="F1108">
        <v>1454.4</v>
      </c>
      <c r="G1108">
        <v>-8.1988786444084294</v>
      </c>
      <c r="H1108">
        <v>-3.4609741211270602</v>
      </c>
      <c r="I1108">
        <v>-12.7431757989771</v>
      </c>
      <c r="J1108">
        <v>1.41027891743296</v>
      </c>
      <c r="K1108">
        <v>1465.37835757435</v>
      </c>
      <c r="L1108">
        <v>1414.2770931243299</v>
      </c>
      <c r="M1108">
        <v>59.936928419572702</v>
      </c>
      <c r="N1108">
        <v>0.97190625380040396</v>
      </c>
      <c r="O1108">
        <v>19.9119911991199</v>
      </c>
      <c r="P1108">
        <v>32.074100980748199</v>
      </c>
      <c r="Q1108">
        <v>4.2840086594766E-2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249</v>
      </c>
      <c r="E1109">
        <v>2052.69796116</v>
      </c>
      <c r="F1109">
        <v>798.6</v>
      </c>
      <c r="G1109">
        <v>21.295853946061399</v>
      </c>
      <c r="H1109">
        <v>-18.356093175703499</v>
      </c>
      <c r="I1109">
        <v>42.116145914715403</v>
      </c>
      <c r="J1109">
        <v>-8.0102934974002196</v>
      </c>
      <c r="K1109">
        <v>802.43109281083002</v>
      </c>
      <c r="L1109">
        <v>642.03781722239705</v>
      </c>
      <c r="M1109">
        <v>44.9971376755894</v>
      </c>
      <c r="N1109">
        <v>0.55812427522505903</v>
      </c>
      <c r="O1109">
        <v>23.9669421487603</v>
      </c>
      <c r="P1109">
        <v>98.656716417910403</v>
      </c>
      <c r="Q1109">
        <v>0.217868092413041</v>
      </c>
    </row>
    <row r="1110" spans="1:17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291</v>
      </c>
      <c r="E1110">
        <v>2052.4987850950001</v>
      </c>
      <c r="F1110">
        <v>635.65</v>
      </c>
      <c r="G1110">
        <v>20.068419976367899</v>
      </c>
      <c r="H1110">
        <v>0.43631035528904599</v>
      </c>
      <c r="I1110">
        <v>-18.736868473044201</v>
      </c>
      <c r="J1110">
        <v>-1.3666739742626299</v>
      </c>
      <c r="K1110">
        <v>632.41749359478399</v>
      </c>
      <c r="L1110">
        <v>623.86757126093505</v>
      </c>
      <c r="M1110">
        <v>35.039273801611202</v>
      </c>
      <c r="N1110">
        <v>0.58764592585261999</v>
      </c>
      <c r="O1110">
        <v>20.8054747109258</v>
      </c>
      <c r="P1110">
        <v>41.5228765445842</v>
      </c>
      <c r="Q1110">
        <v>-6.2960061826642003E-2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405</v>
      </c>
      <c r="E1111">
        <v>2046.7880923749999</v>
      </c>
      <c r="F1111">
        <v>857.35</v>
      </c>
      <c r="G1111">
        <v>-20.914543183063099</v>
      </c>
      <c r="H1111">
        <v>-13.2007939652863</v>
      </c>
      <c r="I1111">
        <v>-50.151986071945302</v>
      </c>
      <c r="J1111">
        <v>-3.6589408520245899</v>
      </c>
      <c r="K1111">
        <v>901.15310157986198</v>
      </c>
      <c r="L1111">
        <v>939.75916451763601</v>
      </c>
      <c r="M1111">
        <v>24.893613783260299</v>
      </c>
      <c r="N1111">
        <v>0.78904491558156298</v>
      </c>
      <c r="O1111">
        <v>69.125794599638397</v>
      </c>
      <c r="P1111">
        <v>14.818534886835399</v>
      </c>
      <c r="Q1111">
        <v>-1.5460135167541E-2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51</v>
      </c>
      <c r="E1112">
        <v>2044.07688788</v>
      </c>
      <c r="F1112">
        <v>1950.7</v>
      </c>
      <c r="G1112">
        <v>-34.334196281543797</v>
      </c>
      <c r="H1112">
        <v>-21.851527595950198</v>
      </c>
      <c r="I1112">
        <v>-32.161429497637997</v>
      </c>
      <c r="J1112">
        <v>-2.9096299737403601</v>
      </c>
      <c r="K1112">
        <v>2114.34075168045</v>
      </c>
      <c r="L1112">
        <v>2111.3638302071899</v>
      </c>
      <c r="M1112">
        <v>19.542653861075301</v>
      </c>
      <c r="N1112">
        <v>0.68498162694782405</v>
      </c>
      <c r="O1112">
        <v>37.386579176705801</v>
      </c>
      <c r="P1112">
        <v>14.977012849227799</v>
      </c>
      <c r="Q1112">
        <v>9.1702533503965997E-2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67</v>
      </c>
      <c r="E1113">
        <v>2043.98445435999</v>
      </c>
      <c r="F1113">
        <v>20.99</v>
      </c>
      <c r="G1113">
        <v>53.001908297031797</v>
      </c>
      <c r="H1113">
        <v>5.4068421858937503</v>
      </c>
      <c r="I1113">
        <v>-14.1384104286757</v>
      </c>
      <c r="J1113">
        <v>-7.9730357708417996</v>
      </c>
      <c r="K1113">
        <v>18.535823968075601</v>
      </c>
      <c r="L1113">
        <v>17.907879747360099</v>
      </c>
      <c r="M1113">
        <v>63.830040554346702</v>
      </c>
      <c r="N1113">
        <v>3.1131321512869299</v>
      </c>
      <c r="O1113">
        <v>33.635064316341101</v>
      </c>
      <c r="P1113">
        <v>77.881355932203306</v>
      </c>
      <c r="Q1113">
        <v>2.1446670975391002E-2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304</v>
      </c>
      <c r="E1114">
        <v>2039.366124875</v>
      </c>
      <c r="F1114">
        <v>325.25</v>
      </c>
      <c r="G1114">
        <v>-1.7854666463271001</v>
      </c>
      <c r="H1114">
        <v>-14.0801080702565</v>
      </c>
      <c r="I1114">
        <v>20.617336725864099</v>
      </c>
      <c r="J1114">
        <v>-3.2152953228839598</v>
      </c>
      <c r="K1114">
        <v>338.74559417150999</v>
      </c>
      <c r="L1114">
        <v>311.71063781911198</v>
      </c>
      <c r="M1114">
        <v>44.097059222205601</v>
      </c>
      <c r="N1114">
        <v>0.32326209618443003</v>
      </c>
      <c r="O1114">
        <v>29.946195234434999</v>
      </c>
      <c r="P1114">
        <v>52.914903620122203</v>
      </c>
      <c r="Q1114">
        <v>8.8602695908267998E-2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119</v>
      </c>
      <c r="E1115">
        <v>2033.9357584700001</v>
      </c>
      <c r="F1115">
        <v>916.3</v>
      </c>
      <c r="G1115">
        <v>96.003238741400196</v>
      </c>
      <c r="H1115">
        <v>0.98422051935917398</v>
      </c>
      <c r="I1115">
        <v>53.438522784265999</v>
      </c>
      <c r="J1115">
        <v>-1.15510711176754</v>
      </c>
      <c r="K1115">
        <v>857.45517105963597</v>
      </c>
      <c r="L1115">
        <v>679.25875074079102</v>
      </c>
      <c r="M1115">
        <v>53.340425751764698</v>
      </c>
      <c r="N1115">
        <v>0.825271385438893</v>
      </c>
      <c r="O1115">
        <v>6.73360253192185</v>
      </c>
      <c r="P1115">
        <v>137.32193732193701</v>
      </c>
      <c r="Q1115">
        <v>5.2400048173327003E-2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271</v>
      </c>
      <c r="E1116">
        <v>2033.75074536699</v>
      </c>
      <c r="F1116">
        <v>79.97</v>
      </c>
      <c r="G1116">
        <v>-26.425777935631</v>
      </c>
      <c r="H1116">
        <v>-11.7373516484409</v>
      </c>
      <c r="I1116">
        <v>-18.358000627084301</v>
      </c>
      <c r="J1116">
        <v>-1.8050465265264599</v>
      </c>
      <c r="K1116">
        <v>82.3588946004284</v>
      </c>
      <c r="L1116">
        <v>83.916264713870405</v>
      </c>
      <c r="M1116">
        <v>39.411769808868598</v>
      </c>
      <c r="N1116">
        <v>0.891977803652514</v>
      </c>
      <c r="O1116">
        <v>30.674002751031601</v>
      </c>
      <c r="P1116">
        <v>12.002801120448099</v>
      </c>
      <c r="Q1116">
        <v>-4.0127037197364997E-2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271</v>
      </c>
      <c r="E1117">
        <v>2031.075574</v>
      </c>
      <c r="F1117">
        <v>884.9</v>
      </c>
      <c r="G1117">
        <v>44.122038999054901</v>
      </c>
      <c r="H1117">
        <v>13.8041605306551</v>
      </c>
      <c r="I1117">
        <v>20.815123193973601</v>
      </c>
      <c r="J1117">
        <v>-2.6357396313929198</v>
      </c>
      <c r="K1117">
        <v>772.48996879124797</v>
      </c>
      <c r="L1117">
        <v>671.63535220870904</v>
      </c>
      <c r="M1117">
        <v>60.681785647152999</v>
      </c>
      <c r="N1117">
        <v>1.45322600949583</v>
      </c>
      <c r="O1117">
        <v>7.3511131201265698</v>
      </c>
      <c r="P1117">
        <v>83.856222730105898</v>
      </c>
      <c r="Q1117">
        <v>8.4269108295631001E-2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21</v>
      </c>
      <c r="E1118">
        <v>2027.00818035</v>
      </c>
      <c r="F1118">
        <v>223.1</v>
      </c>
      <c r="G1118">
        <v>-63.172609237726299</v>
      </c>
      <c r="H1118">
        <v>-21.145191812731799</v>
      </c>
      <c r="I1118">
        <v>-52.660799261452297</v>
      </c>
      <c r="J1118">
        <v>-7.5244984654204501</v>
      </c>
      <c r="K1118">
        <v>259.38777633637</v>
      </c>
      <c r="M1118">
        <v>15.283707057286801</v>
      </c>
      <c r="N1118">
        <v>0.96872830209554694</v>
      </c>
      <c r="O1118">
        <v>89.914836396234804</v>
      </c>
      <c r="P1118">
        <v>0.83615819209039699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391</v>
      </c>
      <c r="E1119">
        <v>2024.299493925</v>
      </c>
      <c r="F1119">
        <v>15182.25</v>
      </c>
      <c r="G1119">
        <v>309.48862010425501</v>
      </c>
      <c r="H1119">
        <v>31.2032811767121</v>
      </c>
      <c r="I1119">
        <v>188.00104277753201</v>
      </c>
      <c r="J1119">
        <v>3.5167529081171298</v>
      </c>
      <c r="K1119">
        <v>11482.30877071</v>
      </c>
      <c r="L1119">
        <v>7531.2492305832902</v>
      </c>
      <c r="M1119">
        <v>69.951782496149505</v>
      </c>
      <c r="N1119">
        <v>0.29904449989279702</v>
      </c>
      <c r="O1119">
        <v>10.2866834625961</v>
      </c>
      <c r="P1119">
        <v>349.84444444444398</v>
      </c>
      <c r="Q1119">
        <v>0.23985166244987899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62</v>
      </c>
      <c r="E1120">
        <v>2022.1214364</v>
      </c>
      <c r="F1120">
        <v>219.7</v>
      </c>
      <c r="G1120">
        <v>21.638091747272401</v>
      </c>
      <c r="H1120">
        <v>-4.8338240705968003</v>
      </c>
      <c r="I1120">
        <v>-9.81363432397821</v>
      </c>
      <c r="J1120">
        <v>-3.4239303456782801</v>
      </c>
      <c r="K1120">
        <v>217.71872352541899</v>
      </c>
      <c r="L1120">
        <v>202.99001663781601</v>
      </c>
      <c r="M1120">
        <v>45.453844659829102</v>
      </c>
      <c r="N1120">
        <v>1.94431249664093</v>
      </c>
      <c r="O1120">
        <v>20.0955848884843</v>
      </c>
      <c r="P1120">
        <v>54.7183098591549</v>
      </c>
      <c r="Q1120">
        <v>7.8303900766459003E-2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E1121">
        <v>2014.7870705549999</v>
      </c>
      <c r="F1121">
        <v>780.15</v>
      </c>
      <c r="G1121">
        <v>41.719320894982403</v>
      </c>
      <c r="H1121">
        <v>-13.833512192877301</v>
      </c>
      <c r="I1121">
        <v>-37.363540261295803</v>
      </c>
      <c r="J1121">
        <v>-1.4378296191887601</v>
      </c>
      <c r="K1121">
        <v>844.07900865349097</v>
      </c>
      <c r="L1121">
        <v>799.23688252165095</v>
      </c>
      <c r="M1121">
        <v>34.832655566691798</v>
      </c>
      <c r="N1121">
        <v>0.80427548611479105</v>
      </c>
      <c r="O1121">
        <v>66.634621547138295</v>
      </c>
      <c r="P1121">
        <v>71.423862887277494</v>
      </c>
      <c r="Q1121">
        <v>0.169938857148899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238</v>
      </c>
      <c r="E1122">
        <v>2012.0614724980001</v>
      </c>
      <c r="F1122">
        <v>90.86</v>
      </c>
      <c r="G1122">
        <v>241.50490942616901</v>
      </c>
      <c r="H1122">
        <v>25.506239817733999</v>
      </c>
      <c r="I1122">
        <v>154.80241436988399</v>
      </c>
      <c r="J1122">
        <v>-1.23207749437467</v>
      </c>
      <c r="K1122">
        <v>70.372573207310694</v>
      </c>
      <c r="L1122">
        <v>48.763120540129201</v>
      </c>
      <c r="M1122">
        <v>59.430580602171602</v>
      </c>
      <c r="N1122">
        <v>2.07258258557715</v>
      </c>
      <c r="O1122">
        <v>9.9933964340743895</v>
      </c>
      <c r="P1122">
        <v>297.63676148796498</v>
      </c>
      <c r="Q1122">
        <v>0.144270229109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204</v>
      </c>
      <c r="E1123">
        <v>2008.75675</v>
      </c>
      <c r="F1123">
        <v>822.25</v>
      </c>
      <c r="G1123">
        <v>-14.910589611758599</v>
      </c>
      <c r="H1123">
        <v>-5.0757985868264504</v>
      </c>
      <c r="I1123">
        <v>5.6100607891237599</v>
      </c>
      <c r="J1123">
        <v>-6.1188584033059801</v>
      </c>
      <c r="K1123">
        <v>770.16575076030199</v>
      </c>
      <c r="L1123">
        <v>689.75954904690298</v>
      </c>
      <c r="M1123">
        <v>40.092913256804898</v>
      </c>
      <c r="N1123">
        <v>0.611132950505473</v>
      </c>
      <c r="O1123">
        <v>11.273943447856499</v>
      </c>
      <c r="P1123">
        <v>50.045620437956103</v>
      </c>
      <c r="Q1123">
        <v>-4.1493791681018001E-2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E1124">
        <v>2007.2119997279999</v>
      </c>
      <c r="F1124">
        <v>108.08</v>
      </c>
      <c r="G1124">
        <v>110.063956013385</v>
      </c>
      <c r="H1124">
        <v>-15.4603517400133</v>
      </c>
      <c r="I1124">
        <v>-58.3896945539569</v>
      </c>
      <c r="J1124">
        <v>-3.72191112290959</v>
      </c>
      <c r="K1124">
        <v>122.67392740832901</v>
      </c>
      <c r="L1124">
        <v>127.49447545828799</v>
      </c>
      <c r="M1124">
        <v>53.491979319153501</v>
      </c>
      <c r="N1124">
        <v>0.62834572460227101</v>
      </c>
      <c r="O1124">
        <v>153.88601036269401</v>
      </c>
      <c r="P1124">
        <v>208.8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127</v>
      </c>
      <c r="E1125">
        <v>2005.19555235999</v>
      </c>
      <c r="F1125">
        <v>1554.8</v>
      </c>
      <c r="G1125">
        <v>-12.034880918218199</v>
      </c>
      <c r="H1125">
        <v>-6.0357353839107502</v>
      </c>
      <c r="I1125">
        <v>-3.3162888628118998</v>
      </c>
      <c r="J1125">
        <v>-0.98227978237501401</v>
      </c>
      <c r="K1125">
        <v>1687.03753107579</v>
      </c>
      <c r="L1125">
        <v>1591.74970215387</v>
      </c>
      <c r="M1125">
        <v>21.5647721610788</v>
      </c>
      <c r="N1125">
        <v>0.47912342648866302</v>
      </c>
      <c r="O1125">
        <v>35.001286339078902</v>
      </c>
      <c r="P1125">
        <v>24.963832181321301</v>
      </c>
      <c r="Q1125">
        <v>9.8797361498058997E-2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101</v>
      </c>
      <c r="E1126">
        <v>2004.5998089879999</v>
      </c>
      <c r="F1126">
        <v>20.440000000000001</v>
      </c>
      <c r="G1126">
        <v>58.576369144045898</v>
      </c>
      <c r="H1126">
        <v>-6.7826084051070703</v>
      </c>
      <c r="I1126">
        <v>-20.7079925053668</v>
      </c>
      <c r="J1126">
        <v>-6.1247347028845196</v>
      </c>
      <c r="K1126">
        <v>20.923980808777699</v>
      </c>
      <c r="L1126">
        <v>19.768364265493801</v>
      </c>
      <c r="M1126">
        <v>34.3409283389908</v>
      </c>
      <c r="N1126">
        <v>1.7389601029074</v>
      </c>
      <c r="O1126">
        <v>68.5420743639921</v>
      </c>
      <c r="P1126">
        <v>95.583166501986696</v>
      </c>
      <c r="Q1126">
        <v>0.14148216451283499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135</v>
      </c>
      <c r="E1127">
        <v>2001.74596692</v>
      </c>
      <c r="F1127">
        <v>115.43</v>
      </c>
      <c r="G1127">
        <v>420.48068433986498</v>
      </c>
      <c r="H1127">
        <v>-11.1568878084834</v>
      </c>
      <c r="I1127">
        <v>60.999057573364603</v>
      </c>
      <c r="J1127">
        <v>-3.6575838579614799</v>
      </c>
      <c r="K1127">
        <v>119.152307581892</v>
      </c>
      <c r="L1127">
        <v>87.558069029891001</v>
      </c>
      <c r="M1127">
        <v>30.169295542065498</v>
      </c>
      <c r="N1127">
        <v>0.76915237922757995</v>
      </c>
      <c r="O1127">
        <v>19.2757515377284</v>
      </c>
      <c r="P1127">
        <v>450.84705320925701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352</v>
      </c>
      <c r="E1128">
        <v>1999.2671330000001</v>
      </c>
      <c r="F1128">
        <v>124.1</v>
      </c>
      <c r="G1128">
        <v>27.028232066028199</v>
      </c>
      <c r="H1128">
        <v>-1.1112053246201801</v>
      </c>
      <c r="I1128">
        <v>-5.18545388191081</v>
      </c>
      <c r="J1128">
        <v>-8.5444466073017598</v>
      </c>
      <c r="K1128">
        <v>107.40789516619699</v>
      </c>
      <c r="L1128">
        <v>94.919986439992798</v>
      </c>
      <c r="M1128">
        <v>59.512160521282198</v>
      </c>
      <c r="N1128">
        <v>2.0004974516784499</v>
      </c>
      <c r="O1128">
        <v>7.9774375503626196</v>
      </c>
      <c r="P1128">
        <v>75.654635527246896</v>
      </c>
      <c r="Q1128">
        <v>0.10683240335019301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D1129" t="s">
        <v>235</v>
      </c>
      <c r="E1129">
        <v>1992.95458460999</v>
      </c>
      <c r="F1129">
        <v>1828.1</v>
      </c>
      <c r="G1129">
        <v>93.088311932462005</v>
      </c>
      <c r="H1129">
        <v>7.7008840289251799</v>
      </c>
      <c r="I1129">
        <v>29.471520217351799</v>
      </c>
      <c r="J1129">
        <v>-5.3338672271701597</v>
      </c>
      <c r="K1129">
        <v>1656.44110155679</v>
      </c>
      <c r="L1129">
        <v>1349.92100330785</v>
      </c>
      <c r="M1129">
        <v>46.975293107547301</v>
      </c>
      <c r="N1129">
        <v>0.55820022640593603</v>
      </c>
      <c r="O1129">
        <v>9.1296975001367606</v>
      </c>
      <c r="P1129">
        <v>119.98796630565499</v>
      </c>
      <c r="Q1129">
        <v>8.8380611028253994E-2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18</v>
      </c>
      <c r="E1130">
        <v>1988.81265286199</v>
      </c>
      <c r="F1130">
        <v>203.21</v>
      </c>
      <c r="G1130">
        <v>-56.7068628665115</v>
      </c>
      <c r="H1130">
        <v>-8.9166648725302693</v>
      </c>
      <c r="I1130">
        <v>-33.185656539333998</v>
      </c>
      <c r="J1130">
        <v>-3.0269918198794601</v>
      </c>
      <c r="K1130">
        <v>212.91481033480201</v>
      </c>
      <c r="M1130">
        <v>25.2063847312746</v>
      </c>
      <c r="N1130">
        <v>0.64551887693724297</v>
      </c>
      <c r="O1130">
        <v>69.30761281433</v>
      </c>
      <c r="P1130">
        <v>11.378459852014201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2410</v>
      </c>
      <c r="E1131">
        <v>1986.8528916</v>
      </c>
      <c r="F1131">
        <v>715.95</v>
      </c>
      <c r="G1131">
        <v>65.526735748340997</v>
      </c>
      <c r="H1131">
        <v>20.651631687559799</v>
      </c>
      <c r="I1131">
        <v>15.872878603990401</v>
      </c>
      <c r="J1131">
        <v>-7.0040217692202003</v>
      </c>
      <c r="K1131">
        <v>639.83564948294895</v>
      </c>
      <c r="L1131">
        <v>558.20440487429096</v>
      </c>
      <c r="M1131">
        <v>48.850759843465802</v>
      </c>
      <c r="N1131">
        <v>0.62503859449591503</v>
      </c>
      <c r="O1131">
        <v>17.941197010964402</v>
      </c>
      <c r="P1131">
        <v>118.57731644023799</v>
      </c>
      <c r="Q1131">
        <v>9.8100044709817993E-2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1617</v>
      </c>
      <c r="E1132">
        <v>1984.1380216</v>
      </c>
      <c r="F1132">
        <v>62.71</v>
      </c>
      <c r="G1132">
        <v>-0.51367557090134797</v>
      </c>
      <c r="H1132">
        <v>-1.6200938451990701</v>
      </c>
      <c r="I1132">
        <v>4.5253431115407299</v>
      </c>
      <c r="J1132">
        <v>1.5184736894472901</v>
      </c>
      <c r="K1132">
        <v>61.392733204429298</v>
      </c>
      <c r="L1132">
        <v>57.173442236215799</v>
      </c>
      <c r="M1132">
        <v>58.880462682991599</v>
      </c>
      <c r="N1132">
        <v>1.1753562572760901</v>
      </c>
      <c r="O1132">
        <v>1.9773560835592401</v>
      </c>
      <c r="P1132">
        <v>30.6458333333333</v>
      </c>
      <c r="Q1132">
        <v>-2.8254867209200001E-2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204</v>
      </c>
      <c r="E1133">
        <v>1977.84629</v>
      </c>
      <c r="F1133">
        <v>1216.25</v>
      </c>
      <c r="G1133">
        <v>20.456223109505899</v>
      </c>
      <c r="H1133">
        <v>-6.9878497192824502</v>
      </c>
      <c r="I1133">
        <v>12.530300291397101</v>
      </c>
      <c r="J1133">
        <v>-3.0560914776336201</v>
      </c>
      <c r="K1133">
        <v>1170.0133926661399</v>
      </c>
      <c r="L1133">
        <v>989.64608178497099</v>
      </c>
      <c r="M1133">
        <v>35.741031153894397</v>
      </c>
      <c r="N1133">
        <v>0.412881072734822</v>
      </c>
      <c r="O1133">
        <v>15.025693730729699</v>
      </c>
      <c r="P1133">
        <v>56.8241892850235</v>
      </c>
      <c r="Q1133">
        <v>2.5048477345500999E-2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135</v>
      </c>
      <c r="E1134">
        <v>1968.2789787199999</v>
      </c>
      <c r="F1134">
        <v>63.76</v>
      </c>
      <c r="G1134">
        <v>75.121106609268097</v>
      </c>
      <c r="H1134">
        <v>-18.083829854289899</v>
      </c>
      <c r="I1134">
        <v>0.75062959002653395</v>
      </c>
      <c r="J1134">
        <v>-6.2019772758146496</v>
      </c>
      <c r="K1134">
        <v>65.443431621860498</v>
      </c>
      <c r="L1134">
        <v>53.940153338678599</v>
      </c>
      <c r="M1134">
        <v>24.320937572104999</v>
      </c>
      <c r="N1134">
        <v>0.35251948217954199</v>
      </c>
      <c r="O1134">
        <v>22.694479297365099</v>
      </c>
      <c r="P1134">
        <v>126.50088809946701</v>
      </c>
      <c r="Q1134">
        <v>0.121116922095666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628</v>
      </c>
      <c r="E1135">
        <v>1963.91299527</v>
      </c>
      <c r="F1135">
        <v>394.15</v>
      </c>
      <c r="G1135">
        <v>-2.4588825865953901</v>
      </c>
      <c r="H1135">
        <v>-10.590905501994699</v>
      </c>
      <c r="I1135">
        <v>-26.444684874150301</v>
      </c>
      <c r="J1135">
        <v>-5.1906920257849203</v>
      </c>
      <c r="K1135">
        <v>407.24634741591501</v>
      </c>
      <c r="L1135">
        <v>397.92890208817897</v>
      </c>
      <c r="M1135">
        <v>38.929482913433901</v>
      </c>
      <c r="N1135">
        <v>0.96936863263605999</v>
      </c>
      <c r="O1135">
        <v>59.824939743752402</v>
      </c>
      <c r="P1135">
        <v>43.981735159817298</v>
      </c>
      <c r="Q1135">
        <v>9.5826156009244004E-2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365</v>
      </c>
      <c r="E1136">
        <v>1954.3505096700001</v>
      </c>
      <c r="F1136">
        <v>591.29999999999995</v>
      </c>
      <c r="G1136">
        <v>4.7086706140617096</v>
      </c>
      <c r="H1136">
        <v>-2.7632791491420199</v>
      </c>
      <c r="I1136">
        <v>20.479752961548499</v>
      </c>
      <c r="J1136">
        <v>-3.9776752194102101</v>
      </c>
      <c r="K1136">
        <v>558.20679195960895</v>
      </c>
      <c r="L1136">
        <v>504.34581139927502</v>
      </c>
      <c r="M1136">
        <v>35.7072678544939</v>
      </c>
      <c r="N1136">
        <v>0.60508617585629199</v>
      </c>
      <c r="O1136">
        <v>10.992727887705</v>
      </c>
      <c r="P1136">
        <v>44.395604395604302</v>
      </c>
      <c r="Q1136">
        <v>-6.1130770312067997E-2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549</v>
      </c>
      <c r="E1137">
        <v>1948.7970693759901</v>
      </c>
      <c r="F1137">
        <v>78.88</v>
      </c>
      <c r="G1137">
        <v>-38.4828564743366</v>
      </c>
      <c r="H1137">
        <v>6.54178710239594</v>
      </c>
      <c r="I1137">
        <v>-22.426331969370999</v>
      </c>
      <c r="J1137">
        <v>-2.7767679249895898</v>
      </c>
      <c r="K1137">
        <v>71.360366455944998</v>
      </c>
      <c r="L1137">
        <v>77.282226894028298</v>
      </c>
      <c r="M1137">
        <v>58.094115951156503</v>
      </c>
      <c r="N1137">
        <v>2.6818302269183398</v>
      </c>
      <c r="O1137">
        <v>39.452332657200799</v>
      </c>
      <c r="P1137">
        <v>60.651731160896098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352</v>
      </c>
      <c r="E1138">
        <v>1946.2819643400001</v>
      </c>
      <c r="F1138">
        <v>222.11</v>
      </c>
      <c r="G1138">
        <v>-52.137968830323402</v>
      </c>
      <c r="H1138">
        <v>-11.9474947433611</v>
      </c>
      <c r="I1138">
        <v>-33.7931840433885</v>
      </c>
      <c r="J1138">
        <v>-3.5422602435441601</v>
      </c>
      <c r="K1138">
        <v>231.09040776093599</v>
      </c>
      <c r="L1138">
        <v>252.43530231568101</v>
      </c>
      <c r="M1138">
        <v>37.333306456005801</v>
      </c>
      <c r="N1138">
        <v>0.45711136807111302</v>
      </c>
      <c r="O1138">
        <v>56.836702534780002</v>
      </c>
      <c r="P1138">
        <v>5.7666666666666702</v>
      </c>
      <c r="Q1138">
        <v>0.147663471189075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286</v>
      </c>
      <c r="E1139">
        <v>1943.924908445</v>
      </c>
      <c r="F1139">
        <v>1252.55</v>
      </c>
      <c r="G1139">
        <v>-45.975775298636798</v>
      </c>
      <c r="H1139">
        <v>-5.8505835146139704</v>
      </c>
      <c r="I1139">
        <v>-21.225698889857899</v>
      </c>
      <c r="J1139">
        <v>-4.3162752985457598</v>
      </c>
      <c r="K1139">
        <v>1273.7824021788699</v>
      </c>
      <c r="L1139">
        <v>1315.8760688761299</v>
      </c>
      <c r="M1139">
        <v>37.727629435732901</v>
      </c>
      <c r="N1139">
        <v>0.936487517037627</v>
      </c>
      <c r="O1139">
        <v>41.886551435072398</v>
      </c>
      <c r="P1139">
        <v>9.3070948599354093</v>
      </c>
      <c r="Q1139">
        <v>-2.0043138069644001E-2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268</v>
      </c>
      <c r="E1140">
        <v>1942.56</v>
      </c>
      <c r="F1140">
        <v>607.04999999999995</v>
      </c>
      <c r="G1140">
        <v>70.189288427449895</v>
      </c>
      <c r="H1140">
        <v>-2.5466413061516202</v>
      </c>
      <c r="I1140">
        <v>32.8894931512475</v>
      </c>
      <c r="J1140">
        <v>-5.4489732613041202</v>
      </c>
      <c r="K1140">
        <v>553.92653670202503</v>
      </c>
      <c r="L1140">
        <v>455.30923768910498</v>
      </c>
      <c r="M1140">
        <v>51.1267799063015</v>
      </c>
      <c r="N1140">
        <v>1.4860340071313201</v>
      </c>
      <c r="O1140">
        <v>8.0635861955357893</v>
      </c>
      <c r="P1140">
        <v>112.32948583420701</v>
      </c>
      <c r="Q1140">
        <v>0.134239401678211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1351</v>
      </c>
      <c r="E1141">
        <v>1932.0842602499999</v>
      </c>
      <c r="F1141">
        <v>272.94</v>
      </c>
      <c r="G1141">
        <v>56.029522450852298</v>
      </c>
      <c r="H1141">
        <v>8.6759109673817605</v>
      </c>
      <c r="I1141">
        <v>45.9502945452031</v>
      </c>
      <c r="J1141">
        <v>-5.6578270076982502</v>
      </c>
      <c r="K1141">
        <v>245.732461622377</v>
      </c>
      <c r="L1141">
        <v>210.406436007835</v>
      </c>
      <c r="M1141">
        <v>60.6613583470644</v>
      </c>
      <c r="N1141">
        <v>1.7179498089415199</v>
      </c>
      <c r="O1141">
        <v>7.9504653037297501</v>
      </c>
      <c r="P1141">
        <v>97.424954792043394</v>
      </c>
      <c r="Q1141">
        <v>0.20433408653858801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132</v>
      </c>
      <c r="E1142">
        <v>1924.5457463400001</v>
      </c>
      <c r="F1142">
        <v>148.82</v>
      </c>
      <c r="G1142">
        <v>-32.968097066076297</v>
      </c>
      <c r="H1142">
        <v>-5.2897329801083801</v>
      </c>
      <c r="I1142">
        <v>-18.524431657269201</v>
      </c>
      <c r="J1142">
        <v>8.1440807185491598E-2</v>
      </c>
      <c r="K1142">
        <v>149.69366476420501</v>
      </c>
      <c r="L1142">
        <v>150.67347143007601</v>
      </c>
      <c r="M1142">
        <v>38.614560052479597</v>
      </c>
      <c r="N1142">
        <v>0.92064294820535797</v>
      </c>
      <c r="O1142">
        <v>31.937911571025399</v>
      </c>
      <c r="P1142">
        <v>29.4086956521739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1829</v>
      </c>
      <c r="E1143">
        <v>1919.04</v>
      </c>
      <c r="F1143">
        <v>299.85000000000002</v>
      </c>
      <c r="G1143">
        <v>11.2741321229281</v>
      </c>
      <c r="H1143">
        <v>-3.8660703873291502</v>
      </c>
      <c r="I1143">
        <v>7.6324111265854997</v>
      </c>
      <c r="J1143">
        <v>-10.974107429577399</v>
      </c>
      <c r="K1143">
        <v>296.08983266833201</v>
      </c>
      <c r="L1143">
        <v>269.85200192892103</v>
      </c>
      <c r="M1143">
        <v>44.823284709858498</v>
      </c>
      <c r="N1143">
        <v>2.1781365562230701</v>
      </c>
      <c r="O1143">
        <v>12.856428214107</v>
      </c>
      <c r="P1143">
        <v>41.672572643515203</v>
      </c>
      <c r="Q1143">
        <v>0.17302995063378601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271</v>
      </c>
      <c r="E1144">
        <v>1906.1564438400001</v>
      </c>
      <c r="F1144">
        <v>58.08</v>
      </c>
      <c r="G1144">
        <v>64.565063724277806</v>
      </c>
      <c r="H1144">
        <v>-10.4547311464449</v>
      </c>
      <c r="I1144">
        <v>-38.481249003073501</v>
      </c>
      <c r="J1144">
        <v>-3.9333583056528401</v>
      </c>
      <c r="K1144">
        <v>62.958469612142999</v>
      </c>
      <c r="L1144">
        <v>59.391968002945497</v>
      </c>
      <c r="M1144">
        <v>27.1298101646763</v>
      </c>
      <c r="N1144">
        <v>0.84543069189431497</v>
      </c>
      <c r="O1144">
        <v>65.117079889807101</v>
      </c>
      <c r="P1144">
        <v>98.904109589040999</v>
      </c>
      <c r="Q1144">
        <v>3.5195892788590002E-3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1617</v>
      </c>
      <c r="E1145">
        <v>1906.0882018</v>
      </c>
      <c r="F1145">
        <v>63.89</v>
      </c>
      <c r="G1145">
        <v>-1.1689241836494599</v>
      </c>
      <c r="H1145">
        <v>-2.0109147387370698</v>
      </c>
      <c r="I1145">
        <v>3.8493626234168401</v>
      </c>
      <c r="J1145">
        <v>0.92638880163446102</v>
      </c>
      <c r="K1145">
        <v>62.866446651878597</v>
      </c>
      <c r="L1145">
        <v>58.590255673138401</v>
      </c>
      <c r="M1145">
        <v>59.453032016997597</v>
      </c>
      <c r="N1145">
        <v>1.1150928181534201</v>
      </c>
      <c r="O1145">
        <v>3.16168414462356</v>
      </c>
      <c r="P1145">
        <v>29.070707070707002</v>
      </c>
      <c r="Q1145">
        <v>-2.8326200589973E-2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98</v>
      </c>
      <c r="E1146">
        <v>1905.9760200000001</v>
      </c>
      <c r="F1146">
        <v>347.75</v>
      </c>
      <c r="G1146">
        <v>-28.867970229520999</v>
      </c>
      <c r="H1146">
        <v>5.85178282435007</v>
      </c>
      <c r="I1146">
        <v>-23.456336720135699</v>
      </c>
      <c r="J1146">
        <v>5.9222085337433796</v>
      </c>
      <c r="K1146">
        <v>334.76219187652799</v>
      </c>
      <c r="L1146">
        <v>343.88084749705399</v>
      </c>
      <c r="M1146">
        <v>49.208349397165399</v>
      </c>
      <c r="N1146">
        <v>2.2916128464498202</v>
      </c>
      <c r="O1146">
        <v>27.6779295470884</v>
      </c>
      <c r="P1146">
        <v>23.2937422442829</v>
      </c>
      <c r="Q1146">
        <v>6.7233072084227005E-2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896</v>
      </c>
      <c r="E1147">
        <v>1905.48482215999</v>
      </c>
      <c r="F1147">
        <v>286.10000000000002</v>
      </c>
      <c r="G1147">
        <v>375.84567783688198</v>
      </c>
      <c r="H1147">
        <v>-3.9569330481204101</v>
      </c>
      <c r="I1147">
        <v>122.244695971911</v>
      </c>
      <c r="J1147">
        <v>-0.82429835161769804</v>
      </c>
      <c r="K1147">
        <v>269.46362156450101</v>
      </c>
      <c r="L1147">
        <v>182.47933009832599</v>
      </c>
      <c r="M1147">
        <v>34.597743237872301</v>
      </c>
      <c r="N1147">
        <v>1.1164107140144299</v>
      </c>
      <c r="O1147">
        <v>16.7773505767214</v>
      </c>
      <c r="Q1147">
        <v>0.139440587466299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1617</v>
      </c>
      <c r="E1148">
        <v>1905.052968</v>
      </c>
      <c r="F1148">
        <v>64.069999999999993</v>
      </c>
      <c r="G1148">
        <v>-1.17744453254723</v>
      </c>
      <c r="H1148">
        <v>-1.5905295914886399</v>
      </c>
      <c r="I1148">
        <v>3.8563305936096901</v>
      </c>
      <c r="J1148">
        <v>1.3617191587547799</v>
      </c>
      <c r="K1148">
        <v>62.885448364146001</v>
      </c>
      <c r="L1148">
        <v>58.590687399926601</v>
      </c>
      <c r="M1148">
        <v>55.931821315525497</v>
      </c>
      <c r="N1148">
        <v>1.1417797514758099</v>
      </c>
      <c r="O1148">
        <v>4.0268456375839001</v>
      </c>
      <c r="P1148">
        <v>30.197114407640701</v>
      </c>
      <c r="Q1148">
        <v>-2.9924776916618E-2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143</v>
      </c>
      <c r="E1149">
        <v>1902.922672511</v>
      </c>
      <c r="F1149">
        <v>121.27</v>
      </c>
      <c r="G1149">
        <v>-34.894161970569897</v>
      </c>
      <c r="H1149">
        <v>-8.4266576767827104</v>
      </c>
      <c r="I1149">
        <v>-42.761109122900599</v>
      </c>
      <c r="J1149">
        <v>-2.0838522403285502</v>
      </c>
      <c r="K1149">
        <v>131.56223173916499</v>
      </c>
      <c r="M1149">
        <v>18.410407103570002</v>
      </c>
      <c r="N1149">
        <v>1.52555484492394</v>
      </c>
      <c r="O1149">
        <v>59.973612599983497</v>
      </c>
      <c r="P1149">
        <v>1.05833333333333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705</v>
      </c>
      <c r="E1150">
        <v>1901.11000107</v>
      </c>
      <c r="F1150">
        <v>770.18</v>
      </c>
      <c r="G1150">
        <v>40.545042893210798</v>
      </c>
      <c r="H1150">
        <v>-3.41407053104215</v>
      </c>
      <c r="I1150">
        <v>22.231507265331899</v>
      </c>
      <c r="J1150">
        <v>-3.12062957856699</v>
      </c>
      <c r="K1150">
        <v>747.39598736585003</v>
      </c>
      <c r="L1150">
        <v>641.53656745733997</v>
      </c>
      <c r="M1150">
        <v>43.078312623575101</v>
      </c>
      <c r="N1150">
        <v>0.98954675239396495</v>
      </c>
      <c r="O1150">
        <v>5.4169155262406097</v>
      </c>
      <c r="P1150">
        <v>73.639950400180297</v>
      </c>
      <c r="Q1150">
        <v>-3.6227040049000002E-5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E1151">
        <v>1898.9342475200001</v>
      </c>
      <c r="F1151">
        <v>368.05</v>
      </c>
      <c r="G1151">
        <v>43.585848008220097</v>
      </c>
      <c r="H1151">
        <v>12.079730782904001</v>
      </c>
      <c r="I1151">
        <v>54.097657984494099</v>
      </c>
      <c r="J1151">
        <v>-7.63371024129889</v>
      </c>
      <c r="M1151">
        <v>49.532013052046302</v>
      </c>
      <c r="O1151">
        <v>13.231897839967299</v>
      </c>
      <c r="P1151">
        <v>76.100478468899496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1357</v>
      </c>
      <c r="E1152">
        <v>1896.7710106249999</v>
      </c>
      <c r="F1152">
        <v>668.75</v>
      </c>
      <c r="G1152">
        <v>88.611682400583504</v>
      </c>
      <c r="H1152">
        <v>19.697575864866302</v>
      </c>
      <c r="I1152">
        <v>16.439314874145801</v>
      </c>
      <c r="J1152">
        <v>1.39571788839511</v>
      </c>
      <c r="K1152">
        <v>525.64052886699005</v>
      </c>
      <c r="L1152">
        <v>470.04235259746503</v>
      </c>
      <c r="M1152">
        <v>76.118442882103807</v>
      </c>
      <c r="N1152">
        <v>2.3837273593203201</v>
      </c>
      <c r="O1152">
        <v>4.5233644859813102</v>
      </c>
      <c r="P1152">
        <v>115.865074241446</v>
      </c>
      <c r="Q1152">
        <v>3.8208434335039003E-2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268</v>
      </c>
      <c r="E1153">
        <v>1888.96305097</v>
      </c>
      <c r="F1153">
        <v>1389.1</v>
      </c>
      <c r="G1153">
        <v>-11.714877043722</v>
      </c>
      <c r="H1153">
        <v>-1.8985670521007001</v>
      </c>
      <c r="I1153">
        <v>-23.418713231671401</v>
      </c>
      <c r="J1153">
        <v>-3.6579980029114498</v>
      </c>
      <c r="K1153">
        <v>1385.3658658199399</v>
      </c>
      <c r="L1153">
        <v>1354.54247100926</v>
      </c>
      <c r="M1153">
        <v>42.168057719066702</v>
      </c>
      <c r="N1153">
        <v>0.79063350884754302</v>
      </c>
      <c r="O1153">
        <v>27.420632063926199</v>
      </c>
      <c r="P1153">
        <v>35.919765166340497</v>
      </c>
      <c r="Q1153">
        <v>5.2992097682824001E-2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24</v>
      </c>
      <c r="E1154">
        <v>1886.5775116499999</v>
      </c>
      <c r="F1154">
        <v>177.58</v>
      </c>
      <c r="G1154">
        <v>-22.943708205546599</v>
      </c>
      <c r="H1154">
        <v>-14.0663917338461</v>
      </c>
      <c r="I1154">
        <v>-4.6054198171587997</v>
      </c>
      <c r="J1154">
        <v>-1.29816101686077</v>
      </c>
      <c r="K1154">
        <v>190.41155453135099</v>
      </c>
      <c r="L1154">
        <v>178.53864020301901</v>
      </c>
      <c r="M1154">
        <v>22.613449406184699</v>
      </c>
      <c r="N1154">
        <v>0.64691311759794001</v>
      </c>
      <c r="O1154">
        <v>22.592634305665001</v>
      </c>
      <c r="P1154">
        <v>24.792691496837602</v>
      </c>
      <c r="Q1154">
        <v>-1.7434011885842E-2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441</v>
      </c>
      <c r="E1155">
        <v>1882.97</v>
      </c>
      <c r="F1155">
        <v>1247</v>
      </c>
      <c r="G1155">
        <v>5.7128392206800802</v>
      </c>
      <c r="H1155">
        <v>-11.0343357494943</v>
      </c>
      <c r="I1155">
        <v>-20.366008447174099</v>
      </c>
      <c r="J1155">
        <v>-8.3565790084481009</v>
      </c>
      <c r="K1155">
        <v>1308.89512086884</v>
      </c>
      <c r="L1155">
        <v>1242.23915580676</v>
      </c>
      <c r="M1155">
        <v>23.365374046150599</v>
      </c>
      <c r="N1155">
        <v>0.68134773806971305</v>
      </c>
      <c r="O1155">
        <v>28.708901363271799</v>
      </c>
      <c r="P1155">
        <v>33.376116369859297</v>
      </c>
      <c r="Q1155">
        <v>4.6312194320746E-2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812</v>
      </c>
      <c r="E1156">
        <v>1882.6175679779999</v>
      </c>
      <c r="F1156">
        <v>16.62</v>
      </c>
      <c r="G1156">
        <v>4.8082671988725103</v>
      </c>
      <c r="H1156">
        <v>-17.362715867555099</v>
      </c>
      <c r="I1156">
        <v>-23.535782601449601</v>
      </c>
      <c r="J1156">
        <v>-6.3926502020275597</v>
      </c>
      <c r="K1156">
        <v>17.841286146472999</v>
      </c>
      <c r="L1156">
        <v>18.267251871747501</v>
      </c>
      <c r="M1156">
        <v>17.416787140204399</v>
      </c>
      <c r="N1156">
        <v>0.403951040561701</v>
      </c>
      <c r="O1156">
        <v>76.293622141997602</v>
      </c>
      <c r="P1156">
        <v>35.121951219512198</v>
      </c>
      <c r="Q1156">
        <v>7.0738040268664995E-2</v>
      </c>
    </row>
    <row r="1157" spans="1:17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D1157" t="s">
        <v>549</v>
      </c>
      <c r="E1157">
        <v>1868.24153887799</v>
      </c>
      <c r="F1157">
        <v>111.54</v>
      </c>
      <c r="G1157">
        <v>-53.1521196077219</v>
      </c>
      <c r="H1157">
        <v>0.19714109761898899</v>
      </c>
      <c r="I1157">
        <v>-26.0316888325967</v>
      </c>
      <c r="J1157">
        <v>5.7163439264836997</v>
      </c>
      <c r="K1157">
        <v>105.946902573877</v>
      </c>
      <c r="L1157">
        <v>118.32418724637</v>
      </c>
      <c r="M1157">
        <v>54.091439786310097</v>
      </c>
      <c r="N1157">
        <v>2.7535247673533498</v>
      </c>
      <c r="O1157">
        <v>67.0701093778016</v>
      </c>
      <c r="P1157">
        <v>39.512195121951201</v>
      </c>
      <c r="Q1157">
        <v>-8.2892107215970998E-2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549</v>
      </c>
      <c r="E1158">
        <v>1866.32188425</v>
      </c>
      <c r="F1158">
        <v>606.04999999999995</v>
      </c>
      <c r="G1158">
        <v>4.7904854648307902</v>
      </c>
      <c r="H1158">
        <v>-7.9328913061516202</v>
      </c>
      <c r="I1158">
        <v>10.3321956529315</v>
      </c>
      <c r="J1158">
        <v>-3.6440086860235601</v>
      </c>
      <c r="K1158">
        <v>565.50634441554701</v>
      </c>
      <c r="L1158">
        <v>513.64581550436401</v>
      </c>
      <c r="M1158">
        <v>52.983361576832401</v>
      </c>
      <c r="N1158">
        <v>0.568927442062652</v>
      </c>
      <c r="O1158">
        <v>8.7204026070456298</v>
      </c>
      <c r="P1158">
        <v>50.571428571428498</v>
      </c>
      <c r="Q1158">
        <v>-5.1659708872846002E-2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46</v>
      </c>
      <c r="E1159">
        <v>1853.94164</v>
      </c>
      <c r="F1159">
        <v>159.35</v>
      </c>
      <c r="G1159">
        <v>300.80443994260099</v>
      </c>
      <c r="H1159">
        <v>12.207771533607</v>
      </c>
      <c r="I1159">
        <v>61.589073814789003</v>
      </c>
      <c r="J1159">
        <v>-17.336507444096</v>
      </c>
      <c r="K1159">
        <v>141.589987763886</v>
      </c>
      <c r="L1159">
        <v>99.565685298831895</v>
      </c>
      <c r="M1159">
        <v>41.664401425913297</v>
      </c>
      <c r="N1159">
        <v>0.73709540359849302</v>
      </c>
      <c r="O1159">
        <v>28.020081581424499</v>
      </c>
      <c r="P1159">
        <v>350.14124293785301</v>
      </c>
      <c r="Q1159">
        <v>0.17320394015059901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405</v>
      </c>
      <c r="E1160">
        <v>1852.0636186500001</v>
      </c>
      <c r="F1160">
        <v>212.9</v>
      </c>
      <c r="G1160">
        <v>60.680134387045896</v>
      </c>
      <c r="H1160">
        <v>-12.4921291129754</v>
      </c>
      <c r="I1160">
        <v>4.2025070670032196</v>
      </c>
      <c r="J1160">
        <v>-2.9127132567883902</v>
      </c>
      <c r="K1160">
        <v>214.93855031802099</v>
      </c>
      <c r="L1160">
        <v>183.38880064940901</v>
      </c>
      <c r="M1160">
        <v>40.007611519352203</v>
      </c>
      <c r="N1160">
        <v>1.0452251348261199</v>
      </c>
      <c r="O1160">
        <v>13.903240958196299</v>
      </c>
      <c r="P1160">
        <v>104.514889529298</v>
      </c>
      <c r="Q1160">
        <v>8.8671509385332997E-2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382</v>
      </c>
      <c r="E1161">
        <v>1845.4682825</v>
      </c>
      <c r="F1161">
        <v>3093.05</v>
      </c>
      <c r="G1161">
        <v>243.87229637726301</v>
      </c>
      <c r="H1161">
        <v>12.3598157902266</v>
      </c>
      <c r="I1161">
        <v>91.696557475021095</v>
      </c>
      <c r="J1161">
        <v>-9.6226308735122092</v>
      </c>
      <c r="K1161">
        <v>2766.5307632157201</v>
      </c>
      <c r="L1161">
        <v>1999.0369138748999</v>
      </c>
      <c r="M1161">
        <v>41.096600388117402</v>
      </c>
      <c r="N1161">
        <v>2.2476302398031001</v>
      </c>
      <c r="O1161">
        <v>22.0478168797788</v>
      </c>
      <c r="P1161">
        <v>274.46125907990302</v>
      </c>
      <c r="Q1161">
        <v>0.11410673939796701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281</v>
      </c>
      <c r="E1162">
        <v>1842.033166875</v>
      </c>
      <c r="F1162">
        <v>806.25</v>
      </c>
      <c r="G1162">
        <v>45.736688945354402</v>
      </c>
      <c r="H1162">
        <v>16.2738831151106</v>
      </c>
      <c r="I1162">
        <v>41.180935170904299</v>
      </c>
      <c r="J1162">
        <v>-7.6856935958361499</v>
      </c>
      <c r="K1162">
        <v>720.57069655949203</v>
      </c>
      <c r="L1162">
        <v>602.49422880637496</v>
      </c>
      <c r="M1162">
        <v>48.2756992546948</v>
      </c>
      <c r="N1162">
        <v>0.66683153582517796</v>
      </c>
      <c r="O1162">
        <v>17.581395348837201</v>
      </c>
      <c r="P1162">
        <v>76.499562171628696</v>
      </c>
      <c r="Q1162">
        <v>3.7290492339440998E-2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2475</v>
      </c>
      <c r="E1163">
        <v>1841.98736022</v>
      </c>
      <c r="F1163">
        <v>1166.2</v>
      </c>
      <c r="G1163">
        <v>6.8312413650233603</v>
      </c>
      <c r="H1163">
        <v>2.4968794669783199</v>
      </c>
      <c r="I1163">
        <v>-22.0498723591813</v>
      </c>
      <c r="J1163">
        <v>-0.28820945075787302</v>
      </c>
      <c r="K1163">
        <v>1166.23781944078</v>
      </c>
      <c r="L1163">
        <v>1144.4474987793999</v>
      </c>
      <c r="M1163">
        <v>42.640509517005597</v>
      </c>
      <c r="N1163">
        <v>0.936127728403776</v>
      </c>
      <c r="O1163">
        <v>24.416909620991198</v>
      </c>
      <c r="P1163">
        <v>37.200000000000003</v>
      </c>
      <c r="Q1163">
        <v>8.1964288120252998E-2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180</v>
      </c>
      <c r="E1164">
        <v>1840.2947231400001</v>
      </c>
      <c r="F1164">
        <v>448.2</v>
      </c>
      <c r="G1164">
        <v>-29.402062575979599</v>
      </c>
      <c r="H1164">
        <v>-7.9832531657634096</v>
      </c>
      <c r="I1164">
        <v>-24.644378699817501</v>
      </c>
      <c r="J1164">
        <v>-3.7415200069937003E-2</v>
      </c>
      <c r="K1164">
        <v>477.44539594949902</v>
      </c>
      <c r="M1164">
        <v>35.345253816942098</v>
      </c>
      <c r="N1164">
        <v>0.64177415227660295</v>
      </c>
      <c r="O1164">
        <v>43.016510486389997</v>
      </c>
      <c r="P1164">
        <v>3.8461538461538298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268</v>
      </c>
      <c r="E1165">
        <v>1836.8588313599901</v>
      </c>
      <c r="F1165">
        <v>331.52</v>
      </c>
      <c r="G1165">
        <v>231.57926111570501</v>
      </c>
      <c r="H1165">
        <v>29.4699974523629</v>
      </c>
      <c r="I1165">
        <v>73.6823516137908</v>
      </c>
      <c r="J1165">
        <v>-7.0926169260120204</v>
      </c>
      <c r="K1165">
        <v>263.09610356740001</v>
      </c>
      <c r="L1165">
        <v>205.640680070553</v>
      </c>
      <c r="M1165">
        <v>62.923261077049503</v>
      </c>
      <c r="N1165">
        <v>2.6696972957712202</v>
      </c>
      <c r="O1165">
        <v>15.2358832046332</v>
      </c>
      <c r="P1165">
        <v>256.28156904889801</v>
      </c>
      <c r="Q1165">
        <v>0.122766617158516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1784</v>
      </c>
      <c r="E1166">
        <v>1836.1840214259901</v>
      </c>
      <c r="F1166">
        <v>163.27000000000001</v>
      </c>
      <c r="G1166">
        <v>-2.4218490373960102</v>
      </c>
      <c r="H1166">
        <v>-9.9074546895671691</v>
      </c>
      <c r="I1166">
        <v>-25.243605741927301</v>
      </c>
      <c r="J1166">
        <v>-3.0707451384910298</v>
      </c>
      <c r="K1166">
        <v>172.79784464012101</v>
      </c>
      <c r="L1166">
        <v>172.039340736599</v>
      </c>
      <c r="M1166">
        <v>19.7172784084648</v>
      </c>
      <c r="N1166">
        <v>1.0583710648017799</v>
      </c>
      <c r="O1166">
        <v>33.3986647883873</v>
      </c>
      <c r="P1166">
        <v>26.028560401389399</v>
      </c>
      <c r="Q1166">
        <v>-3.7601375737848997E-2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238</v>
      </c>
      <c r="E1167">
        <v>1820.94</v>
      </c>
      <c r="F1167">
        <v>413.85</v>
      </c>
      <c r="G1167">
        <v>4.2763191441735398</v>
      </c>
      <c r="H1167">
        <v>5.9662654891384799</v>
      </c>
      <c r="I1167">
        <v>20.358313154011</v>
      </c>
      <c r="J1167">
        <v>-6.5497463909415901</v>
      </c>
      <c r="K1167">
        <v>388.861856482983</v>
      </c>
      <c r="L1167">
        <v>326.59684250914302</v>
      </c>
      <c r="M1167">
        <v>44.662547005091703</v>
      </c>
      <c r="N1167">
        <v>0.78252229698482401</v>
      </c>
      <c r="O1167">
        <v>12.3595505617977</v>
      </c>
      <c r="P1167">
        <v>81.952077379643896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95</v>
      </c>
      <c r="E1168">
        <v>1819.7888788799901</v>
      </c>
      <c r="F1168">
        <v>170.4</v>
      </c>
      <c r="G1168">
        <v>11.4319657978123</v>
      </c>
      <c r="H1168">
        <v>1.1060406004154599</v>
      </c>
      <c r="I1168">
        <v>-11.059153832754401</v>
      </c>
      <c r="J1168">
        <v>-6.3699840462917701</v>
      </c>
      <c r="K1168">
        <v>170.296076457693</v>
      </c>
      <c r="L1168">
        <v>166.09704136309401</v>
      </c>
      <c r="M1168">
        <v>44.9185764563939</v>
      </c>
      <c r="N1168">
        <v>1.59359906871406</v>
      </c>
      <c r="O1168">
        <v>27.053990610328601</v>
      </c>
      <c r="P1168">
        <v>41.704781704781702</v>
      </c>
      <c r="Q1168">
        <v>2.2278590629042E-2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891</v>
      </c>
      <c r="E1169">
        <v>1809.2709359999999</v>
      </c>
      <c r="F1169">
        <v>792.9</v>
      </c>
      <c r="G1169">
        <v>-22.605205810706199</v>
      </c>
      <c r="H1169">
        <v>-4.2706909206337</v>
      </c>
      <c r="I1169">
        <v>-8.6528260673568909</v>
      </c>
      <c r="J1169">
        <v>-7.1511089690688596</v>
      </c>
      <c r="K1169">
        <v>795.59261527283604</v>
      </c>
      <c r="L1169">
        <v>765.79470867896202</v>
      </c>
      <c r="M1169">
        <v>34.655188194414499</v>
      </c>
      <c r="N1169">
        <v>1.16776126768411</v>
      </c>
      <c r="O1169">
        <v>20.6961785849413</v>
      </c>
      <c r="P1169">
        <v>23.398957279589101</v>
      </c>
      <c r="Q1169">
        <v>6.6129287728506E-2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694</v>
      </c>
      <c r="E1170">
        <v>1806.0506069999999</v>
      </c>
      <c r="F1170">
        <v>260.95</v>
      </c>
      <c r="G1170">
        <v>4.41790463882481</v>
      </c>
      <c r="H1170">
        <v>-9.4528426791493398</v>
      </c>
      <c r="I1170">
        <v>-24.9189189005216</v>
      </c>
      <c r="J1170">
        <v>-3.5770429626745801</v>
      </c>
      <c r="K1170">
        <v>269.90717949550998</v>
      </c>
      <c r="L1170">
        <v>266.81053580046</v>
      </c>
      <c r="M1170">
        <v>26.9467605505357</v>
      </c>
      <c r="N1170">
        <v>0.73228410484142203</v>
      </c>
      <c r="O1170">
        <v>26.844223031232001</v>
      </c>
      <c r="P1170">
        <v>29.247152055472899</v>
      </c>
      <c r="Q1170">
        <v>3.6681699550195998E-2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549</v>
      </c>
      <c r="E1171">
        <v>1796.75426698</v>
      </c>
      <c r="F1171">
        <v>1379.9</v>
      </c>
      <c r="G1171">
        <v>-8.7561163729479503</v>
      </c>
      <c r="H1171">
        <v>-5.8688809265731496</v>
      </c>
      <c r="I1171">
        <v>-2.5810745631200001</v>
      </c>
      <c r="J1171">
        <v>-1.8988406204188999</v>
      </c>
      <c r="K1171">
        <v>1361.4875569774699</v>
      </c>
      <c r="L1171">
        <v>1302.8571573142999</v>
      </c>
      <c r="M1171">
        <v>51.283811432181302</v>
      </c>
      <c r="N1171">
        <v>0.81230362137465995</v>
      </c>
      <c r="O1171">
        <v>12.544387274440099</v>
      </c>
      <c r="P1171">
        <v>38.128128128128097</v>
      </c>
      <c r="Q1171">
        <v>-4.3515989035845998E-2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122</v>
      </c>
      <c r="E1172">
        <v>1796.15380607</v>
      </c>
      <c r="F1172">
        <v>16.899999999999999</v>
      </c>
      <c r="G1172">
        <v>-1.5250980709767401</v>
      </c>
      <c r="H1172">
        <v>-8.2562796478158305</v>
      </c>
      <c r="I1172">
        <v>-14.878640466647999</v>
      </c>
      <c r="J1172">
        <v>-2.8944517520403998</v>
      </c>
      <c r="K1172">
        <v>17.609304150813799</v>
      </c>
      <c r="L1172">
        <v>16.8911104032616</v>
      </c>
      <c r="M1172">
        <v>36.693097762932098</v>
      </c>
      <c r="N1172">
        <v>1.0656424716016</v>
      </c>
      <c r="O1172">
        <v>55.947612142871101</v>
      </c>
      <c r="P1172">
        <v>43.399882120827399</v>
      </c>
      <c r="Q1172">
        <v>0.10165240546654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204</v>
      </c>
      <c r="E1173">
        <v>1795.3493157599901</v>
      </c>
      <c r="F1173">
        <v>793.65</v>
      </c>
      <c r="G1173">
        <v>42.849856872259899</v>
      </c>
      <c r="H1173">
        <v>-7.7452708758408999</v>
      </c>
      <c r="I1173">
        <v>13.417730511112399</v>
      </c>
      <c r="J1173">
        <v>-1.36634737727374</v>
      </c>
      <c r="K1173">
        <v>755.940147962987</v>
      </c>
      <c r="L1173">
        <v>653.20291578393903</v>
      </c>
      <c r="M1173">
        <v>49.952731943365599</v>
      </c>
      <c r="N1173">
        <v>0.99906186875248804</v>
      </c>
      <c r="O1173">
        <v>6.9489069489069504</v>
      </c>
      <c r="P1173">
        <v>85.388927820602603</v>
      </c>
      <c r="Q1173">
        <v>5.1510062526182003E-2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271</v>
      </c>
      <c r="E1174">
        <v>1784.31464980999</v>
      </c>
      <c r="F1174">
        <v>1192.9000000000001</v>
      </c>
      <c r="G1174">
        <v>19.490177160676701</v>
      </c>
      <c r="H1174">
        <v>-3.3678011054854702</v>
      </c>
      <c r="I1174">
        <v>3.0536584311092501</v>
      </c>
      <c r="J1174">
        <v>-2.5391589592476098</v>
      </c>
      <c r="K1174">
        <v>1091.5294714028601</v>
      </c>
      <c r="L1174">
        <v>953.308018698419</v>
      </c>
      <c r="M1174">
        <v>49.9212873677426</v>
      </c>
      <c r="N1174">
        <v>0.68536658160961095</v>
      </c>
      <c r="O1174">
        <v>8.8104618995724593</v>
      </c>
      <c r="P1174">
        <v>55.924449382393298</v>
      </c>
      <c r="Q1174">
        <v>0.11096705240797999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543</v>
      </c>
      <c r="E1175">
        <v>1783.9075130599999</v>
      </c>
      <c r="F1175">
        <v>526.70000000000005</v>
      </c>
      <c r="G1175">
        <v>51.966058130498503</v>
      </c>
      <c r="H1175">
        <v>-4.4338222445754596</v>
      </c>
      <c r="I1175">
        <v>-14.3521003763876</v>
      </c>
      <c r="J1175">
        <v>-4.2371215143136798</v>
      </c>
      <c r="K1175">
        <v>538.30097333963499</v>
      </c>
      <c r="L1175">
        <v>504.385586812452</v>
      </c>
      <c r="M1175">
        <v>45.350282051898901</v>
      </c>
      <c r="N1175">
        <v>2.7775182765798601</v>
      </c>
      <c r="O1175">
        <v>30.994873742168199</v>
      </c>
      <c r="P1175">
        <v>78.7241262300644</v>
      </c>
      <c r="Q1175">
        <v>0.118560698375313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122</v>
      </c>
      <c r="E1176">
        <v>1782.4914102599901</v>
      </c>
      <c r="F1176">
        <v>60.39</v>
      </c>
      <c r="G1176">
        <v>1.40899248391736</v>
      </c>
      <c r="H1176">
        <v>-7.9636343263364902</v>
      </c>
      <c r="I1176">
        <v>-27.652670603069801</v>
      </c>
      <c r="J1176">
        <v>3.0874742466159999</v>
      </c>
      <c r="K1176">
        <v>54.840158792549502</v>
      </c>
      <c r="L1176">
        <v>57.392160089218798</v>
      </c>
      <c r="M1176">
        <v>78.693990445499793</v>
      </c>
      <c r="N1176">
        <v>1.7685708328932499</v>
      </c>
      <c r="O1176">
        <v>42.904454379864198</v>
      </c>
      <c r="P1176">
        <v>39.7916666666666</v>
      </c>
      <c r="Q1176">
        <v>6.0293739207495999E-2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204</v>
      </c>
      <c r="E1177">
        <v>1781.1988919999999</v>
      </c>
      <c r="F1177">
        <v>414.9</v>
      </c>
      <c r="G1177">
        <v>-35.664074627405597</v>
      </c>
      <c r="H1177">
        <v>-1.57057754690319</v>
      </c>
      <c r="I1177">
        <v>-25.621325196006001</v>
      </c>
      <c r="J1177">
        <v>-9.2898221498806102</v>
      </c>
      <c r="K1177">
        <v>413.94178426952698</v>
      </c>
      <c r="L1177">
        <v>420.53075026303799</v>
      </c>
      <c r="M1177">
        <v>42.136937906142997</v>
      </c>
      <c r="N1177">
        <v>2.2745014715300602</v>
      </c>
      <c r="O1177">
        <v>40.576042419860201</v>
      </c>
      <c r="P1177">
        <v>16.153415453527401</v>
      </c>
      <c r="Q1177">
        <v>2.8473327790830001E-3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238</v>
      </c>
      <c r="E1178">
        <v>1779.638424</v>
      </c>
      <c r="F1178">
        <v>1174</v>
      </c>
      <c r="G1178">
        <v>115.169924383422</v>
      </c>
      <c r="H1178">
        <v>-14.494037825450899</v>
      </c>
      <c r="I1178">
        <v>46.481102866736798</v>
      </c>
      <c r="J1178">
        <v>-2.4018853670038198</v>
      </c>
      <c r="K1178">
        <v>1219.4183921271399</v>
      </c>
      <c r="L1178">
        <v>975.89071324004306</v>
      </c>
      <c r="M1178">
        <v>40.767541541568498</v>
      </c>
      <c r="N1178">
        <v>0.77684409059182802</v>
      </c>
      <c r="O1178">
        <v>27.150766609880701</v>
      </c>
      <c r="P1178">
        <v>159.734513274336</v>
      </c>
      <c r="Q1178">
        <v>0.12785085522331099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352</v>
      </c>
      <c r="E1179">
        <v>1779.001975296</v>
      </c>
      <c r="F1179">
        <v>87.36</v>
      </c>
      <c r="G1179">
        <v>6.6495497230406198</v>
      </c>
      <c r="H1179">
        <v>-9.9959495425741096</v>
      </c>
      <c r="I1179">
        <v>-7.0804980486040998</v>
      </c>
      <c r="J1179">
        <v>-4.2498337911400101</v>
      </c>
      <c r="K1179">
        <v>82.246248618851794</v>
      </c>
      <c r="L1179">
        <v>78.448648029198495</v>
      </c>
      <c r="M1179">
        <v>57.991904904161999</v>
      </c>
      <c r="N1179">
        <v>1.29930776410459</v>
      </c>
      <c r="O1179">
        <v>23.054029304029299</v>
      </c>
      <c r="P1179">
        <v>40.903225806451601</v>
      </c>
      <c r="Q1179">
        <v>1.8059111355132999E-2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549</v>
      </c>
      <c r="E1180">
        <v>1758.2164371199999</v>
      </c>
      <c r="F1180">
        <v>339.2</v>
      </c>
      <c r="G1180">
        <v>2.2731934361733099</v>
      </c>
      <c r="H1180">
        <v>-5.6075151598928601</v>
      </c>
      <c r="I1180">
        <v>-27.119569707967901</v>
      </c>
      <c r="J1180">
        <v>-1.8620605073850001</v>
      </c>
      <c r="K1180">
        <v>337.91156394254801</v>
      </c>
      <c r="L1180">
        <v>340.17015175004201</v>
      </c>
      <c r="M1180">
        <v>46.883872892418502</v>
      </c>
      <c r="N1180">
        <v>1.28547414595811</v>
      </c>
      <c r="O1180">
        <v>33.402122641509401</v>
      </c>
      <c r="P1180">
        <v>29.961685823754699</v>
      </c>
      <c r="Q1180">
        <v>-7.8599811482301996E-2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268</v>
      </c>
      <c r="E1181">
        <v>1755.82704375</v>
      </c>
      <c r="F1181">
        <v>406.25</v>
      </c>
      <c r="G1181">
        <v>151.57521247964399</v>
      </c>
      <c r="H1181">
        <v>-12.244344655433901</v>
      </c>
      <c r="I1181">
        <v>36.595525200813</v>
      </c>
      <c r="J1181">
        <v>-6.5815440167188699</v>
      </c>
      <c r="K1181">
        <v>415.45028456532401</v>
      </c>
      <c r="L1181">
        <v>326.99581669431097</v>
      </c>
      <c r="M1181">
        <v>19.135191896423901</v>
      </c>
      <c r="N1181">
        <v>0.62926021808841404</v>
      </c>
      <c r="O1181">
        <v>15.1999999999999</v>
      </c>
      <c r="P1181">
        <v>185.890218156228</v>
      </c>
      <c r="Q1181">
        <v>0.19575795057236001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268</v>
      </c>
      <c r="E1182">
        <v>1752.291153375</v>
      </c>
      <c r="F1182">
        <v>3037.75</v>
      </c>
      <c r="G1182">
        <v>262.20583889974199</v>
      </c>
      <c r="H1182">
        <v>17.885031880192599</v>
      </c>
      <c r="I1182">
        <v>83.460248880858103</v>
      </c>
      <c r="J1182">
        <v>6.60082695797011</v>
      </c>
      <c r="K1182">
        <v>2358.60130587102</v>
      </c>
      <c r="L1182">
        <v>1763.5970290858399</v>
      </c>
      <c r="M1182">
        <v>70.6021887123254</v>
      </c>
      <c r="N1182">
        <v>1.1719173153659901</v>
      </c>
      <c r="O1182">
        <v>0</v>
      </c>
      <c r="P1182">
        <v>329.06073446327599</v>
      </c>
      <c r="Q1182">
        <v>0.15218583713265299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414</v>
      </c>
      <c r="E1183">
        <v>1750.7122977500001</v>
      </c>
      <c r="F1183">
        <v>1348.75</v>
      </c>
      <c r="G1183">
        <v>415.15539289475402</v>
      </c>
      <c r="H1183">
        <v>30.6217864595618</v>
      </c>
      <c r="I1183">
        <v>54.976666585542198</v>
      </c>
      <c r="J1183">
        <v>8.0797499118031304</v>
      </c>
      <c r="K1183">
        <v>1115.1455398004</v>
      </c>
      <c r="L1183">
        <v>802.07244705804203</v>
      </c>
      <c r="M1183">
        <v>57.024532959606397</v>
      </c>
      <c r="N1183">
        <v>2.2624398087940598</v>
      </c>
      <c r="O1183">
        <v>22.817423540315101</v>
      </c>
      <c r="P1183">
        <v>486.41304347826002</v>
      </c>
      <c r="Q1183">
        <v>0.139940897740746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135</v>
      </c>
      <c r="E1184">
        <v>1738.110710121</v>
      </c>
      <c r="F1184">
        <v>102.03</v>
      </c>
      <c r="G1184">
        <v>28.3823173715999</v>
      </c>
      <c r="H1184">
        <v>-15.103969492995301</v>
      </c>
      <c r="I1184">
        <v>-29.2599110291745</v>
      </c>
      <c r="J1184">
        <v>-5.37459890228895</v>
      </c>
      <c r="K1184">
        <v>111.052183701107</v>
      </c>
      <c r="L1184">
        <v>109.67061449319699</v>
      </c>
      <c r="M1184">
        <v>28.633986758512499</v>
      </c>
      <c r="N1184">
        <v>0.65913284952611695</v>
      </c>
      <c r="O1184">
        <v>38.0966382436538</v>
      </c>
      <c r="P1184">
        <v>52.8539325842696</v>
      </c>
      <c r="Q1184">
        <v>2.8786419465600001E-4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204</v>
      </c>
      <c r="E1185">
        <v>1732.18914</v>
      </c>
      <c r="F1185">
        <v>128.04</v>
      </c>
      <c r="G1185">
        <v>0.97125316520368399</v>
      </c>
      <c r="H1185">
        <v>-18.705347299322401</v>
      </c>
      <c r="I1185">
        <v>28.255492762827501</v>
      </c>
      <c r="J1185">
        <v>-7.1528683318855597</v>
      </c>
      <c r="K1185">
        <v>131.30567948503301</v>
      </c>
      <c r="L1185">
        <v>115.94297728959199</v>
      </c>
      <c r="M1185">
        <v>45.3503699453507</v>
      </c>
      <c r="N1185">
        <v>0.88368188370606504</v>
      </c>
      <c r="O1185">
        <v>22.6179318962824</v>
      </c>
      <c r="P1185">
        <v>62.693773824650499</v>
      </c>
      <c r="Q1185">
        <v>6.0801770671226003E-2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E1186">
        <v>1729.896</v>
      </c>
      <c r="F1186">
        <v>700</v>
      </c>
      <c r="G1186">
        <v>2154.9408740511199</v>
      </c>
      <c r="H1186">
        <v>-22.371145624450801</v>
      </c>
      <c r="I1186">
        <v>289.14471175239999</v>
      </c>
      <c r="J1186">
        <v>-9.2925198399376399</v>
      </c>
      <c r="K1186">
        <v>720.27293235312095</v>
      </c>
      <c r="L1186">
        <v>449.10262711152302</v>
      </c>
      <c r="M1186">
        <v>25.6938365048753</v>
      </c>
      <c r="N1186">
        <v>0.50173761946133799</v>
      </c>
      <c r="O1186">
        <v>36</v>
      </c>
      <c r="P1186">
        <v>2700</v>
      </c>
    </row>
    <row r="1187" spans="1:17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119</v>
      </c>
      <c r="E1187">
        <v>1723.12613928</v>
      </c>
      <c r="F1187">
        <v>7.02</v>
      </c>
      <c r="G1187">
        <v>-33.548248229441498</v>
      </c>
      <c r="H1187">
        <v>-34.674414585503797</v>
      </c>
      <c r="I1187">
        <v>-76.959119967982502</v>
      </c>
      <c r="J1187">
        <v>3.8915456187209099</v>
      </c>
      <c r="K1187">
        <v>11.2947829359377</v>
      </c>
      <c r="L1187">
        <v>14.984733312235401</v>
      </c>
      <c r="M1187">
        <v>29.4620585161124</v>
      </c>
      <c r="N1187">
        <v>1.20709149851236</v>
      </c>
      <c r="O1187">
        <v>286.75213675213598</v>
      </c>
      <c r="P1187">
        <v>4.6199701937406701</v>
      </c>
      <c r="Q1187">
        <v>-1.3481332168594999E-2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286</v>
      </c>
      <c r="E1188">
        <v>1720.3171501439999</v>
      </c>
      <c r="F1188">
        <v>31.04</v>
      </c>
      <c r="G1188">
        <v>-28.4740397697765</v>
      </c>
      <c r="H1188">
        <v>-3.25083816192743</v>
      </c>
      <c r="I1188">
        <v>-24.931369128743398</v>
      </c>
      <c r="J1188">
        <v>1.38678425824725</v>
      </c>
      <c r="K1188">
        <v>30.5887766948549</v>
      </c>
      <c r="L1188">
        <v>32.048606498300302</v>
      </c>
      <c r="M1188">
        <v>49.011894718398601</v>
      </c>
      <c r="N1188">
        <v>1.6056664870658299</v>
      </c>
      <c r="O1188">
        <v>47.551546391752503</v>
      </c>
      <c r="P1188">
        <v>37.955555555555499</v>
      </c>
      <c r="Q1188">
        <v>-5.4648815500072001E-2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204</v>
      </c>
      <c r="E1189">
        <v>1711.4547750299901</v>
      </c>
      <c r="F1189">
        <v>180.18</v>
      </c>
      <c r="G1189">
        <v>-47.309451907039602</v>
      </c>
      <c r="H1189">
        <v>-13.0636685476221</v>
      </c>
      <c r="I1189">
        <v>-37.783750081124403</v>
      </c>
      <c r="J1189">
        <v>-3.0440553748274199</v>
      </c>
      <c r="K1189">
        <v>194.34221693485401</v>
      </c>
      <c r="L1189">
        <v>207.83139037453299</v>
      </c>
      <c r="M1189">
        <v>28.9289194129089</v>
      </c>
      <c r="N1189">
        <v>0.77953950407553096</v>
      </c>
      <c r="O1189">
        <v>77.045177045176999</v>
      </c>
      <c r="P1189">
        <v>4.3614248479582898</v>
      </c>
      <c r="Q1189">
        <v>3.9883228354471001E-2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414</v>
      </c>
      <c r="E1190">
        <v>1705.4579530000001</v>
      </c>
      <c r="F1190">
        <v>772.9</v>
      </c>
      <c r="G1190">
        <v>106.86901518411101</v>
      </c>
      <c r="H1190">
        <v>-16.4198707999338</v>
      </c>
      <c r="I1190">
        <v>79.390782736122802</v>
      </c>
      <c r="J1190">
        <v>-7.5260436067236203</v>
      </c>
      <c r="K1190">
        <v>766.15687276939605</v>
      </c>
      <c r="L1190">
        <v>613.13125615110096</v>
      </c>
      <c r="M1190">
        <v>48.3824328323484</v>
      </c>
      <c r="N1190">
        <v>0.93459549577552303</v>
      </c>
      <c r="O1190">
        <v>11.9161599171949</v>
      </c>
      <c r="P1190">
        <v>172.96485961504499</v>
      </c>
      <c r="Q1190">
        <v>0.119603658889248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204</v>
      </c>
      <c r="E1191">
        <v>1704.4959432200001</v>
      </c>
      <c r="F1191">
        <v>907.7</v>
      </c>
      <c r="G1191">
        <v>103.5931337041</v>
      </c>
      <c r="H1191">
        <v>-8.0372218813008391</v>
      </c>
      <c r="I1191">
        <v>82.642376045001697</v>
      </c>
      <c r="J1191">
        <v>-3.9260179336065799</v>
      </c>
      <c r="K1191">
        <v>968.666674491864</v>
      </c>
      <c r="L1191">
        <v>738.45249464581798</v>
      </c>
      <c r="M1191">
        <v>23.6103607427006</v>
      </c>
      <c r="N1191">
        <v>0.47284432232874202</v>
      </c>
      <c r="O1191">
        <v>41.065329954830901</v>
      </c>
      <c r="P1191">
        <v>159.45405173645801</v>
      </c>
      <c r="Q1191">
        <v>8.4367677697783E-2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1829</v>
      </c>
      <c r="E1192">
        <v>1701.62552136</v>
      </c>
      <c r="F1192">
        <v>587.15</v>
      </c>
      <c r="G1192">
        <v>19.270789110184001</v>
      </c>
      <c r="H1192">
        <v>-7.8959453282011101</v>
      </c>
      <c r="I1192">
        <v>-35.652669657984497</v>
      </c>
      <c r="J1192">
        <v>-5.3905137649735897</v>
      </c>
      <c r="K1192">
        <v>653.67949421512503</v>
      </c>
      <c r="L1192">
        <v>645.27807271973597</v>
      </c>
      <c r="M1192">
        <v>15.4946675094653</v>
      </c>
      <c r="N1192">
        <v>0.71540902502537296</v>
      </c>
      <c r="O1192">
        <v>55.837520224814703</v>
      </c>
      <c r="P1192">
        <v>55.990967056323001</v>
      </c>
      <c r="Q1192">
        <v>0.13641145312161199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46</v>
      </c>
      <c r="E1193">
        <v>1701.0840000000001</v>
      </c>
      <c r="F1193">
        <v>431.2</v>
      </c>
      <c r="G1193">
        <v>21.227587310431101</v>
      </c>
      <c r="H1193">
        <v>-5.3968102709991701</v>
      </c>
      <c r="I1193">
        <v>51.593644554890801</v>
      </c>
      <c r="J1193">
        <v>-5.74261087073846</v>
      </c>
      <c r="K1193">
        <v>411.29663942963202</v>
      </c>
      <c r="L1193">
        <v>332.33561274734501</v>
      </c>
      <c r="M1193">
        <v>36.108429949997202</v>
      </c>
      <c r="N1193">
        <v>0.69085691851520803</v>
      </c>
      <c r="O1193">
        <v>15.3641001855287</v>
      </c>
      <c r="P1193">
        <v>87.356072126873698</v>
      </c>
      <c r="Q1193">
        <v>6.4379847257853007E-2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106</v>
      </c>
      <c r="E1194">
        <v>1695.3300574319901</v>
      </c>
      <c r="F1194">
        <v>183.09</v>
      </c>
      <c r="G1194">
        <v>82.5189621397422</v>
      </c>
      <c r="H1194">
        <v>-10.839537420783699</v>
      </c>
      <c r="I1194">
        <v>-17.203181360745202</v>
      </c>
      <c r="J1194">
        <v>-10.2163206133829</v>
      </c>
      <c r="K1194">
        <v>186.16062708381401</v>
      </c>
      <c r="L1194">
        <v>162.087532145133</v>
      </c>
      <c r="M1194">
        <v>36.271412204464802</v>
      </c>
      <c r="N1194">
        <v>0.94762792614352998</v>
      </c>
      <c r="O1194">
        <v>46.1303184226336</v>
      </c>
      <c r="P1194">
        <v>119.66406718656199</v>
      </c>
      <c r="Q1194">
        <v>7.5623391758463998E-2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628</v>
      </c>
      <c r="E1195">
        <v>1692.3029750000001</v>
      </c>
      <c r="F1195">
        <v>59.09</v>
      </c>
      <c r="G1195">
        <v>27.5784236824388</v>
      </c>
      <c r="H1195">
        <v>-10.202395601916701</v>
      </c>
      <c r="I1195">
        <v>-11.825524413596399</v>
      </c>
      <c r="J1195">
        <v>-1.6492780068666599</v>
      </c>
      <c r="K1195">
        <v>56.941097933710203</v>
      </c>
      <c r="L1195">
        <v>55.1907213562232</v>
      </c>
      <c r="M1195">
        <v>29.188193916460101</v>
      </c>
      <c r="N1195">
        <v>1.5223067601718701</v>
      </c>
      <c r="O1195">
        <v>32.002030800473797</v>
      </c>
      <c r="P1195">
        <v>56.529801324503303</v>
      </c>
      <c r="Q1195">
        <v>7.1071011628524999E-2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268</v>
      </c>
      <c r="E1196">
        <v>1691.885</v>
      </c>
      <c r="F1196">
        <v>1301.45</v>
      </c>
      <c r="G1196">
        <v>79.604669539762796</v>
      </c>
      <c r="H1196">
        <v>1.3021761565082599</v>
      </c>
      <c r="I1196">
        <v>73.534196424483795</v>
      </c>
      <c r="J1196">
        <v>-11.664450435254601</v>
      </c>
      <c r="K1196">
        <v>1258.4215759231699</v>
      </c>
      <c r="L1196">
        <v>970.54143783804795</v>
      </c>
      <c r="M1196">
        <v>40.028031714169899</v>
      </c>
      <c r="N1196">
        <v>1.47365474667042</v>
      </c>
      <c r="O1196">
        <v>20.6269929693803</v>
      </c>
      <c r="P1196">
        <v>115.829187396351</v>
      </c>
      <c r="Q1196">
        <v>8.1321642822706999E-2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352</v>
      </c>
      <c r="E1197">
        <v>1688.202618</v>
      </c>
      <c r="F1197">
        <v>273.05</v>
      </c>
      <c r="G1197">
        <v>-1.57503342663847</v>
      </c>
      <c r="H1197">
        <v>-15.8792031743984</v>
      </c>
      <c r="I1197">
        <v>4.5096741023062403</v>
      </c>
      <c r="J1197">
        <v>-4.3278494354380799</v>
      </c>
      <c r="K1197">
        <v>270.50964500181101</v>
      </c>
      <c r="L1197">
        <v>248.03688803312099</v>
      </c>
      <c r="M1197">
        <v>38.2489276806295</v>
      </c>
      <c r="N1197">
        <v>0.68291339651965099</v>
      </c>
      <c r="O1197">
        <v>14.2464750045778</v>
      </c>
      <c r="P1197">
        <v>35.323999504398401</v>
      </c>
      <c r="Q1197">
        <v>0.121484924470859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549</v>
      </c>
      <c r="E1198">
        <v>1685.5924442</v>
      </c>
      <c r="F1198">
        <v>98</v>
      </c>
      <c r="G1198">
        <v>25.832851062213798</v>
      </c>
      <c r="H1198">
        <v>-6.8009244392864296</v>
      </c>
      <c r="I1198">
        <v>12.834529488768</v>
      </c>
      <c r="J1198">
        <v>-7.1382210191953002</v>
      </c>
      <c r="K1198">
        <v>89.2985438415201</v>
      </c>
      <c r="L1198">
        <v>78.4181453004838</v>
      </c>
      <c r="M1198">
        <v>53.791629207815603</v>
      </c>
      <c r="N1198">
        <v>1.33671502768687</v>
      </c>
      <c r="O1198">
        <v>7.0918367346938904</v>
      </c>
      <c r="P1198">
        <v>75.156389633601407</v>
      </c>
      <c r="Q1198">
        <v>-4.7140964092019996E-3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57</v>
      </c>
      <c r="E1199">
        <v>1682.8406079280001</v>
      </c>
      <c r="F1199">
        <v>236.36</v>
      </c>
      <c r="G1199">
        <v>-38.5377291683888</v>
      </c>
      <c r="H1199">
        <v>-12.0076095324227</v>
      </c>
      <c r="I1199">
        <v>-28.025919192114799</v>
      </c>
      <c r="J1199">
        <v>-3.5870396631148602</v>
      </c>
      <c r="K1199">
        <v>242.77922338275701</v>
      </c>
      <c r="M1199">
        <v>32.695382823971499</v>
      </c>
      <c r="N1199">
        <v>0.56626110105369498</v>
      </c>
      <c r="O1199">
        <v>25.465391775257999</v>
      </c>
      <c r="P1199">
        <v>18.773869346733601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132</v>
      </c>
      <c r="E1200">
        <v>1678.3090722500001</v>
      </c>
      <c r="F1200">
        <v>245.5</v>
      </c>
      <c r="G1200">
        <v>-3.4307616306531701</v>
      </c>
      <c r="H1200">
        <v>-14.358662033570299</v>
      </c>
      <c r="I1200">
        <v>-45.677412735060997</v>
      </c>
      <c r="J1200">
        <v>-4.0964660809093303</v>
      </c>
      <c r="K1200">
        <v>267.21777340855499</v>
      </c>
      <c r="L1200">
        <v>272.78137037003899</v>
      </c>
      <c r="M1200">
        <v>36.100852993175998</v>
      </c>
      <c r="N1200">
        <v>0.86643310959502495</v>
      </c>
      <c r="O1200">
        <v>63.177189409368602</v>
      </c>
      <c r="P1200">
        <v>26.059050064184799</v>
      </c>
      <c r="Q1200">
        <v>9.4129916595254007E-2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46</v>
      </c>
      <c r="E1201">
        <v>1678.0435339999999</v>
      </c>
      <c r="F1201">
        <v>171.65</v>
      </c>
      <c r="G1201">
        <v>972.67621843035397</v>
      </c>
      <c r="H1201">
        <v>-13.097387276769201</v>
      </c>
      <c r="I1201">
        <v>120.461738350167</v>
      </c>
      <c r="J1201">
        <v>-5.87400818329741</v>
      </c>
      <c r="K1201">
        <v>184.70194923920599</v>
      </c>
      <c r="L1201">
        <v>109.940954532465</v>
      </c>
      <c r="M1201">
        <v>33.238662953964599</v>
      </c>
      <c r="N1201">
        <v>0.42272040020159402</v>
      </c>
      <c r="O1201">
        <v>34.226623944072202</v>
      </c>
      <c r="P1201">
        <v>1044.3333333333301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21</v>
      </c>
      <c r="E1202">
        <v>1675.6464115199999</v>
      </c>
      <c r="F1202">
        <v>1423.15</v>
      </c>
      <c r="G1202">
        <v>140.76640674886801</v>
      </c>
      <c r="H1202">
        <v>10.1584330739803</v>
      </c>
      <c r="I1202">
        <v>199.47278568685101</v>
      </c>
      <c r="J1202">
        <v>-7.2604686598167802</v>
      </c>
      <c r="K1202">
        <v>1231.1783997916</v>
      </c>
      <c r="L1202">
        <v>907.56492694981603</v>
      </c>
      <c r="M1202">
        <v>52.909782706513496</v>
      </c>
      <c r="N1202">
        <v>1.94316914135486</v>
      </c>
      <c r="O1202">
        <v>17.903945473070301</v>
      </c>
      <c r="P1202">
        <v>241.569662786511</v>
      </c>
      <c r="Q1202">
        <v>0.13298995149450299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180</v>
      </c>
      <c r="E1203">
        <v>1675.5973153059999</v>
      </c>
      <c r="F1203">
        <v>149.33000000000001</v>
      </c>
      <c r="G1203">
        <v>0.157415389958977</v>
      </c>
      <c r="H1203">
        <v>8.2151039135698198</v>
      </c>
      <c r="I1203">
        <v>1.7847712996071501</v>
      </c>
      <c r="J1203">
        <v>-2.4380946184777299</v>
      </c>
      <c r="K1203">
        <v>139.08611156890601</v>
      </c>
      <c r="L1203">
        <v>135.19133047498499</v>
      </c>
      <c r="M1203">
        <v>56.534530888190901</v>
      </c>
      <c r="N1203">
        <v>2.0944854001510098</v>
      </c>
      <c r="O1203">
        <v>19.868747070247</v>
      </c>
      <c r="P1203">
        <v>39.560747663551403</v>
      </c>
      <c r="Q1203">
        <v>3.7193252805958997E-2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E1204">
        <v>1673.2249200000001</v>
      </c>
      <c r="F1204">
        <v>720</v>
      </c>
      <c r="G1204">
        <v>213.899275623352</v>
      </c>
      <c r="H1204">
        <v>-19.431308634850701</v>
      </c>
      <c r="I1204">
        <v>50.224081678271702</v>
      </c>
      <c r="J1204">
        <v>1.65998341335526</v>
      </c>
      <c r="K1204">
        <v>799.18319848593296</v>
      </c>
      <c r="L1204">
        <v>623.95367679334504</v>
      </c>
      <c r="M1204">
        <v>31.598891166277401</v>
      </c>
      <c r="N1204">
        <v>1.62360315604909</v>
      </c>
      <c r="O1204">
        <v>36.1111111111111</v>
      </c>
      <c r="P1204">
        <v>293.55015031429298</v>
      </c>
      <c r="Q1204">
        <v>0.26342008358420999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365</v>
      </c>
      <c r="E1205">
        <v>1672.821864</v>
      </c>
      <c r="F1205">
        <v>1248.3</v>
      </c>
      <c r="G1205">
        <v>444.70227544043598</v>
      </c>
      <c r="H1205">
        <v>30.9739370628477</v>
      </c>
      <c r="I1205">
        <v>235.89992624534901</v>
      </c>
      <c r="J1205">
        <v>5.5111447897197197</v>
      </c>
      <c r="K1205">
        <v>1018.13464639363</v>
      </c>
      <c r="L1205">
        <v>693.41985972648399</v>
      </c>
      <c r="M1205">
        <v>74.923700916971995</v>
      </c>
      <c r="N1205">
        <v>1.8151894480383</v>
      </c>
      <c r="O1205">
        <v>2.5314427621565501</v>
      </c>
      <c r="P1205">
        <v>478.58632676709101</v>
      </c>
      <c r="Q1205">
        <v>0.216923633422725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549</v>
      </c>
      <c r="E1206">
        <v>1666.62232436</v>
      </c>
      <c r="F1206">
        <v>5407.4</v>
      </c>
      <c r="G1206">
        <v>-42.907565271607197</v>
      </c>
      <c r="H1206">
        <v>-14.647825202047301</v>
      </c>
      <c r="I1206">
        <v>-15.585901398504101</v>
      </c>
      <c r="J1206">
        <v>-4.1710792491026796</v>
      </c>
      <c r="K1206">
        <v>5577.6359485672701</v>
      </c>
      <c r="L1206">
        <v>5743.3295852834399</v>
      </c>
      <c r="M1206">
        <v>18.858874522720601</v>
      </c>
      <c r="N1206">
        <v>0.57649794927021503</v>
      </c>
      <c r="O1206">
        <v>27.344010060287701</v>
      </c>
      <c r="P1206">
        <v>21.133512544802802</v>
      </c>
      <c r="Q1206">
        <v>-0.12308961349986899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109</v>
      </c>
      <c r="E1207">
        <v>1666.42270439</v>
      </c>
      <c r="F1207">
        <v>112.85</v>
      </c>
      <c r="G1207">
        <v>18.5205820232486</v>
      </c>
      <c r="H1207">
        <v>4.6697383713658498</v>
      </c>
      <c r="I1207">
        <v>-28.575636541812699</v>
      </c>
      <c r="J1207">
        <v>-2.9356338665758202</v>
      </c>
      <c r="K1207">
        <v>112.092594304682</v>
      </c>
      <c r="L1207">
        <v>109.12131847913</v>
      </c>
      <c r="M1207">
        <v>50.407949044638599</v>
      </c>
      <c r="N1207">
        <v>1.8403637656413201</v>
      </c>
      <c r="O1207">
        <v>40.850686752326098</v>
      </c>
      <c r="P1207">
        <v>53.956343792633</v>
      </c>
      <c r="Q1207">
        <v>0.139707799973536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797</v>
      </c>
      <c r="E1208">
        <v>1665.021146392</v>
      </c>
      <c r="F1208">
        <v>187.51</v>
      </c>
      <c r="G1208">
        <v>-4.4671193001128104</v>
      </c>
      <c r="H1208">
        <v>0.91321704041082796</v>
      </c>
      <c r="I1208">
        <v>6.0446906761612498</v>
      </c>
      <c r="J1208">
        <v>-8.5442887749929994</v>
      </c>
      <c r="M1208">
        <v>40.291120764383002</v>
      </c>
      <c r="O1208">
        <v>22.660124793344298</v>
      </c>
      <c r="P1208">
        <v>35.876811594202799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271</v>
      </c>
      <c r="E1209">
        <v>1657.92</v>
      </c>
      <c r="F1209">
        <v>1381.6</v>
      </c>
      <c r="G1209">
        <v>-25.493861589116701</v>
      </c>
      <c r="H1209">
        <v>-5.5996583558180397</v>
      </c>
      <c r="I1209">
        <v>-21.2301764633728</v>
      </c>
      <c r="J1209">
        <v>-0.64612303463040799</v>
      </c>
      <c r="K1209">
        <v>1400.9808544656901</v>
      </c>
      <c r="L1209">
        <v>1416.1759672063499</v>
      </c>
      <c r="M1209">
        <v>30.5962436038334</v>
      </c>
      <c r="N1209">
        <v>0.82260884667123901</v>
      </c>
      <c r="O1209">
        <v>28.839751013317901</v>
      </c>
      <c r="P1209">
        <v>16.980652808941102</v>
      </c>
      <c r="Q1209">
        <v>0.15020232990350199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46</v>
      </c>
      <c r="E1210">
        <v>1656.9070338449999</v>
      </c>
      <c r="F1210">
        <v>172.05</v>
      </c>
      <c r="G1210">
        <v>210.27343897078401</v>
      </c>
      <c r="H1210">
        <v>-9.4540108132000409</v>
      </c>
      <c r="I1210">
        <v>13.8273610299866</v>
      </c>
      <c r="J1210">
        <v>-7.1458424044377704</v>
      </c>
      <c r="K1210">
        <v>156.70588522231299</v>
      </c>
      <c r="L1210">
        <v>127.81422164750801</v>
      </c>
      <c r="M1210">
        <v>52.742692836064997</v>
      </c>
      <c r="N1210">
        <v>0.49548616804741602</v>
      </c>
      <c r="O1210">
        <v>14.507410636442801</v>
      </c>
      <c r="P1210">
        <v>251.12244897959101</v>
      </c>
      <c r="Q1210">
        <v>0.139023366460514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170</v>
      </c>
      <c r="E1211">
        <v>1655.9467733250001</v>
      </c>
      <c r="F1211">
        <v>1350.45</v>
      </c>
      <c r="G1211">
        <v>29.479705824419099</v>
      </c>
      <c r="H1211">
        <v>-10.6012832811395</v>
      </c>
      <c r="I1211">
        <v>3.2796921752414301</v>
      </c>
      <c r="J1211">
        <v>-4.0370441284340801</v>
      </c>
      <c r="K1211">
        <v>1261.4310828166999</v>
      </c>
      <c r="L1211">
        <v>1143.44964683697</v>
      </c>
      <c r="M1211">
        <v>46.484143207240997</v>
      </c>
      <c r="N1211">
        <v>0.71931718318987103</v>
      </c>
      <c r="O1211">
        <v>16.627790736421201</v>
      </c>
      <c r="P1211">
        <v>62.099387828592</v>
      </c>
      <c r="Q1211">
        <v>-2.8731706005284002E-2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143</v>
      </c>
      <c r="E1212">
        <v>1654.832623362</v>
      </c>
      <c r="F1212">
        <v>30.13</v>
      </c>
      <c r="G1212">
        <v>50.537773275934804</v>
      </c>
      <c r="H1212">
        <v>-11.2971431421369</v>
      </c>
      <c r="I1212">
        <v>-16.423535027360899</v>
      </c>
      <c r="J1212">
        <v>-3.4836627579180699</v>
      </c>
      <c r="K1212">
        <v>30.853447130174999</v>
      </c>
      <c r="L1212">
        <v>28.914497702708299</v>
      </c>
      <c r="M1212">
        <v>33.629674375076398</v>
      </c>
      <c r="N1212">
        <v>1.1186266860609699</v>
      </c>
      <c r="O1212">
        <v>30.766677729837301</v>
      </c>
      <c r="P1212">
        <v>95.016181229773395</v>
      </c>
      <c r="Q1212">
        <v>0.21127164614164801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204</v>
      </c>
      <c r="E1213">
        <v>1654.48589812</v>
      </c>
      <c r="F1213">
        <v>525.65</v>
      </c>
      <c r="G1213">
        <v>-14.7096594190415</v>
      </c>
      <c r="H1213">
        <v>-8.4796896487070299</v>
      </c>
      <c r="I1213">
        <v>-12.520824158760099</v>
      </c>
      <c r="J1213">
        <v>-2.8700767750047098</v>
      </c>
      <c r="K1213">
        <v>500.41676133821801</v>
      </c>
      <c r="L1213">
        <v>500.37460835871502</v>
      </c>
      <c r="M1213">
        <v>64.718681900979504</v>
      </c>
      <c r="N1213">
        <v>1.0983350321068099</v>
      </c>
      <c r="O1213">
        <v>31.7416531912869</v>
      </c>
      <c r="P1213">
        <v>30.7587064676616</v>
      </c>
      <c r="Q1213">
        <v>-2.8303091537416E-2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268</v>
      </c>
      <c r="E1214">
        <v>1647.4350480000001</v>
      </c>
      <c r="F1214">
        <v>1646.75</v>
      </c>
      <c r="G1214">
        <v>449.75157358957802</v>
      </c>
      <c r="H1214">
        <v>20.843774806331702</v>
      </c>
      <c r="I1214">
        <v>103.317444315749</v>
      </c>
      <c r="J1214">
        <v>17.813312792164801</v>
      </c>
      <c r="K1214">
        <v>1399.10022573425</v>
      </c>
      <c r="L1214">
        <v>1029.4641787309699</v>
      </c>
      <c r="M1214">
        <v>68.153771963189399</v>
      </c>
      <c r="N1214">
        <v>1.64816587969616</v>
      </c>
      <c r="O1214">
        <v>5.4774555943524996</v>
      </c>
      <c r="P1214">
        <v>693.99710703953701</v>
      </c>
      <c r="Q1214">
        <v>0.195691475943745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21</v>
      </c>
      <c r="E1215">
        <v>1646.19635778</v>
      </c>
      <c r="F1215">
        <v>1080.3</v>
      </c>
      <c r="G1215">
        <v>70.853508919528906</v>
      </c>
      <c r="H1215">
        <v>-8.7817406405687404</v>
      </c>
      <c r="I1215">
        <v>40.238930257834397</v>
      </c>
      <c r="J1215">
        <v>-2.9072487525008199</v>
      </c>
      <c r="K1215">
        <v>1071.0912404575499</v>
      </c>
      <c r="L1215">
        <v>850.52159044918301</v>
      </c>
      <c r="M1215">
        <v>31.526740599085201</v>
      </c>
      <c r="N1215">
        <v>0.23135833934048899</v>
      </c>
      <c r="O1215">
        <v>15.884476534296001</v>
      </c>
      <c r="P1215">
        <v>102.85419209463799</v>
      </c>
      <c r="Q1215">
        <v>8.2751407193180998E-2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135</v>
      </c>
      <c r="E1216">
        <v>1637.68653468</v>
      </c>
      <c r="F1216">
        <v>128.52000000000001</v>
      </c>
      <c r="G1216">
        <v>38.451751770558502</v>
      </c>
      <c r="H1216">
        <v>-13.377481132020799</v>
      </c>
      <c r="I1216">
        <v>-0.38360323824630499</v>
      </c>
      <c r="J1216">
        <v>-5.1691966031802803</v>
      </c>
      <c r="K1216">
        <v>126.971460585852</v>
      </c>
      <c r="L1216">
        <v>106.93536868051299</v>
      </c>
      <c r="M1216">
        <v>32.9118411450049</v>
      </c>
      <c r="N1216">
        <v>0.81749337375650899</v>
      </c>
      <c r="O1216">
        <v>17.4525365701836</v>
      </c>
      <c r="P1216">
        <v>94.285714285714207</v>
      </c>
      <c r="Q1216">
        <v>5.7855585980737E-2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D1217" t="s">
        <v>396</v>
      </c>
      <c r="E1217">
        <v>1637.4357381499999</v>
      </c>
      <c r="F1217">
        <v>675.25</v>
      </c>
      <c r="G1217">
        <v>-33.539947858131796</v>
      </c>
      <c r="H1217">
        <v>-9.7578843072714392</v>
      </c>
      <c r="I1217">
        <v>-23.517677183221501</v>
      </c>
      <c r="J1217">
        <v>-4.6340046294560597</v>
      </c>
      <c r="K1217">
        <v>691.32116941915797</v>
      </c>
      <c r="L1217">
        <v>705.031935398065</v>
      </c>
      <c r="M1217">
        <v>36.824371880283202</v>
      </c>
      <c r="N1217">
        <v>0.75686827569362203</v>
      </c>
      <c r="O1217">
        <v>36.245834875971802</v>
      </c>
      <c r="P1217">
        <v>7.8674121405750697</v>
      </c>
      <c r="Q1217">
        <v>-2.5654288329984998E-2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238</v>
      </c>
      <c r="E1218">
        <v>1635.0055687199999</v>
      </c>
      <c r="F1218">
        <v>427.8</v>
      </c>
      <c r="G1218">
        <v>-27.5927318201575</v>
      </c>
      <c r="H1218">
        <v>-7.0397992008884804</v>
      </c>
      <c r="I1218">
        <v>-39.054991911189703</v>
      </c>
      <c r="J1218">
        <v>-4.4691489458964702</v>
      </c>
      <c r="K1218">
        <v>445.00057360422397</v>
      </c>
      <c r="L1218">
        <v>488.42134062748698</v>
      </c>
      <c r="M1218">
        <v>33.335508662463397</v>
      </c>
      <c r="N1218">
        <v>0.411314834824902</v>
      </c>
      <c r="O1218">
        <v>48.527349228611399</v>
      </c>
      <c r="P1218">
        <v>12.578947368421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135</v>
      </c>
      <c r="E1219">
        <v>1626.999648</v>
      </c>
      <c r="F1219">
        <v>96</v>
      </c>
      <c r="G1219">
        <v>24.7313950260769</v>
      </c>
      <c r="H1219">
        <v>-2.2457574771501898</v>
      </c>
      <c r="I1219">
        <v>-6.8080046427621603</v>
      </c>
      <c r="J1219">
        <v>-3.7939031836700599</v>
      </c>
      <c r="K1219">
        <v>96.2048800127465</v>
      </c>
      <c r="L1219">
        <v>88.138774651648205</v>
      </c>
      <c r="M1219">
        <v>33.9443599894744</v>
      </c>
      <c r="N1219">
        <v>1.3228621251450701</v>
      </c>
      <c r="O1219">
        <v>18.75</v>
      </c>
      <c r="P1219">
        <v>76.146788990825698</v>
      </c>
      <c r="Q1219">
        <v>4.6918625893297997E-2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21</v>
      </c>
      <c r="E1220">
        <v>1619.1442368</v>
      </c>
      <c r="F1220">
        <v>1273.5999999999999</v>
      </c>
      <c r="G1220">
        <v>100.571177180898</v>
      </c>
      <c r="H1220">
        <v>10.289413170987</v>
      </c>
      <c r="I1220">
        <v>87.282041122177503</v>
      </c>
      <c r="J1220">
        <v>-4.3601615337074699</v>
      </c>
      <c r="K1220">
        <v>1208.1121655939801</v>
      </c>
      <c r="L1220">
        <v>953.33476666892295</v>
      </c>
      <c r="M1220">
        <v>49.556234509700801</v>
      </c>
      <c r="N1220">
        <v>0.99135918209306695</v>
      </c>
      <c r="O1220">
        <v>15.326633165829101</v>
      </c>
      <c r="P1220">
        <v>138.03382861414801</v>
      </c>
      <c r="Q1220">
        <v>0.15795516350076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95</v>
      </c>
      <c r="E1221">
        <v>1612.1714999999999</v>
      </c>
      <c r="F1221">
        <v>159.69999999999999</v>
      </c>
      <c r="G1221">
        <v>-24.780864828173598</v>
      </c>
      <c r="H1221">
        <v>-5.5255406457553997</v>
      </c>
      <c r="I1221">
        <v>-11.474454696837</v>
      </c>
      <c r="J1221">
        <v>-3.1236540026181201</v>
      </c>
      <c r="K1221">
        <v>148.035240222575</v>
      </c>
      <c r="L1221">
        <v>148.60837401819001</v>
      </c>
      <c r="M1221">
        <v>59.604075077115603</v>
      </c>
      <c r="N1221">
        <v>1.8575425943478501</v>
      </c>
      <c r="O1221">
        <v>27.113337507827101</v>
      </c>
      <c r="P1221">
        <v>40.766857646540302</v>
      </c>
      <c r="Q1221">
        <v>0.101755802506098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80</v>
      </c>
      <c r="E1222">
        <v>1602.90130397199</v>
      </c>
      <c r="F1222">
        <v>108.74</v>
      </c>
      <c r="G1222">
        <v>17.6442487213933</v>
      </c>
      <c r="H1222">
        <v>-5.97775540526803</v>
      </c>
      <c r="I1222">
        <v>-19.794822845001299</v>
      </c>
      <c r="J1222">
        <v>-5.1674484329318204</v>
      </c>
      <c r="K1222">
        <v>110.45036046305</v>
      </c>
      <c r="L1222">
        <v>102.872616613525</v>
      </c>
      <c r="M1222">
        <v>33.982616771881297</v>
      </c>
      <c r="N1222">
        <v>1.1004788097756899</v>
      </c>
      <c r="O1222">
        <v>13.9415118631598</v>
      </c>
      <c r="P1222">
        <v>42.236756049705598</v>
      </c>
      <c r="Q1222">
        <v>-2.7925815793085999E-2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286</v>
      </c>
      <c r="E1223">
        <v>1597.042376675</v>
      </c>
      <c r="F1223">
        <v>255.05</v>
      </c>
      <c r="G1223">
        <v>837.86004621177005</v>
      </c>
      <c r="H1223">
        <v>22.250243477828601</v>
      </c>
      <c r="I1223">
        <v>303.18400885949598</v>
      </c>
      <c r="J1223">
        <v>-8.6916379728887403</v>
      </c>
      <c r="K1223">
        <v>217.03719684438701</v>
      </c>
      <c r="L1223">
        <v>127.619060078424</v>
      </c>
      <c r="M1223">
        <v>53.068282741984198</v>
      </c>
      <c r="N1223">
        <v>1.03337993446122</v>
      </c>
      <c r="O1223">
        <v>21.5852679107828</v>
      </c>
      <c r="P1223">
        <v>912.10317460317401</v>
      </c>
      <c r="Q1223">
        <v>0.211716914420645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46</v>
      </c>
      <c r="E1224">
        <v>1596.8539498739999</v>
      </c>
      <c r="F1224">
        <v>71.34</v>
      </c>
      <c r="G1224">
        <v>41.393148372609197</v>
      </c>
      <c r="H1224">
        <v>-3.7056545555477398</v>
      </c>
      <c r="I1224">
        <v>-29.539299089177799</v>
      </c>
      <c r="J1224">
        <v>-0.48060271782101699</v>
      </c>
      <c r="K1224">
        <v>71.638358770559293</v>
      </c>
      <c r="L1224">
        <v>67.887700882832902</v>
      </c>
      <c r="M1224">
        <v>43.154314922676797</v>
      </c>
      <c r="N1224">
        <v>1.4747378819544501</v>
      </c>
      <c r="O1224">
        <v>30.571909167367501</v>
      </c>
      <c r="P1224">
        <v>66.877192982456094</v>
      </c>
      <c r="Q1224">
        <v>0.107466843474106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24</v>
      </c>
      <c r="E1225">
        <v>1595.18285917</v>
      </c>
      <c r="F1225">
        <v>354.1</v>
      </c>
      <c r="G1225">
        <v>-42.726594540157102</v>
      </c>
      <c r="H1225">
        <v>-5.98903454498363</v>
      </c>
      <c r="I1225">
        <v>-32.214784563883001</v>
      </c>
      <c r="J1225">
        <v>-2.7296850300111002</v>
      </c>
      <c r="K1225">
        <v>350.25256972629899</v>
      </c>
      <c r="M1225">
        <v>52.488962252196302</v>
      </c>
      <c r="N1225">
        <v>0.62803836389754897</v>
      </c>
      <c r="O1225">
        <v>32.4484608867551</v>
      </c>
      <c r="P1225">
        <v>13.7122671804752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291</v>
      </c>
      <c r="E1226">
        <v>1593.4175</v>
      </c>
      <c r="F1226">
        <v>3390.25</v>
      </c>
      <c r="G1226">
        <v>115.413220798075</v>
      </c>
      <c r="H1226">
        <v>3.8240115407994999</v>
      </c>
      <c r="I1226">
        <v>1.3514636462608201</v>
      </c>
      <c r="J1226">
        <v>3.8923430826104801</v>
      </c>
      <c r="K1226">
        <v>3236.0282475799399</v>
      </c>
      <c r="L1226">
        <v>2949.6385267519399</v>
      </c>
      <c r="M1226">
        <v>70.640353495637996</v>
      </c>
      <c r="N1226">
        <v>1.72691979226774</v>
      </c>
      <c r="O1226">
        <v>7.9566403657547404</v>
      </c>
      <c r="P1226">
        <v>147.46350364963499</v>
      </c>
      <c r="Q1226">
        <v>0.17750560062769399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72</v>
      </c>
      <c r="E1227">
        <v>1584.0823687499999</v>
      </c>
      <c r="F1227">
        <v>51537.5</v>
      </c>
      <c r="G1227">
        <v>259.334648275934</v>
      </c>
      <c r="H1227">
        <v>44.462803969667</v>
      </c>
      <c r="I1227">
        <v>76.558193338309707</v>
      </c>
      <c r="J1227">
        <v>-11.164147061284501</v>
      </c>
      <c r="K1227">
        <v>44364.328722935599</v>
      </c>
      <c r="L1227">
        <v>30532.281144545599</v>
      </c>
      <c r="M1227">
        <v>38.486571068057003</v>
      </c>
      <c r="N1227">
        <v>1.24636199639206</v>
      </c>
      <c r="O1227">
        <v>30.000485083676899</v>
      </c>
      <c r="P1227">
        <v>304.18398556975899</v>
      </c>
      <c r="Q1227">
        <v>8.0584571728126997E-2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396</v>
      </c>
      <c r="E1228">
        <v>1582.2072343499999</v>
      </c>
      <c r="F1228">
        <v>10.18</v>
      </c>
      <c r="G1228">
        <v>-48.907218513884501</v>
      </c>
      <c r="H1228">
        <v>-17.449899787644501</v>
      </c>
      <c r="I1228">
        <v>-46.643399203931402</v>
      </c>
      <c r="J1228">
        <v>-4.8131974207860697</v>
      </c>
      <c r="K1228">
        <v>11.594152119898901</v>
      </c>
      <c r="L1228">
        <v>12.3245581557841</v>
      </c>
      <c r="M1228">
        <v>20.344880519605301</v>
      </c>
      <c r="N1228">
        <v>1.48594283533518</v>
      </c>
      <c r="O1228">
        <v>65.356908971840198</v>
      </c>
      <c r="P1228">
        <v>2.8282828282828198</v>
      </c>
      <c r="Q1228">
        <v>0.12172365452820701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E1229">
        <v>1573.9340199999999</v>
      </c>
      <c r="F1229">
        <v>1919.9</v>
      </c>
      <c r="G1229">
        <v>908.63065475343103</v>
      </c>
      <c r="H1229">
        <v>30.3826898820809</v>
      </c>
      <c r="I1229">
        <v>83.194807923317697</v>
      </c>
      <c r="J1229">
        <v>-8.6399224244447499</v>
      </c>
      <c r="K1229">
        <v>1484.08892356347</v>
      </c>
      <c r="L1229">
        <v>912.71623500548799</v>
      </c>
      <c r="M1229">
        <v>60.460005308513999</v>
      </c>
      <c r="N1229">
        <v>0.67093401015228404</v>
      </c>
      <c r="O1229">
        <v>9.3286108651492192</v>
      </c>
      <c r="P1229">
        <v>960.71823204419798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163</v>
      </c>
      <c r="E1230">
        <v>1573.6814123449999</v>
      </c>
      <c r="F1230">
        <v>236.95</v>
      </c>
      <c r="G1230">
        <v>70.411336494325596</v>
      </c>
      <c r="H1230">
        <v>19.8253131413706</v>
      </c>
      <c r="I1230">
        <v>88.644973777176801</v>
      </c>
      <c r="J1230">
        <v>12.209749417635001</v>
      </c>
      <c r="K1230">
        <v>194.98991744666799</v>
      </c>
      <c r="L1230">
        <v>149.426370887095</v>
      </c>
      <c r="M1230">
        <v>65.675884549282998</v>
      </c>
      <c r="N1230">
        <v>1.3374073019941</v>
      </c>
      <c r="O1230">
        <v>7.5290145600337599</v>
      </c>
      <c r="P1230">
        <v>145.92631032693299</v>
      </c>
      <c r="Q1230">
        <v>0.196987229803785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62</v>
      </c>
      <c r="E1231">
        <v>1568.2605022799901</v>
      </c>
      <c r="F1231">
        <v>2538.4499999999998</v>
      </c>
      <c r="G1231">
        <v>0.362904260134985</v>
      </c>
      <c r="H1231">
        <v>4.8334109435765198</v>
      </c>
      <c r="I1231">
        <v>19.8590970461584</v>
      </c>
      <c r="J1231">
        <v>-1.8052213002145401</v>
      </c>
      <c r="K1231">
        <v>2405.2311943298801</v>
      </c>
      <c r="L1231">
        <v>2176.34845037889</v>
      </c>
      <c r="M1231">
        <v>52.836120301925703</v>
      </c>
      <c r="N1231">
        <v>1.74173406889534</v>
      </c>
      <c r="O1231">
        <v>11.245051113868699</v>
      </c>
      <c r="P1231">
        <v>46.892540940917698</v>
      </c>
      <c r="Q1231">
        <v>1.3362068482074999E-2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77</v>
      </c>
      <c r="E1232">
        <v>1567.0079372</v>
      </c>
      <c r="F1232">
        <v>614.5</v>
      </c>
      <c r="G1232">
        <v>125.009561910302</v>
      </c>
      <c r="H1232">
        <v>1.20318295125152</v>
      </c>
      <c r="I1232">
        <v>35.841751560612103</v>
      </c>
      <c r="J1232">
        <v>-5.9946260260373903</v>
      </c>
      <c r="K1232">
        <v>554.00986838945698</v>
      </c>
      <c r="L1232">
        <v>420.32720712809402</v>
      </c>
      <c r="M1232">
        <v>48.063632983760002</v>
      </c>
      <c r="N1232">
        <v>1.2476129849755599</v>
      </c>
      <c r="O1232">
        <v>15.541090317331101</v>
      </c>
      <c r="P1232">
        <v>208.32915203211201</v>
      </c>
      <c r="Q1232">
        <v>0.18962326854285499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135</v>
      </c>
      <c r="E1233">
        <v>1563.785444373</v>
      </c>
      <c r="F1233">
        <v>195.63</v>
      </c>
      <c r="G1233">
        <v>297.94230402027102</v>
      </c>
      <c r="H1233">
        <v>30.2304640481589</v>
      </c>
      <c r="I1233">
        <v>56.644013191286298</v>
      </c>
      <c r="J1233">
        <v>8.8257649021662008</v>
      </c>
      <c r="K1233">
        <v>157.783024271491</v>
      </c>
      <c r="L1233">
        <v>122.416734975376</v>
      </c>
      <c r="M1233">
        <v>77.5211033262662</v>
      </c>
      <c r="N1233">
        <v>1.19009821262016</v>
      </c>
      <c r="O1233">
        <v>2.2338087205438799</v>
      </c>
      <c r="P1233">
        <v>365.23186682520799</v>
      </c>
      <c r="Q1233">
        <v>0.12630619728970699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D1234" t="s">
        <v>238</v>
      </c>
      <c r="E1234">
        <v>1561.827745525</v>
      </c>
      <c r="F1234">
        <v>883.25</v>
      </c>
      <c r="G1234">
        <v>141.83015508864099</v>
      </c>
      <c r="H1234">
        <v>-5.0943969020379001</v>
      </c>
      <c r="I1234">
        <v>95.115044672509001</v>
      </c>
      <c r="J1234">
        <v>-3.6734219527022098</v>
      </c>
      <c r="K1234">
        <v>842.58926383542098</v>
      </c>
      <c r="L1234">
        <v>657.34548719733004</v>
      </c>
      <c r="M1234">
        <v>46.857272847077702</v>
      </c>
      <c r="N1234">
        <v>0.96208323162200304</v>
      </c>
      <c r="O1234">
        <v>9.3631474667421593</v>
      </c>
      <c r="P1234">
        <v>180.174464710547</v>
      </c>
      <c r="Q1234">
        <v>0.14467148982060299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271</v>
      </c>
      <c r="E1235">
        <v>1561.2321574099999</v>
      </c>
      <c r="F1235">
        <v>115.19</v>
      </c>
      <c r="G1235">
        <v>-21.6466869850378</v>
      </c>
      <c r="H1235">
        <v>-9.6583160343734509</v>
      </c>
      <c r="I1235">
        <v>-7.0583415088148396</v>
      </c>
      <c r="J1235">
        <v>-6.6768622112801204</v>
      </c>
      <c r="K1235">
        <v>114.046534054239</v>
      </c>
      <c r="L1235">
        <v>111.238657741292</v>
      </c>
      <c r="M1235">
        <v>40.0103778161169</v>
      </c>
      <c r="N1235">
        <v>1.31897903251607</v>
      </c>
      <c r="O1235">
        <v>11.980206615157501</v>
      </c>
      <c r="P1235">
        <v>25.206521739130402</v>
      </c>
      <c r="Q1235">
        <v>-3.4940796888067997E-2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E1236">
        <v>1556.1586950000001</v>
      </c>
      <c r="F1236">
        <v>280.7</v>
      </c>
      <c r="G1236">
        <v>873.28227412195804</v>
      </c>
      <c r="H1236">
        <v>-31.590488177266401</v>
      </c>
      <c r="I1236">
        <v>251.02308286249701</v>
      </c>
      <c r="J1236">
        <v>-4.8527021304881899</v>
      </c>
      <c r="K1236">
        <v>269.80939204227099</v>
      </c>
      <c r="L1236">
        <v>160.79936373900901</v>
      </c>
      <c r="M1236">
        <v>40.691410287418101</v>
      </c>
      <c r="N1236">
        <v>1.21114148710378</v>
      </c>
      <c r="O1236">
        <v>46.205913786961098</v>
      </c>
      <c r="P1236">
        <v>1029.25287356321</v>
      </c>
      <c r="Q1236">
        <v>0.179293766375758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493</v>
      </c>
      <c r="E1237">
        <v>1552.5023092680001</v>
      </c>
      <c r="F1237">
        <v>154.78</v>
      </c>
      <c r="G1237">
        <v>-2.5420905627663899</v>
      </c>
      <c r="H1237">
        <v>-3.7315069184582601</v>
      </c>
      <c r="I1237">
        <v>-1.78182329885083</v>
      </c>
      <c r="J1237">
        <v>-3.64632636822158E-2</v>
      </c>
      <c r="K1237">
        <v>150.11859584604201</v>
      </c>
      <c r="L1237">
        <v>139.232719321747</v>
      </c>
      <c r="M1237">
        <v>52.109738135630899</v>
      </c>
      <c r="N1237">
        <v>0.331399036243818</v>
      </c>
      <c r="O1237">
        <v>15.2603695567902</v>
      </c>
      <c r="P1237">
        <v>41.222627737226198</v>
      </c>
      <c r="Q1237">
        <v>5.8792944880323002E-2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132</v>
      </c>
      <c r="E1238">
        <v>1552.13271792</v>
      </c>
      <c r="F1238">
        <v>12.96</v>
      </c>
      <c r="G1238">
        <v>-27.7720160673117</v>
      </c>
      <c r="H1238">
        <v>-16.976366365067499</v>
      </c>
      <c r="I1238">
        <v>-2.8478526452269799</v>
      </c>
      <c r="J1238">
        <v>-5.0526393514044701</v>
      </c>
      <c r="K1238">
        <v>13.6663256408054</v>
      </c>
      <c r="L1238">
        <v>13.3452057705251</v>
      </c>
      <c r="M1238">
        <v>30.3463727639027</v>
      </c>
      <c r="N1238">
        <v>0.60485131294539596</v>
      </c>
      <c r="O1238">
        <v>41.975308641975197</v>
      </c>
      <c r="P1238">
        <v>66.153846153846104</v>
      </c>
      <c r="Q1238">
        <v>5.0255307337414998E-2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E1239">
        <v>1542.34872</v>
      </c>
      <c r="F1239">
        <v>792</v>
      </c>
      <c r="G1239">
        <v>179.89265750401501</v>
      </c>
      <c r="H1239">
        <v>-7.9899024878439402</v>
      </c>
      <c r="I1239">
        <v>47.489507309708202</v>
      </c>
      <c r="J1239">
        <v>-8.0664951827543501</v>
      </c>
      <c r="K1239">
        <v>696.03248145405098</v>
      </c>
      <c r="L1239">
        <v>509.87052375810299</v>
      </c>
      <c r="M1239">
        <v>38.679942086424496</v>
      </c>
      <c r="N1239">
        <v>0.56846233066624396</v>
      </c>
      <c r="O1239">
        <v>19.8232323232323</v>
      </c>
      <c r="P1239">
        <v>227.272727272727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1509</v>
      </c>
      <c r="E1240">
        <v>1541.0920000000001</v>
      </c>
      <c r="F1240">
        <v>95.72</v>
      </c>
      <c r="G1240">
        <v>19.783493316216699</v>
      </c>
      <c r="H1240">
        <v>0.80350486058243598</v>
      </c>
      <c r="I1240">
        <v>44.024550314132398</v>
      </c>
      <c r="J1240">
        <v>7.46665851883483</v>
      </c>
      <c r="K1240">
        <v>85.905454228343302</v>
      </c>
      <c r="L1240">
        <v>74.592741974780793</v>
      </c>
      <c r="M1240">
        <v>68.605368565136899</v>
      </c>
      <c r="N1240">
        <v>0.325946257629597</v>
      </c>
      <c r="O1240">
        <v>9.6427078980359404</v>
      </c>
      <c r="P1240">
        <v>84.041530474908598</v>
      </c>
      <c r="Q1240">
        <v>0.14534076156032399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812</v>
      </c>
      <c r="E1241">
        <v>1538.113667226</v>
      </c>
      <c r="F1241">
        <v>7.62</v>
      </c>
      <c r="G1241">
        <v>-93.830682655145296</v>
      </c>
      <c r="H1241">
        <v>-14.166342410764999</v>
      </c>
      <c r="I1241">
        <v>-70.566235956830596</v>
      </c>
      <c r="J1241">
        <v>0.31500770741905398</v>
      </c>
      <c r="K1241">
        <v>11.689663734509301</v>
      </c>
      <c r="L1241">
        <v>16.616093370987599</v>
      </c>
      <c r="M1241">
        <v>3.6178202059959501</v>
      </c>
      <c r="N1241">
        <v>0.29287795594152399</v>
      </c>
      <c r="O1241">
        <v>250.393700787401</v>
      </c>
      <c r="P1241">
        <v>0</v>
      </c>
      <c r="Q1241">
        <v>-1.0739453982536E-2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543</v>
      </c>
      <c r="E1242">
        <v>1533.9597000000001</v>
      </c>
      <c r="F1242">
        <v>146.51</v>
      </c>
      <c r="G1242">
        <v>77.675514322766801</v>
      </c>
      <c r="H1242">
        <v>-16.611715814251198</v>
      </c>
      <c r="I1242">
        <v>27.529352038336</v>
      </c>
      <c r="J1242">
        <v>-4.3752577793066001</v>
      </c>
      <c r="K1242">
        <v>157.57171907072001</v>
      </c>
      <c r="L1242">
        <v>131.781972063816</v>
      </c>
      <c r="M1242">
        <v>26.1303962728492</v>
      </c>
      <c r="N1242">
        <v>0.34722712006409601</v>
      </c>
      <c r="O1242">
        <v>24.906149750870199</v>
      </c>
      <c r="P1242">
        <v>106.352112676056</v>
      </c>
      <c r="Q1242">
        <v>3.0426810356186999E-2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D1243" t="s">
        <v>365</v>
      </c>
      <c r="E1243">
        <v>1532.3669184549999</v>
      </c>
      <c r="F1243">
        <v>857.05</v>
      </c>
      <c r="G1243">
        <v>-51.767360124943202</v>
      </c>
      <c r="H1243">
        <v>8.6364498078347491</v>
      </c>
      <c r="I1243">
        <v>-29.765209820875899</v>
      </c>
      <c r="J1243">
        <v>0.274060061908668</v>
      </c>
      <c r="K1243">
        <v>824.10017036670104</v>
      </c>
      <c r="L1243">
        <v>925.04929661473705</v>
      </c>
      <c r="M1243">
        <v>54.306446985389897</v>
      </c>
      <c r="N1243">
        <v>0.48692035410734802</v>
      </c>
      <c r="O1243">
        <v>52.663205180561199</v>
      </c>
      <c r="P1243">
        <v>26.989183582752901</v>
      </c>
      <c r="Q1243">
        <v>-1.5034335504876E-2</v>
      </c>
    </row>
    <row r="1244" spans="1:17" hidden="1" x14ac:dyDescent="0.3">
      <c r="A1244" t="s">
        <v>2636</v>
      </c>
      <c r="B1244" t="s">
        <v>2637</v>
      </c>
      <c r="C1244" t="str">
        <f>IFERROR(VLOOKUP(Table1[[#This Row],[Ticker]],[1]!Table1[[Symbol]:[Industry]],2,FALSE),"-")</f>
        <v>-</v>
      </c>
      <c r="D1244" t="s">
        <v>271</v>
      </c>
      <c r="E1244">
        <v>1528.0175230089999</v>
      </c>
      <c r="F1244">
        <v>51.77</v>
      </c>
      <c r="G1244">
        <v>-5.1173991378582597</v>
      </c>
      <c r="H1244">
        <v>-16.823905612893899</v>
      </c>
      <c r="I1244">
        <v>-26.608680053113201</v>
      </c>
      <c r="J1244">
        <v>-4.7913752713043403</v>
      </c>
      <c r="K1244">
        <v>54.674675113907398</v>
      </c>
      <c r="L1244">
        <v>54.586810668800702</v>
      </c>
      <c r="M1244">
        <v>29.3173434997512</v>
      </c>
      <c r="N1244">
        <v>0.72855271998021598</v>
      </c>
      <c r="O1244">
        <v>39.849333590882701</v>
      </c>
      <c r="P1244">
        <v>19.837962962962902</v>
      </c>
      <c r="Q1244">
        <v>4.8131584864119998E-3</v>
      </c>
    </row>
    <row r="1245" spans="1:17" hidden="1" x14ac:dyDescent="0.3">
      <c r="A1245" t="s">
        <v>2638</v>
      </c>
      <c r="B1245" t="s">
        <v>2639</v>
      </c>
      <c r="C1245" t="str">
        <f>IFERROR(VLOOKUP(Table1[[#This Row],[Ticker]],[1]!Table1[[Symbol]:[Industry]],2,FALSE),"-")</f>
        <v>-</v>
      </c>
      <c r="D1245" t="s">
        <v>405</v>
      </c>
      <c r="E1245">
        <v>1521</v>
      </c>
      <c r="F1245">
        <v>50.7</v>
      </c>
      <c r="G1245">
        <v>-4.1288933907318199</v>
      </c>
      <c r="H1245">
        <v>39.824350620752398</v>
      </c>
      <c r="I1245">
        <v>6.3829165855422403</v>
      </c>
      <c r="J1245">
        <v>17.246990341282999</v>
      </c>
      <c r="K1245">
        <v>38.004886188630799</v>
      </c>
      <c r="M1245">
        <v>72.768281520747905</v>
      </c>
      <c r="N1245">
        <v>4.5930327736621699</v>
      </c>
      <c r="O1245">
        <v>11.5581854043392</v>
      </c>
      <c r="P1245">
        <v>69</v>
      </c>
    </row>
    <row r="1246" spans="1:17" hidden="1" x14ac:dyDescent="0.3">
      <c r="A1246" t="s">
        <v>2640</v>
      </c>
      <c r="B1246" t="s">
        <v>2641</v>
      </c>
      <c r="C1246" t="str">
        <f>IFERROR(VLOOKUP(Table1[[#This Row],[Ticker]],[1]!Table1[[Symbol]:[Industry]],2,FALSE),"-")</f>
        <v>-</v>
      </c>
      <c r="D1246" t="s">
        <v>414</v>
      </c>
      <c r="E1246">
        <v>1513.5834796439999</v>
      </c>
      <c r="F1246">
        <v>37.74</v>
      </c>
      <c r="G1246">
        <v>55.585392323553798</v>
      </c>
      <c r="H1246">
        <v>-9.8397992008884696</v>
      </c>
      <c r="I1246">
        <v>4.3204165855422403</v>
      </c>
      <c r="J1246">
        <v>-2.6140775957669602</v>
      </c>
      <c r="K1246">
        <v>38.891628352108597</v>
      </c>
      <c r="L1246">
        <v>34.218587508893499</v>
      </c>
      <c r="M1246">
        <v>35.3657014017016</v>
      </c>
      <c r="N1246">
        <v>0.57222042625282299</v>
      </c>
      <c r="O1246">
        <v>23.211446740858499</v>
      </c>
      <c r="P1246">
        <v>85</v>
      </c>
      <c r="Q1246">
        <v>-3.8401168818050002E-2</v>
      </c>
    </row>
    <row r="1247" spans="1:17" hidden="1" x14ac:dyDescent="0.3">
      <c r="A1247" t="s">
        <v>2642</v>
      </c>
      <c r="B1247" t="s">
        <v>2643</v>
      </c>
      <c r="C1247" t="str">
        <f>IFERROR(VLOOKUP(Table1[[#This Row],[Ticker]],[1]!Table1[[Symbol]:[Industry]],2,FALSE),"-")</f>
        <v>-</v>
      </c>
      <c r="D1247" t="s">
        <v>204</v>
      </c>
      <c r="E1247">
        <v>1509.4973745499999</v>
      </c>
      <c r="F1247">
        <v>951.5</v>
      </c>
      <c r="G1247">
        <v>124.53176256118201</v>
      </c>
      <c r="H1247">
        <v>-14.9785660312</v>
      </c>
      <c r="I1247">
        <v>94.588605863441501</v>
      </c>
      <c r="J1247">
        <v>-7.6308840761480701</v>
      </c>
      <c r="K1247">
        <v>934.374243817874</v>
      </c>
      <c r="L1247">
        <v>699.06913470357097</v>
      </c>
      <c r="M1247">
        <v>37.849343389792899</v>
      </c>
      <c r="N1247">
        <v>0.29116423945833197</v>
      </c>
      <c r="O1247">
        <v>15.034156594850201</v>
      </c>
      <c r="P1247">
        <v>155.09383378016</v>
      </c>
      <c r="Q1247">
        <v>0.19245687091695801</v>
      </c>
    </row>
    <row r="1248" spans="1:17" hidden="1" x14ac:dyDescent="0.3">
      <c r="A1248" t="s">
        <v>2644</v>
      </c>
      <c r="B1248" t="s">
        <v>2645</v>
      </c>
      <c r="C1248" t="str">
        <f>IFERROR(VLOOKUP(Table1[[#This Row],[Ticker]],[1]!Table1[[Symbol]:[Industry]],2,FALSE),"-")</f>
        <v>-</v>
      </c>
      <c r="D1248" t="s">
        <v>705</v>
      </c>
      <c r="E1248">
        <v>1502.0466694199999</v>
      </c>
      <c r="F1248">
        <v>266.89999999999998</v>
      </c>
      <c r="G1248">
        <v>2.6223057354494701</v>
      </c>
      <c r="H1248">
        <v>2.0083251821322499</v>
      </c>
      <c r="I1248">
        <v>2.9534965995184499</v>
      </c>
      <c r="J1248">
        <v>1.51801522621604</v>
      </c>
      <c r="K1248">
        <v>255.98478219781001</v>
      </c>
      <c r="L1248">
        <v>237.268600045494</v>
      </c>
      <c r="M1248">
        <v>57.335343564974302</v>
      </c>
      <c r="N1248">
        <v>0.23515847581312899</v>
      </c>
      <c r="O1248">
        <v>6.7815661296365803</v>
      </c>
      <c r="P1248">
        <v>31.549115284144101</v>
      </c>
      <c r="Q1248">
        <v>2.5420345253382999E-2</v>
      </c>
    </row>
    <row r="1249" spans="1:17" hidden="1" x14ac:dyDescent="0.3">
      <c r="A1249" t="s">
        <v>2646</v>
      </c>
      <c r="B1249" t="s">
        <v>2647</v>
      </c>
      <c r="C1249" t="str">
        <f>IFERROR(VLOOKUP(Table1[[#This Row],[Ticker]],[1]!Table1[[Symbol]:[Industry]],2,FALSE),"-")</f>
        <v>-</v>
      </c>
      <c r="D1249" t="s">
        <v>40</v>
      </c>
      <c r="E1249">
        <v>1501.13825</v>
      </c>
      <c r="F1249">
        <v>44.71</v>
      </c>
      <c r="G1249">
        <v>-15.451207440318599</v>
      </c>
      <c r="H1249">
        <v>-15.0989532670919</v>
      </c>
      <c r="I1249">
        <v>-9.3736700313847798</v>
      </c>
      <c r="J1249">
        <v>-0.59305131641749098</v>
      </c>
      <c r="K1249">
        <v>46.029724394804298</v>
      </c>
      <c r="L1249">
        <v>45.684013330296203</v>
      </c>
      <c r="M1249">
        <v>49.156386169484797</v>
      </c>
      <c r="N1249">
        <v>0.83136248786668498</v>
      </c>
      <c r="O1249">
        <v>77.566539923954295</v>
      </c>
      <c r="P1249">
        <v>31.499999999999901</v>
      </c>
      <c r="Q1249">
        <v>0.22889941915033801</v>
      </c>
    </row>
    <row r="1250" spans="1:17" hidden="1" x14ac:dyDescent="0.3">
      <c r="A1250" t="s">
        <v>2648</v>
      </c>
      <c r="B1250" t="s">
        <v>2649</v>
      </c>
      <c r="C1250" t="str">
        <f>IFERROR(VLOOKUP(Table1[[#This Row],[Ticker]],[1]!Table1[[Symbol]:[Industry]],2,FALSE),"-")</f>
        <v>-</v>
      </c>
      <c r="E1250">
        <v>1500.5411418000001</v>
      </c>
      <c r="F1250">
        <v>681</v>
      </c>
      <c r="G1250">
        <v>3168.90785709282</v>
      </c>
      <c r="H1250">
        <v>24.874990419797999</v>
      </c>
      <c r="I1250">
        <v>105.530141042501</v>
      </c>
      <c r="J1250">
        <v>-1.5738507650693201</v>
      </c>
      <c r="K1250">
        <v>596.86739165649396</v>
      </c>
      <c r="L1250">
        <v>376.58845251429398</v>
      </c>
      <c r="M1250">
        <v>54.765440320682202</v>
      </c>
      <c r="N1250">
        <v>2.3050318769853302</v>
      </c>
      <c r="O1250">
        <v>10.1321585903083</v>
      </c>
      <c r="P1250">
        <v>3193.0367504835499</v>
      </c>
    </row>
    <row r="1251" spans="1:17" hidden="1" x14ac:dyDescent="0.3">
      <c r="A1251" t="s">
        <v>2650</v>
      </c>
      <c r="B1251" t="s">
        <v>2651</v>
      </c>
      <c r="C1251" t="str">
        <f>IFERROR(VLOOKUP(Table1[[#This Row],[Ticker]],[1]!Table1[[Symbol]:[Industry]],2,FALSE),"-")</f>
        <v>-</v>
      </c>
      <c r="D1251" t="s">
        <v>352</v>
      </c>
      <c r="E1251">
        <v>1500.2832838500001</v>
      </c>
      <c r="F1251">
        <v>126.59</v>
      </c>
      <c r="G1251">
        <v>-1.87877267610121</v>
      </c>
      <c r="H1251">
        <v>-5.14813387119169</v>
      </c>
      <c r="I1251">
        <v>-22.051079797821199</v>
      </c>
      <c r="J1251">
        <v>-6.3602169395642596</v>
      </c>
      <c r="K1251">
        <v>122.398737769287</v>
      </c>
      <c r="L1251">
        <v>116.327479713641</v>
      </c>
      <c r="M1251">
        <v>45.292730963751701</v>
      </c>
      <c r="N1251">
        <v>1.2028139599517</v>
      </c>
      <c r="O1251">
        <v>23.311477999842001</v>
      </c>
      <c r="P1251">
        <v>34.0995762711864</v>
      </c>
      <c r="Q1251">
        <v>3.1603963042357998E-2</v>
      </c>
    </row>
    <row r="1252" spans="1:17" hidden="1" x14ac:dyDescent="0.3">
      <c r="A1252" t="s">
        <v>2652</v>
      </c>
      <c r="B1252" t="s">
        <v>2653</v>
      </c>
      <c r="C1252" t="str">
        <f>IFERROR(VLOOKUP(Table1[[#This Row],[Ticker]],[1]!Table1[[Symbol]:[Industry]],2,FALSE),"-")</f>
        <v>-</v>
      </c>
      <c r="E1252">
        <v>1498.07508490499</v>
      </c>
      <c r="F1252">
        <v>913.65</v>
      </c>
      <c r="G1252">
        <v>46.254447830280903</v>
      </c>
      <c r="H1252">
        <v>3.6087427921227402</v>
      </c>
      <c r="I1252">
        <v>43.691800883062797</v>
      </c>
      <c r="J1252">
        <v>-6.6028717104603496</v>
      </c>
      <c r="K1252">
        <v>842.59580975143899</v>
      </c>
      <c r="L1252">
        <v>698.45962678171702</v>
      </c>
      <c r="M1252">
        <v>63.012038572498703</v>
      </c>
      <c r="N1252">
        <v>0.76415243586250503</v>
      </c>
      <c r="O1252">
        <v>6.1018989766321798</v>
      </c>
      <c r="P1252">
        <v>128.41249999999999</v>
      </c>
      <c r="Q1252">
        <v>0.18285166547710599</v>
      </c>
    </row>
    <row r="1253" spans="1:17" hidden="1" x14ac:dyDescent="0.3">
      <c r="A1253" t="s">
        <v>2654</v>
      </c>
      <c r="B1253" t="s">
        <v>2655</v>
      </c>
      <c r="C1253" t="str">
        <f>IFERROR(VLOOKUP(Table1[[#This Row],[Ticker]],[1]!Table1[[Symbol]:[Industry]],2,FALSE),"-")</f>
        <v>-</v>
      </c>
      <c r="D1253" t="s">
        <v>135</v>
      </c>
      <c r="E1253">
        <v>1497.40047257999</v>
      </c>
      <c r="F1253">
        <v>363.8</v>
      </c>
      <c r="G1253">
        <v>86.586426620852293</v>
      </c>
      <c r="H1253">
        <v>1.5951116557574101</v>
      </c>
      <c r="I1253">
        <v>-14.5025213656905</v>
      </c>
      <c r="J1253">
        <v>-0.70125245518257096</v>
      </c>
      <c r="K1253">
        <v>349.21228466971297</v>
      </c>
      <c r="L1253">
        <v>311.92142625592101</v>
      </c>
      <c r="M1253">
        <v>54.950647715188303</v>
      </c>
      <c r="N1253">
        <v>1.44093822329925</v>
      </c>
      <c r="O1253">
        <v>14.3485431555799</v>
      </c>
      <c r="P1253">
        <v>129.45443077893401</v>
      </c>
      <c r="Q1253">
        <v>0.128603870055399</v>
      </c>
    </row>
    <row r="1254" spans="1:17" hidden="1" x14ac:dyDescent="0.3">
      <c r="A1254" t="s">
        <v>2656</v>
      </c>
      <c r="B1254" t="s">
        <v>2657</v>
      </c>
      <c r="C1254" t="str">
        <f>IFERROR(VLOOKUP(Table1[[#This Row],[Ticker]],[1]!Table1[[Symbol]:[Industry]],2,FALSE),"-")</f>
        <v>-</v>
      </c>
      <c r="D1254" t="s">
        <v>62</v>
      </c>
      <c r="E1254">
        <v>1494.654067315</v>
      </c>
      <c r="F1254">
        <v>563.45000000000005</v>
      </c>
      <c r="G1254">
        <v>8.0432858257823696</v>
      </c>
      <c r="H1254">
        <v>-7.3868045758564698</v>
      </c>
      <c r="I1254">
        <v>4.48184762725257</v>
      </c>
      <c r="J1254">
        <v>0.47373786614920899</v>
      </c>
      <c r="K1254">
        <v>542.48841019957104</v>
      </c>
      <c r="L1254">
        <v>482.52754559386</v>
      </c>
      <c r="M1254">
        <v>40.013199972659699</v>
      </c>
      <c r="N1254">
        <v>0.57793117013492601</v>
      </c>
      <c r="O1254">
        <v>14.473333924926701</v>
      </c>
      <c r="P1254">
        <v>51.4650537634408</v>
      </c>
      <c r="Q1254">
        <v>6.6844428837815995E-2</v>
      </c>
    </row>
    <row r="1255" spans="1:17" hidden="1" x14ac:dyDescent="0.3">
      <c r="A1255" t="s">
        <v>2658</v>
      </c>
      <c r="B1255" t="s">
        <v>2659</v>
      </c>
      <c r="C1255" t="str">
        <f>IFERROR(VLOOKUP(Table1[[#This Row],[Ticker]],[1]!Table1[[Symbol]:[Industry]],2,FALSE),"-")</f>
        <v>-</v>
      </c>
      <c r="D1255" t="s">
        <v>114</v>
      </c>
      <c r="E1255">
        <v>1485.4338422000001</v>
      </c>
      <c r="F1255">
        <v>56.98</v>
      </c>
      <c r="G1255">
        <v>24.605118616576899</v>
      </c>
      <c r="H1255">
        <v>-21.578893085727</v>
      </c>
      <c r="I1255">
        <v>-34.969740419288698</v>
      </c>
      <c r="J1255">
        <v>-3.8401647063740398</v>
      </c>
      <c r="K1255">
        <v>58.784810911025403</v>
      </c>
      <c r="L1255">
        <v>58.595732925682299</v>
      </c>
      <c r="M1255">
        <v>44.3922279432105</v>
      </c>
      <c r="N1255">
        <v>0.33261747987696</v>
      </c>
      <c r="O1255">
        <v>51.807651807651801</v>
      </c>
      <c r="P1255">
        <v>59.607843137254797</v>
      </c>
      <c r="Q1255">
        <v>-2.5002329625035E-2</v>
      </c>
    </row>
    <row r="1256" spans="1:17" hidden="1" x14ac:dyDescent="0.3">
      <c r="A1256" t="s">
        <v>2660</v>
      </c>
      <c r="B1256" t="s">
        <v>2661</v>
      </c>
      <c r="C1256" t="str">
        <f>IFERROR(VLOOKUP(Table1[[#This Row],[Ticker]],[1]!Table1[[Symbol]:[Industry]],2,FALSE),"-")</f>
        <v>-</v>
      </c>
      <c r="D1256" t="s">
        <v>80</v>
      </c>
      <c r="E1256">
        <v>1484.0585649959901</v>
      </c>
      <c r="F1256">
        <v>125.81</v>
      </c>
      <c r="G1256">
        <v>89.361688655763999</v>
      </c>
      <c r="H1256">
        <v>-8.8459896770789506</v>
      </c>
      <c r="I1256">
        <v>21.054293164433201</v>
      </c>
      <c r="J1256">
        <v>-5.4970223677689098</v>
      </c>
      <c r="K1256">
        <v>126.950141945312</v>
      </c>
      <c r="L1256">
        <v>108.08228987530801</v>
      </c>
      <c r="M1256">
        <v>51.564453008743001</v>
      </c>
      <c r="N1256">
        <v>0.50842886128439702</v>
      </c>
      <c r="O1256">
        <v>18.321278117796599</v>
      </c>
      <c r="P1256">
        <v>116.913793103448</v>
      </c>
    </row>
    <row r="1257" spans="1:17" hidden="1" x14ac:dyDescent="0.3">
      <c r="A1257" t="s">
        <v>2662</v>
      </c>
      <c r="B1257" t="s">
        <v>2663</v>
      </c>
      <c r="C1257" t="str">
        <f>IFERROR(VLOOKUP(Table1[[#This Row],[Ticker]],[1]!Table1[[Symbol]:[Industry]],2,FALSE),"-")</f>
        <v>-</v>
      </c>
      <c r="D1257" t="s">
        <v>1509</v>
      </c>
      <c r="E1257">
        <v>1483.3218295479901</v>
      </c>
      <c r="F1257">
        <v>109.64</v>
      </c>
      <c r="G1257">
        <v>12.1545124514061</v>
      </c>
      <c r="H1257">
        <v>-0.51265094781954201</v>
      </c>
      <c r="I1257">
        <v>-20.7018291771696</v>
      </c>
      <c r="J1257">
        <v>-7.6337317179934496</v>
      </c>
      <c r="K1257">
        <v>108.921809270936</v>
      </c>
      <c r="L1257">
        <v>108.069776582757</v>
      </c>
      <c r="M1257">
        <v>38.538900215936899</v>
      </c>
      <c r="N1257">
        <v>1.30801138464538</v>
      </c>
      <c r="O1257">
        <v>41.189346953666501</v>
      </c>
      <c r="P1257">
        <v>41.836998706338903</v>
      </c>
      <c r="Q1257">
        <v>2.9668316070060999E-2</v>
      </c>
    </row>
    <row r="1258" spans="1:17" hidden="1" x14ac:dyDescent="0.3">
      <c r="A1258" t="s">
        <v>2664</v>
      </c>
      <c r="B1258" t="s">
        <v>2665</v>
      </c>
      <c r="C1258" t="str">
        <f>IFERROR(VLOOKUP(Table1[[#This Row],[Ticker]],[1]!Table1[[Symbol]:[Industry]],2,FALSE),"-")</f>
        <v>-</v>
      </c>
      <c r="D1258" t="s">
        <v>414</v>
      </c>
      <c r="E1258">
        <v>1479.546220015</v>
      </c>
      <c r="F1258">
        <v>474.05</v>
      </c>
      <c r="G1258">
        <v>-3.70465866445213</v>
      </c>
      <c r="H1258">
        <v>-15.288951663455499</v>
      </c>
      <c r="I1258">
        <v>-35.564889457101998</v>
      </c>
      <c r="J1258">
        <v>-9.7354348546823992</v>
      </c>
      <c r="K1258">
        <v>512.59511341691802</v>
      </c>
      <c r="L1258">
        <v>507.65290228890098</v>
      </c>
      <c r="M1258">
        <v>19.769594346188001</v>
      </c>
      <c r="N1258">
        <v>2.4153284528024401</v>
      </c>
      <c r="O1258">
        <v>59.993671553633597</v>
      </c>
      <c r="P1258">
        <v>21.660464519440499</v>
      </c>
      <c r="Q1258">
        <v>-3.5735756874386002E-2</v>
      </c>
    </row>
    <row r="1259" spans="1:17" hidden="1" x14ac:dyDescent="0.3">
      <c r="A1259" t="s">
        <v>2666</v>
      </c>
      <c r="B1259" t="s">
        <v>2667</v>
      </c>
      <c r="C1259" t="str">
        <f>IFERROR(VLOOKUP(Table1[[#This Row],[Ticker]],[1]!Table1[[Symbol]:[Industry]],2,FALSE),"-")</f>
        <v>-</v>
      </c>
      <c r="D1259" t="s">
        <v>549</v>
      </c>
      <c r="E1259">
        <v>1475.37277184</v>
      </c>
      <c r="F1259">
        <v>438.4</v>
      </c>
      <c r="G1259">
        <v>-2.4525125969488801</v>
      </c>
      <c r="H1259">
        <v>11.774925718205299</v>
      </c>
      <c r="I1259">
        <v>2.5461386311172198</v>
      </c>
      <c r="J1259">
        <v>2.0049249128177098</v>
      </c>
      <c r="K1259">
        <v>395.41711334242302</v>
      </c>
      <c r="L1259">
        <v>374.05538430139802</v>
      </c>
      <c r="M1259">
        <v>54.119245765671003</v>
      </c>
      <c r="N1259">
        <v>1.42834306589891</v>
      </c>
      <c r="O1259">
        <v>14.7810218978102</v>
      </c>
      <c r="P1259">
        <v>49.6245733788395</v>
      </c>
      <c r="Q1259">
        <v>-0.116354527061791</v>
      </c>
    </row>
    <row r="1260" spans="1:17" hidden="1" x14ac:dyDescent="0.3">
      <c r="A1260" t="s">
        <v>2668</v>
      </c>
      <c r="B1260" t="s">
        <v>2669</v>
      </c>
      <c r="C1260" t="str">
        <f>IFERROR(VLOOKUP(Table1[[#This Row],[Ticker]],[1]!Table1[[Symbol]:[Industry]],2,FALSE),"-")</f>
        <v>-</v>
      </c>
      <c r="D1260" t="s">
        <v>352</v>
      </c>
      <c r="E1260">
        <v>1472.695652935</v>
      </c>
      <c r="F1260">
        <v>368.05</v>
      </c>
      <c r="G1260">
        <v>-22.1053313671698</v>
      </c>
      <c r="H1260">
        <v>-8.5751260248646108</v>
      </c>
      <c r="I1260">
        <v>-15.5096597172699</v>
      </c>
      <c r="J1260">
        <v>-5.1244349506731197</v>
      </c>
      <c r="K1260">
        <v>350.81085143695702</v>
      </c>
      <c r="L1260">
        <v>352.58955192932098</v>
      </c>
      <c r="M1260">
        <v>50.599281322018001</v>
      </c>
      <c r="N1260">
        <v>0.68089889314475704</v>
      </c>
      <c r="O1260">
        <v>15.745143322918</v>
      </c>
      <c r="P1260">
        <v>31.258915834522099</v>
      </c>
      <c r="Q1260">
        <v>-0.13496590292865601</v>
      </c>
    </row>
    <row r="1261" spans="1:17" hidden="1" x14ac:dyDescent="0.3">
      <c r="A1261" t="s">
        <v>2670</v>
      </c>
      <c r="B1261" t="s">
        <v>2671</v>
      </c>
      <c r="C1261" t="str">
        <f>IFERROR(VLOOKUP(Table1[[#This Row],[Ticker]],[1]!Table1[[Symbol]:[Industry]],2,FALSE),"-")</f>
        <v>-</v>
      </c>
      <c r="D1261" t="s">
        <v>628</v>
      </c>
      <c r="E1261">
        <v>1469.4606080000001</v>
      </c>
      <c r="F1261">
        <v>1156.4000000000001</v>
      </c>
      <c r="G1261">
        <v>16.9557158937188</v>
      </c>
      <c r="H1261">
        <v>19.487978576889301</v>
      </c>
      <c r="I1261">
        <v>34.4494978915601</v>
      </c>
      <c r="J1261">
        <v>6.9745821755041604</v>
      </c>
      <c r="K1261">
        <v>873.78339931794403</v>
      </c>
      <c r="L1261">
        <v>823.733006564378</v>
      </c>
      <c r="M1261">
        <v>84.623300297374797</v>
      </c>
      <c r="N1261">
        <v>4.9466900070020996</v>
      </c>
      <c r="O1261">
        <v>4.0383950190245397</v>
      </c>
      <c r="P1261">
        <v>64.133134624937895</v>
      </c>
    </row>
    <row r="1262" spans="1:17" hidden="1" x14ac:dyDescent="0.3">
      <c r="A1262" t="s">
        <v>2672</v>
      </c>
      <c r="B1262" t="s">
        <v>2673</v>
      </c>
      <c r="C1262" t="str">
        <f>IFERROR(VLOOKUP(Table1[[#This Row],[Ticker]],[1]!Table1[[Symbol]:[Industry]],2,FALSE),"-")</f>
        <v>-</v>
      </c>
      <c r="D1262" t="s">
        <v>271</v>
      </c>
      <c r="E1262">
        <v>1462.4315999999999</v>
      </c>
      <c r="F1262">
        <v>273.39999999999998</v>
      </c>
      <c r="G1262">
        <v>191.721383873593</v>
      </c>
      <c r="H1262">
        <v>-1.63757801418451</v>
      </c>
      <c r="I1262">
        <v>23.2882746225978</v>
      </c>
      <c r="J1262">
        <v>-6.8980495056381397</v>
      </c>
      <c r="K1262">
        <v>249.67899449357401</v>
      </c>
      <c r="L1262">
        <v>194.483103015437</v>
      </c>
      <c r="M1262">
        <v>35.950687344977602</v>
      </c>
      <c r="N1262">
        <v>0.31635895482069698</v>
      </c>
      <c r="O1262">
        <v>26.554498902706602</v>
      </c>
      <c r="P1262">
        <v>221.26909518213799</v>
      </c>
    </row>
    <row r="1263" spans="1:17" hidden="1" x14ac:dyDescent="0.3">
      <c r="A1263" t="s">
        <v>2674</v>
      </c>
      <c r="B1263" t="s">
        <v>2675</v>
      </c>
      <c r="C1263" t="str">
        <f>IFERROR(VLOOKUP(Table1[[#This Row],[Ticker]],[1]!Table1[[Symbol]:[Industry]],2,FALSE),"-")</f>
        <v>-</v>
      </c>
      <c r="D1263" t="s">
        <v>472</v>
      </c>
      <c r="E1263">
        <v>1450.0989999999999</v>
      </c>
      <c r="F1263">
        <v>218.06</v>
      </c>
      <c r="G1263">
        <v>-10.3782413302206</v>
      </c>
      <c r="H1263">
        <v>-2.6355935934118402</v>
      </c>
      <c r="I1263">
        <v>-13.749897703443301</v>
      </c>
      <c r="J1263">
        <v>-1.18374710353861</v>
      </c>
      <c r="K1263">
        <v>212.63834649281301</v>
      </c>
      <c r="L1263">
        <v>210.48996398514399</v>
      </c>
      <c r="M1263">
        <v>49.311823520543598</v>
      </c>
      <c r="N1263">
        <v>1.9211288971939799</v>
      </c>
      <c r="O1263">
        <v>31.890305420526399</v>
      </c>
      <c r="P1263">
        <v>25.610599078341</v>
      </c>
      <c r="Q1263">
        <v>7.2453246707540001E-3</v>
      </c>
    </row>
    <row r="1264" spans="1:17" hidden="1" x14ac:dyDescent="0.3">
      <c r="A1264" t="s">
        <v>2676</v>
      </c>
      <c r="B1264" t="s">
        <v>2677</v>
      </c>
      <c r="C1264" t="str">
        <f>IFERROR(VLOOKUP(Table1[[#This Row],[Ticker]],[1]!Table1[[Symbol]:[Industry]],2,FALSE),"-")</f>
        <v>-</v>
      </c>
      <c r="D1264" t="s">
        <v>21</v>
      </c>
      <c r="E1264">
        <v>1448.7514430219901</v>
      </c>
      <c r="F1264">
        <v>148.74</v>
      </c>
      <c r="G1264">
        <v>46.542363063657099</v>
      </c>
      <c r="H1264">
        <v>29.485447707199398</v>
      </c>
      <c r="I1264">
        <v>32.8526359356161</v>
      </c>
      <c r="J1264">
        <v>-10.3239224560282</v>
      </c>
      <c r="K1264">
        <v>118.76806696177999</v>
      </c>
      <c r="L1264">
        <v>100.883682831907</v>
      </c>
      <c r="M1264">
        <v>56.0539335662409</v>
      </c>
      <c r="N1264">
        <v>3.7327440690295401</v>
      </c>
      <c r="O1264">
        <v>23.907489579131301</v>
      </c>
      <c r="P1264">
        <v>105.158620689655</v>
      </c>
      <c r="Q1264">
        <v>8.5276340344871998E-2</v>
      </c>
    </row>
    <row r="1265" spans="1:17" hidden="1" x14ac:dyDescent="0.3">
      <c r="A1265" t="s">
        <v>2678</v>
      </c>
      <c r="B1265" t="s">
        <v>2679</v>
      </c>
      <c r="C1265" t="str">
        <f>IFERROR(VLOOKUP(Table1[[#This Row],[Ticker]],[1]!Table1[[Symbol]:[Industry]],2,FALSE),"-")</f>
        <v>-</v>
      </c>
      <c r="D1265" t="s">
        <v>982</v>
      </c>
      <c r="E1265">
        <v>1447.6158550099999</v>
      </c>
      <c r="F1265">
        <v>221.39</v>
      </c>
      <c r="G1265">
        <v>-47.589567548035198</v>
      </c>
      <c r="H1265">
        <v>-11.5733054469185</v>
      </c>
      <c r="I1265">
        <v>-24.184645523122601</v>
      </c>
      <c r="J1265">
        <v>-2.6111727403752298</v>
      </c>
      <c r="K1265">
        <v>226.02064034276401</v>
      </c>
      <c r="L1265">
        <v>239.39764874442699</v>
      </c>
      <c r="M1265">
        <v>40.5897771465144</v>
      </c>
      <c r="N1265">
        <v>1.42499795601793</v>
      </c>
      <c r="O1265">
        <v>47.138533809115103</v>
      </c>
      <c r="P1265">
        <v>15.850340136054401</v>
      </c>
      <c r="Q1265">
        <v>-6.6489948212883995E-2</v>
      </c>
    </row>
    <row r="1266" spans="1:17" hidden="1" x14ac:dyDescent="0.3">
      <c r="A1266" t="s">
        <v>2680</v>
      </c>
      <c r="B1266" t="s">
        <v>2681</v>
      </c>
      <c r="C1266" t="str">
        <f>IFERROR(VLOOKUP(Table1[[#This Row],[Ticker]],[1]!Table1[[Symbol]:[Industry]],2,FALSE),"-")</f>
        <v>-</v>
      </c>
      <c r="D1266" t="s">
        <v>2682</v>
      </c>
      <c r="E1266">
        <v>1445.6795099999999</v>
      </c>
      <c r="F1266">
        <v>146.85</v>
      </c>
      <c r="G1266">
        <v>17.6866546536911</v>
      </c>
      <c r="H1266">
        <v>-15.834562220198</v>
      </c>
      <c r="I1266">
        <v>-31.965707267668702</v>
      </c>
      <c r="J1266">
        <v>-1.5099046188570799</v>
      </c>
      <c r="K1266">
        <v>163.04359025557699</v>
      </c>
      <c r="M1266">
        <v>24.315015361004299</v>
      </c>
      <c r="N1266">
        <v>0.48531738388141998</v>
      </c>
      <c r="O1266">
        <v>68.981954375212794</v>
      </c>
      <c r="P1266">
        <v>65.278559369724206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352</v>
      </c>
      <c r="E1267">
        <v>1440.3498893599999</v>
      </c>
      <c r="F1267">
        <v>1145.8</v>
      </c>
      <c r="G1267">
        <v>-0.63245019176653705</v>
      </c>
      <c r="H1267">
        <v>-8.7402571525953903</v>
      </c>
      <c r="I1267">
        <v>15.9983012009268</v>
      </c>
      <c r="J1267">
        <v>-7.6859543321047301</v>
      </c>
      <c r="K1267">
        <v>1109.3395979742199</v>
      </c>
      <c r="L1267">
        <v>981.97600278493098</v>
      </c>
      <c r="M1267">
        <v>41.867791036625903</v>
      </c>
      <c r="N1267">
        <v>0.79951536824200797</v>
      </c>
      <c r="O1267">
        <v>10.333391516844101</v>
      </c>
      <c r="P1267">
        <v>63.732494998570999</v>
      </c>
      <c r="Q1267">
        <v>-2.5375488860306002E-2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812</v>
      </c>
      <c r="E1268">
        <v>1438.6013685</v>
      </c>
      <c r="F1268">
        <v>285</v>
      </c>
      <c r="G1268">
        <v>-15.598809613123301</v>
      </c>
      <c r="H1268">
        <v>-1.7628575435120499</v>
      </c>
      <c r="I1268">
        <v>-5.0869996368492396</v>
      </c>
      <c r="J1268">
        <v>-5.13392992109363</v>
      </c>
      <c r="K1268">
        <v>271.64599782726401</v>
      </c>
      <c r="M1268">
        <v>64.720413542848405</v>
      </c>
      <c r="N1268">
        <v>1.60635633694422</v>
      </c>
      <c r="O1268">
        <v>9.4736842105263204</v>
      </c>
      <c r="P1268">
        <v>25.192180979573799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304</v>
      </c>
      <c r="E1269">
        <v>1437.845839719</v>
      </c>
      <c r="F1269">
        <v>21.81</v>
      </c>
      <c r="G1269">
        <v>32.215192630773501</v>
      </c>
      <c r="H1269">
        <v>-21.241472063342002</v>
      </c>
      <c r="I1269">
        <v>-48.415289692484599</v>
      </c>
      <c r="J1269">
        <v>-3.5989707872046002</v>
      </c>
      <c r="K1269">
        <v>25.1972843240898</v>
      </c>
      <c r="L1269">
        <v>25.1133955393429</v>
      </c>
      <c r="M1269">
        <v>10.7073265850849</v>
      </c>
      <c r="N1269">
        <v>1.4785241306805099</v>
      </c>
      <c r="O1269">
        <v>92.572214580467602</v>
      </c>
      <c r="P1269">
        <v>63.984962406015001</v>
      </c>
      <c r="Q1269">
        <v>6.8883387074452004E-2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D1270" t="s">
        <v>62</v>
      </c>
      <c r="E1270">
        <v>1433.4478299350001</v>
      </c>
      <c r="F1270">
        <v>685.85</v>
      </c>
      <c r="G1270">
        <v>78.007858746020304</v>
      </c>
      <c r="H1270">
        <v>-9.3212892694053302</v>
      </c>
      <c r="I1270">
        <v>33.9568810825836</v>
      </c>
      <c r="J1270">
        <v>-0.96556783214928699</v>
      </c>
      <c r="K1270">
        <v>662.46201823776096</v>
      </c>
      <c r="L1270">
        <v>531.76192519915503</v>
      </c>
      <c r="M1270">
        <v>37.701518857653902</v>
      </c>
      <c r="N1270">
        <v>0.66296578600659894</v>
      </c>
      <c r="O1270">
        <v>15.8416563388495</v>
      </c>
      <c r="P1270">
        <v>123.987589810581</v>
      </c>
      <c r="Q1270">
        <v>5.5823826243593E-2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21</v>
      </c>
      <c r="E1271">
        <v>1433.320210056</v>
      </c>
      <c r="F1271">
        <v>128.66</v>
      </c>
      <c r="G1271">
        <v>-19.6546749579263</v>
      </c>
      <c r="H1271">
        <v>3.6846427541360001</v>
      </c>
      <c r="I1271">
        <v>5.7889490681408304</v>
      </c>
      <c r="J1271">
        <v>-1.8504058264155201</v>
      </c>
      <c r="K1271">
        <v>123.281294942377</v>
      </c>
      <c r="L1271">
        <v>114.377128981505</v>
      </c>
      <c r="M1271">
        <v>50.875944223786803</v>
      </c>
      <c r="N1271">
        <v>2.42096997767672</v>
      </c>
      <c r="O1271">
        <v>37.183273744753599</v>
      </c>
      <c r="P1271">
        <v>58.839506172839499</v>
      </c>
      <c r="Q1271">
        <v>-5.8993002761579998E-3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D1272" t="s">
        <v>132</v>
      </c>
      <c r="E1272">
        <v>1430.0480565</v>
      </c>
      <c r="F1272">
        <v>515.54999999999995</v>
      </c>
      <c r="G1272">
        <v>41.0850146368278</v>
      </c>
      <c r="H1272">
        <v>-8.7940537328899602</v>
      </c>
      <c r="I1272">
        <v>-22.1182813912081</v>
      </c>
      <c r="J1272">
        <v>-5.4443935339098797</v>
      </c>
      <c r="K1272">
        <v>534.86305948031804</v>
      </c>
      <c r="L1272">
        <v>476.91887787696601</v>
      </c>
      <c r="M1272">
        <v>34.360907687923998</v>
      </c>
      <c r="N1272">
        <v>0.87477113736838397</v>
      </c>
      <c r="O1272">
        <v>29.706139074774502</v>
      </c>
      <c r="P1272">
        <v>98.326601269474907</v>
      </c>
      <c r="Q1272">
        <v>0.14512005518090401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D1273" t="s">
        <v>132</v>
      </c>
      <c r="E1273">
        <v>1428.39867516</v>
      </c>
      <c r="F1273">
        <v>63.46</v>
      </c>
      <c r="G1273">
        <v>92.162858483842101</v>
      </c>
      <c r="H1273">
        <v>1.4502308341524</v>
      </c>
      <c r="I1273">
        <v>-32.507676461492501</v>
      </c>
      <c r="J1273">
        <v>4.7308917080781399</v>
      </c>
      <c r="K1273">
        <v>61.087507163654898</v>
      </c>
      <c r="L1273">
        <v>56.968448864462502</v>
      </c>
      <c r="M1273">
        <v>60.634078359761197</v>
      </c>
      <c r="N1273">
        <v>1.4100150606987301</v>
      </c>
      <c r="O1273">
        <v>35.5184368105893</v>
      </c>
      <c r="P1273">
        <v>121.500872600349</v>
      </c>
      <c r="Q1273">
        <v>4.3422069587161001E-2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62</v>
      </c>
      <c r="E1274">
        <v>1415.64</v>
      </c>
      <c r="F1274">
        <v>15.06</v>
      </c>
      <c r="G1274">
        <v>80.769065792941603</v>
      </c>
      <c r="H1274">
        <v>14.776348659033699</v>
      </c>
      <c r="I1274">
        <v>-13.881984076709401</v>
      </c>
      <c r="J1274">
        <v>2.45118928285296</v>
      </c>
      <c r="K1274">
        <v>13.3822152783781</v>
      </c>
      <c r="L1274">
        <v>12.4159819943683</v>
      </c>
      <c r="M1274">
        <v>64.377913974421105</v>
      </c>
      <c r="N1274">
        <v>2.8890334763468699</v>
      </c>
      <c r="O1274">
        <v>23.8379814077025</v>
      </c>
      <c r="P1274">
        <v>110.62937062937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E1275">
        <v>1411.7092017</v>
      </c>
      <c r="F1275">
        <v>613.9</v>
      </c>
      <c r="G1275">
        <v>-71.763985300144498</v>
      </c>
      <c r="H1275">
        <v>-15.056716494121501</v>
      </c>
      <c r="I1275">
        <v>-35.423222759764101</v>
      </c>
      <c r="J1275">
        <v>-3.78196198955064</v>
      </c>
      <c r="K1275">
        <v>618.28474830616597</v>
      </c>
      <c r="L1275">
        <v>729.57255178756498</v>
      </c>
      <c r="M1275">
        <v>26.341832424718099</v>
      </c>
      <c r="N1275">
        <v>0.886488518070908</v>
      </c>
      <c r="O1275">
        <v>123.8149535755</v>
      </c>
      <c r="P1275">
        <v>35.2947658402203</v>
      </c>
      <c r="Q1275">
        <v>9.8469848977611005E-2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D1276" t="s">
        <v>382</v>
      </c>
      <c r="E1276">
        <v>1406.9427754799999</v>
      </c>
      <c r="F1276">
        <v>95.7</v>
      </c>
      <c r="G1276">
        <v>-56.352689424726101</v>
      </c>
      <c r="H1276">
        <v>-15.831855275654799</v>
      </c>
      <c r="I1276">
        <v>-36.189898948438298</v>
      </c>
      <c r="J1276">
        <v>-5.1767546490462397</v>
      </c>
      <c r="K1276">
        <v>102.97202995833</v>
      </c>
      <c r="L1276">
        <v>115.509977333512</v>
      </c>
      <c r="M1276">
        <v>34.212033862797398</v>
      </c>
      <c r="N1276">
        <v>1.0239196817443601</v>
      </c>
      <c r="O1276">
        <v>85.632183908045903</v>
      </c>
      <c r="P1276">
        <v>6.3333333333333401</v>
      </c>
      <c r="Q1276">
        <v>-8.5706851017641E-2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600</v>
      </c>
      <c r="E1277">
        <v>1404.1815167950001</v>
      </c>
      <c r="F1277">
        <v>235.33</v>
      </c>
      <c r="G1277">
        <v>-9.3057657986361804</v>
      </c>
      <c r="H1277">
        <v>-1.5018090048100401</v>
      </c>
      <c r="I1277">
        <v>-12.1161129594221</v>
      </c>
      <c r="J1277">
        <v>-3.90213002250468</v>
      </c>
      <c r="K1277">
        <v>231.96348492069001</v>
      </c>
      <c r="L1277">
        <v>227.85711358416199</v>
      </c>
      <c r="M1277">
        <v>43.575878539932397</v>
      </c>
      <c r="N1277">
        <v>1.14304274791083</v>
      </c>
      <c r="O1277">
        <v>16.36850380317</v>
      </c>
      <c r="P1277">
        <v>22.5677083333333</v>
      </c>
      <c r="Q1277">
        <v>-3.3061124195438003E-2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917</v>
      </c>
      <c r="E1278">
        <v>1402.69759899</v>
      </c>
      <c r="F1278">
        <v>332.35</v>
      </c>
      <c r="G1278">
        <v>1304.71891400393</v>
      </c>
      <c r="H1278">
        <v>-2.6868029462068201</v>
      </c>
      <c r="I1278">
        <v>641.89553308929305</v>
      </c>
      <c r="J1278">
        <v>-5.5559152627405499</v>
      </c>
      <c r="K1278">
        <v>303.84254012243798</v>
      </c>
      <c r="L1278">
        <v>165.44205879258999</v>
      </c>
      <c r="M1278">
        <v>23.396763764902001</v>
      </c>
      <c r="N1278">
        <v>1.3627370594573101</v>
      </c>
      <c r="O1278">
        <v>24.778095381375</v>
      </c>
      <c r="P1278">
        <v>1406.57298277425</v>
      </c>
      <c r="Q1278">
        <v>0.19681121459616399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271</v>
      </c>
      <c r="E1279">
        <v>1399.5406889129999</v>
      </c>
      <c r="F1279">
        <v>254.81</v>
      </c>
      <c r="G1279">
        <v>-8.9344991773502702</v>
      </c>
      <c r="H1279">
        <v>12.792101613880901</v>
      </c>
      <c r="I1279">
        <v>1.57731079892379</v>
      </c>
      <c r="J1279">
        <v>4.5716652876245503</v>
      </c>
      <c r="K1279">
        <v>217.48913226302699</v>
      </c>
      <c r="M1279">
        <v>65.451732058769593</v>
      </c>
      <c r="N1279">
        <v>2.3308645840334599</v>
      </c>
      <c r="O1279">
        <v>6.7462030532553703</v>
      </c>
      <c r="P1279">
        <v>52.809595202398803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46</v>
      </c>
      <c r="E1280">
        <v>1397.2175153999999</v>
      </c>
      <c r="F1280">
        <v>1310.45</v>
      </c>
      <c r="G1280">
        <v>163.72848241098501</v>
      </c>
      <c r="H1280">
        <v>9.9653650542757592</v>
      </c>
      <c r="I1280">
        <v>-1.5457586902637901</v>
      </c>
      <c r="J1280">
        <v>5.91214816158221</v>
      </c>
      <c r="K1280">
        <v>1150.68083828368</v>
      </c>
      <c r="L1280">
        <v>1023.89388125683</v>
      </c>
      <c r="M1280">
        <v>65.687462082308699</v>
      </c>
      <c r="N1280">
        <v>1.62086694349618</v>
      </c>
      <c r="O1280">
        <v>5.9178144912052897</v>
      </c>
      <c r="P1280">
        <v>195.81264108352099</v>
      </c>
      <c r="Q1280">
        <v>0.111480636180063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888</v>
      </c>
      <c r="E1281">
        <v>1396.65467838</v>
      </c>
      <c r="F1281">
        <v>65.39</v>
      </c>
      <c r="G1281">
        <v>140.60794871453101</v>
      </c>
      <c r="H1281">
        <v>4.4121704471580196</v>
      </c>
      <c r="I1281">
        <v>-9.4928795928017102</v>
      </c>
      <c r="J1281">
        <v>-4.1543453005264697</v>
      </c>
      <c r="K1281">
        <v>62.307044324663003</v>
      </c>
      <c r="L1281">
        <v>52.468477645648903</v>
      </c>
      <c r="M1281">
        <v>39.007064397028998</v>
      </c>
      <c r="N1281">
        <v>1.6634952833843499</v>
      </c>
      <c r="O1281">
        <v>18.060865575776099</v>
      </c>
      <c r="P1281">
        <v>173.59832635983199</v>
      </c>
      <c r="Q1281">
        <v>0.18814272113177599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D1282" t="s">
        <v>694</v>
      </c>
      <c r="E1282">
        <v>1390.9822621999999</v>
      </c>
      <c r="F1282">
        <v>159.4</v>
      </c>
      <c r="G1282">
        <v>-39.319103553009001</v>
      </c>
      <c r="H1282">
        <v>-5.7762856873749699</v>
      </c>
      <c r="I1282">
        <v>-21.5049770868068</v>
      </c>
      <c r="J1282">
        <v>-5.1101603548524404</v>
      </c>
      <c r="K1282">
        <v>162.69795518607401</v>
      </c>
      <c r="L1282">
        <v>164.304659857133</v>
      </c>
      <c r="M1282">
        <v>28.9584214601132</v>
      </c>
      <c r="N1282">
        <v>0.97584320286722503</v>
      </c>
      <c r="O1282">
        <v>41.6875784190715</v>
      </c>
      <c r="P1282">
        <v>26.1075949367088</v>
      </c>
      <c r="Q1282">
        <v>4.2954198837030999E-2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600</v>
      </c>
      <c r="E1283">
        <v>1389.8715739859999</v>
      </c>
      <c r="F1283">
        <v>215.58</v>
      </c>
      <c r="G1283">
        <v>-29.243330010450101</v>
      </c>
      <c r="H1283">
        <v>-7.7357451468344198</v>
      </c>
      <c r="I1283">
        <v>-31.616322668927101</v>
      </c>
      <c r="J1283">
        <v>-3.3045966091277101</v>
      </c>
      <c r="K1283">
        <v>225.45928517601601</v>
      </c>
      <c r="L1283">
        <v>232.59441214808999</v>
      </c>
      <c r="M1283">
        <v>35.040341830516297</v>
      </c>
      <c r="N1283">
        <v>0.41579964535567598</v>
      </c>
      <c r="O1283">
        <v>42.8008164022636</v>
      </c>
      <c r="P1283">
        <v>15.872077398548701</v>
      </c>
      <c r="Q1283">
        <v>8.8465814802248993E-2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80</v>
      </c>
      <c r="E1284">
        <v>1389.45</v>
      </c>
      <c r="F1284">
        <v>47.1</v>
      </c>
      <c r="G1284">
        <v>-20.300540399657802</v>
      </c>
      <c r="H1284">
        <v>-7.8163496670416999</v>
      </c>
      <c r="I1284">
        <v>-24.068583762883701</v>
      </c>
      <c r="J1284">
        <v>-2.4826234953581499</v>
      </c>
      <c r="K1284">
        <v>48.390007678248402</v>
      </c>
      <c r="L1284">
        <v>47.5868471889668</v>
      </c>
      <c r="M1284">
        <v>25.699905522495101</v>
      </c>
      <c r="N1284">
        <v>0.546096305710282</v>
      </c>
      <c r="O1284">
        <v>28.417074423588101</v>
      </c>
      <c r="P1284">
        <v>21.862871927554899</v>
      </c>
      <c r="Q1284">
        <v>2.1621319952134999E-2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536</v>
      </c>
      <c r="E1285">
        <v>1388.09768551</v>
      </c>
      <c r="F1285">
        <v>572.9</v>
      </c>
      <c r="G1285">
        <v>5.1647197891372603</v>
      </c>
      <c r="H1285">
        <v>-10.877360575683801</v>
      </c>
      <c r="I1285">
        <v>22.9665379945301</v>
      </c>
      <c r="J1285">
        <v>-2.2541285165481599</v>
      </c>
      <c r="K1285">
        <v>562.30036563359602</v>
      </c>
      <c r="L1285">
        <v>472.05658943274898</v>
      </c>
      <c r="M1285">
        <v>40.631111394502199</v>
      </c>
      <c r="N1285">
        <v>0.32359276270565202</v>
      </c>
      <c r="O1285">
        <v>18.694362017804099</v>
      </c>
      <c r="P1285">
        <v>69.723003999407396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D1286" t="s">
        <v>291</v>
      </c>
      <c r="E1286">
        <v>1387.629111753</v>
      </c>
      <c r="F1286">
        <v>169.11</v>
      </c>
      <c r="G1286">
        <v>-39.868803704633102</v>
      </c>
      <c r="H1286">
        <v>4.7355887609321803</v>
      </c>
      <c r="I1286">
        <v>-29.3569937283591</v>
      </c>
      <c r="J1286">
        <v>0.35671409445432201</v>
      </c>
      <c r="K1286">
        <v>161.404545721707</v>
      </c>
      <c r="M1286">
        <v>55.638930534218296</v>
      </c>
      <c r="N1286">
        <v>1.1274085660600499</v>
      </c>
      <c r="O1286">
        <v>30.033705871917601</v>
      </c>
      <c r="P1286">
        <v>31.3986013986014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982</v>
      </c>
      <c r="E1287">
        <v>1384.2019809000001</v>
      </c>
      <c r="F1287">
        <v>74.7</v>
      </c>
      <c r="G1287">
        <v>-46.437785746426002</v>
      </c>
      <c r="H1287">
        <v>-9.1137383212289809</v>
      </c>
      <c r="I1287">
        <v>-21.280865861923701</v>
      </c>
      <c r="J1287">
        <v>-4.1639566938754298</v>
      </c>
      <c r="K1287">
        <v>74.484559234498704</v>
      </c>
      <c r="L1287">
        <v>79.973223513163305</v>
      </c>
      <c r="M1287">
        <v>45.667693913512998</v>
      </c>
      <c r="N1287">
        <v>1.11744239418979</v>
      </c>
      <c r="O1287">
        <v>46.987951807228903</v>
      </c>
      <c r="P1287">
        <v>20.4838709677419</v>
      </c>
      <c r="Q1287">
        <v>-2.9653744487548001E-2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204</v>
      </c>
      <c r="E1288">
        <v>1378.104</v>
      </c>
      <c r="F1288">
        <v>1104.25</v>
      </c>
      <c r="G1288">
        <v>17.559693251983202</v>
      </c>
      <c r="H1288">
        <v>-6.1570006269134296</v>
      </c>
      <c r="I1288">
        <v>-11.847579704951199</v>
      </c>
      <c r="J1288">
        <v>-3.5108210037658099</v>
      </c>
      <c r="K1288">
        <v>1078.6578832897101</v>
      </c>
      <c r="L1288">
        <v>996.33845124985999</v>
      </c>
      <c r="M1288">
        <v>41.292062966496403</v>
      </c>
      <c r="N1288">
        <v>1.1580312823626</v>
      </c>
      <c r="O1288">
        <v>7.7428118632556</v>
      </c>
      <c r="P1288">
        <v>47.439748981907897</v>
      </c>
      <c r="Q1288">
        <v>-1.2803394846110001E-2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204</v>
      </c>
      <c r="E1289">
        <v>1377.9120939049999</v>
      </c>
      <c r="F1289">
        <v>847.15</v>
      </c>
      <c r="G1289">
        <v>-2.3069204255319402</v>
      </c>
      <c r="H1289">
        <v>-7.2302973558700199</v>
      </c>
      <c r="I1289">
        <v>-8.9789905290822691</v>
      </c>
      <c r="J1289">
        <v>-5.6718123528959099</v>
      </c>
      <c r="K1289">
        <v>857.82629751160596</v>
      </c>
      <c r="L1289">
        <v>787.55496477698898</v>
      </c>
      <c r="M1289">
        <v>33.506404721037597</v>
      </c>
      <c r="N1289">
        <v>0.29509498100937498</v>
      </c>
      <c r="O1289">
        <v>20.7578350941391</v>
      </c>
      <c r="P1289">
        <v>40.361196255488302</v>
      </c>
      <c r="Q1289">
        <v>6.3647389850146993E-2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D1290" t="s">
        <v>1154</v>
      </c>
      <c r="E1290">
        <v>1375.4312325000001</v>
      </c>
      <c r="F1290">
        <v>1002.3</v>
      </c>
      <c r="G1290">
        <v>325.45112429273399</v>
      </c>
      <c r="H1290">
        <v>-6.1864569823114799</v>
      </c>
      <c r="I1290">
        <v>82.662168519352093</v>
      </c>
      <c r="J1290">
        <v>3.7636563560676999</v>
      </c>
      <c r="K1290">
        <v>925.40063030474698</v>
      </c>
      <c r="L1290">
        <v>713.912258657096</v>
      </c>
      <c r="M1290">
        <v>76.436652974375406</v>
      </c>
      <c r="N1290">
        <v>0.62525760613408599</v>
      </c>
      <c r="O1290">
        <v>9.1489573979846401</v>
      </c>
      <c r="P1290">
        <v>411.37755102040802</v>
      </c>
      <c r="Q1290">
        <v>0.170822226937171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127</v>
      </c>
      <c r="E1291">
        <v>1372.0497521499999</v>
      </c>
      <c r="F1291">
        <v>1090.25</v>
      </c>
      <c r="G1291">
        <v>190.51757125573201</v>
      </c>
      <c r="H1291">
        <v>-0.76325052832211104</v>
      </c>
      <c r="I1291">
        <v>46.7137989384834</v>
      </c>
      <c r="J1291">
        <v>2.2227563027411299</v>
      </c>
      <c r="K1291">
        <v>1012.09546215274</v>
      </c>
      <c r="M1291">
        <v>38.237193730244101</v>
      </c>
      <c r="N1291">
        <v>1.1137918075911299</v>
      </c>
      <c r="O1291">
        <v>32.309103416647503</v>
      </c>
      <c r="P1291">
        <v>247.76714513556601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481</v>
      </c>
      <c r="E1292">
        <v>1369.2172041159999</v>
      </c>
      <c r="F1292">
        <v>254.26</v>
      </c>
      <c r="G1292">
        <v>7.5438150504903296</v>
      </c>
      <c r="H1292">
        <v>-1.9375724802406999</v>
      </c>
      <c r="I1292">
        <v>-9.2624763961938594</v>
      </c>
      <c r="J1292">
        <v>-7.0636330692799696</v>
      </c>
      <c r="K1292">
        <v>241.639546055094</v>
      </c>
      <c r="L1292">
        <v>221.21183952926</v>
      </c>
      <c r="M1292">
        <v>44.768517887572898</v>
      </c>
      <c r="N1292">
        <v>1.4182049317163901</v>
      </c>
      <c r="O1292">
        <v>15.000393298198601</v>
      </c>
      <c r="P1292">
        <v>45.749498423616998</v>
      </c>
      <c r="Q1292">
        <v>2.1854216269496001E-2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268</v>
      </c>
      <c r="E1293">
        <v>1367.0881592399901</v>
      </c>
      <c r="F1293">
        <v>390.9</v>
      </c>
      <c r="G1293">
        <v>-33.495923300307503</v>
      </c>
      <c r="H1293">
        <v>-11.4923170558697</v>
      </c>
      <c r="I1293">
        <v>-18.6346997429719</v>
      </c>
      <c r="J1293">
        <v>-10.7522776754115</v>
      </c>
      <c r="K1293">
        <v>402.53585501506501</v>
      </c>
      <c r="L1293">
        <v>401.22963223306999</v>
      </c>
      <c r="M1293">
        <v>36.375597396451496</v>
      </c>
      <c r="N1293">
        <v>1.6416530156615201</v>
      </c>
      <c r="O1293">
        <v>31.440266052698799</v>
      </c>
      <c r="P1293">
        <v>34.491656631687597</v>
      </c>
      <c r="Q1293">
        <v>4.7630666978400002E-2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E1294">
        <v>1364.4903300000001</v>
      </c>
      <c r="F1294">
        <v>1263.3</v>
      </c>
      <c r="G1294">
        <v>-5.4311577898674104</v>
      </c>
      <c r="H1294">
        <v>-9.4184763482689</v>
      </c>
      <c r="I1294">
        <v>-32.063873382502699</v>
      </c>
      <c r="J1294">
        <v>-6.8607847997855496</v>
      </c>
      <c r="K1294">
        <v>1332.93633574055</v>
      </c>
      <c r="L1294">
        <v>1360.1306916906101</v>
      </c>
      <c r="M1294">
        <v>34.819593186236297</v>
      </c>
      <c r="N1294">
        <v>0.51282251759186803</v>
      </c>
      <c r="O1294">
        <v>43.671336974590297</v>
      </c>
      <c r="P1294">
        <v>25.701492537313399</v>
      </c>
      <c r="Q1294">
        <v>0.223157238762312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472</v>
      </c>
      <c r="E1295">
        <v>1357.5355507199999</v>
      </c>
      <c r="F1295">
        <v>654.79999999999995</v>
      </c>
      <c r="G1295">
        <v>-48.381308220970702</v>
      </c>
      <c r="H1295">
        <v>3.3373194431793198</v>
      </c>
      <c r="I1295">
        <v>-17.053154790360999</v>
      </c>
      <c r="J1295">
        <v>-5.6735924850452299</v>
      </c>
      <c r="K1295">
        <v>643.77906641938</v>
      </c>
      <c r="L1295">
        <v>670.81544908142098</v>
      </c>
      <c r="M1295">
        <v>50.441975620944802</v>
      </c>
      <c r="N1295">
        <v>1.1449007010311201</v>
      </c>
      <c r="O1295">
        <v>40.195479535736098</v>
      </c>
      <c r="P1295">
        <v>15.8938053097345</v>
      </c>
      <c r="Q1295">
        <v>3.7795566097928002E-2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D1296" t="s">
        <v>132</v>
      </c>
      <c r="E1296">
        <v>1350.9688034200001</v>
      </c>
      <c r="F1296">
        <v>708.35</v>
      </c>
      <c r="G1296">
        <v>-2.2323416665939</v>
      </c>
      <c r="H1296">
        <v>-11.7736284376284</v>
      </c>
      <c r="I1296">
        <v>-2.8941447665484201</v>
      </c>
      <c r="J1296">
        <v>-4.3125844776846298</v>
      </c>
      <c r="K1296">
        <v>697.83283949152599</v>
      </c>
      <c r="L1296">
        <v>637.30408801410294</v>
      </c>
      <c r="M1296">
        <v>31.3925505856534</v>
      </c>
      <c r="N1296">
        <v>0.60448650483788802</v>
      </c>
      <c r="O1296">
        <v>19.291310792687199</v>
      </c>
      <c r="P1296">
        <v>31.810569408262001</v>
      </c>
      <c r="Q1296">
        <v>5.0163886207475E-2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D1297" t="s">
        <v>268</v>
      </c>
      <c r="E1297">
        <v>1349.82718617</v>
      </c>
      <c r="F1297">
        <v>374.7</v>
      </c>
      <c r="G1297">
        <v>-16.317067754132701</v>
      </c>
      <c r="H1297">
        <v>-7.1737871951465797</v>
      </c>
      <c r="I1297">
        <v>-12.877736728075099</v>
      </c>
      <c r="J1297">
        <v>-5.8388384464270899</v>
      </c>
      <c r="K1297">
        <v>376.81520389516902</v>
      </c>
      <c r="L1297">
        <v>361.246963178393</v>
      </c>
      <c r="M1297">
        <v>35.100841014633303</v>
      </c>
      <c r="N1297">
        <v>1.74341566973037</v>
      </c>
      <c r="O1297">
        <v>17.614091273018399</v>
      </c>
      <c r="P1297">
        <v>23.114834894036399</v>
      </c>
      <c r="Q1297">
        <v>2.9097381378699001E-2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633</v>
      </c>
      <c r="E1298">
        <v>1347.1061175</v>
      </c>
      <c r="F1298">
        <v>698.1</v>
      </c>
      <c r="G1298">
        <v>448.000244328924</v>
      </c>
      <c r="H1298">
        <v>9.5675751913319402</v>
      </c>
      <c r="I1298">
        <v>67.896177115963397</v>
      </c>
      <c r="J1298">
        <v>-5.2629492818282504</v>
      </c>
      <c r="K1298">
        <v>628.45684825290095</v>
      </c>
      <c r="L1298">
        <v>477.83617590513302</v>
      </c>
      <c r="M1298">
        <v>46.179544867938702</v>
      </c>
      <c r="N1298">
        <v>0.615743582387556</v>
      </c>
      <c r="O1298">
        <v>14.1670247815499</v>
      </c>
      <c r="P1298">
        <v>480.54054054054001</v>
      </c>
      <c r="Q1298">
        <v>0.15707300885475001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1816</v>
      </c>
      <c r="E1299">
        <v>1343.0396000000001</v>
      </c>
      <c r="F1299">
        <v>577.9</v>
      </c>
      <c r="G1299">
        <v>78.963708963863098</v>
      </c>
      <c r="H1299">
        <v>29.822785121046799</v>
      </c>
      <c r="I1299">
        <v>21.580015661457502</v>
      </c>
      <c r="J1299">
        <v>-4.3953468087366296</v>
      </c>
      <c r="K1299">
        <v>462.24191628795398</v>
      </c>
      <c r="L1299">
        <v>382.61361084381599</v>
      </c>
      <c r="M1299">
        <v>56.143169568106501</v>
      </c>
      <c r="N1299">
        <v>0.85933352160406595</v>
      </c>
      <c r="O1299">
        <v>11.611005364249801</v>
      </c>
      <c r="P1299">
        <v>129.23443078143501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127</v>
      </c>
      <c r="E1300">
        <v>1342.87403952</v>
      </c>
      <c r="F1300">
        <v>839.6</v>
      </c>
      <c r="G1300">
        <v>3.4892856638357301</v>
      </c>
      <c r="H1300">
        <v>-6.6092319613740003</v>
      </c>
      <c r="I1300">
        <v>-26.719960665544399</v>
      </c>
      <c r="J1300">
        <v>-1.2174897182275699</v>
      </c>
      <c r="K1300">
        <v>850.12336794575299</v>
      </c>
      <c r="L1300">
        <v>853.46931170385403</v>
      </c>
      <c r="M1300">
        <v>59.606998378480299</v>
      </c>
      <c r="N1300">
        <v>0.93691870763905405</v>
      </c>
      <c r="O1300">
        <v>28.632682229633101</v>
      </c>
      <c r="P1300">
        <v>33.269841269841201</v>
      </c>
      <c r="Q1300">
        <v>6.2907544535008006E-2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135</v>
      </c>
      <c r="E1301">
        <v>1338.4542300000001</v>
      </c>
      <c r="F1301">
        <v>321.39999999999998</v>
      </c>
      <c r="G1301">
        <v>83.225945318945506</v>
      </c>
      <c r="H1301">
        <v>-0.73979920088848194</v>
      </c>
      <c r="I1301">
        <v>46.124467281367203</v>
      </c>
      <c r="J1301">
        <v>-9.0239679236913997</v>
      </c>
      <c r="K1301">
        <v>290.91416423451898</v>
      </c>
      <c r="L1301">
        <v>242.25490449442501</v>
      </c>
      <c r="M1301">
        <v>54.069399406111799</v>
      </c>
      <c r="N1301">
        <v>1.39617287081454</v>
      </c>
      <c r="O1301">
        <v>17.4393279402613</v>
      </c>
      <c r="P1301">
        <v>112.566137566137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812</v>
      </c>
      <c r="E1302">
        <v>1334.6465000000001</v>
      </c>
      <c r="F1302">
        <v>249.7</v>
      </c>
      <c r="G1302">
        <v>-47.662808564518301</v>
      </c>
      <c r="H1302">
        <v>-18.5829026491643</v>
      </c>
      <c r="I1302">
        <v>-37.150998588244299</v>
      </c>
      <c r="J1302">
        <v>-11.546694420240501</v>
      </c>
      <c r="K1302">
        <v>285.41148729431001</v>
      </c>
      <c r="M1302">
        <v>25.588172178750298</v>
      </c>
      <c r="N1302">
        <v>0.63543707901531399</v>
      </c>
      <c r="O1302">
        <v>86.623948738486206</v>
      </c>
      <c r="P1302">
        <v>9.5175438596491109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291</v>
      </c>
      <c r="E1303">
        <v>1334.524555</v>
      </c>
      <c r="F1303">
        <v>81.83</v>
      </c>
      <c r="G1303">
        <v>-17.007542428564001</v>
      </c>
      <c r="H1303">
        <v>-8.2930671747446905</v>
      </c>
      <c r="I1303">
        <v>-27.616032442308502</v>
      </c>
      <c r="J1303">
        <v>-1.4173698314101</v>
      </c>
      <c r="K1303">
        <v>85.137821349400895</v>
      </c>
      <c r="L1303">
        <v>84.877182506558</v>
      </c>
      <c r="M1303">
        <v>26.598086432011002</v>
      </c>
      <c r="N1303">
        <v>1.04052314413727</v>
      </c>
      <c r="O1303">
        <v>28.253696688256099</v>
      </c>
      <c r="P1303">
        <v>18.594202898550702</v>
      </c>
      <c r="Q1303">
        <v>5.8676697519920003E-2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628</v>
      </c>
      <c r="E1304">
        <v>1321.3935443600001</v>
      </c>
      <c r="F1304">
        <v>134.21</v>
      </c>
      <c r="G1304">
        <v>-9.4684918529274604</v>
      </c>
      <c r="H1304">
        <v>-8.8140696533155207</v>
      </c>
      <c r="I1304">
        <v>-24.941827385385999</v>
      </c>
      <c r="J1304">
        <v>-1.56399899805586</v>
      </c>
      <c r="K1304">
        <v>136.27653530589799</v>
      </c>
      <c r="L1304">
        <v>138.625634682054</v>
      </c>
      <c r="M1304">
        <v>39.165372789436098</v>
      </c>
      <c r="N1304">
        <v>1.1955169796537899</v>
      </c>
      <c r="O1304">
        <v>40.041725653825999</v>
      </c>
      <c r="P1304">
        <v>17.213973799126599</v>
      </c>
      <c r="Q1304">
        <v>-9.1704260233318999E-2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54</v>
      </c>
      <c r="E1305">
        <v>1315.50896928</v>
      </c>
      <c r="F1305">
        <v>323.2</v>
      </c>
      <c r="G1305">
        <v>111.783515368392</v>
      </c>
      <c r="H1305">
        <v>10.2305572555155</v>
      </c>
      <c r="I1305">
        <v>3.61178854782007</v>
      </c>
      <c r="J1305">
        <v>0.65181113669032398</v>
      </c>
      <c r="K1305">
        <v>306.61136457669397</v>
      </c>
      <c r="L1305">
        <v>261.407261965445</v>
      </c>
      <c r="M1305">
        <v>46.438251089570798</v>
      </c>
      <c r="N1305">
        <v>1.4798831478544101</v>
      </c>
      <c r="O1305">
        <v>13.551980198019701</v>
      </c>
      <c r="P1305">
        <v>171.48257034859299</v>
      </c>
      <c r="Q1305">
        <v>8.6198643947696996E-2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628</v>
      </c>
      <c r="E1306">
        <v>1315.28618865</v>
      </c>
      <c r="F1306">
        <v>183.05</v>
      </c>
      <c r="G1306">
        <v>141.58456284384499</v>
      </c>
      <c r="H1306">
        <v>-1.9229352955630199</v>
      </c>
      <c r="I1306">
        <v>18.883821399150602</v>
      </c>
      <c r="J1306">
        <v>-4.2965211146360698</v>
      </c>
      <c r="K1306">
        <v>173.53708685737601</v>
      </c>
      <c r="L1306">
        <v>141.69073907808999</v>
      </c>
      <c r="M1306">
        <v>29.843223541400199</v>
      </c>
      <c r="N1306">
        <v>0.63297814235090399</v>
      </c>
      <c r="O1306">
        <v>20.7047254848401</v>
      </c>
      <c r="P1306">
        <v>169.191176470588</v>
      </c>
      <c r="Q1306">
        <v>0.138245930387494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291</v>
      </c>
      <c r="E1307">
        <v>1313.6864702400001</v>
      </c>
      <c r="F1307">
        <v>304.3</v>
      </c>
      <c r="G1307">
        <v>68.161785914165407</v>
      </c>
      <c r="H1307">
        <v>0.55765842623017203</v>
      </c>
      <c r="I1307">
        <v>30.259985143461801</v>
      </c>
      <c r="J1307">
        <v>-2.63447456430983</v>
      </c>
      <c r="K1307">
        <v>290.148204226112</v>
      </c>
      <c r="L1307">
        <v>225.78188255563899</v>
      </c>
      <c r="M1307">
        <v>37.825079708347197</v>
      </c>
      <c r="N1307">
        <v>0.91639737183978398</v>
      </c>
      <c r="O1307">
        <v>11.07459743674</v>
      </c>
      <c r="P1307">
        <v>135.344160866202</v>
      </c>
      <c r="Q1307">
        <v>0.112082511798081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21</v>
      </c>
      <c r="E1308">
        <v>1309.9781072999999</v>
      </c>
      <c r="F1308">
        <v>1590.5</v>
      </c>
      <c r="G1308">
        <v>1035.9732218536101</v>
      </c>
      <c r="H1308">
        <v>-15.3714318539496</v>
      </c>
      <c r="I1308">
        <v>41.712766675878598</v>
      </c>
      <c r="J1308">
        <v>-7.2637801713688201</v>
      </c>
      <c r="K1308">
        <v>1464.6542761584501</v>
      </c>
      <c r="L1308">
        <v>928.51095727808297</v>
      </c>
      <c r="M1308">
        <v>42.542237839516901</v>
      </c>
      <c r="N1308">
        <v>0.99819455252918199</v>
      </c>
      <c r="O1308">
        <v>17.0323797547941</v>
      </c>
      <c r="P1308">
        <v>1069.05549430356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549</v>
      </c>
      <c r="E1309">
        <v>1304.5061991549901</v>
      </c>
      <c r="F1309">
        <v>1211.45</v>
      </c>
      <c r="G1309">
        <v>163.59227986660099</v>
      </c>
      <c r="H1309">
        <v>-27.369799200888401</v>
      </c>
      <c r="I1309">
        <v>-8.2873438152750492</v>
      </c>
      <c r="J1309">
        <v>-12.242779333126601</v>
      </c>
      <c r="K1309">
        <v>1432.6790224751301</v>
      </c>
      <c r="L1309">
        <v>1197.3503446796301</v>
      </c>
      <c r="M1309">
        <v>30.211351849686601</v>
      </c>
      <c r="N1309">
        <v>0.37282214156079801</v>
      </c>
      <c r="O1309">
        <v>82.376490981881204</v>
      </c>
      <c r="P1309">
        <v>276.92906036092</v>
      </c>
      <c r="Q1309">
        <v>0.23346733433505201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D1310" t="s">
        <v>917</v>
      </c>
      <c r="E1310">
        <v>1303.5510400000001</v>
      </c>
      <c r="F1310">
        <v>85.6</v>
      </c>
      <c r="G1310">
        <v>-25.907436133129998</v>
      </c>
      <c r="H1310">
        <v>-5.9103025913033802</v>
      </c>
      <c r="I1310">
        <v>-16.3995933519932</v>
      </c>
      <c r="J1310">
        <v>-4.3620524262112301</v>
      </c>
      <c r="K1310">
        <v>87.722052852988398</v>
      </c>
      <c r="L1310">
        <v>89.271192761665901</v>
      </c>
      <c r="M1310">
        <v>38.685145338349102</v>
      </c>
      <c r="N1310">
        <v>1.39483616676578</v>
      </c>
      <c r="O1310">
        <v>35.105140186915897</v>
      </c>
      <c r="P1310">
        <v>15.675675675675601</v>
      </c>
      <c r="Q1310">
        <v>-2.0527573558357999E-2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21</v>
      </c>
      <c r="E1311">
        <v>1301.55168</v>
      </c>
      <c r="F1311">
        <v>1097.8</v>
      </c>
      <c r="G1311">
        <v>-11.6358753307802</v>
      </c>
      <c r="H1311">
        <v>-3.92435069590507</v>
      </c>
      <c r="I1311">
        <v>-28.248289915488101</v>
      </c>
      <c r="J1311">
        <v>-0.70477359249492399</v>
      </c>
      <c r="K1311">
        <v>1144.3699636812501</v>
      </c>
      <c r="L1311">
        <v>1106.9677188133201</v>
      </c>
      <c r="M1311">
        <v>34.601693728485799</v>
      </c>
      <c r="N1311">
        <v>1.9775858988477499</v>
      </c>
      <c r="O1311">
        <v>33.667334669338601</v>
      </c>
      <c r="P1311">
        <v>14.886714457642199</v>
      </c>
      <c r="Q1311">
        <v>0.116362066512411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2775</v>
      </c>
      <c r="E1312">
        <v>1301.2693695999999</v>
      </c>
      <c r="F1312">
        <v>8.24</v>
      </c>
      <c r="G1312">
        <v>199.008361511228</v>
      </c>
      <c r="H1312">
        <v>-29.462212993991901</v>
      </c>
      <c r="I1312">
        <v>-50.232468029842302</v>
      </c>
      <c r="J1312">
        <v>-13.4883686580228</v>
      </c>
      <c r="K1312">
        <v>10.549568783682</v>
      </c>
      <c r="L1312">
        <v>9.9702963419646196</v>
      </c>
      <c r="M1312">
        <v>5.1641029917247501</v>
      </c>
      <c r="N1312">
        <v>1.1451794953772501</v>
      </c>
      <c r="O1312">
        <v>106.31067961165</v>
      </c>
      <c r="P1312">
        <v>236.326530612244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414</v>
      </c>
      <c r="E1313">
        <v>1297.9179028000001</v>
      </c>
      <c r="F1313">
        <v>4066.75</v>
      </c>
      <c r="G1313">
        <v>18.379078715656298</v>
      </c>
      <c r="H1313">
        <v>14.661089418648</v>
      </c>
      <c r="I1313">
        <v>12.927086856569399</v>
      </c>
      <c r="J1313">
        <v>-4.9721401164434598</v>
      </c>
      <c r="K1313">
        <v>3670.5019399974199</v>
      </c>
      <c r="L1313">
        <v>3237.3149813451</v>
      </c>
      <c r="M1313">
        <v>43.848326387716199</v>
      </c>
      <c r="N1313">
        <v>1.3227089806589301</v>
      </c>
      <c r="O1313">
        <v>11.9739349603491</v>
      </c>
      <c r="P1313">
        <v>67.701030927835006</v>
      </c>
      <c r="Q1313">
        <v>-4.6866279942139998E-3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352</v>
      </c>
      <c r="E1314">
        <v>1297.3928332319999</v>
      </c>
      <c r="F1314">
        <v>65.069999999999993</v>
      </c>
      <c r="G1314">
        <v>-50.017276078658902</v>
      </c>
      <c r="H1314">
        <v>-18.147331314551302</v>
      </c>
      <c r="I1314">
        <v>-28.835324456803001</v>
      </c>
      <c r="J1314">
        <v>-1.8079467375168099</v>
      </c>
      <c r="K1314">
        <v>69.158614834507304</v>
      </c>
      <c r="L1314">
        <v>71.807475113831799</v>
      </c>
      <c r="M1314">
        <v>31.098515997286899</v>
      </c>
      <c r="N1314">
        <v>0.89391146311049896</v>
      </c>
      <c r="O1314">
        <v>38.312586445366499</v>
      </c>
      <c r="P1314">
        <v>17.137713771377101</v>
      </c>
      <c r="Q1314">
        <v>-5.1103120008354E-2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95</v>
      </c>
      <c r="E1315">
        <v>1293.2694059999999</v>
      </c>
      <c r="F1315">
        <v>807.95</v>
      </c>
      <c r="G1315">
        <v>-10.156541860191499</v>
      </c>
      <c r="H1315">
        <v>-7.7157251268143998</v>
      </c>
      <c r="I1315">
        <v>-17.4325596049339</v>
      </c>
      <c r="J1315">
        <v>-3.1109182185068698</v>
      </c>
      <c r="K1315">
        <v>798.43890458227702</v>
      </c>
      <c r="L1315">
        <v>802.85952014805298</v>
      </c>
      <c r="M1315">
        <v>54.829606110835797</v>
      </c>
      <c r="N1315">
        <v>0.59236966279203596</v>
      </c>
      <c r="O1315">
        <v>29.512964911194899</v>
      </c>
      <c r="P1315">
        <v>16.916286809926898</v>
      </c>
      <c r="Q1315">
        <v>-0.104247418551522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132</v>
      </c>
      <c r="E1316">
        <v>1292.9312</v>
      </c>
      <c r="F1316">
        <v>638.79999999999995</v>
      </c>
      <c r="G1316">
        <v>9.6792339657826201</v>
      </c>
      <c r="H1316">
        <v>-6.5525897201797196</v>
      </c>
      <c r="I1316">
        <v>-20.929909879924899</v>
      </c>
      <c r="J1316">
        <v>1.4419918344031799</v>
      </c>
      <c r="K1316">
        <v>654.16748836595195</v>
      </c>
      <c r="L1316">
        <v>634.23000446093204</v>
      </c>
      <c r="M1316">
        <v>32.690667938561504</v>
      </c>
      <c r="N1316">
        <v>1.38918599967891</v>
      </c>
      <c r="O1316">
        <v>16.938008766437001</v>
      </c>
      <c r="P1316">
        <v>34.839050131926101</v>
      </c>
      <c r="Q1316">
        <v>9.0346283016705997E-2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1291.8866377500001</v>
      </c>
      <c r="F1317">
        <v>363.25</v>
      </c>
      <c r="G1317">
        <v>12.8948712263937</v>
      </c>
      <c r="H1317">
        <v>3.6366713873468099</v>
      </c>
      <c r="I1317">
        <v>5.5203386911506298</v>
      </c>
      <c r="J1317">
        <v>2.25972225110567</v>
      </c>
      <c r="K1317">
        <v>346.38691855621499</v>
      </c>
      <c r="L1317">
        <v>319.64624930660699</v>
      </c>
      <c r="M1317">
        <v>53.448720030752497</v>
      </c>
      <c r="N1317">
        <v>1.28308117836582</v>
      </c>
      <c r="O1317">
        <v>23.826565726083899</v>
      </c>
      <c r="P1317">
        <v>46.235909822866297</v>
      </c>
      <c r="Q1317">
        <v>-4.4829978734091003E-2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271</v>
      </c>
      <c r="E1318">
        <v>1288.8554999999999</v>
      </c>
      <c r="F1318">
        <v>41</v>
      </c>
      <c r="G1318">
        <v>10.8949827824939</v>
      </c>
      <c r="H1318">
        <v>-6.7357312297247303</v>
      </c>
      <c r="I1318">
        <v>-22.728145263271699</v>
      </c>
      <c r="J1318">
        <v>-5.6418053975697697</v>
      </c>
      <c r="K1318">
        <v>38.231362591013202</v>
      </c>
      <c r="L1318">
        <v>35.323634886266902</v>
      </c>
      <c r="M1318">
        <v>60.009191683612201</v>
      </c>
      <c r="N1318">
        <v>1.7444229310386099</v>
      </c>
      <c r="O1318">
        <v>19.512195121951201</v>
      </c>
      <c r="P1318">
        <v>51.851851851851798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72</v>
      </c>
      <c r="E1319">
        <v>1288.51785727999</v>
      </c>
      <c r="F1319">
        <v>73.400000000000006</v>
      </c>
      <c r="G1319">
        <v>157.52881957933701</v>
      </c>
      <c r="H1319">
        <v>0.62179215471073801</v>
      </c>
      <c r="I1319">
        <v>-41.2661716352561</v>
      </c>
      <c r="J1319">
        <v>-1.81877943749519</v>
      </c>
      <c r="K1319">
        <v>73.570793390810195</v>
      </c>
      <c r="L1319">
        <v>72.028667725001398</v>
      </c>
      <c r="M1319">
        <v>50.719992462170602</v>
      </c>
      <c r="N1319">
        <v>1.8191520043080101</v>
      </c>
      <c r="O1319">
        <v>95.912806539509504</v>
      </c>
      <c r="P1319">
        <v>205.197505197505</v>
      </c>
      <c r="Q1319">
        <v>0.35479163544599301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382</v>
      </c>
      <c r="E1320">
        <v>1287.39116784</v>
      </c>
      <c r="F1320">
        <v>62.2</v>
      </c>
      <c r="G1320">
        <v>462.66355943945598</v>
      </c>
      <c r="H1320">
        <v>17.774863306201699</v>
      </c>
      <c r="I1320">
        <v>91.663444638347499</v>
      </c>
      <c r="J1320">
        <v>1.19000770741905</v>
      </c>
      <c r="K1320">
        <v>47.195826032994901</v>
      </c>
      <c r="L1320">
        <v>31.632342447594102</v>
      </c>
      <c r="M1320">
        <v>56.1552380978667</v>
      </c>
      <c r="N1320">
        <v>1.06506851209402</v>
      </c>
      <c r="O1320">
        <v>15.016077170418001</v>
      </c>
      <c r="P1320">
        <v>506.829268292682</v>
      </c>
      <c r="Q1320">
        <v>0.13347554165716299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271</v>
      </c>
      <c r="E1321">
        <v>1284.9459999999999</v>
      </c>
      <c r="F1321">
        <v>440.05</v>
      </c>
      <c r="G1321">
        <v>-3.8144709710462501</v>
      </c>
      <c r="H1321">
        <v>-10.6464047735126</v>
      </c>
      <c r="I1321">
        <v>-1.12986460055183</v>
      </c>
      <c r="J1321">
        <v>-2.2748093523120398</v>
      </c>
      <c r="K1321">
        <v>438.52586937936098</v>
      </c>
      <c r="L1321">
        <v>404.08148999089798</v>
      </c>
      <c r="M1321">
        <v>36.722443772282297</v>
      </c>
      <c r="N1321">
        <v>0.67859364095855701</v>
      </c>
      <c r="O1321">
        <v>9.7602545165322105</v>
      </c>
      <c r="P1321">
        <v>34.079829372333897</v>
      </c>
      <c r="Q1321">
        <v>-9.9905216746149998E-3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549</v>
      </c>
      <c r="E1322">
        <v>1279.4542636199999</v>
      </c>
      <c r="F1322">
        <v>365.3</v>
      </c>
      <c r="G1322">
        <v>7.0616255534233101</v>
      </c>
      <c r="H1322">
        <v>-2.6847747766037502</v>
      </c>
      <c r="I1322">
        <v>-4.1310951033533003</v>
      </c>
      <c r="J1322">
        <v>-4.9056666839362402</v>
      </c>
      <c r="K1322">
        <v>356.00327437885397</v>
      </c>
      <c r="L1322">
        <v>337.88614107548801</v>
      </c>
      <c r="M1322">
        <v>47.843430798432898</v>
      </c>
      <c r="N1322">
        <v>1.3354221434971401</v>
      </c>
      <c r="O1322">
        <v>52.942786750615902</v>
      </c>
      <c r="P1322">
        <v>47.685465938952902</v>
      </c>
      <c r="Q1322">
        <v>-6.5341826557139999E-3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143</v>
      </c>
      <c r="E1323">
        <v>1276.9713452649901</v>
      </c>
      <c r="F1323">
        <v>573.65</v>
      </c>
      <c r="G1323">
        <v>-36.762155650859697</v>
      </c>
      <c r="H1323">
        <v>-12.321509642912799</v>
      </c>
      <c r="I1323">
        <v>-7.2181220864414399</v>
      </c>
      <c r="J1323">
        <v>-5.2437456845717199</v>
      </c>
      <c r="K1323">
        <v>596.37646204853695</v>
      </c>
      <c r="L1323">
        <v>576.37934027657502</v>
      </c>
      <c r="M1323">
        <v>23.258764226457501</v>
      </c>
      <c r="N1323">
        <v>0.68500158906051301</v>
      </c>
      <c r="O1323">
        <v>25.965309857927299</v>
      </c>
      <c r="P1323">
        <v>14.9023535302954</v>
      </c>
      <c r="Q1323">
        <v>-0.19071883712995499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694</v>
      </c>
      <c r="E1324">
        <v>1266.8</v>
      </c>
      <c r="F1324">
        <v>126.68</v>
      </c>
      <c r="G1324">
        <v>-9.1742654415485205</v>
      </c>
      <c r="H1324">
        <v>-4.3451307952288403</v>
      </c>
      <c r="I1324">
        <v>-19.466210133149701</v>
      </c>
      <c r="J1324">
        <v>-5.6425973502231797</v>
      </c>
      <c r="K1324">
        <v>125.582000080681</v>
      </c>
      <c r="L1324">
        <v>123.42934327317199</v>
      </c>
      <c r="M1324">
        <v>29.587277808205801</v>
      </c>
      <c r="N1324">
        <v>0.82831588735610195</v>
      </c>
      <c r="O1324">
        <v>22.355541521945</v>
      </c>
      <c r="P1324">
        <v>26.301096709870301</v>
      </c>
      <c r="Q1324">
        <v>-3.6834629188240002E-3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132</v>
      </c>
      <c r="E1325">
        <v>1263.2574239999999</v>
      </c>
      <c r="F1325">
        <v>145.19999999999999</v>
      </c>
      <c r="G1325">
        <v>11.066637335525099</v>
      </c>
      <c r="H1325">
        <v>-10.377269650061001</v>
      </c>
      <c r="I1325">
        <v>-21.979342802277198</v>
      </c>
      <c r="J1325">
        <v>-4.0900725064846899</v>
      </c>
      <c r="K1325">
        <v>147.14762557266801</v>
      </c>
      <c r="L1325">
        <v>145.05512465955599</v>
      </c>
      <c r="M1325">
        <v>39.973560176697298</v>
      </c>
      <c r="N1325">
        <v>0.66106450826424701</v>
      </c>
      <c r="O1325">
        <v>33.815426997245197</v>
      </c>
      <c r="P1325">
        <v>39.414306289006198</v>
      </c>
      <c r="Q1325">
        <v>2.4136002693948999E-2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195</v>
      </c>
      <c r="E1326">
        <v>1258.7921553900001</v>
      </c>
      <c r="F1326">
        <v>2067.4499999999998</v>
      </c>
      <c r="G1326">
        <v>27.293818734364201</v>
      </c>
      <c r="H1326">
        <v>-20.163479216827898</v>
      </c>
      <c r="I1326">
        <v>33.412038656444999</v>
      </c>
      <c r="J1326">
        <v>-9.7684711460244404</v>
      </c>
      <c r="K1326">
        <v>2202.3161551794301</v>
      </c>
      <c r="L1326">
        <v>1850.8769697548701</v>
      </c>
      <c r="M1326">
        <v>20.368940090070002</v>
      </c>
      <c r="N1326">
        <v>0.770371850678371</v>
      </c>
      <c r="O1326">
        <v>22.856659169508301</v>
      </c>
      <c r="P1326">
        <v>65.395999999999901</v>
      </c>
      <c r="Q1326">
        <v>0.13706632211931999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21</v>
      </c>
      <c r="E1327">
        <v>1252.8771400000001</v>
      </c>
      <c r="F1327">
        <v>725</v>
      </c>
      <c r="G1327">
        <v>579.41307652678404</v>
      </c>
      <c r="H1327">
        <v>-15.9963676477884</v>
      </c>
      <c r="I1327">
        <v>214.808737650094</v>
      </c>
      <c r="J1327">
        <v>-14.173696216481</v>
      </c>
      <c r="K1327">
        <v>667.33921045088596</v>
      </c>
      <c r="M1327">
        <v>31.608260664917101</v>
      </c>
      <c r="N1327">
        <v>0.554922279792746</v>
      </c>
      <c r="O1327">
        <v>37.655172413793103</v>
      </c>
      <c r="P1327">
        <v>677.47989276139401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62</v>
      </c>
      <c r="E1328">
        <v>1250.8021479500001</v>
      </c>
      <c r="F1328">
        <v>1301.05</v>
      </c>
      <c r="G1328">
        <v>53.598037829813201</v>
      </c>
      <c r="H1328">
        <v>-3.3242156438549402</v>
      </c>
      <c r="I1328">
        <v>-19.8375757199322</v>
      </c>
      <c r="J1328">
        <v>3.7632835694880198</v>
      </c>
      <c r="K1328">
        <v>1238.8606816575</v>
      </c>
      <c r="L1328">
        <v>1199.4312011340901</v>
      </c>
      <c r="M1328">
        <v>80.517838152290594</v>
      </c>
      <c r="N1328">
        <v>1.1098522167487599</v>
      </c>
      <c r="O1328">
        <v>22.593290034971702</v>
      </c>
      <c r="P1328">
        <v>78.7156593406593</v>
      </c>
      <c r="Q1328">
        <v>0.104755503379086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204</v>
      </c>
      <c r="E1329">
        <v>1248.0868343249999</v>
      </c>
      <c r="F1329">
        <v>694.35</v>
      </c>
      <c r="G1329">
        <v>13.3117241864653</v>
      </c>
      <c r="H1329">
        <v>-0.26550155472294701</v>
      </c>
      <c r="I1329">
        <v>9.7680787356977206</v>
      </c>
      <c r="J1329">
        <v>-0.27997125064218698</v>
      </c>
      <c r="K1329">
        <v>662.20160358898102</v>
      </c>
      <c r="L1329">
        <v>606.04926085454304</v>
      </c>
      <c r="M1329">
        <v>62.945259543649499</v>
      </c>
      <c r="N1329">
        <v>0.75218619334747905</v>
      </c>
      <c r="O1329">
        <v>9.45488586447755</v>
      </c>
      <c r="P1329">
        <v>41.675168332993202</v>
      </c>
      <c r="Q1329">
        <v>3.8261855865133997E-2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382</v>
      </c>
      <c r="E1330">
        <v>1247.641870872</v>
      </c>
      <c r="F1330">
        <v>50.78</v>
      </c>
      <c r="G1330">
        <v>-12.647005355605501</v>
      </c>
      <c r="H1330">
        <v>-5.0348972401041596</v>
      </c>
      <c r="I1330">
        <v>-39.050269904912902</v>
      </c>
      <c r="J1330">
        <v>-2.7303858953390399</v>
      </c>
      <c r="K1330">
        <v>53.0531021214763</v>
      </c>
      <c r="L1330">
        <v>52.3477972807135</v>
      </c>
      <c r="M1330">
        <v>42.3667268387699</v>
      </c>
      <c r="N1330">
        <v>1.27996122983178</v>
      </c>
      <c r="O1330">
        <v>62.465537613233501</v>
      </c>
      <c r="P1330">
        <v>62.236421725239602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271</v>
      </c>
      <c r="E1331">
        <v>1246.093353145</v>
      </c>
      <c r="F1331">
        <v>929.6</v>
      </c>
      <c r="G1331">
        <v>109.93883920400501</v>
      </c>
      <c r="H1331">
        <v>13.842245887678301</v>
      </c>
      <c r="I1331">
        <v>10.263513600467601</v>
      </c>
      <c r="J1331">
        <v>-8.9782313251740504</v>
      </c>
      <c r="K1331">
        <v>818.62327112510104</v>
      </c>
      <c r="L1331">
        <v>667.71561088836995</v>
      </c>
      <c r="M1331">
        <v>72.603177953391693</v>
      </c>
      <c r="N1331">
        <v>1.04019488468697</v>
      </c>
      <c r="O1331">
        <v>12.833476764199601</v>
      </c>
      <c r="P1331">
        <v>146.25165562913901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62</v>
      </c>
      <c r="E1332">
        <v>1246.0493788799999</v>
      </c>
      <c r="F1332">
        <v>622.1</v>
      </c>
      <c r="G1332">
        <v>28.327913373145101</v>
      </c>
      <c r="H1332">
        <v>-2.6326979156245498</v>
      </c>
      <c r="I1332">
        <v>-19.644273746783998</v>
      </c>
      <c r="J1332">
        <v>-2.9465307541194101</v>
      </c>
      <c r="K1332">
        <v>621.42600369896297</v>
      </c>
      <c r="L1332">
        <v>586.72978801396596</v>
      </c>
      <c r="M1332">
        <v>33.125801453431002</v>
      </c>
      <c r="N1332">
        <v>0.70581576375980004</v>
      </c>
      <c r="O1332">
        <v>21.387236778652898</v>
      </c>
      <c r="P1332">
        <v>56.700251889168698</v>
      </c>
      <c r="Q1332">
        <v>4.132330978044E-2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382</v>
      </c>
      <c r="E1333">
        <v>1242.6334188149999</v>
      </c>
      <c r="F1333">
        <v>74.37</v>
      </c>
      <c r="G1333">
        <v>26.876182751400101</v>
      </c>
      <c r="H1333">
        <v>-3.3452406793279001</v>
      </c>
      <c r="I1333">
        <v>-7.1460741088027699</v>
      </c>
      <c r="J1333">
        <v>-2.2741600600842502</v>
      </c>
      <c r="K1333">
        <v>72.723199287904507</v>
      </c>
      <c r="L1333">
        <v>65.548459223339506</v>
      </c>
      <c r="M1333">
        <v>45.300988800145397</v>
      </c>
      <c r="N1333">
        <v>1.1579861426868701</v>
      </c>
      <c r="O1333">
        <v>14.1589350544574</v>
      </c>
      <c r="P1333">
        <v>61.323210412147503</v>
      </c>
      <c r="Q1333">
        <v>1.7841352583838999E-2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982</v>
      </c>
      <c r="E1334">
        <v>1241.9427768</v>
      </c>
      <c r="F1334">
        <v>620.4</v>
      </c>
      <c r="G1334">
        <v>-20.2527946046288</v>
      </c>
      <c r="H1334">
        <v>-11.4353257723811</v>
      </c>
      <c r="I1334">
        <v>-11.5440330689493</v>
      </c>
      <c r="J1334">
        <v>-6.6984653464731601</v>
      </c>
      <c r="K1334">
        <v>616.10422540566299</v>
      </c>
      <c r="L1334">
        <v>608.53819068311395</v>
      </c>
      <c r="M1334">
        <v>38.0431123814597</v>
      </c>
      <c r="N1334">
        <v>1.18874166135827</v>
      </c>
      <c r="O1334">
        <v>37.814313346228197</v>
      </c>
      <c r="P1334">
        <v>29.371285580231401</v>
      </c>
      <c r="Q1334">
        <v>7.2849496908760003E-3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982</v>
      </c>
      <c r="E1335">
        <v>1241.2051154000001</v>
      </c>
      <c r="F1335">
        <v>325.45</v>
      </c>
      <c r="G1335">
        <v>-36.347369452768199</v>
      </c>
      <c r="H1335">
        <v>-12.5402544467212</v>
      </c>
      <c r="I1335">
        <v>-21.251537792207099</v>
      </c>
      <c r="J1335">
        <v>-5.8320047585502799</v>
      </c>
      <c r="K1335">
        <v>339.53703976299403</v>
      </c>
      <c r="L1335">
        <v>351.41723119356902</v>
      </c>
      <c r="M1335">
        <v>24.288854161223998</v>
      </c>
      <c r="N1335">
        <v>1.00732818065253</v>
      </c>
      <c r="O1335">
        <v>64.633584267936698</v>
      </c>
      <c r="P1335">
        <v>18.345454545454501</v>
      </c>
      <c r="Q1335">
        <v>2.9867910651337998E-2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127</v>
      </c>
      <c r="E1336">
        <v>1239.0148716000001</v>
      </c>
      <c r="F1336">
        <v>1780.9</v>
      </c>
      <c r="G1336">
        <v>191.39393946052499</v>
      </c>
      <c r="H1336">
        <v>-12.1755687055166</v>
      </c>
      <c r="I1336">
        <v>101.72753569074101</v>
      </c>
      <c r="J1336">
        <v>-2.8320511161103501</v>
      </c>
      <c r="K1336">
        <v>1785.28868686492</v>
      </c>
      <c r="L1336">
        <v>1285.97442527625</v>
      </c>
      <c r="M1336">
        <v>28.6119793522269</v>
      </c>
      <c r="N1336">
        <v>0.48002371514972902</v>
      </c>
      <c r="O1336">
        <v>29.709697344039501</v>
      </c>
      <c r="P1336">
        <v>231.66961542043001</v>
      </c>
      <c r="Q1336">
        <v>0.22131695650111399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268</v>
      </c>
      <c r="E1337">
        <v>1227.3599999999999</v>
      </c>
      <c r="F1337">
        <v>1534.2</v>
      </c>
      <c r="G1337">
        <v>131.14564903855199</v>
      </c>
      <c r="H1337">
        <v>-6.9094800519523103</v>
      </c>
      <c r="I1337">
        <v>149.87797884402201</v>
      </c>
      <c r="J1337">
        <v>4.3348940710554098</v>
      </c>
      <c r="K1337">
        <v>1374.7694379930799</v>
      </c>
      <c r="L1337">
        <v>980.24994274788105</v>
      </c>
      <c r="M1337">
        <v>61.783096073317999</v>
      </c>
      <c r="N1337">
        <v>1.06950464396284</v>
      </c>
      <c r="O1337">
        <v>6.8961022031025898</v>
      </c>
      <c r="P1337">
        <v>269.68674698795098</v>
      </c>
      <c r="Q1337">
        <v>0.24726353457637901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204</v>
      </c>
      <c r="E1338">
        <v>1225.8271935</v>
      </c>
      <c r="F1338">
        <v>134.55000000000001</v>
      </c>
      <c r="G1338">
        <v>-6.1543208348352803</v>
      </c>
      <c r="H1338">
        <v>-3.8437025466133798</v>
      </c>
      <c r="I1338">
        <v>-15.1898705395491</v>
      </c>
      <c r="J1338">
        <v>-1.2156045374789</v>
      </c>
      <c r="K1338">
        <v>133.87991539061301</v>
      </c>
      <c r="L1338">
        <v>126.83842902317301</v>
      </c>
      <c r="M1338">
        <v>40.152181356239304</v>
      </c>
      <c r="N1338">
        <v>0.719568658717467</v>
      </c>
      <c r="O1338">
        <v>15.9420289855072</v>
      </c>
      <c r="P1338">
        <v>33.8805970149253</v>
      </c>
      <c r="Q1338">
        <v>6.1912878131556E-2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281</v>
      </c>
      <c r="E1339">
        <v>1220.8883760000001</v>
      </c>
      <c r="F1339">
        <v>675.3</v>
      </c>
      <c r="G1339">
        <v>26.238508078873998</v>
      </c>
      <c r="H1339">
        <v>-13.215003474929899</v>
      </c>
      <c r="I1339">
        <v>22.600768325330399</v>
      </c>
      <c r="J1339">
        <v>-4.0834968010480601</v>
      </c>
      <c r="K1339">
        <v>638.54793096848005</v>
      </c>
      <c r="L1339">
        <v>544.995575812526</v>
      </c>
      <c r="M1339">
        <v>50.999718989053903</v>
      </c>
      <c r="N1339">
        <v>0.67455186449202698</v>
      </c>
      <c r="O1339">
        <v>10.1288316303865</v>
      </c>
      <c r="P1339">
        <v>69.673366834170807</v>
      </c>
      <c r="Q1339">
        <v>8.6216045156369998E-3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77</v>
      </c>
      <c r="E1340">
        <v>1215.6157707499999</v>
      </c>
      <c r="F1340">
        <v>2866.9</v>
      </c>
      <c r="G1340">
        <v>255.99385457996701</v>
      </c>
      <c r="H1340">
        <v>-20.188664189712501</v>
      </c>
      <c r="I1340">
        <v>67.145842184533393</v>
      </c>
      <c r="J1340">
        <v>-1.3748463814849201</v>
      </c>
      <c r="K1340">
        <v>2791.4844800044302</v>
      </c>
      <c r="L1340">
        <v>1970.6604791167099</v>
      </c>
      <c r="M1340">
        <v>33.929451475675201</v>
      </c>
      <c r="N1340">
        <v>1.02781310301691</v>
      </c>
      <c r="O1340">
        <v>23.757368586277799</v>
      </c>
      <c r="P1340">
        <v>314.98154447419802</v>
      </c>
      <c r="Q1340">
        <v>0.13713424562326501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204</v>
      </c>
      <c r="E1341">
        <v>1213.7386200000001</v>
      </c>
      <c r="F1341">
        <v>1125.75</v>
      </c>
      <c r="G1341">
        <v>-38.101703058405498</v>
      </c>
      <c r="H1341">
        <v>-6.4665233388195098</v>
      </c>
      <c r="I1341">
        <v>-16.473363347149601</v>
      </c>
      <c r="J1341">
        <v>-5.9040005570437497</v>
      </c>
      <c r="K1341">
        <v>1158.8183013888499</v>
      </c>
      <c r="L1341">
        <v>1164.5076595753001</v>
      </c>
      <c r="M1341">
        <v>39.188759085824799</v>
      </c>
      <c r="N1341">
        <v>1.00891711558012</v>
      </c>
      <c r="O1341">
        <v>35.465245391960899</v>
      </c>
      <c r="P1341">
        <v>11.350148367952499</v>
      </c>
      <c r="Q1341">
        <v>5.9051054048832999E-2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21</v>
      </c>
      <c r="E1342">
        <v>1213.6891794349999</v>
      </c>
      <c r="F1342">
        <v>218.95</v>
      </c>
      <c r="G1342">
        <v>20.919135757992901</v>
      </c>
      <c r="H1342">
        <v>34.803431961308199</v>
      </c>
      <c r="I1342">
        <v>3.8138632200286899</v>
      </c>
      <c r="J1342">
        <v>-5.4925598601485097</v>
      </c>
      <c r="K1342">
        <v>182.558473392786</v>
      </c>
      <c r="L1342">
        <v>152.152924135376</v>
      </c>
      <c r="M1342">
        <v>54.317082181860798</v>
      </c>
      <c r="N1342">
        <v>0.89408899549051302</v>
      </c>
      <c r="O1342">
        <v>16.008221055035399</v>
      </c>
      <c r="P1342">
        <v>98.144796380090398</v>
      </c>
      <c r="Q1342">
        <v>9.6623277818005004E-2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E1343">
        <v>1209.5503368</v>
      </c>
      <c r="F1343">
        <v>799.8</v>
      </c>
      <c r="G1343">
        <v>6180.0476235517399</v>
      </c>
      <c r="H1343">
        <v>4.4040783501319298</v>
      </c>
      <c r="I1343">
        <v>388.769851258909</v>
      </c>
      <c r="J1343">
        <v>-2.25816302428826</v>
      </c>
      <c r="K1343">
        <v>726.51713847974702</v>
      </c>
      <c r="L1343">
        <v>430.26239440066098</v>
      </c>
      <c r="M1343">
        <v>63.642535871661401</v>
      </c>
      <c r="N1343">
        <v>2.9281085452083602</v>
      </c>
      <c r="O1343">
        <v>5.0262565641410397</v>
      </c>
      <c r="P1343">
        <v>6202.6004728132302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E1344">
        <v>1208.2648320000001</v>
      </c>
      <c r="F1344">
        <v>1152</v>
      </c>
      <c r="G1344">
        <v>334.19615136757301</v>
      </c>
      <c r="H1344">
        <v>-24.7507667561262</v>
      </c>
      <c r="I1344">
        <v>63.463848105025697</v>
      </c>
      <c r="J1344">
        <v>-8.4945161021047397</v>
      </c>
      <c r="K1344">
        <v>1117.87508607718</v>
      </c>
      <c r="M1344">
        <v>33.156062622700603</v>
      </c>
      <c r="N1344">
        <v>0.53901938019112206</v>
      </c>
      <c r="O1344">
        <v>31.0763888888888</v>
      </c>
      <c r="P1344">
        <v>381.20300751879699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238</v>
      </c>
      <c r="E1345">
        <v>1207.9620620999999</v>
      </c>
      <c r="F1345">
        <v>704.85</v>
      </c>
      <c r="G1345">
        <v>126.70740554165199</v>
      </c>
      <c r="H1345">
        <v>-0.65637760630182496</v>
      </c>
      <c r="I1345">
        <v>11.6116631432396</v>
      </c>
      <c r="J1345">
        <v>-4.4887217703189304</v>
      </c>
      <c r="K1345">
        <v>695.81536904188795</v>
      </c>
      <c r="L1345">
        <v>600.20234295628904</v>
      </c>
      <c r="M1345">
        <v>47.2900747580074</v>
      </c>
      <c r="N1345">
        <v>0.74404580122569497</v>
      </c>
      <c r="O1345">
        <v>16.9043058806838</v>
      </c>
      <c r="P1345">
        <v>155.38043478260801</v>
      </c>
      <c r="Q1345">
        <v>0.11878831243393401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549</v>
      </c>
      <c r="E1346">
        <v>1205.1898296659999</v>
      </c>
      <c r="F1346">
        <v>143.97</v>
      </c>
      <c r="G1346">
        <v>-30.672223478365702</v>
      </c>
      <c r="H1346">
        <v>-4.0456585758884698</v>
      </c>
      <c r="I1346">
        <v>-42.167951900810102</v>
      </c>
      <c r="J1346">
        <v>-2.58364094122958</v>
      </c>
      <c r="K1346">
        <v>150.769237678194</v>
      </c>
      <c r="L1346">
        <v>163.52099822411799</v>
      </c>
      <c r="M1346">
        <v>39.6613290621179</v>
      </c>
      <c r="N1346">
        <v>0.87599265441270302</v>
      </c>
      <c r="O1346">
        <v>55.692158088490601</v>
      </c>
      <c r="P1346">
        <v>7.2801788375558898</v>
      </c>
      <c r="Q1346">
        <v>5.3421932008829998E-3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1509</v>
      </c>
      <c r="E1347">
        <v>1203.720744964</v>
      </c>
      <c r="F1347">
        <v>207.56</v>
      </c>
      <c r="G1347">
        <v>-59.528831143610702</v>
      </c>
      <c r="H1347">
        <v>-14.755017354033701</v>
      </c>
      <c r="I1347">
        <v>-38.030776058303303</v>
      </c>
      <c r="J1347">
        <v>-4.7523401792507203</v>
      </c>
      <c r="K1347">
        <v>222.268603754145</v>
      </c>
      <c r="L1347">
        <v>245.28175827176099</v>
      </c>
      <c r="M1347">
        <v>31.882437350631001</v>
      </c>
      <c r="N1347">
        <v>0.86915817213457502</v>
      </c>
      <c r="O1347">
        <v>65.879745615725497</v>
      </c>
      <c r="P1347">
        <v>3.46959122632104</v>
      </c>
      <c r="Q1347">
        <v>-1.7611159813361001E-2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238</v>
      </c>
      <c r="E1348">
        <v>1202.2580096500001</v>
      </c>
      <c r="F1348">
        <v>761.9</v>
      </c>
      <c r="G1348">
        <v>41.160183515657103</v>
      </c>
      <c r="H1348">
        <v>-13.0669076346234</v>
      </c>
      <c r="I1348">
        <v>14.843547170603699</v>
      </c>
      <c r="J1348">
        <v>-7.4677095448798196</v>
      </c>
      <c r="K1348">
        <v>745.75739518641296</v>
      </c>
      <c r="L1348">
        <v>603.67537073798701</v>
      </c>
      <c r="M1348">
        <v>24.834108606880001</v>
      </c>
      <c r="N1348">
        <v>0.30386994481907398</v>
      </c>
      <c r="O1348">
        <v>24.1501509384433</v>
      </c>
      <c r="P1348">
        <v>75.532772722036597</v>
      </c>
      <c r="Q1348">
        <v>0.175248574714682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101</v>
      </c>
      <c r="E1349">
        <v>1199.5003650000001</v>
      </c>
      <c r="F1349">
        <v>483.65</v>
      </c>
      <c r="G1349">
        <v>3.4664106588658301</v>
      </c>
      <c r="H1349">
        <v>23.314078915454999</v>
      </c>
      <c r="I1349">
        <v>13.9782206351399</v>
      </c>
      <c r="J1349">
        <v>16.056213737569799</v>
      </c>
      <c r="O1349">
        <v>0</v>
      </c>
      <c r="P1349">
        <v>33.975069252077503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204</v>
      </c>
      <c r="E1350">
        <v>1193.78440776</v>
      </c>
      <c r="F1350">
        <v>1003.8</v>
      </c>
      <c r="G1350">
        <v>89.878142106549902</v>
      </c>
      <c r="H1350">
        <v>21.003832949451098</v>
      </c>
      <c r="I1350">
        <v>17.393096695174101</v>
      </c>
      <c r="J1350">
        <v>-3.4166996096541098</v>
      </c>
      <c r="K1350">
        <v>893.74918292248401</v>
      </c>
      <c r="L1350">
        <v>771.012344042329</v>
      </c>
      <c r="M1350">
        <v>57.313674864707899</v>
      </c>
      <c r="N1350">
        <v>3.65824840622889</v>
      </c>
      <c r="O1350">
        <v>11.3717872086072</v>
      </c>
      <c r="P1350">
        <v>146.63390663390601</v>
      </c>
      <c r="Q1350">
        <v>0.15859357565055601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628</v>
      </c>
      <c r="E1351">
        <v>1193.5884241250001</v>
      </c>
      <c r="F1351">
        <v>546.25</v>
      </c>
      <c r="G1351">
        <v>5.8532600893395497</v>
      </c>
      <c r="H1351">
        <v>-14.013267673031301</v>
      </c>
      <c r="I1351">
        <v>11.225791685530799</v>
      </c>
      <c r="J1351">
        <v>-2.2213199015637599</v>
      </c>
      <c r="K1351">
        <v>572.52738249830895</v>
      </c>
      <c r="L1351">
        <v>499.67682127523602</v>
      </c>
      <c r="M1351">
        <v>24.416167810753802</v>
      </c>
      <c r="N1351">
        <v>0.27573809632427898</v>
      </c>
      <c r="O1351">
        <v>21.9221967963386</v>
      </c>
      <c r="P1351">
        <v>44.606221045665102</v>
      </c>
      <c r="Q1351">
        <v>-2.0634742016201999E-2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549</v>
      </c>
      <c r="E1352">
        <v>1189.9642608299901</v>
      </c>
      <c r="F1352">
        <v>191.3</v>
      </c>
      <c r="G1352">
        <v>-42.3592844999432</v>
      </c>
      <c r="H1352">
        <v>-9.0626938731202404</v>
      </c>
      <c r="I1352">
        <v>-19.9114747933458</v>
      </c>
      <c r="J1352">
        <v>-5.4527279582757897</v>
      </c>
      <c r="K1352">
        <v>198.99330309803199</v>
      </c>
      <c r="L1352">
        <v>201.97844597303799</v>
      </c>
      <c r="M1352">
        <v>24.604951738016201</v>
      </c>
      <c r="N1352">
        <v>0.72733931449683797</v>
      </c>
      <c r="O1352">
        <v>26.659696811291099</v>
      </c>
      <c r="P1352">
        <v>19.637273295809798</v>
      </c>
      <c r="Q1352">
        <v>-2.8988612140574001E-2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211</v>
      </c>
      <c r="E1353">
        <v>1185.793631755</v>
      </c>
      <c r="F1353">
        <v>534.85</v>
      </c>
      <c r="G1353">
        <v>-4.2342509338835903</v>
      </c>
      <c r="H1353">
        <v>-0.93067867971583595</v>
      </c>
      <c r="I1353">
        <v>9.3652113659515308</v>
      </c>
      <c r="J1353">
        <v>-1.84340431801937</v>
      </c>
      <c r="K1353">
        <v>500.149520549307</v>
      </c>
      <c r="L1353">
        <v>477.11460077142902</v>
      </c>
      <c r="M1353">
        <v>57.647829775975097</v>
      </c>
      <c r="N1353">
        <v>1.8058369786955799</v>
      </c>
      <c r="O1353">
        <v>16.509301673366299</v>
      </c>
      <c r="P1353">
        <v>37.035613630540603</v>
      </c>
      <c r="Q1353">
        <v>3.0201745663054998E-2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E1354">
        <v>1183.6472229999999</v>
      </c>
      <c r="F1354">
        <v>1165</v>
      </c>
      <c r="G1354">
        <v>446.03576623079601</v>
      </c>
      <c r="H1354">
        <v>-5.1014162931057196</v>
      </c>
      <c r="I1354">
        <v>54.3713808970058</v>
      </c>
      <c r="J1354">
        <v>-14.688751691077099</v>
      </c>
      <c r="K1354">
        <v>1087.0941424822499</v>
      </c>
      <c r="L1354">
        <v>689.20414425535705</v>
      </c>
      <c r="M1354">
        <v>40.037494376002499</v>
      </c>
      <c r="N1354">
        <v>0.630728323699422</v>
      </c>
      <c r="O1354">
        <v>20.171673819742399</v>
      </c>
      <c r="P1354">
        <v>501.13519091847201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1527</v>
      </c>
      <c r="E1355">
        <v>1177.3098952350001</v>
      </c>
      <c r="F1355">
        <v>1555.35</v>
      </c>
      <c r="G1355">
        <v>30.011139313296699</v>
      </c>
      <c r="H1355">
        <v>-2.9091739748932701</v>
      </c>
      <c r="I1355">
        <v>15.7044431507704</v>
      </c>
      <c r="J1355">
        <v>-3.2465932932063302</v>
      </c>
      <c r="K1355">
        <v>1442.62686724169</v>
      </c>
      <c r="L1355">
        <v>1249.3495922009399</v>
      </c>
      <c r="M1355">
        <v>47.195793588879503</v>
      </c>
      <c r="N1355">
        <v>0.62523724882901299</v>
      </c>
      <c r="O1355">
        <v>14.2250940302825</v>
      </c>
      <c r="P1355">
        <v>61.067674623310701</v>
      </c>
      <c r="Q1355">
        <v>3.7165877603693998E-2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D1356" t="s">
        <v>549</v>
      </c>
      <c r="E1356">
        <v>1174.28647325</v>
      </c>
      <c r="F1356">
        <v>508.75</v>
      </c>
      <c r="G1356">
        <v>27.8274984850148</v>
      </c>
      <c r="H1356">
        <v>-1.7056583235309699</v>
      </c>
      <c r="I1356">
        <v>-25.7121158118659</v>
      </c>
      <c r="J1356">
        <v>8.3712035146849892</v>
      </c>
      <c r="K1356">
        <v>449.575555847543</v>
      </c>
      <c r="L1356">
        <v>458.67024513333001</v>
      </c>
      <c r="M1356">
        <v>73.356936037645895</v>
      </c>
      <c r="N1356">
        <v>0.76694819205224496</v>
      </c>
      <c r="O1356">
        <v>28.727272727272702</v>
      </c>
      <c r="P1356">
        <v>54.5882710422364</v>
      </c>
      <c r="Q1356">
        <v>-5.2425448466907998E-2</v>
      </c>
    </row>
    <row r="1357" spans="1:17" hidden="1" x14ac:dyDescent="0.3">
      <c r="A1357" t="s">
        <v>2864</v>
      </c>
      <c r="B1357" t="s">
        <v>2865</v>
      </c>
      <c r="C1357" t="str">
        <f>IFERROR(VLOOKUP(Table1[[#This Row],[Ticker]],[1]!Table1[[Symbol]:[Industry]],2,FALSE),"-")</f>
        <v>-</v>
      </c>
      <c r="D1357" t="s">
        <v>472</v>
      </c>
      <c r="E1357">
        <v>1161.769737865</v>
      </c>
      <c r="F1357">
        <v>6.97</v>
      </c>
      <c r="G1357">
        <v>-66.903934441634902</v>
      </c>
      <c r="H1357">
        <v>-27.092913772634802</v>
      </c>
      <c r="I1357">
        <v>-71.091152969064197</v>
      </c>
      <c r="J1357">
        <v>-12.934992292580899</v>
      </c>
      <c r="K1357">
        <v>9.5944790924236099</v>
      </c>
      <c r="L1357">
        <v>12.5646929296234</v>
      </c>
      <c r="M1357">
        <v>30.367348948006502</v>
      </c>
      <c r="N1357">
        <v>1.6337897630888401</v>
      </c>
      <c r="O1357">
        <v>208.46484935437499</v>
      </c>
      <c r="P1357">
        <v>1.60349854227404</v>
      </c>
    </row>
    <row r="1358" spans="1:17" hidden="1" x14ac:dyDescent="0.3">
      <c r="A1358" t="s">
        <v>2866</v>
      </c>
      <c r="B1358" t="s">
        <v>2867</v>
      </c>
      <c r="C1358" t="str">
        <f>IFERROR(VLOOKUP(Table1[[#This Row],[Ticker]],[1]!Table1[[Symbol]:[Industry]],2,FALSE),"-")</f>
        <v>-</v>
      </c>
      <c r="D1358" t="s">
        <v>694</v>
      </c>
      <c r="E1358">
        <v>1159.3815829279999</v>
      </c>
      <c r="F1358">
        <v>54.64</v>
      </c>
      <c r="G1358">
        <v>9.7926752367191607</v>
      </c>
      <c r="H1358">
        <v>-6.0444992904139898</v>
      </c>
      <c r="I1358">
        <v>-6.1637894124911998</v>
      </c>
      <c r="J1358">
        <v>-4.8690254703932796</v>
      </c>
      <c r="K1358">
        <v>53.588498609457602</v>
      </c>
      <c r="L1358">
        <v>49.246475739345897</v>
      </c>
      <c r="M1358">
        <v>41.095568337585803</v>
      </c>
      <c r="N1358">
        <v>0.69744155000308505</v>
      </c>
      <c r="O1358">
        <v>13.836017569546099</v>
      </c>
      <c r="P1358">
        <v>35.920398009950198</v>
      </c>
      <c r="Q1358">
        <v>4.3959633047058001E-2</v>
      </c>
    </row>
    <row r="1359" spans="1:17" hidden="1" x14ac:dyDescent="0.3">
      <c r="A1359" t="s">
        <v>2868</v>
      </c>
      <c r="B1359" t="s">
        <v>2869</v>
      </c>
      <c r="C1359" t="str">
        <f>IFERROR(VLOOKUP(Table1[[#This Row],[Ticker]],[1]!Table1[[Symbol]:[Industry]],2,FALSE),"-")</f>
        <v>-</v>
      </c>
      <c r="D1359" t="s">
        <v>163</v>
      </c>
      <c r="E1359">
        <v>1157.904</v>
      </c>
      <c r="F1359">
        <v>473</v>
      </c>
      <c r="G1359">
        <v>85.394916133077601</v>
      </c>
      <c r="H1359">
        <v>-6.9142805286893001</v>
      </c>
      <c r="I1359">
        <v>95.906726109351695</v>
      </c>
      <c r="J1359">
        <v>-6.7443982331749996</v>
      </c>
      <c r="M1359">
        <v>42.468417873929297</v>
      </c>
      <c r="O1359">
        <v>17.3361522198731</v>
      </c>
      <c r="P1359">
        <v>132.09028459273699</v>
      </c>
    </row>
    <row r="1360" spans="1:17" hidden="1" x14ac:dyDescent="0.3">
      <c r="A1360" t="s">
        <v>2870</v>
      </c>
      <c r="B1360" t="s">
        <v>2871</v>
      </c>
      <c r="C1360" t="str">
        <f>IFERROR(VLOOKUP(Table1[[#This Row],[Ticker]],[1]!Table1[[Symbol]:[Industry]],2,FALSE),"-")</f>
        <v>-</v>
      </c>
      <c r="D1360" t="s">
        <v>549</v>
      </c>
      <c r="E1360">
        <v>1157.373921417</v>
      </c>
      <c r="F1360">
        <v>160.77000000000001</v>
      </c>
      <c r="G1360">
        <v>-24.240729364636699</v>
      </c>
      <c r="H1360">
        <v>1.4111974768523901</v>
      </c>
      <c r="I1360">
        <v>-13.0729933581725</v>
      </c>
      <c r="J1360">
        <v>-3.26702756744608</v>
      </c>
      <c r="K1360">
        <v>157.30900980574299</v>
      </c>
      <c r="L1360">
        <v>162.15289807642799</v>
      </c>
      <c r="M1360">
        <v>55.077447261194699</v>
      </c>
      <c r="N1360">
        <v>1.3871150864658299</v>
      </c>
      <c r="O1360">
        <v>35.006531069229297</v>
      </c>
      <c r="P1360">
        <v>26.640409610082699</v>
      </c>
      <c r="Q1360">
        <v>6.3133505499583006E-2</v>
      </c>
    </row>
    <row r="1361" spans="1:17" hidden="1" x14ac:dyDescent="0.3">
      <c r="A1361" t="s">
        <v>2872</v>
      </c>
      <c r="B1361" t="s">
        <v>2873</v>
      </c>
      <c r="C1361" t="str">
        <f>IFERROR(VLOOKUP(Table1[[#This Row],[Ticker]],[1]!Table1[[Symbol]:[Industry]],2,FALSE),"-")</f>
        <v>-</v>
      </c>
      <c r="D1361" t="s">
        <v>628</v>
      </c>
      <c r="E1361">
        <v>1157.3355732699999</v>
      </c>
      <c r="F1361">
        <v>320.89999999999998</v>
      </c>
      <c r="G1361">
        <v>0.68635359487685899</v>
      </c>
      <c r="H1361">
        <v>2.5819403206081999</v>
      </c>
      <c r="I1361">
        <v>-1.98027701334453</v>
      </c>
      <c r="J1361">
        <v>-3.0047644650789</v>
      </c>
      <c r="K1361">
        <v>291.01333960647599</v>
      </c>
      <c r="L1361">
        <v>286.313562278593</v>
      </c>
      <c r="M1361">
        <v>62.642793381082797</v>
      </c>
      <c r="N1361">
        <v>1.67279998446732</v>
      </c>
      <c r="O1361">
        <v>12.059831723278201</v>
      </c>
      <c r="P1361">
        <v>42.622222222222199</v>
      </c>
      <c r="Q1361">
        <v>-3.9150334372573002E-2</v>
      </c>
    </row>
    <row r="1362" spans="1:17" hidden="1" x14ac:dyDescent="0.3">
      <c r="A1362" t="s">
        <v>2874</v>
      </c>
      <c r="B1362" t="s">
        <v>2875</v>
      </c>
      <c r="C1362" t="str">
        <f>IFERROR(VLOOKUP(Table1[[#This Row],[Ticker]],[1]!Table1[[Symbol]:[Industry]],2,FALSE),"-")</f>
        <v>-</v>
      </c>
      <c r="D1362" t="s">
        <v>628</v>
      </c>
      <c r="E1362">
        <v>1156.992372081</v>
      </c>
      <c r="F1362">
        <v>44.31</v>
      </c>
      <c r="G1362">
        <v>-25.6622267240651</v>
      </c>
      <c r="H1362">
        <v>-7.1022992008884698</v>
      </c>
      <c r="I1362">
        <v>-29.617083414457699</v>
      </c>
      <c r="J1362">
        <v>-4.8266044930166698</v>
      </c>
      <c r="K1362">
        <v>44.854560096877798</v>
      </c>
      <c r="L1362">
        <v>47.276514250421698</v>
      </c>
      <c r="M1362">
        <v>40.437578849651999</v>
      </c>
      <c r="N1362">
        <v>1.0511304069282601</v>
      </c>
      <c r="O1362">
        <v>51.433085082374099</v>
      </c>
      <c r="P1362">
        <v>21.730769230769202</v>
      </c>
      <c r="Q1362">
        <v>-4.2204280408232001E-2</v>
      </c>
    </row>
    <row r="1363" spans="1:17" hidden="1" x14ac:dyDescent="0.3">
      <c r="A1363" t="s">
        <v>2876</v>
      </c>
      <c r="B1363" t="s">
        <v>2877</v>
      </c>
      <c r="C1363" t="str">
        <f>IFERROR(VLOOKUP(Table1[[#This Row],[Ticker]],[1]!Table1[[Symbol]:[Industry]],2,FALSE),"-")</f>
        <v>-</v>
      </c>
      <c r="D1363" t="s">
        <v>62</v>
      </c>
      <c r="E1363">
        <v>1156.2166199999999</v>
      </c>
      <c r="F1363">
        <v>1962.35</v>
      </c>
      <c r="G1363">
        <v>122.084309037084</v>
      </c>
      <c r="H1363">
        <v>4.00977063280194E-2</v>
      </c>
      <c r="I1363">
        <v>12.798557891990701</v>
      </c>
      <c r="J1363">
        <v>-7.8693079982520106E-2</v>
      </c>
      <c r="K1363">
        <v>1941.02709983984</v>
      </c>
      <c r="L1363">
        <v>1612.6926478699199</v>
      </c>
      <c r="M1363">
        <v>43.958042915207898</v>
      </c>
      <c r="N1363">
        <v>0.45435066631826398</v>
      </c>
      <c r="O1363">
        <v>19.652457512676101</v>
      </c>
      <c r="P1363">
        <v>153.77129740389799</v>
      </c>
    </row>
    <row r="1364" spans="1:17" hidden="1" x14ac:dyDescent="0.3">
      <c r="A1364" t="s">
        <v>2878</v>
      </c>
      <c r="B1364" t="s">
        <v>2879</v>
      </c>
      <c r="C1364" t="str">
        <f>IFERROR(VLOOKUP(Table1[[#This Row],[Ticker]],[1]!Table1[[Symbol]:[Industry]],2,FALSE),"-")</f>
        <v>-</v>
      </c>
      <c r="D1364" t="s">
        <v>628</v>
      </c>
      <c r="E1364">
        <v>1151.9910299999999</v>
      </c>
      <c r="F1364">
        <v>473.7</v>
      </c>
      <c r="G1364">
        <v>3.2395276618997499</v>
      </c>
      <c r="H1364">
        <v>14.3663751332519</v>
      </c>
      <c r="I1364">
        <v>-0.29172456278312697</v>
      </c>
      <c r="J1364">
        <v>-7.0391845602811101</v>
      </c>
      <c r="K1364">
        <v>446.79508074729699</v>
      </c>
      <c r="L1364">
        <v>417.62622958629902</v>
      </c>
      <c r="M1364">
        <v>45.4576530500918</v>
      </c>
      <c r="N1364">
        <v>2.4743107728372302</v>
      </c>
      <c r="O1364">
        <v>15.051720498205601</v>
      </c>
      <c r="P1364">
        <v>38.894590236035697</v>
      </c>
    </row>
    <row r="1365" spans="1:17" hidden="1" x14ac:dyDescent="0.3">
      <c r="A1365" t="s">
        <v>2880</v>
      </c>
      <c r="B1365" t="s">
        <v>2881</v>
      </c>
      <c r="C1365" t="str">
        <f>IFERROR(VLOOKUP(Table1[[#This Row],[Ticker]],[1]!Table1[[Symbol]:[Industry]],2,FALSE),"-")</f>
        <v>-</v>
      </c>
      <c r="D1365" t="s">
        <v>204</v>
      </c>
      <c r="E1365">
        <v>1149.50675</v>
      </c>
      <c r="F1365">
        <v>106.19</v>
      </c>
      <c r="G1365">
        <v>-39.649975331861498</v>
      </c>
      <c r="H1365">
        <v>-9.4490912362866997</v>
      </c>
      <c r="I1365">
        <v>-37.028551138943797</v>
      </c>
      <c r="J1365">
        <v>-1.3729108321644701</v>
      </c>
      <c r="K1365">
        <v>110.01778475651599</v>
      </c>
      <c r="L1365">
        <v>110.891423676366</v>
      </c>
      <c r="M1365">
        <v>34.719365120706698</v>
      </c>
      <c r="N1365">
        <v>1.3006734241976701</v>
      </c>
      <c r="O1365">
        <v>35.605989264525803</v>
      </c>
      <c r="P1365">
        <v>17.662049861495799</v>
      </c>
      <c r="Q1365">
        <v>2.0730850423359998E-3</v>
      </c>
    </row>
    <row r="1366" spans="1:17" hidden="1" x14ac:dyDescent="0.3">
      <c r="A1366" t="s">
        <v>2882</v>
      </c>
      <c r="B1366" t="s">
        <v>2883</v>
      </c>
      <c r="C1366" t="str">
        <f>IFERROR(VLOOKUP(Table1[[#This Row],[Ticker]],[1]!Table1[[Symbol]:[Industry]],2,FALSE),"-")</f>
        <v>-</v>
      </c>
      <c r="D1366" t="s">
        <v>352</v>
      </c>
      <c r="E1366">
        <v>1148.966971329</v>
      </c>
      <c r="F1366">
        <v>165.21</v>
      </c>
      <c r="G1366">
        <v>-20.904900888388799</v>
      </c>
      <c r="H1366">
        <v>-5.5828505604050802</v>
      </c>
      <c r="I1366">
        <v>-6.5464418071991801</v>
      </c>
      <c r="J1366">
        <v>-4.86811377380445</v>
      </c>
      <c r="K1366">
        <v>162.38731122109101</v>
      </c>
      <c r="L1366">
        <v>155.09701943072801</v>
      </c>
      <c r="M1366">
        <v>41.542003025580399</v>
      </c>
      <c r="N1366">
        <v>3.0227535926725202</v>
      </c>
      <c r="O1366">
        <v>10.1628230736638</v>
      </c>
      <c r="P1366">
        <v>25.587229190421802</v>
      </c>
      <c r="Q1366">
        <v>-1.4810233320772999E-2</v>
      </c>
    </row>
    <row r="1367" spans="1:17" hidden="1" x14ac:dyDescent="0.3">
      <c r="A1367" t="s">
        <v>2884</v>
      </c>
      <c r="B1367" t="s">
        <v>2885</v>
      </c>
      <c r="C1367" t="str">
        <f>IFERROR(VLOOKUP(Table1[[#This Row],[Ticker]],[1]!Table1[[Symbol]:[Industry]],2,FALSE),"-")</f>
        <v>-</v>
      </c>
      <c r="D1367" t="s">
        <v>127</v>
      </c>
      <c r="E1367">
        <v>1148.4817945</v>
      </c>
      <c r="F1367">
        <v>562.6</v>
      </c>
      <c r="G1367">
        <v>98.198709849734399</v>
      </c>
      <c r="H1367">
        <v>12.1907065946858</v>
      </c>
      <c r="I1367">
        <v>108.710519826008</v>
      </c>
      <c r="J1367">
        <v>-7.1054278034687099</v>
      </c>
      <c r="M1367">
        <v>46.7161188893012</v>
      </c>
      <c r="O1367">
        <v>29.745822964806202</v>
      </c>
      <c r="P1367">
        <v>134.31903373594301</v>
      </c>
    </row>
    <row r="1368" spans="1:17" hidden="1" x14ac:dyDescent="0.3">
      <c r="A1368" t="s">
        <v>2886</v>
      </c>
      <c r="B1368" t="s">
        <v>2887</v>
      </c>
      <c r="C1368" t="str">
        <f>IFERROR(VLOOKUP(Table1[[#This Row],[Ticker]],[1]!Table1[[Symbol]:[Industry]],2,FALSE),"-")</f>
        <v>-</v>
      </c>
      <c r="D1368" t="s">
        <v>694</v>
      </c>
      <c r="E1368">
        <v>1145.38185</v>
      </c>
      <c r="F1368">
        <v>120.63</v>
      </c>
      <c r="G1368">
        <v>171.53287131515</v>
      </c>
      <c r="H1368">
        <v>5.3030419624224798</v>
      </c>
      <c r="I1368">
        <v>101.218179274767</v>
      </c>
      <c r="J1368">
        <v>-0.25331250042376602</v>
      </c>
      <c r="K1368">
        <v>107.103163423384</v>
      </c>
      <c r="L1368">
        <v>78.347173989084595</v>
      </c>
      <c r="M1368">
        <v>46.374527512330801</v>
      </c>
      <c r="N1368">
        <v>0.33655200077981401</v>
      </c>
      <c r="O1368">
        <v>13.1559313603581</v>
      </c>
      <c r="P1368">
        <v>196.38820638820599</v>
      </c>
      <c r="Q1368">
        <v>9.2473522651435006E-2</v>
      </c>
    </row>
    <row r="1369" spans="1:17" hidden="1" x14ac:dyDescent="0.3">
      <c r="A1369" t="s">
        <v>2888</v>
      </c>
      <c r="B1369" t="s">
        <v>2889</v>
      </c>
      <c r="C1369" t="str">
        <f>IFERROR(VLOOKUP(Table1[[#This Row],[Ticker]],[1]!Table1[[Symbol]:[Industry]],2,FALSE),"-")</f>
        <v>-</v>
      </c>
      <c r="D1369" t="s">
        <v>62</v>
      </c>
      <c r="E1369">
        <v>1143.914803656</v>
      </c>
      <c r="F1369">
        <v>108.98</v>
      </c>
      <c r="G1369">
        <v>-13.4892994821023</v>
      </c>
      <c r="H1369">
        <v>0.99948855927956703</v>
      </c>
      <c r="I1369">
        <v>-24.7988275057373</v>
      </c>
      <c r="J1369">
        <v>-4.5422090987236299</v>
      </c>
      <c r="K1369">
        <v>109.086755187516</v>
      </c>
      <c r="L1369">
        <v>109.31448495325</v>
      </c>
      <c r="M1369">
        <v>42.953679864349297</v>
      </c>
      <c r="N1369">
        <v>1.4844474494346001</v>
      </c>
      <c r="O1369">
        <v>37.272894109010799</v>
      </c>
      <c r="P1369">
        <v>40.892049127343199</v>
      </c>
      <c r="Q1369">
        <v>-2.4216956939247001E-2</v>
      </c>
    </row>
    <row r="1370" spans="1:17" hidden="1" x14ac:dyDescent="0.3">
      <c r="A1370" t="s">
        <v>2890</v>
      </c>
      <c r="B1370" t="s">
        <v>2891</v>
      </c>
      <c r="C1370" t="str">
        <f>IFERROR(VLOOKUP(Table1[[#This Row],[Ticker]],[1]!Table1[[Symbol]:[Industry]],2,FALSE),"-")</f>
        <v>-</v>
      </c>
      <c r="E1370">
        <v>1142.95691448</v>
      </c>
      <c r="F1370">
        <v>48.59</v>
      </c>
      <c r="G1370">
        <v>-68.482993253306205</v>
      </c>
      <c r="H1370">
        <v>-6.63369929694995</v>
      </c>
      <c r="I1370">
        <v>-62.3672152570904</v>
      </c>
      <c r="J1370">
        <v>3.4184559832811199</v>
      </c>
      <c r="K1370">
        <v>55.819452848639202</v>
      </c>
      <c r="L1370">
        <v>64.871383734117003</v>
      </c>
      <c r="M1370">
        <v>43.396519965661</v>
      </c>
      <c r="N1370">
        <v>1.3708056836579401</v>
      </c>
      <c r="O1370">
        <v>126.384029635727</v>
      </c>
      <c r="P1370">
        <v>10.406725744149</v>
      </c>
      <c r="Q1370">
        <v>0.14632706851632901</v>
      </c>
    </row>
    <row r="1371" spans="1:17" hidden="1" x14ac:dyDescent="0.3">
      <c r="A1371" t="s">
        <v>2892</v>
      </c>
      <c r="B1371" t="s">
        <v>2893</v>
      </c>
      <c r="C1371" t="str">
        <f>IFERROR(VLOOKUP(Table1[[#This Row],[Ticker]],[1]!Table1[[Symbol]:[Industry]],2,FALSE),"-")</f>
        <v>-</v>
      </c>
      <c r="D1371" t="s">
        <v>62</v>
      </c>
      <c r="E1371">
        <v>1140.4218612750001</v>
      </c>
      <c r="F1371">
        <v>236.55</v>
      </c>
      <c r="G1371">
        <v>2.5716957897716499</v>
      </c>
      <c r="H1371">
        <v>-9.9698716789284205</v>
      </c>
      <c r="I1371">
        <v>-18.7504301158814</v>
      </c>
      <c r="J1371">
        <v>-6.0767045677959599</v>
      </c>
      <c r="K1371">
        <v>250.578580103147</v>
      </c>
      <c r="L1371">
        <v>241.77686081164899</v>
      </c>
      <c r="M1371">
        <v>23.071620006971202</v>
      </c>
      <c r="N1371">
        <v>1.53214204289454</v>
      </c>
      <c r="O1371">
        <v>23.567956034664899</v>
      </c>
      <c r="P1371">
        <v>48.121477770820299</v>
      </c>
      <c r="Q1371">
        <v>-1.2672705266962001E-2</v>
      </c>
    </row>
    <row r="1372" spans="1:17" hidden="1" x14ac:dyDescent="0.3">
      <c r="A1372" t="s">
        <v>2894</v>
      </c>
      <c r="B1372" t="s">
        <v>2895</v>
      </c>
      <c r="C1372" t="str">
        <f>IFERROR(VLOOKUP(Table1[[#This Row],[Ticker]],[1]!Table1[[Symbol]:[Industry]],2,FALSE),"-")</f>
        <v>-</v>
      </c>
      <c r="D1372" t="s">
        <v>382</v>
      </c>
      <c r="E1372">
        <v>1139.2901447879999</v>
      </c>
      <c r="F1372">
        <v>46.37</v>
      </c>
      <c r="G1372">
        <v>4.1421992787010797</v>
      </c>
      <c r="H1372">
        <v>5.0544630941934701</v>
      </c>
      <c r="I1372">
        <v>-24.955515536828699</v>
      </c>
      <c r="J1372">
        <v>-4.3992780068666599</v>
      </c>
      <c r="K1372">
        <v>45.918726771461799</v>
      </c>
      <c r="L1372">
        <v>45.723083470856103</v>
      </c>
      <c r="M1372">
        <v>45.564820716454697</v>
      </c>
      <c r="N1372">
        <v>1.1552141540354399</v>
      </c>
      <c r="O1372">
        <v>30.472288117317198</v>
      </c>
      <c r="P1372">
        <v>69.233576642335706</v>
      </c>
    </row>
    <row r="1373" spans="1:17" hidden="1" x14ac:dyDescent="0.3">
      <c r="A1373" t="s">
        <v>2896</v>
      </c>
      <c r="B1373" t="s">
        <v>2897</v>
      </c>
      <c r="C1373" t="str">
        <f>IFERROR(VLOOKUP(Table1[[#This Row],[Ticker]],[1]!Table1[[Symbol]:[Industry]],2,FALSE),"-")</f>
        <v>-</v>
      </c>
      <c r="D1373" t="s">
        <v>396</v>
      </c>
      <c r="E1373">
        <v>1132.77324544</v>
      </c>
      <c r="F1373">
        <v>473.6</v>
      </c>
      <c r="G1373">
        <v>131.940314503293</v>
      </c>
      <c r="H1373">
        <v>1.2879785768893</v>
      </c>
      <c r="I1373">
        <v>-7.9145948529132903</v>
      </c>
      <c r="J1373">
        <v>-5.60578437178886</v>
      </c>
      <c r="K1373">
        <v>450.018028215649</v>
      </c>
      <c r="L1373">
        <v>388.61520979112203</v>
      </c>
      <c r="M1373">
        <v>40.125320463484698</v>
      </c>
      <c r="N1373">
        <v>1.2926016827975799</v>
      </c>
      <c r="O1373">
        <v>13.956925675675601</v>
      </c>
      <c r="P1373">
        <v>163.111111111111</v>
      </c>
      <c r="Q1373">
        <v>8.8968964932836E-2</v>
      </c>
    </row>
    <row r="1374" spans="1:17" hidden="1" x14ac:dyDescent="0.3">
      <c r="A1374" t="s">
        <v>2898</v>
      </c>
      <c r="B1374" t="s">
        <v>2899</v>
      </c>
      <c r="C1374" t="str">
        <f>IFERROR(VLOOKUP(Table1[[#This Row],[Ticker]],[1]!Table1[[Symbol]:[Industry]],2,FALSE),"-")</f>
        <v>-</v>
      </c>
      <c r="D1374" t="s">
        <v>628</v>
      </c>
      <c r="E1374">
        <v>1131.07179482999</v>
      </c>
      <c r="F1374">
        <v>20.34</v>
      </c>
      <c r="G1374">
        <v>-84.050075656741598</v>
      </c>
      <c r="H1374">
        <v>-6.1585102694078797</v>
      </c>
      <c r="I1374">
        <v>7.4543451569707901</v>
      </c>
      <c r="J1374">
        <v>-0.98619711185805103</v>
      </c>
      <c r="K1374">
        <v>21.277965978864099</v>
      </c>
      <c r="L1374">
        <v>25.474413776334998</v>
      </c>
      <c r="M1374">
        <v>33.645309031905803</v>
      </c>
      <c r="N1374">
        <v>1.0152317138639799</v>
      </c>
      <c r="O1374">
        <v>160.57030481809201</v>
      </c>
      <c r="P1374">
        <v>35.6</v>
      </c>
      <c r="Q1374">
        <v>0.22224811428305899</v>
      </c>
    </row>
    <row r="1375" spans="1:17" hidden="1" x14ac:dyDescent="0.3">
      <c r="A1375" t="s">
        <v>2900</v>
      </c>
      <c r="B1375" t="s">
        <v>2901</v>
      </c>
      <c r="C1375" t="str">
        <f>IFERROR(VLOOKUP(Table1[[#This Row],[Ticker]],[1]!Table1[[Symbol]:[Industry]],2,FALSE),"-")</f>
        <v>-</v>
      </c>
      <c r="D1375" t="s">
        <v>268</v>
      </c>
      <c r="E1375">
        <v>1128.3861948799999</v>
      </c>
      <c r="F1375">
        <v>967.4</v>
      </c>
      <c r="G1375">
        <v>16.840269604862801</v>
      </c>
      <c r="H1375">
        <v>-0.67221445512576505</v>
      </c>
      <c r="I1375">
        <v>-6.0983282046772702</v>
      </c>
      <c r="J1375">
        <v>-1.2795596970075001</v>
      </c>
      <c r="K1375">
        <v>965.81862490020501</v>
      </c>
      <c r="L1375">
        <v>883.11686497457504</v>
      </c>
      <c r="M1375">
        <v>46.1282696514413</v>
      </c>
      <c r="N1375">
        <v>0.99620760769935801</v>
      </c>
      <c r="O1375">
        <v>14.228860864172001</v>
      </c>
      <c r="P1375">
        <v>49.984496124030997</v>
      </c>
      <c r="Q1375">
        <v>3.9210085270790999E-2</v>
      </c>
    </row>
    <row r="1376" spans="1:17" hidden="1" x14ac:dyDescent="0.3">
      <c r="A1376" t="s">
        <v>2902</v>
      </c>
      <c r="B1376" t="s">
        <v>2903</v>
      </c>
      <c r="C1376" t="str">
        <f>IFERROR(VLOOKUP(Table1[[#This Row],[Ticker]],[1]!Table1[[Symbol]:[Industry]],2,FALSE),"-")</f>
        <v>-</v>
      </c>
      <c r="D1376" t="s">
        <v>543</v>
      </c>
      <c r="E1376">
        <v>1126.47964776</v>
      </c>
      <c r="F1376">
        <v>96.35</v>
      </c>
      <c r="G1376">
        <v>113.398511824804</v>
      </c>
      <c r="H1376">
        <v>11.530697224505801</v>
      </c>
      <c r="I1376">
        <v>-7.8409688009118801</v>
      </c>
      <c r="J1376">
        <v>3.8469461136980798</v>
      </c>
      <c r="K1376">
        <v>84.680489387235895</v>
      </c>
      <c r="L1376">
        <v>70.199813674156601</v>
      </c>
      <c r="M1376">
        <v>55.183895647272799</v>
      </c>
      <c r="N1376">
        <v>2.3829255172430801</v>
      </c>
      <c r="O1376">
        <v>11.6761805915931</v>
      </c>
      <c r="P1376">
        <v>162.96890317757101</v>
      </c>
      <c r="Q1376">
        <v>0.104637616843198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D1377" t="s">
        <v>235</v>
      </c>
      <c r="E1377">
        <v>1123.782467625</v>
      </c>
      <c r="F1377">
        <v>398.55</v>
      </c>
      <c r="G1377">
        <v>54.392943115427101</v>
      </c>
      <c r="H1377">
        <v>-1.45771900038721</v>
      </c>
      <c r="I1377">
        <v>12.2275645173388</v>
      </c>
      <c r="J1377">
        <v>-4.2663876414181496</v>
      </c>
      <c r="K1377">
        <v>400.630447166522</v>
      </c>
      <c r="L1377">
        <v>358.47021230917198</v>
      </c>
      <c r="M1377">
        <v>39.4165323413851</v>
      </c>
      <c r="N1377">
        <v>0.99700316821293</v>
      </c>
      <c r="O1377">
        <v>31.7275122318404</v>
      </c>
      <c r="P1377">
        <v>88.573456352022703</v>
      </c>
      <c r="Q1377">
        <v>0.107308529039176</v>
      </c>
    </row>
    <row r="1378" spans="1:17" hidden="1" x14ac:dyDescent="0.3">
      <c r="A1378" t="s">
        <v>2906</v>
      </c>
      <c r="B1378" t="s">
        <v>2907</v>
      </c>
      <c r="C1378" t="str">
        <f>IFERROR(VLOOKUP(Table1[[#This Row],[Ticker]],[1]!Table1[[Symbol]:[Industry]],2,FALSE),"-")</f>
        <v>-</v>
      </c>
      <c r="D1378" t="s">
        <v>2908</v>
      </c>
      <c r="E1378">
        <v>1121.0651495549901</v>
      </c>
      <c r="F1378">
        <v>235.17</v>
      </c>
      <c r="G1378">
        <v>32.026485095323899</v>
      </c>
      <c r="H1378">
        <v>-6.18871706647161</v>
      </c>
      <c r="I1378">
        <v>-9.8579834806391098</v>
      </c>
      <c r="J1378">
        <v>-5.1090869444316098</v>
      </c>
      <c r="K1378">
        <v>244.46600687400399</v>
      </c>
      <c r="L1378">
        <v>231.509361510204</v>
      </c>
      <c r="M1378">
        <v>35.191759717283603</v>
      </c>
      <c r="N1378">
        <v>0.62481634008672304</v>
      </c>
      <c r="O1378">
        <v>52.570480928689904</v>
      </c>
      <c r="P1378">
        <v>69.065420560747597</v>
      </c>
      <c r="Q1378">
        <v>-1.6116157923270001E-2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982</v>
      </c>
      <c r="E1379">
        <v>1117.9594660499999</v>
      </c>
      <c r="F1379">
        <v>793.35</v>
      </c>
      <c r="G1379">
        <v>44.686938080701303</v>
      </c>
      <c r="H1379">
        <v>-5.4514217049698503</v>
      </c>
      <c r="I1379">
        <v>15.571973742357001</v>
      </c>
      <c r="J1379">
        <v>-0.44782169618705597</v>
      </c>
      <c r="K1379">
        <v>730.03858756848001</v>
      </c>
      <c r="L1379">
        <v>646.00921787028699</v>
      </c>
      <c r="M1379">
        <v>59.506641660044799</v>
      </c>
      <c r="N1379">
        <v>1.11077009548129</v>
      </c>
      <c r="O1379">
        <v>9.1132539232368899</v>
      </c>
      <c r="P1379">
        <v>76.3</v>
      </c>
      <c r="Q1379">
        <v>7.5593998159739995E-2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E1380">
        <v>1114.105438</v>
      </c>
      <c r="F1380">
        <v>450.2</v>
      </c>
      <c r="G1380">
        <v>178.34767956776801</v>
      </c>
      <c r="H1380">
        <v>3.0779892606499799</v>
      </c>
      <c r="I1380">
        <v>30.4238700329906</v>
      </c>
      <c r="J1380">
        <v>-0.86862061116502098</v>
      </c>
      <c r="K1380">
        <v>409.97588536054297</v>
      </c>
      <c r="L1380">
        <v>326.18454214426902</v>
      </c>
      <c r="M1380">
        <v>70.357448618513899</v>
      </c>
      <c r="N1380">
        <v>1.13513513513513</v>
      </c>
      <c r="O1380">
        <v>1.5104398045313101</v>
      </c>
      <c r="P1380">
        <v>216.37385804638001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127</v>
      </c>
      <c r="E1381">
        <v>1107.510393645</v>
      </c>
      <c r="F1381">
        <v>240.15</v>
      </c>
      <c r="G1381">
        <v>319.27952610705199</v>
      </c>
      <c r="H1381">
        <v>31.5474929606317</v>
      </c>
      <c r="I1381">
        <v>208.12728957589499</v>
      </c>
      <c r="J1381">
        <v>-6.7349719756366104</v>
      </c>
      <c r="K1381">
        <v>186.25924512571299</v>
      </c>
      <c r="L1381">
        <v>125.297617080983</v>
      </c>
      <c r="M1381">
        <v>61.053225154178101</v>
      </c>
      <c r="N1381">
        <v>2.45268045060187</v>
      </c>
      <c r="O1381">
        <v>11.7634811576098</v>
      </c>
      <c r="P1381">
        <v>389.10386965376699</v>
      </c>
      <c r="Q1381">
        <v>0.16205839616988699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268</v>
      </c>
      <c r="E1382">
        <v>1105.53150951</v>
      </c>
      <c r="F1382">
        <v>786.35</v>
      </c>
      <c r="G1382">
        <v>279.95640979529003</v>
      </c>
      <c r="H1382">
        <v>-13.532731912338299</v>
      </c>
      <c r="I1382">
        <v>107.734077739659</v>
      </c>
      <c r="J1382">
        <v>-3.91068256869139</v>
      </c>
      <c r="K1382">
        <v>752.62434909219201</v>
      </c>
      <c r="L1382">
        <v>498.492037226675</v>
      </c>
      <c r="M1382">
        <v>31.479974056287201</v>
      </c>
      <c r="N1382">
        <v>0.94197302300978503</v>
      </c>
      <c r="O1382">
        <v>43.701913906021403</v>
      </c>
      <c r="P1382">
        <v>325.05405405405401</v>
      </c>
      <c r="Q1382">
        <v>0.21128436886799501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54</v>
      </c>
      <c r="E1383">
        <v>1098.5039999999999</v>
      </c>
      <c r="F1383">
        <v>722.7</v>
      </c>
      <c r="G1383">
        <v>75.677576059088395</v>
      </c>
      <c r="H1383">
        <v>-2.9487078789555898</v>
      </c>
      <c r="I1383">
        <v>29.846936436658801</v>
      </c>
      <c r="J1383">
        <v>-4.8383991195167804</v>
      </c>
      <c r="K1383">
        <v>684.078614470974</v>
      </c>
      <c r="L1383">
        <v>553.65897835009105</v>
      </c>
      <c r="M1383">
        <v>45.901558379219402</v>
      </c>
      <c r="N1383">
        <v>1.1188230985536001</v>
      </c>
      <c r="O1383">
        <v>13.186661131866501</v>
      </c>
      <c r="P1383">
        <v>115.37773804202</v>
      </c>
      <c r="Q1383">
        <v>0.14167119468451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D1384" t="s">
        <v>628</v>
      </c>
      <c r="E1384">
        <v>1096.2289868349999</v>
      </c>
      <c r="F1384">
        <v>2495.65</v>
      </c>
      <c r="G1384">
        <v>34.748713195001201</v>
      </c>
      <c r="H1384">
        <v>24.061400390739902</v>
      </c>
      <c r="I1384">
        <v>7.6221985695593402</v>
      </c>
      <c r="J1384">
        <v>-5.0020581157470696</v>
      </c>
      <c r="K1384">
        <v>2211.9761011587102</v>
      </c>
      <c r="L1384">
        <v>1957.78078163021</v>
      </c>
      <c r="M1384">
        <v>55.462734300508103</v>
      </c>
      <c r="N1384">
        <v>2.0555844953699798</v>
      </c>
      <c r="O1384">
        <v>16.5748402219862</v>
      </c>
      <c r="P1384">
        <v>64.729372937293704</v>
      </c>
      <c r="Q1384">
        <v>6.0853530728419002E-2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D1385" t="s">
        <v>119</v>
      </c>
      <c r="E1385">
        <v>1095.9475712000001</v>
      </c>
      <c r="F1385">
        <v>368</v>
      </c>
      <c r="G1385">
        <v>111.315764318801</v>
      </c>
      <c r="H1385">
        <v>2.6016964002845402</v>
      </c>
      <c r="I1385">
        <v>25.882537510485299</v>
      </c>
      <c r="J1385">
        <v>-8.0790611541039308</v>
      </c>
      <c r="K1385">
        <v>356.22375478445502</v>
      </c>
      <c r="L1385">
        <v>282.09358588021502</v>
      </c>
      <c r="M1385">
        <v>36.313051111389498</v>
      </c>
      <c r="N1385">
        <v>1.08484674829107</v>
      </c>
      <c r="O1385">
        <v>15.0543478260869</v>
      </c>
      <c r="P1385">
        <v>170.38941954445201</v>
      </c>
      <c r="Q1385">
        <v>7.4035505130000998E-2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286</v>
      </c>
      <c r="E1386">
        <v>1094.76968775</v>
      </c>
      <c r="F1386">
        <v>449.25</v>
      </c>
      <c r="G1386">
        <v>-32.929136996091103</v>
      </c>
      <c r="H1386">
        <v>-12.830204295897801</v>
      </c>
      <c r="I1386">
        <v>-12.206248200010799</v>
      </c>
      <c r="J1386">
        <v>-5.3087802693101001</v>
      </c>
      <c r="K1386">
        <v>441.18331878213399</v>
      </c>
      <c r="L1386">
        <v>434.708413611754</v>
      </c>
      <c r="M1386">
        <v>47.627065635651697</v>
      </c>
      <c r="N1386">
        <v>0.48168795536217301</v>
      </c>
      <c r="O1386">
        <v>13.878686700055599</v>
      </c>
      <c r="P1386">
        <v>24.2223143923683</v>
      </c>
      <c r="Q1386">
        <v>-3.4626956921300002E-2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62</v>
      </c>
      <c r="E1387">
        <v>1094.19552</v>
      </c>
      <c r="F1387">
        <v>218.35</v>
      </c>
      <c r="G1387">
        <v>79.324209735726399</v>
      </c>
      <c r="H1387">
        <v>-7.4120507400265501</v>
      </c>
      <c r="I1387">
        <v>26.0822128107501</v>
      </c>
      <c r="J1387">
        <v>-2.7006207319381899</v>
      </c>
      <c r="K1387">
        <v>228.38225269150001</v>
      </c>
      <c r="L1387">
        <v>198.64417410660201</v>
      </c>
      <c r="M1387">
        <v>23.6181634780393</v>
      </c>
      <c r="N1387">
        <v>0.54259174067083105</v>
      </c>
      <c r="O1387">
        <v>21.364781314403398</v>
      </c>
      <c r="P1387">
        <v>112.816764132553</v>
      </c>
      <c r="Q1387">
        <v>2.0505594605903E-2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122</v>
      </c>
      <c r="E1388">
        <v>1088.193389176</v>
      </c>
      <c r="F1388">
        <v>149.08000000000001</v>
      </c>
      <c r="G1388">
        <v>-44.999381713449402</v>
      </c>
      <c r="H1388">
        <v>-9.1472574773999398</v>
      </c>
      <c r="I1388">
        <v>-15.1819563098027</v>
      </c>
      <c r="J1388">
        <v>-2.5169328682541101</v>
      </c>
      <c r="K1388">
        <v>149.51130137432</v>
      </c>
      <c r="L1388">
        <v>153.84882037060399</v>
      </c>
      <c r="M1388">
        <v>48.861980166307298</v>
      </c>
      <c r="N1388">
        <v>0.72805533627265895</v>
      </c>
      <c r="O1388">
        <v>49.047491279849702</v>
      </c>
      <c r="P1388">
        <v>18.036421219319099</v>
      </c>
      <c r="Q1388">
        <v>4.9873209349086997E-2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330</v>
      </c>
      <c r="E1389">
        <v>1082.959409997</v>
      </c>
      <c r="F1389">
        <v>20.61</v>
      </c>
      <c r="G1389">
        <v>80.945733474939701</v>
      </c>
      <c r="H1389">
        <v>-10.682493264815401</v>
      </c>
      <c r="I1389">
        <v>-0.37532517269952398</v>
      </c>
      <c r="J1389">
        <v>-2.01943726637798</v>
      </c>
      <c r="K1389">
        <v>21.266851803966102</v>
      </c>
      <c r="L1389">
        <v>19.0714148319577</v>
      </c>
      <c r="M1389">
        <v>38.561743259287397</v>
      </c>
      <c r="N1389">
        <v>1.0281580265229799</v>
      </c>
      <c r="O1389">
        <v>102.086365841824</v>
      </c>
      <c r="P1389">
        <v>134.20454545454501</v>
      </c>
      <c r="Q1389">
        <v>9.5161829672109996E-2</v>
      </c>
    </row>
    <row r="1390" spans="1:17" hidden="1" x14ac:dyDescent="0.3">
      <c r="A1390" t="s">
        <v>2931</v>
      </c>
      <c r="B1390" t="s">
        <v>2932</v>
      </c>
      <c r="C1390" t="str">
        <f>IFERROR(VLOOKUP(Table1[[#This Row],[Ticker]],[1]!Table1[[Symbol]:[Industry]],2,FALSE),"-")</f>
        <v>-</v>
      </c>
      <c r="D1390" t="s">
        <v>268</v>
      </c>
      <c r="E1390">
        <v>1080.2714759999999</v>
      </c>
      <c r="F1390">
        <v>668.7</v>
      </c>
      <c r="G1390">
        <v>93.191898046180199</v>
      </c>
      <c r="H1390">
        <v>2.64121833147267</v>
      </c>
      <c r="I1390">
        <v>-14.381348458607</v>
      </c>
      <c r="J1390">
        <v>6.4547165795016701</v>
      </c>
      <c r="K1390">
        <v>601.54208655498599</v>
      </c>
      <c r="L1390">
        <v>572.76774045227796</v>
      </c>
      <c r="M1390">
        <v>72.936995248043303</v>
      </c>
      <c r="N1390">
        <v>1.32891586773744</v>
      </c>
      <c r="O1390">
        <v>27.157170629579699</v>
      </c>
      <c r="P1390">
        <v>136.20628753090699</v>
      </c>
      <c r="Q1390">
        <v>4.7769680175782002E-2</v>
      </c>
    </row>
    <row r="1391" spans="1:17" hidden="1" x14ac:dyDescent="0.3">
      <c r="A1391" t="s">
        <v>2933</v>
      </c>
      <c r="B1391" t="s">
        <v>2934</v>
      </c>
      <c r="C1391" t="str">
        <f>IFERROR(VLOOKUP(Table1[[#This Row],[Ticker]],[1]!Table1[[Symbol]:[Industry]],2,FALSE),"-")</f>
        <v>-</v>
      </c>
      <c r="D1391" t="s">
        <v>95</v>
      </c>
      <c r="E1391">
        <v>1079.333056336</v>
      </c>
      <c r="F1391">
        <v>220.96</v>
      </c>
      <c r="G1391">
        <v>-21.595250699316502</v>
      </c>
      <c r="H1391">
        <v>-9.4357219476695899</v>
      </c>
      <c r="I1391">
        <v>-42.648719836490798</v>
      </c>
      <c r="J1391">
        <v>0.31953259429687803</v>
      </c>
      <c r="K1391">
        <v>231.80991645844901</v>
      </c>
      <c r="L1391">
        <v>272.044299999999</v>
      </c>
      <c r="M1391">
        <v>39.599050351630403</v>
      </c>
      <c r="N1391">
        <v>1.0498689739752101</v>
      </c>
      <c r="O1391">
        <v>72.881969587255597</v>
      </c>
      <c r="P1391">
        <v>33.9151515151515</v>
      </c>
    </row>
    <row r="1392" spans="1:17" hidden="1" x14ac:dyDescent="0.3">
      <c r="A1392" t="s">
        <v>2935</v>
      </c>
      <c r="B1392" t="s">
        <v>2936</v>
      </c>
      <c r="C1392" t="str">
        <f>IFERROR(VLOOKUP(Table1[[#This Row],[Ticker]],[1]!Table1[[Symbol]:[Industry]],2,FALSE),"-")</f>
        <v>-</v>
      </c>
      <c r="D1392" t="s">
        <v>543</v>
      </c>
      <c r="E1392">
        <v>1075.2357024</v>
      </c>
      <c r="F1392">
        <v>6416.1</v>
      </c>
      <c r="G1392">
        <v>138.82602464205499</v>
      </c>
      <c r="H1392">
        <v>15.873947943056599</v>
      </c>
      <c r="I1392">
        <v>36.6499080137121</v>
      </c>
      <c r="J1392">
        <v>0.48961088202222902</v>
      </c>
      <c r="K1392">
        <v>5838.5545360982396</v>
      </c>
      <c r="L1392">
        <v>4854.55035513845</v>
      </c>
      <c r="M1392">
        <v>56.766921468158202</v>
      </c>
      <c r="N1392">
        <v>0.63050602409638501</v>
      </c>
      <c r="O1392">
        <v>8.7062234067423994</v>
      </c>
      <c r="P1392">
        <v>177.63305928169601</v>
      </c>
      <c r="Q1392">
        <v>0.16155011556070201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405</v>
      </c>
      <c r="E1393">
        <v>1072.7986263499999</v>
      </c>
      <c r="F1393">
        <v>207.37</v>
      </c>
      <c r="G1393">
        <v>-8.6667553060993097</v>
      </c>
      <c r="H1393">
        <v>-4.6087708742995703</v>
      </c>
      <c r="I1393">
        <v>-29.559523625240001</v>
      </c>
      <c r="J1393">
        <v>-4.0689542982435603</v>
      </c>
      <c r="K1393">
        <v>214.060546019041</v>
      </c>
      <c r="L1393">
        <v>215.181366213508</v>
      </c>
      <c r="M1393">
        <v>35.223867187146901</v>
      </c>
      <c r="N1393">
        <v>2.6124405156376</v>
      </c>
      <c r="O1393">
        <v>30.177942807541999</v>
      </c>
      <c r="P1393">
        <v>19.007173601147699</v>
      </c>
      <c r="Q1393">
        <v>1.7248850747872E-2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628</v>
      </c>
      <c r="E1394">
        <v>1071.9449999999999</v>
      </c>
      <c r="F1394">
        <v>28</v>
      </c>
      <c r="G1394">
        <v>-11.9494062112446</v>
      </c>
      <c r="H1394">
        <v>-0.58609549718477105</v>
      </c>
      <c r="I1394">
        <v>-6.7468544068241698</v>
      </c>
      <c r="J1394">
        <v>0.31500770741905398</v>
      </c>
      <c r="K1394">
        <v>25.575264493762599</v>
      </c>
      <c r="M1394">
        <v>100</v>
      </c>
      <c r="N1394">
        <v>1.02564102564102</v>
      </c>
      <c r="O1394">
        <v>0</v>
      </c>
      <c r="P1394">
        <v>12.179487179487101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238</v>
      </c>
      <c r="E1395">
        <v>1070.2030108500001</v>
      </c>
      <c r="F1395">
        <v>69.39</v>
      </c>
      <c r="G1395">
        <v>25.225389863680501</v>
      </c>
      <c r="H1395">
        <v>-4.9897992008884602</v>
      </c>
      <c r="I1395">
        <v>-38.225949125018303</v>
      </c>
      <c r="J1395">
        <v>-4.5960730039352402</v>
      </c>
      <c r="K1395">
        <v>68.649550536025401</v>
      </c>
      <c r="L1395">
        <v>68.317587812654907</v>
      </c>
      <c r="M1395">
        <v>50.242730152825203</v>
      </c>
      <c r="N1395">
        <v>1.23384283237883</v>
      </c>
      <c r="O1395">
        <v>86.914541000143998</v>
      </c>
      <c r="P1395">
        <v>60.811123986094998</v>
      </c>
      <c r="Q1395">
        <v>2.4858314798264999E-2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135</v>
      </c>
      <c r="E1396">
        <v>1066.7029067999999</v>
      </c>
      <c r="F1396">
        <v>873.15</v>
      </c>
      <c r="G1396">
        <v>41.695814614205901</v>
      </c>
      <c r="H1396">
        <v>1.1361463629149799</v>
      </c>
      <c r="I1396">
        <v>-24.976912864739401</v>
      </c>
      <c r="J1396">
        <v>-3.4235614157654499</v>
      </c>
      <c r="K1396">
        <v>876.75456734048601</v>
      </c>
      <c r="L1396">
        <v>828.11548633361303</v>
      </c>
      <c r="N1396">
        <v>1.2256761772993401</v>
      </c>
      <c r="O1396">
        <v>28.8438412643875</v>
      </c>
      <c r="P1396">
        <v>66.314285714285703</v>
      </c>
    </row>
    <row r="1397" spans="1:17" hidden="1" x14ac:dyDescent="0.3">
      <c r="A1397" t="s">
        <v>2945</v>
      </c>
      <c r="B1397" t="s">
        <v>2946</v>
      </c>
      <c r="C1397" t="str">
        <f>IFERROR(VLOOKUP(Table1[[#This Row],[Ticker]],[1]!Table1[[Symbol]:[Industry]],2,FALSE),"-")</f>
        <v>-</v>
      </c>
      <c r="D1397" t="s">
        <v>286</v>
      </c>
      <c r="E1397">
        <v>1062.0025000000001</v>
      </c>
      <c r="F1397">
        <v>518.04999999999995</v>
      </c>
      <c r="G1397">
        <v>26.030526899123199</v>
      </c>
      <c r="H1397">
        <v>-6.6108823730354702</v>
      </c>
      <c r="I1397">
        <v>-23.5214312405447</v>
      </c>
      <c r="J1397">
        <v>-3.4945161021047499</v>
      </c>
      <c r="K1397">
        <v>526.62147361422399</v>
      </c>
      <c r="L1397">
        <v>523.40265658315195</v>
      </c>
      <c r="M1397">
        <v>53.709442887870402</v>
      </c>
      <c r="N1397">
        <v>0.45489130434782599</v>
      </c>
      <c r="O1397">
        <v>54.415596950101303</v>
      </c>
      <c r="P1397">
        <v>57.103866565579899</v>
      </c>
      <c r="Q1397">
        <v>0.10851485756696801</v>
      </c>
    </row>
    <row r="1398" spans="1:17" hidden="1" x14ac:dyDescent="0.3">
      <c r="A1398" t="s">
        <v>2947</v>
      </c>
      <c r="B1398" t="s">
        <v>2948</v>
      </c>
      <c r="C1398" t="str">
        <f>IFERROR(VLOOKUP(Table1[[#This Row],[Ticker]],[1]!Table1[[Symbol]:[Industry]],2,FALSE),"-")</f>
        <v>-</v>
      </c>
      <c r="D1398" t="s">
        <v>106</v>
      </c>
      <c r="E1398">
        <v>1061.4736594200001</v>
      </c>
      <c r="F1398">
        <v>472.7</v>
      </c>
      <c r="G1398">
        <v>17.6314904749151</v>
      </c>
      <c r="H1398">
        <v>-6.9622129939919102</v>
      </c>
      <c r="I1398">
        <v>-0.54448444304286803</v>
      </c>
      <c r="J1398">
        <v>-3.3436589592476</v>
      </c>
      <c r="K1398">
        <v>452.44980294574498</v>
      </c>
      <c r="L1398">
        <v>419.13373835356202</v>
      </c>
      <c r="M1398">
        <v>55.3470019356607</v>
      </c>
      <c r="N1398">
        <v>0.40661065400041202</v>
      </c>
      <c r="O1398">
        <v>9.5197799873069702</v>
      </c>
      <c r="P1398">
        <v>63.961151578217098</v>
      </c>
      <c r="Q1398">
        <v>7.7821037751615002E-2</v>
      </c>
    </row>
    <row r="1399" spans="1:17" hidden="1" x14ac:dyDescent="0.3">
      <c r="A1399" t="s">
        <v>2949</v>
      </c>
      <c r="B1399" t="s">
        <v>2950</v>
      </c>
      <c r="C1399" t="str">
        <f>IFERROR(VLOOKUP(Table1[[#This Row],[Ticker]],[1]!Table1[[Symbol]:[Industry]],2,FALSE),"-")</f>
        <v>-</v>
      </c>
      <c r="D1399" t="s">
        <v>2475</v>
      </c>
      <c r="E1399">
        <v>1055.3063999999999</v>
      </c>
      <c r="F1399">
        <v>26.72</v>
      </c>
      <c r="G1399">
        <v>246.29624524143</v>
      </c>
      <c r="H1399">
        <v>-2.5114648239316599</v>
      </c>
      <c r="I1399">
        <v>99.8014469369799</v>
      </c>
      <c r="J1399">
        <v>-6.3355780954755003</v>
      </c>
      <c r="K1399">
        <v>26.273982931615301</v>
      </c>
      <c r="L1399">
        <v>19.104184402749301</v>
      </c>
      <c r="M1399">
        <v>37.713320106180099</v>
      </c>
      <c r="N1399">
        <v>0.90359912545424703</v>
      </c>
      <c r="O1399">
        <v>28.493013972055799</v>
      </c>
      <c r="P1399">
        <v>315.33678756476598</v>
      </c>
      <c r="Q1399">
        <v>0.266397829620654</v>
      </c>
    </row>
    <row r="1400" spans="1:17" hidden="1" x14ac:dyDescent="0.3">
      <c r="A1400" t="s">
        <v>2951</v>
      </c>
      <c r="B1400" t="s">
        <v>2952</v>
      </c>
      <c r="C1400" t="str">
        <f>IFERROR(VLOOKUP(Table1[[#This Row],[Ticker]],[1]!Table1[[Symbol]:[Industry]],2,FALSE),"-")</f>
        <v>-</v>
      </c>
      <c r="D1400" t="s">
        <v>628</v>
      </c>
      <c r="E1400">
        <v>1055.0563127999999</v>
      </c>
      <c r="F1400">
        <v>64.400000000000006</v>
      </c>
      <c r="G1400">
        <v>13.772605538604299</v>
      </c>
      <c r="H1400">
        <v>1.46384747658315</v>
      </c>
      <c r="I1400">
        <v>-7.5215315198943298</v>
      </c>
      <c r="J1400">
        <v>3.8699989786458402</v>
      </c>
      <c r="K1400">
        <v>60.445087784082901</v>
      </c>
      <c r="L1400">
        <v>58.479606861332599</v>
      </c>
      <c r="M1400">
        <v>53.1533033070423</v>
      </c>
      <c r="N1400">
        <v>2.1803058119868801</v>
      </c>
      <c r="O1400">
        <v>14.052795031055799</v>
      </c>
      <c r="P1400">
        <v>44.7191011235955</v>
      </c>
      <c r="Q1400">
        <v>-2.9734274952317001E-2</v>
      </c>
    </row>
    <row r="1401" spans="1:17" hidden="1" x14ac:dyDescent="0.3">
      <c r="A1401" t="s">
        <v>2953</v>
      </c>
      <c r="B1401" t="s">
        <v>2954</v>
      </c>
      <c r="C1401" t="str">
        <f>IFERROR(VLOOKUP(Table1[[#This Row],[Ticker]],[1]!Table1[[Symbol]:[Industry]],2,FALSE),"-")</f>
        <v>-</v>
      </c>
      <c r="D1401" t="s">
        <v>304</v>
      </c>
      <c r="E1401">
        <v>1052.9349999999999</v>
      </c>
      <c r="F1401">
        <v>8099.5</v>
      </c>
      <c r="G1401">
        <v>34.8800848134319</v>
      </c>
      <c r="H1401">
        <v>-10.2293873600283</v>
      </c>
      <c r="I1401">
        <v>-26.679928903643599</v>
      </c>
      <c r="J1401">
        <v>-5.5857937793970596</v>
      </c>
      <c r="K1401">
        <v>8721.6358911187308</v>
      </c>
      <c r="L1401">
        <v>8085.5727094346203</v>
      </c>
      <c r="M1401">
        <v>15.2353994929449</v>
      </c>
      <c r="N1401">
        <v>1.06105934778205</v>
      </c>
      <c r="O1401">
        <v>24.094079881474102</v>
      </c>
      <c r="P1401">
        <v>82.462266276188302</v>
      </c>
      <c r="Q1401">
        <v>0.17730735158003899</v>
      </c>
    </row>
    <row r="1402" spans="1:17" hidden="1" x14ac:dyDescent="0.3">
      <c r="A1402" t="s">
        <v>2955</v>
      </c>
      <c r="B1402" t="s">
        <v>2956</v>
      </c>
      <c r="C1402" t="str">
        <f>IFERROR(VLOOKUP(Table1[[#This Row],[Ticker]],[1]!Table1[[Symbol]:[Industry]],2,FALSE),"-")</f>
        <v>-</v>
      </c>
      <c r="D1402" t="s">
        <v>543</v>
      </c>
      <c r="E1402">
        <v>1050.1430385599999</v>
      </c>
      <c r="F1402">
        <v>301.8</v>
      </c>
      <c r="G1402">
        <v>53.924203954400902</v>
      </c>
      <c r="H1402">
        <v>5.8575003081131696</v>
      </c>
      <c r="I1402">
        <v>27.410953968719799</v>
      </c>
      <c r="J1402">
        <v>-3.49633102531081</v>
      </c>
      <c r="K1402">
        <v>283.92717661219501</v>
      </c>
      <c r="L1402">
        <v>246.92532342611699</v>
      </c>
      <c r="M1402">
        <v>46.002886002063299</v>
      </c>
      <c r="N1402">
        <v>1.6570028011890301</v>
      </c>
      <c r="O1402">
        <v>11.7130550033134</v>
      </c>
      <c r="P1402">
        <v>81.424706943192007</v>
      </c>
      <c r="Q1402">
        <v>4.930636185598E-3</v>
      </c>
    </row>
    <row r="1403" spans="1:17" hidden="1" x14ac:dyDescent="0.3">
      <c r="A1403" t="s">
        <v>2957</v>
      </c>
      <c r="B1403" t="s">
        <v>2958</v>
      </c>
      <c r="C1403" t="str">
        <f>IFERROR(VLOOKUP(Table1[[#This Row],[Ticker]],[1]!Table1[[Symbol]:[Industry]],2,FALSE),"-")</f>
        <v>-</v>
      </c>
      <c r="D1403" t="s">
        <v>271</v>
      </c>
      <c r="E1403">
        <v>1048.5267404399999</v>
      </c>
      <c r="F1403">
        <v>111.6</v>
      </c>
      <c r="G1403">
        <v>-22.535811915993499</v>
      </c>
      <c r="H1403">
        <v>-8.7969637688433195</v>
      </c>
      <c r="I1403">
        <v>1.9108668961012301</v>
      </c>
      <c r="J1403">
        <v>-2.4698919477838501</v>
      </c>
      <c r="K1403">
        <v>114.047557051978</v>
      </c>
      <c r="L1403">
        <v>106.82105496254501</v>
      </c>
      <c r="M1403">
        <v>40.410269577519799</v>
      </c>
      <c r="N1403">
        <v>0.48552143423324201</v>
      </c>
      <c r="O1403">
        <v>18.6827956989247</v>
      </c>
      <c r="P1403">
        <v>36.263736263736199</v>
      </c>
      <c r="Q1403">
        <v>-4.1632270019489999E-2</v>
      </c>
    </row>
    <row r="1404" spans="1:17" hidden="1" x14ac:dyDescent="0.3">
      <c r="A1404" t="s">
        <v>2959</v>
      </c>
      <c r="B1404" t="s">
        <v>2960</v>
      </c>
      <c r="C1404" t="str">
        <f>IFERROR(VLOOKUP(Table1[[#This Row],[Ticker]],[1]!Table1[[Symbol]:[Industry]],2,FALSE),"-")</f>
        <v>-</v>
      </c>
      <c r="D1404" t="s">
        <v>527</v>
      </c>
      <c r="E1404">
        <v>1047.3860228020001</v>
      </c>
      <c r="F1404">
        <v>49.58</v>
      </c>
      <c r="G1404">
        <v>30.5668944407814</v>
      </c>
      <c r="H1404">
        <v>-15.381348496663099</v>
      </c>
      <c r="I1404">
        <v>-30.776648995075899</v>
      </c>
      <c r="J1404">
        <v>-6.0450887138677896</v>
      </c>
      <c r="K1404">
        <v>55.379692869519602</v>
      </c>
      <c r="L1404">
        <v>54.595585739456901</v>
      </c>
      <c r="M1404">
        <v>17.7878545112487</v>
      </c>
      <c r="N1404">
        <v>0.70022820617995296</v>
      </c>
      <c r="O1404">
        <v>50.564743848325897</v>
      </c>
      <c r="P1404">
        <v>70.965517241379203</v>
      </c>
      <c r="Q1404">
        <v>2.5157624038629998E-2</v>
      </c>
    </row>
    <row r="1405" spans="1:17" hidden="1" x14ac:dyDescent="0.3">
      <c r="A1405" t="s">
        <v>2961</v>
      </c>
      <c r="B1405" t="s">
        <v>2962</v>
      </c>
      <c r="C1405" t="str">
        <f>IFERROR(VLOOKUP(Table1[[#This Row],[Ticker]],[1]!Table1[[Symbol]:[Industry]],2,FALSE),"-")</f>
        <v>-</v>
      </c>
      <c r="D1405" t="s">
        <v>24</v>
      </c>
      <c r="E1405">
        <v>1047.2170156760001</v>
      </c>
      <c r="F1405">
        <v>41.39</v>
      </c>
      <c r="G1405">
        <v>67.0489357085753</v>
      </c>
      <c r="H1405">
        <v>-12.4883872218404</v>
      </c>
      <c r="I1405">
        <v>-23.0481556245234</v>
      </c>
      <c r="J1405">
        <v>-2.6926920038417701</v>
      </c>
      <c r="K1405">
        <v>42.374150140427602</v>
      </c>
      <c r="L1405">
        <v>38.4490353136366</v>
      </c>
      <c r="M1405">
        <v>44.536710930511603</v>
      </c>
      <c r="N1405">
        <v>1.13433898352694</v>
      </c>
      <c r="O1405">
        <v>42.546508818555097</v>
      </c>
      <c r="P1405">
        <v>103.39066339066299</v>
      </c>
      <c r="Q1405">
        <v>7.1737345443528999E-2</v>
      </c>
    </row>
    <row r="1406" spans="1:17" hidden="1" x14ac:dyDescent="0.3">
      <c r="A1406" t="s">
        <v>2963</v>
      </c>
      <c r="B1406" t="s">
        <v>2964</v>
      </c>
      <c r="C1406" t="str">
        <f>IFERROR(VLOOKUP(Table1[[#This Row],[Ticker]],[1]!Table1[[Symbol]:[Industry]],2,FALSE),"-")</f>
        <v>-</v>
      </c>
      <c r="D1406" t="s">
        <v>72</v>
      </c>
      <c r="E1406">
        <v>1045.244655</v>
      </c>
      <c r="F1406">
        <v>87.8</v>
      </c>
      <c r="G1406">
        <v>-32.575191618051903</v>
      </c>
      <c r="H1406">
        <v>-9.8771007881900594</v>
      </c>
      <c r="I1406">
        <v>-41.323958671765297</v>
      </c>
      <c r="J1406">
        <v>0.124829835173835</v>
      </c>
      <c r="K1406">
        <v>92.368324937418095</v>
      </c>
      <c r="L1406">
        <v>96.820743944945093</v>
      </c>
      <c r="M1406">
        <v>62.273811305773499</v>
      </c>
      <c r="N1406">
        <v>0.71785871650405997</v>
      </c>
      <c r="O1406">
        <v>65.831435079726603</v>
      </c>
      <c r="P1406">
        <v>5.2757793764987904</v>
      </c>
    </row>
    <row r="1407" spans="1:17" hidden="1" x14ac:dyDescent="0.3">
      <c r="A1407" t="s">
        <v>2965</v>
      </c>
      <c r="B1407" t="s">
        <v>2966</v>
      </c>
      <c r="C1407" t="str">
        <f>IFERROR(VLOOKUP(Table1[[#This Row],[Ticker]],[1]!Table1[[Symbol]:[Industry]],2,FALSE),"-")</f>
        <v>-</v>
      </c>
      <c r="D1407" t="s">
        <v>271</v>
      </c>
      <c r="E1407">
        <v>1045.1077497399999</v>
      </c>
      <c r="F1407">
        <v>85.78</v>
      </c>
      <c r="G1407">
        <v>20.965829207373702</v>
      </c>
      <c r="H1407">
        <v>-12.1634743036355</v>
      </c>
      <c r="I1407">
        <v>-29.187949556189999</v>
      </c>
      <c r="J1407">
        <v>-3.3819962496188101</v>
      </c>
      <c r="K1407">
        <v>87.157240384591304</v>
      </c>
      <c r="L1407">
        <v>86.445433219366393</v>
      </c>
      <c r="M1407">
        <v>40.835996389497701</v>
      </c>
      <c r="N1407">
        <v>1.02630357458187</v>
      </c>
      <c r="O1407">
        <v>36.3954301702028</v>
      </c>
      <c r="P1407">
        <v>55.963636363636297</v>
      </c>
      <c r="Q1407">
        <v>0.140913774291197</v>
      </c>
    </row>
    <row r="1408" spans="1:17" hidden="1" x14ac:dyDescent="0.3">
      <c r="A1408" t="s">
        <v>2967</v>
      </c>
      <c r="B1408" t="s">
        <v>2968</v>
      </c>
      <c r="C1408" t="str">
        <f>IFERROR(VLOOKUP(Table1[[#This Row],[Ticker]],[1]!Table1[[Symbol]:[Industry]],2,FALSE),"-")</f>
        <v>-</v>
      </c>
      <c r="D1408" t="s">
        <v>72</v>
      </c>
      <c r="E1408">
        <v>1043.7</v>
      </c>
      <c r="F1408">
        <v>173.95</v>
      </c>
      <c r="G1408">
        <v>90.491711174351394</v>
      </c>
      <c r="H1408">
        <v>8.6170619194297196</v>
      </c>
      <c r="I1408">
        <v>-5.1017995716630198</v>
      </c>
      <c r="J1408">
        <v>-7.3706291489495097</v>
      </c>
      <c r="K1408">
        <v>159.09930853255801</v>
      </c>
      <c r="L1408">
        <v>140.93880415701301</v>
      </c>
      <c r="M1408">
        <v>49.838671467134397</v>
      </c>
      <c r="N1408">
        <v>1.80105308567032</v>
      </c>
      <c r="O1408">
        <v>16.521989077320999</v>
      </c>
      <c r="P1408">
        <v>116.895261845386</v>
      </c>
      <c r="Q1408">
        <v>2.2533782600516999E-2</v>
      </c>
    </row>
    <row r="1409" spans="1:17" hidden="1" x14ac:dyDescent="0.3">
      <c r="A1409" t="s">
        <v>2969</v>
      </c>
      <c r="B1409" t="s">
        <v>2970</v>
      </c>
      <c r="C1409" t="str">
        <f>IFERROR(VLOOKUP(Table1[[#This Row],[Ticker]],[1]!Table1[[Symbol]:[Industry]],2,FALSE),"-")</f>
        <v>-</v>
      </c>
      <c r="D1409" t="s">
        <v>352</v>
      </c>
      <c r="E1409">
        <v>1043.187338336</v>
      </c>
      <c r="F1409">
        <v>308.66000000000003</v>
      </c>
      <c r="G1409">
        <v>61.030074815626897</v>
      </c>
      <c r="H1409">
        <v>8.6474701718052494</v>
      </c>
      <c r="I1409">
        <v>7.7831132423760598</v>
      </c>
      <c r="J1409">
        <v>-0.89222276385273602</v>
      </c>
      <c r="K1409">
        <v>269.19315769309401</v>
      </c>
      <c r="L1409">
        <v>242.380113676664</v>
      </c>
      <c r="M1409">
        <v>67.897164904864297</v>
      </c>
      <c r="N1409">
        <v>1.3540699179223701</v>
      </c>
      <c r="O1409">
        <v>6.4148253741981298</v>
      </c>
      <c r="P1409">
        <v>86.332629037126395</v>
      </c>
    </row>
    <row r="1410" spans="1:17" hidden="1" x14ac:dyDescent="0.3">
      <c r="A1410" t="s">
        <v>2971</v>
      </c>
      <c r="B1410" t="s">
        <v>2972</v>
      </c>
      <c r="C1410" t="str">
        <f>IFERROR(VLOOKUP(Table1[[#This Row],[Ticker]],[1]!Table1[[Symbol]:[Industry]],2,FALSE),"-")</f>
        <v>-</v>
      </c>
      <c r="D1410" t="s">
        <v>122</v>
      </c>
      <c r="E1410">
        <v>1041.5374843899999</v>
      </c>
      <c r="F1410">
        <v>811.1</v>
      </c>
      <c r="G1410">
        <v>222.865759015685</v>
      </c>
      <c r="H1410">
        <v>55.070695899678803</v>
      </c>
      <c r="I1410">
        <v>102.73394352605899</v>
      </c>
      <c r="J1410">
        <v>7.4578648502761897</v>
      </c>
      <c r="K1410">
        <v>557.55183666337496</v>
      </c>
      <c r="L1410">
        <v>397.77808399525497</v>
      </c>
      <c r="M1410">
        <v>85.181617092702197</v>
      </c>
      <c r="N1410">
        <v>0.71029814539478797</v>
      </c>
      <c r="O1410">
        <v>0</v>
      </c>
      <c r="P1410">
        <v>280.798122065727</v>
      </c>
      <c r="Q1410">
        <v>0.211987866504039</v>
      </c>
    </row>
    <row r="1411" spans="1:17" hidden="1" x14ac:dyDescent="0.3">
      <c r="A1411" t="s">
        <v>2973</v>
      </c>
      <c r="B1411" t="s">
        <v>2974</v>
      </c>
      <c r="C1411" t="str">
        <f>IFERROR(VLOOKUP(Table1[[#This Row],[Ticker]],[1]!Table1[[Symbol]:[Industry]],2,FALSE),"-")</f>
        <v>-</v>
      </c>
      <c r="D1411" t="s">
        <v>204</v>
      </c>
      <c r="E1411">
        <v>1041.0956900000001</v>
      </c>
      <c r="F1411">
        <v>2185</v>
      </c>
      <c r="G1411">
        <v>78.185921424082906</v>
      </c>
      <c r="H1411">
        <v>-4.9284355645248397</v>
      </c>
      <c r="I1411">
        <v>3.2278363716384799</v>
      </c>
      <c r="J1411">
        <v>-0.18568643673534099</v>
      </c>
      <c r="K1411">
        <v>2185.84483555324</v>
      </c>
      <c r="L1411">
        <v>1898.10736389613</v>
      </c>
      <c r="M1411">
        <v>47.693359173047803</v>
      </c>
      <c r="N1411">
        <v>0.63917525773195805</v>
      </c>
      <c r="O1411">
        <v>14.846681922196799</v>
      </c>
      <c r="P1411">
        <v>104.205607476635</v>
      </c>
      <c r="Q1411">
        <v>0.23628023777467599</v>
      </c>
    </row>
    <row r="1412" spans="1:17" hidden="1" x14ac:dyDescent="0.3">
      <c r="A1412" t="s">
        <v>2975</v>
      </c>
      <c r="B1412" t="s">
        <v>2976</v>
      </c>
      <c r="C1412" t="str">
        <f>IFERROR(VLOOKUP(Table1[[#This Row],[Ticker]],[1]!Table1[[Symbol]:[Industry]],2,FALSE),"-")</f>
        <v>-</v>
      </c>
      <c r="D1412" t="s">
        <v>271</v>
      </c>
      <c r="E1412">
        <v>1040.6823492599999</v>
      </c>
      <c r="F1412">
        <v>377.4</v>
      </c>
      <c r="G1412">
        <v>-50.726189899532699</v>
      </c>
      <c r="H1412">
        <v>-17.053781563385499</v>
      </c>
      <c r="I1412">
        <v>-35.609642323097702</v>
      </c>
      <c r="J1412">
        <v>-5.4744659767914703</v>
      </c>
      <c r="K1412">
        <v>408.57546341776401</v>
      </c>
      <c r="L1412">
        <v>442.99540222899998</v>
      </c>
      <c r="M1412">
        <v>21.714703671451101</v>
      </c>
      <c r="N1412">
        <v>1.8171466146608399</v>
      </c>
      <c r="O1412">
        <v>47.800741918388901</v>
      </c>
      <c r="P1412">
        <v>2.5264873675631501</v>
      </c>
      <c r="Q1412">
        <v>-0.152241723952283</v>
      </c>
    </row>
    <row r="1413" spans="1:17" hidden="1" x14ac:dyDescent="0.3">
      <c r="A1413" t="s">
        <v>2977</v>
      </c>
      <c r="B1413" t="s">
        <v>2978</v>
      </c>
      <c r="C1413" t="str">
        <f>IFERROR(VLOOKUP(Table1[[#This Row],[Ticker]],[1]!Table1[[Symbol]:[Industry]],2,FALSE),"-")</f>
        <v>-</v>
      </c>
      <c r="D1413" t="s">
        <v>46</v>
      </c>
      <c r="E1413">
        <v>1037.3874303600001</v>
      </c>
      <c r="F1413">
        <v>174.8</v>
      </c>
      <c r="G1413">
        <v>314.516025053433</v>
      </c>
      <c r="H1413">
        <v>-1.90665919859146</v>
      </c>
      <c r="I1413">
        <v>67.522812958599204</v>
      </c>
      <c r="J1413">
        <v>3.0758146238455599</v>
      </c>
      <c r="K1413">
        <v>160.93330891583901</v>
      </c>
      <c r="L1413">
        <v>117.345239729836</v>
      </c>
      <c r="M1413">
        <v>45.5526549819295</v>
      </c>
      <c r="N1413">
        <v>0.97472964555675401</v>
      </c>
      <c r="O1413">
        <v>20.589244851258499</v>
      </c>
      <c r="P1413">
        <v>420.23809523809501</v>
      </c>
      <c r="Q1413">
        <v>0.18679074480579699</v>
      </c>
    </row>
    <row r="1414" spans="1:17" hidden="1" x14ac:dyDescent="0.3">
      <c r="A1414" t="s">
        <v>2979</v>
      </c>
      <c r="B1414" t="s">
        <v>2980</v>
      </c>
      <c r="C1414" t="str">
        <f>IFERROR(VLOOKUP(Table1[[#This Row],[Ticker]],[1]!Table1[[Symbol]:[Industry]],2,FALSE),"-")</f>
        <v>-</v>
      </c>
      <c r="D1414" t="s">
        <v>922</v>
      </c>
      <c r="E1414">
        <v>1037.3551124999999</v>
      </c>
      <c r="F1414">
        <v>735</v>
      </c>
      <c r="G1414">
        <v>16.218633819503001</v>
      </c>
      <c r="H1414">
        <v>-8.2242467524264793</v>
      </c>
      <c r="I1414">
        <v>-29.0565679979828</v>
      </c>
      <c r="J1414">
        <v>-2.2443590471983499</v>
      </c>
      <c r="K1414">
        <v>757.86579909534998</v>
      </c>
      <c r="L1414">
        <v>719.42623666031398</v>
      </c>
      <c r="M1414">
        <v>40.036959094248203</v>
      </c>
      <c r="N1414">
        <v>0.80098701734503497</v>
      </c>
      <c r="O1414">
        <v>24.4897959183673</v>
      </c>
      <c r="P1414">
        <v>46.268656716417901</v>
      </c>
      <c r="Q1414">
        <v>0.10468828824133899</v>
      </c>
    </row>
    <row r="1415" spans="1:17" hidden="1" x14ac:dyDescent="0.3">
      <c r="A1415" t="s">
        <v>2981</v>
      </c>
      <c r="B1415" t="s">
        <v>2982</v>
      </c>
      <c r="C1415" t="str">
        <f>IFERROR(VLOOKUP(Table1[[#This Row],[Ticker]],[1]!Table1[[Symbol]:[Industry]],2,FALSE),"-")</f>
        <v>-</v>
      </c>
      <c r="D1415" t="s">
        <v>2983</v>
      </c>
      <c r="E1415">
        <v>1036.5997466199999</v>
      </c>
      <c r="F1415">
        <v>160.61000000000001</v>
      </c>
      <c r="G1415">
        <v>-72.684306587400599</v>
      </c>
      <c r="H1415">
        <v>-7.6389116269239699</v>
      </c>
      <c r="I1415">
        <v>-50.097209971705098</v>
      </c>
      <c r="J1415">
        <v>-5.1595293296179801</v>
      </c>
      <c r="K1415">
        <v>172.09635184082001</v>
      </c>
      <c r="M1415">
        <v>29.7897657416679</v>
      </c>
      <c r="N1415">
        <v>0.91704615613884599</v>
      </c>
      <c r="O1415">
        <v>102.229001930141</v>
      </c>
      <c r="P1415">
        <v>10.6129476584022</v>
      </c>
    </row>
    <row r="1416" spans="1:17" hidden="1" x14ac:dyDescent="0.3">
      <c r="A1416" t="s">
        <v>2984</v>
      </c>
      <c r="B1416" t="s">
        <v>2985</v>
      </c>
      <c r="C1416" t="str">
        <f>IFERROR(VLOOKUP(Table1[[#This Row],[Ticker]],[1]!Table1[[Symbol]:[Industry]],2,FALSE),"-")</f>
        <v>-</v>
      </c>
      <c r="D1416" t="s">
        <v>628</v>
      </c>
      <c r="E1416">
        <v>1034.729794112</v>
      </c>
      <c r="F1416">
        <v>219.68</v>
      </c>
      <c r="G1416">
        <v>-9.6227688142397696</v>
      </c>
      <c r="H1416">
        <v>2.2004110964284198</v>
      </c>
      <c r="I1416">
        <v>-5.3469996293419397</v>
      </c>
      <c r="J1416">
        <v>-6.9933782258541601</v>
      </c>
      <c r="K1416">
        <v>202.872790435273</v>
      </c>
      <c r="L1416">
        <v>197.6797593062</v>
      </c>
      <c r="M1416">
        <v>57.2131435591293</v>
      </c>
      <c r="N1416">
        <v>0.91968244779831998</v>
      </c>
      <c r="O1416">
        <v>10.478878368536</v>
      </c>
      <c r="P1416">
        <v>38.120088022634299</v>
      </c>
      <c r="Q1416">
        <v>-3.9539178439587E-2</v>
      </c>
    </row>
    <row r="1417" spans="1:17" hidden="1" x14ac:dyDescent="0.3">
      <c r="A1417" t="s">
        <v>2986</v>
      </c>
      <c r="B1417" t="s">
        <v>2987</v>
      </c>
      <c r="C1417" t="str">
        <f>IFERROR(VLOOKUP(Table1[[#This Row],[Ticker]],[1]!Table1[[Symbol]:[Industry]],2,FALSE),"-")</f>
        <v>-</v>
      </c>
      <c r="D1417" t="s">
        <v>271</v>
      </c>
      <c r="E1417">
        <v>1032.80727957</v>
      </c>
      <c r="F1417">
        <v>601.70000000000005</v>
      </c>
      <c r="G1417">
        <v>-45.583106562195802</v>
      </c>
      <c r="H1417">
        <v>-0.32604965859627899</v>
      </c>
      <c r="I1417">
        <v>-10.489137575054199</v>
      </c>
      <c r="J1417">
        <v>-8.1184358143095494</v>
      </c>
      <c r="K1417">
        <v>560.869062791602</v>
      </c>
      <c r="L1417">
        <v>558.03130306413505</v>
      </c>
      <c r="M1417">
        <v>57.545847220763001</v>
      </c>
      <c r="N1417">
        <v>2.93092469941941</v>
      </c>
      <c r="O1417">
        <v>35.2833638025594</v>
      </c>
      <c r="P1417">
        <v>36.439909297052097</v>
      </c>
      <c r="Q1417">
        <v>4.1451849500802003E-2</v>
      </c>
    </row>
    <row r="1418" spans="1:17" hidden="1" x14ac:dyDescent="0.3">
      <c r="A1418" t="s">
        <v>2988</v>
      </c>
      <c r="B1418" t="s">
        <v>2989</v>
      </c>
      <c r="C1418" t="str">
        <f>IFERROR(VLOOKUP(Table1[[#This Row],[Ticker]],[1]!Table1[[Symbol]:[Industry]],2,FALSE),"-")</f>
        <v>-</v>
      </c>
      <c r="D1418" t="s">
        <v>2990</v>
      </c>
      <c r="E1418">
        <v>1030.944734985</v>
      </c>
      <c r="F1418">
        <v>29.55</v>
      </c>
      <c r="G1418">
        <v>-53.519574394316002</v>
      </c>
      <c r="H1418">
        <v>-11.225131909417</v>
      </c>
      <c r="I1418">
        <v>-46.381588533911597</v>
      </c>
      <c r="J1418">
        <v>-4.3264775678690297</v>
      </c>
      <c r="K1418">
        <v>31.134869084835699</v>
      </c>
      <c r="L1418">
        <v>34.1349688175696</v>
      </c>
      <c r="M1418">
        <v>29.2263357326099</v>
      </c>
      <c r="N1418">
        <v>0.80219167367002298</v>
      </c>
      <c r="O1418">
        <v>75.972927241962694</v>
      </c>
      <c r="P1418">
        <v>13.6538461538461</v>
      </c>
      <c r="Q1418">
        <v>0.14769779336024799</v>
      </c>
    </row>
    <row r="1419" spans="1:17" hidden="1" x14ac:dyDescent="0.3">
      <c r="A1419" t="s">
        <v>2991</v>
      </c>
      <c r="B1419" t="s">
        <v>2992</v>
      </c>
      <c r="C1419" t="str">
        <f>IFERROR(VLOOKUP(Table1[[#This Row],[Ticker]],[1]!Table1[[Symbol]:[Industry]],2,FALSE),"-")</f>
        <v>-</v>
      </c>
      <c r="D1419" t="s">
        <v>271</v>
      </c>
      <c r="E1419">
        <v>1030.3423663399999</v>
      </c>
      <c r="F1419">
        <v>721.7</v>
      </c>
      <c r="G1419">
        <v>73.732655615436798</v>
      </c>
      <c r="H1419">
        <v>4.0897876014550301</v>
      </c>
      <c r="I1419">
        <v>71.957614451317497</v>
      </c>
      <c r="J1419">
        <v>5.1859610119095896</v>
      </c>
      <c r="K1419">
        <v>625.191907184397</v>
      </c>
      <c r="L1419">
        <v>524.19463551919603</v>
      </c>
      <c r="M1419">
        <v>79.793797477459805</v>
      </c>
      <c r="N1419">
        <v>1.76388058293856</v>
      </c>
      <c r="O1419">
        <v>3.0899265622834799</v>
      </c>
      <c r="P1419">
        <v>132.806451612903</v>
      </c>
      <c r="Q1419">
        <v>0.119925768966896</v>
      </c>
    </row>
    <row r="1420" spans="1:17" hidden="1" x14ac:dyDescent="0.3">
      <c r="A1420" t="s">
        <v>2993</v>
      </c>
      <c r="B1420" t="s">
        <v>2994</v>
      </c>
      <c r="C1420" t="str">
        <f>IFERROR(VLOOKUP(Table1[[#This Row],[Ticker]],[1]!Table1[[Symbol]:[Industry]],2,FALSE),"-")</f>
        <v>-</v>
      </c>
      <c r="D1420" t="s">
        <v>132</v>
      </c>
      <c r="E1420">
        <v>1027.130975</v>
      </c>
      <c r="F1420">
        <v>26.65</v>
      </c>
      <c r="G1420">
        <v>180.44253518069601</v>
      </c>
      <c r="H1420">
        <v>-2.3901031522562501</v>
      </c>
      <c r="I1420">
        <v>-16.8838710732599</v>
      </c>
      <c r="J1420">
        <v>-2.8968291745729999</v>
      </c>
      <c r="K1420">
        <v>26.815233259242799</v>
      </c>
      <c r="L1420">
        <v>24.264235972010201</v>
      </c>
      <c r="M1420">
        <v>40.6684363567189</v>
      </c>
      <c r="N1420">
        <v>0.963962239329197</v>
      </c>
      <c r="O1420">
        <v>25.328330206378901</v>
      </c>
      <c r="P1420">
        <v>211.69590643274799</v>
      </c>
      <c r="Q1420">
        <v>6.7113138797080002E-2</v>
      </c>
    </row>
    <row r="1421" spans="1:17" hidden="1" x14ac:dyDescent="0.3">
      <c r="A1421" t="s">
        <v>2995</v>
      </c>
      <c r="B1421" t="s">
        <v>2996</v>
      </c>
      <c r="C1421" t="str">
        <f>IFERROR(VLOOKUP(Table1[[#This Row],[Ticker]],[1]!Table1[[Symbol]:[Industry]],2,FALSE),"-")</f>
        <v>-</v>
      </c>
      <c r="D1421" t="s">
        <v>2997</v>
      </c>
      <c r="E1421">
        <v>1021.3476000000001</v>
      </c>
      <c r="F1421">
        <v>517.4</v>
      </c>
      <c r="G1421">
        <v>227.84389572491401</v>
      </c>
      <c r="H1421">
        <v>5.1571034539787801</v>
      </c>
      <c r="I1421">
        <v>190.46754779330001</v>
      </c>
      <c r="J1421">
        <v>-6.8707333807610498</v>
      </c>
      <c r="K1421">
        <v>461.05499865975997</v>
      </c>
      <c r="M1421">
        <v>42.938489681470102</v>
      </c>
      <c r="N1421">
        <v>0.68508752782992099</v>
      </c>
      <c r="O1421">
        <v>29.474294549671399</v>
      </c>
      <c r="P1421">
        <v>269.57142857142799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46</v>
      </c>
      <c r="E1422">
        <v>1020.0346312200001</v>
      </c>
      <c r="F1422">
        <v>481.8</v>
      </c>
      <c r="G1422">
        <v>-25.631499953135901</v>
      </c>
      <c r="H1422">
        <v>-3.2437090921365299</v>
      </c>
      <c r="I1422">
        <v>-44.412831762633502</v>
      </c>
      <c r="J1422">
        <v>-1.4372581536081299</v>
      </c>
      <c r="K1422">
        <v>496.21233030768201</v>
      </c>
      <c r="L1422">
        <v>556.55024091614996</v>
      </c>
      <c r="M1422">
        <v>46.756038123219199</v>
      </c>
      <c r="N1422">
        <v>3.1568277967840999</v>
      </c>
      <c r="O1422">
        <v>79.192611041926099</v>
      </c>
      <c r="P1422">
        <v>16.376811594202898</v>
      </c>
      <c r="Q1422">
        <v>0.17619757266125599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549</v>
      </c>
      <c r="E1423">
        <v>1016.84300547999</v>
      </c>
      <c r="F1423">
        <v>143.83000000000001</v>
      </c>
      <c r="G1423">
        <v>4.6356545054185698</v>
      </c>
      <c r="H1423">
        <v>7.0128529051957704</v>
      </c>
      <c r="I1423">
        <v>-20.5533499948524</v>
      </c>
      <c r="J1423">
        <v>6.4515742054851</v>
      </c>
      <c r="K1423">
        <v>133.02750459946799</v>
      </c>
      <c r="L1423">
        <v>129.351860446377</v>
      </c>
      <c r="M1423">
        <v>55.825627908742597</v>
      </c>
      <c r="N1423">
        <v>3.1544131499863801</v>
      </c>
      <c r="O1423">
        <v>28.345963985260301</v>
      </c>
      <c r="P1423">
        <v>42.124505928853701</v>
      </c>
      <c r="Q1423">
        <v>2.3211826069949999E-2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633</v>
      </c>
      <c r="E1424">
        <v>1013.24595904</v>
      </c>
      <c r="F1424">
        <v>725.2</v>
      </c>
      <c r="G1424">
        <v>-21.028661925486599</v>
      </c>
      <c r="H1424">
        <v>-8.0858591524559795</v>
      </c>
      <c r="I1424">
        <v>-11.884601125055999</v>
      </c>
      <c r="J1424">
        <v>-2.85363524383258</v>
      </c>
      <c r="K1424">
        <v>772.55576140948199</v>
      </c>
      <c r="M1424">
        <v>22.551111926814698</v>
      </c>
      <c r="N1424">
        <v>0.41170130029365498</v>
      </c>
      <c r="O1424">
        <v>40.9197462768891</v>
      </c>
      <c r="P1424">
        <v>15.486901823393501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414</v>
      </c>
      <c r="E1425">
        <v>1009.33440633</v>
      </c>
      <c r="F1425">
        <v>330.3</v>
      </c>
      <c r="G1425">
        <v>85.385854468449807</v>
      </c>
      <c r="H1425">
        <v>6.6060845763512299</v>
      </c>
      <c r="I1425">
        <v>26.222035975889401</v>
      </c>
      <c r="J1425">
        <v>-2.9244289122992502</v>
      </c>
      <c r="K1425">
        <v>306.75334943811998</v>
      </c>
      <c r="L1425">
        <v>264.497431694559</v>
      </c>
      <c r="M1425">
        <v>56.648271238754702</v>
      </c>
      <c r="N1425">
        <v>2.1327469829022099</v>
      </c>
      <c r="O1425">
        <v>12.927641537995701</v>
      </c>
      <c r="P1425">
        <v>133.34510773578199</v>
      </c>
      <c r="Q1425">
        <v>0.133271220176329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72</v>
      </c>
      <c r="E1426">
        <v>1005.950815136</v>
      </c>
      <c r="F1426">
        <v>182.09</v>
      </c>
      <c r="G1426">
        <v>-7.0292149341401799</v>
      </c>
      <c r="H1426">
        <v>9.3204163626743295</v>
      </c>
      <c r="I1426">
        <v>4.8925163252103001</v>
      </c>
      <c r="J1426">
        <v>0.50454946235271703</v>
      </c>
      <c r="K1426">
        <v>168.80038406765399</v>
      </c>
      <c r="L1426">
        <v>157.16334751379301</v>
      </c>
      <c r="M1426">
        <v>51.298649583450903</v>
      </c>
      <c r="N1426">
        <v>1.2467662796910901</v>
      </c>
      <c r="O1426">
        <v>20.715031028612199</v>
      </c>
      <c r="P1426">
        <v>29.8787446504992</v>
      </c>
      <c r="Q1426">
        <v>1.6739810082098999E-2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80</v>
      </c>
      <c r="E1427">
        <v>1005.57015448999</v>
      </c>
      <c r="F1427">
        <v>222.31</v>
      </c>
      <c r="G1427">
        <v>-8.7031405350724302</v>
      </c>
      <c r="H1427">
        <v>-11.3447034768436</v>
      </c>
      <c r="I1427">
        <v>-12.8875863596322</v>
      </c>
      <c r="J1427">
        <v>-8.1526002660028691</v>
      </c>
      <c r="K1427">
        <v>229.353803644371</v>
      </c>
      <c r="L1427">
        <v>218.539736068347</v>
      </c>
      <c r="M1427">
        <v>27.201962908099301</v>
      </c>
      <c r="N1427">
        <v>0.74016126090422096</v>
      </c>
      <c r="O1427">
        <v>16.953803247717101</v>
      </c>
      <c r="P1427">
        <v>23.5055555555555</v>
      </c>
      <c r="Q1427">
        <v>-6.4452300915269004E-2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268</v>
      </c>
      <c r="E1428">
        <v>1004.7546732</v>
      </c>
      <c r="F1428">
        <v>154.74</v>
      </c>
      <c r="G1428">
        <v>157.216561154722</v>
      </c>
      <c r="H1428">
        <v>-2.0257955576642201</v>
      </c>
      <c r="I1428">
        <v>92.978377199694407</v>
      </c>
      <c r="J1428">
        <v>-7.1604175677589899</v>
      </c>
      <c r="K1428">
        <v>129.73219309736001</v>
      </c>
      <c r="L1428">
        <v>93.776350581284504</v>
      </c>
      <c r="M1428">
        <v>38.458864259490802</v>
      </c>
      <c r="N1428">
        <v>0.37371408639878301</v>
      </c>
      <c r="O1428">
        <v>19.3291973633191</v>
      </c>
      <c r="P1428">
        <v>186.555555555555</v>
      </c>
      <c r="Q1428">
        <v>0.108820072477033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62</v>
      </c>
      <c r="E1429">
        <v>1004.45817562999</v>
      </c>
      <c r="F1429">
        <v>781.85</v>
      </c>
      <c r="G1429">
        <v>74.723879075807304</v>
      </c>
      <c r="H1429">
        <v>-11.7972175985145</v>
      </c>
      <c r="I1429">
        <v>1.21731476428938</v>
      </c>
      <c r="J1429">
        <v>-7.4551426062275201</v>
      </c>
      <c r="K1429">
        <v>770.76099454877306</v>
      </c>
      <c r="L1429">
        <v>653.32665028464601</v>
      </c>
      <c r="M1429">
        <v>29.008873614225099</v>
      </c>
      <c r="N1429">
        <v>0.54765084174321099</v>
      </c>
      <c r="O1429">
        <v>19.581761207392699</v>
      </c>
      <c r="P1429">
        <v>102.028423772609</v>
      </c>
      <c r="Q1429">
        <v>7.5785428406490996E-2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414</v>
      </c>
      <c r="E1430">
        <v>1003.621275</v>
      </c>
      <c r="F1430">
        <v>315.5</v>
      </c>
      <c r="G1430">
        <v>-2.5723532250604801</v>
      </c>
      <c r="H1430">
        <v>-14.1303789110334</v>
      </c>
      <c r="I1430">
        <v>-37.839492445321198</v>
      </c>
      <c r="J1430">
        <v>-9.1450417759167006</v>
      </c>
      <c r="K1430">
        <v>330.76279688921801</v>
      </c>
      <c r="L1430">
        <v>335.53385555370397</v>
      </c>
      <c r="M1430">
        <v>32.8507956242887</v>
      </c>
      <c r="N1430">
        <v>0.98476334507774999</v>
      </c>
      <c r="O1430">
        <v>60.618066561014203</v>
      </c>
      <c r="P1430">
        <v>26.681389279261101</v>
      </c>
      <c r="Q1430">
        <v>-1.2907266594424E-2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633</v>
      </c>
      <c r="E1431">
        <v>993.48129802599999</v>
      </c>
      <c r="F1431">
        <v>82.07</v>
      </c>
      <c r="G1431">
        <v>24.818475030320698</v>
      </c>
      <c r="H1431">
        <v>-15.083095290273899</v>
      </c>
      <c r="I1431">
        <v>-41.244949375657001</v>
      </c>
      <c r="J1431">
        <v>-3.46903664061661</v>
      </c>
      <c r="K1431">
        <v>79.323717696777393</v>
      </c>
      <c r="L1431">
        <v>78.942357223732003</v>
      </c>
      <c r="M1431">
        <v>55.304638484750001</v>
      </c>
      <c r="N1431">
        <v>1.1468000276177901</v>
      </c>
      <c r="O1431">
        <v>54.441330571463403</v>
      </c>
      <c r="P1431">
        <v>49.353958143767002</v>
      </c>
      <c r="Q1431">
        <v>-8.1092348073968007E-2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330</v>
      </c>
      <c r="E1432">
        <v>989.5797</v>
      </c>
      <c r="F1432">
        <v>675</v>
      </c>
      <c r="G1432">
        <v>425.09812044165199</v>
      </c>
      <c r="H1432">
        <v>8.4878419760642405</v>
      </c>
      <c r="I1432">
        <v>110.971171451621</v>
      </c>
      <c r="J1432">
        <v>-2.5989836846644798</v>
      </c>
      <c r="K1432">
        <v>655.11413317425695</v>
      </c>
      <c r="L1432">
        <v>434.88294810881098</v>
      </c>
      <c r="M1432">
        <v>31.421289912515999</v>
      </c>
      <c r="N1432">
        <v>0.52368953510257799</v>
      </c>
      <c r="O1432">
        <v>20.962962962962902</v>
      </c>
      <c r="P1432">
        <v>476.43040136635301</v>
      </c>
      <c r="Q1432">
        <v>0.24216308740821499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62</v>
      </c>
      <c r="E1433">
        <v>989.13878743500004</v>
      </c>
      <c r="F1433">
        <v>1516.05</v>
      </c>
      <c r="G1433">
        <v>230.461213029569</v>
      </c>
      <c r="H1433">
        <v>1.32979216684465</v>
      </c>
      <c r="I1433">
        <v>80.251203030555004</v>
      </c>
      <c r="J1433">
        <v>-6.9694682579079696</v>
      </c>
      <c r="K1433">
        <v>1467.6828193787001</v>
      </c>
      <c r="L1433">
        <v>1134.2158494181299</v>
      </c>
      <c r="M1433">
        <v>50.050795322327303</v>
      </c>
      <c r="N1433">
        <v>0.40212403191686003</v>
      </c>
      <c r="O1433">
        <v>20.358827215461201</v>
      </c>
      <c r="P1433">
        <v>263.517563841266</v>
      </c>
      <c r="Q1433">
        <v>0.116628011968161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268</v>
      </c>
      <c r="E1434">
        <v>984.55026557999997</v>
      </c>
      <c r="F1434">
        <v>161.80000000000001</v>
      </c>
      <c r="G1434">
        <v>35.594699896533697</v>
      </c>
      <c r="H1434">
        <v>6.6582046405163799</v>
      </c>
      <c r="I1434">
        <v>25.565712284466901</v>
      </c>
      <c r="J1434">
        <v>-5.6391730112691496</v>
      </c>
      <c r="K1434">
        <v>155.09485644837699</v>
      </c>
      <c r="L1434">
        <v>133.37772900283301</v>
      </c>
      <c r="M1434">
        <v>45.400036099705503</v>
      </c>
      <c r="N1434">
        <v>1.3257409711638899</v>
      </c>
      <c r="O1434">
        <v>19.901112484548801</v>
      </c>
      <c r="P1434">
        <v>73.233404710920695</v>
      </c>
      <c r="Q1434">
        <v>0.274443171141665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21</v>
      </c>
      <c r="E1435">
        <v>982.27477115900001</v>
      </c>
      <c r="F1435">
        <v>92.71</v>
      </c>
      <c r="G1435">
        <v>190.14229304994601</v>
      </c>
      <c r="H1435">
        <v>32.761269142799897</v>
      </c>
      <c r="I1435">
        <v>23.7310647336903</v>
      </c>
      <c r="J1435">
        <v>9.8065331311478694</v>
      </c>
      <c r="K1435">
        <v>69.847106070543802</v>
      </c>
      <c r="L1435">
        <v>56.1166385344643</v>
      </c>
      <c r="M1435">
        <v>85.765783918495003</v>
      </c>
      <c r="N1435">
        <v>2.8419246299625298</v>
      </c>
      <c r="O1435">
        <v>1.9307518067090901</v>
      </c>
      <c r="P1435">
        <v>222.46956521739099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E1436">
        <v>980.953125</v>
      </c>
      <c r="F1436">
        <v>12.31</v>
      </c>
      <c r="G1436">
        <v>8.2366980071176208</v>
      </c>
      <c r="H1436">
        <v>-17.475876844797401</v>
      </c>
      <c r="I1436">
        <v>13.2901330803876</v>
      </c>
      <c r="J1436">
        <v>-2.1661953000997398</v>
      </c>
      <c r="K1436">
        <v>13.353579304366299</v>
      </c>
      <c r="L1436">
        <v>14.2784579807971</v>
      </c>
      <c r="M1436">
        <v>11.331470972862901</v>
      </c>
      <c r="N1436">
        <v>0.56529865652506395</v>
      </c>
      <c r="O1436">
        <v>29.650690495532</v>
      </c>
      <c r="P1436">
        <v>68.630136986301295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E1437">
        <v>974.59186550000004</v>
      </c>
      <c r="F1437">
        <v>431.75</v>
      </c>
      <c r="G1437">
        <v>182.05506519376499</v>
      </c>
      <c r="H1437">
        <v>37.480734515953898</v>
      </c>
      <c r="I1437">
        <v>34.572379430917202</v>
      </c>
      <c r="J1437">
        <v>-10.1592607083226</v>
      </c>
      <c r="K1437">
        <v>376.23969797130098</v>
      </c>
      <c r="L1437">
        <v>292.94860353357302</v>
      </c>
      <c r="M1437">
        <v>42.789077394060698</v>
      </c>
      <c r="N1437">
        <v>2.5178686759956901</v>
      </c>
      <c r="O1437">
        <v>27.156919513607399</v>
      </c>
      <c r="P1437">
        <v>247.345132743362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271</v>
      </c>
      <c r="E1438">
        <v>973.33919219999996</v>
      </c>
      <c r="F1438">
        <v>90.89</v>
      </c>
      <c r="G1438">
        <v>-30.514720973387099</v>
      </c>
      <c r="H1438">
        <v>-3.0919335796317902</v>
      </c>
      <c r="I1438">
        <v>-25.116596559540501</v>
      </c>
      <c r="J1438">
        <v>7.00846350535247</v>
      </c>
      <c r="K1438">
        <v>89.981575773790993</v>
      </c>
      <c r="L1438">
        <v>96.393997938048898</v>
      </c>
      <c r="M1438">
        <v>52.887318566971501</v>
      </c>
      <c r="N1438">
        <v>1.83479484561232</v>
      </c>
      <c r="O1438">
        <v>46.055671691055103</v>
      </c>
      <c r="P1438">
        <v>22.509772206496802</v>
      </c>
      <c r="Q1438">
        <v>7.3136865526432004E-2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352</v>
      </c>
      <c r="E1439">
        <v>971.58919060000005</v>
      </c>
      <c r="F1439">
        <v>624.4</v>
      </c>
      <c r="G1439">
        <v>-43.258539809589401</v>
      </c>
      <c r="H1439">
        <v>1.29472560987688</v>
      </c>
      <c r="I1439">
        <v>-19.630479967479499</v>
      </c>
      <c r="J1439">
        <v>-8.3167244614310096</v>
      </c>
      <c r="K1439">
        <v>636.56867814268605</v>
      </c>
      <c r="L1439">
        <v>647.37728604134998</v>
      </c>
      <c r="M1439">
        <v>30.912906105099498</v>
      </c>
      <c r="N1439">
        <v>0.55411542321437901</v>
      </c>
      <c r="O1439">
        <v>43.017296604740501</v>
      </c>
      <c r="P1439">
        <v>26.678839521200999</v>
      </c>
      <c r="Q1439">
        <v>-6.4371695276467994E-2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62</v>
      </c>
      <c r="E1440">
        <v>970.63572799999997</v>
      </c>
      <c r="F1440">
        <v>351.7</v>
      </c>
      <c r="G1440">
        <v>-13.514016837814699</v>
      </c>
      <c r="H1440">
        <v>1.10489753791066</v>
      </c>
      <c r="I1440">
        <v>-8.3806980164924703</v>
      </c>
      <c r="J1440">
        <v>-11.6055220939054</v>
      </c>
      <c r="K1440">
        <v>337.61806484358698</v>
      </c>
      <c r="L1440">
        <v>339.70125573227801</v>
      </c>
      <c r="M1440">
        <v>42.182149204036001</v>
      </c>
      <c r="N1440">
        <v>2.6632124900095899</v>
      </c>
      <c r="O1440">
        <v>45.976684674438403</v>
      </c>
      <c r="P1440">
        <v>33.573870110140497</v>
      </c>
      <c r="Q1440">
        <v>-2.7019811828159001E-2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204</v>
      </c>
      <c r="E1441">
        <v>968.2106</v>
      </c>
      <c r="F1441">
        <v>796.75</v>
      </c>
      <c r="G1441">
        <v>6.2827605907723703</v>
      </c>
      <c r="H1441">
        <v>-1.4598499623098</v>
      </c>
      <c r="I1441">
        <v>-9.3509053080650393</v>
      </c>
      <c r="J1441">
        <v>0.35204474445608602</v>
      </c>
      <c r="K1441">
        <v>800.43810691573401</v>
      </c>
      <c r="L1441">
        <v>752.49065246750001</v>
      </c>
      <c r="M1441">
        <v>42.456624486690103</v>
      </c>
      <c r="N1441">
        <v>0.42546549052330401</v>
      </c>
      <c r="O1441">
        <v>17.3517414496391</v>
      </c>
      <c r="P1441">
        <v>31.694214876033001</v>
      </c>
      <c r="Q1441">
        <v>3.3641144126853997E-2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888</v>
      </c>
      <c r="E1442">
        <v>965.60742240000002</v>
      </c>
      <c r="F1442">
        <v>427.2</v>
      </c>
      <c r="G1442">
        <v>-48.431188066021903</v>
      </c>
      <c r="H1442">
        <v>1.27660704911151</v>
      </c>
      <c r="I1442">
        <v>-43.595775432159698</v>
      </c>
      <c r="J1442">
        <v>-7.68499229258095</v>
      </c>
      <c r="K1442">
        <v>429.20780203326399</v>
      </c>
      <c r="L1442">
        <v>473.59592556259997</v>
      </c>
      <c r="M1442">
        <v>44.300746092758203</v>
      </c>
      <c r="N1442">
        <v>2.7056794083580802</v>
      </c>
      <c r="O1442">
        <v>73.220973782771495</v>
      </c>
      <c r="P1442">
        <v>27.789410708944001</v>
      </c>
      <c r="Q1442">
        <v>4.3282696645946001E-2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396</v>
      </c>
      <c r="E1443">
        <v>962.70511615999999</v>
      </c>
      <c r="F1443">
        <v>194.08</v>
      </c>
      <c r="G1443">
        <v>44.051349243583601</v>
      </c>
      <c r="H1443">
        <v>-4.4725359524739803</v>
      </c>
      <c r="I1443">
        <v>40.353563154364103</v>
      </c>
      <c r="J1443">
        <v>-7.2869823423321796</v>
      </c>
      <c r="K1443">
        <v>169.603085620732</v>
      </c>
      <c r="L1443">
        <v>138.18393725992601</v>
      </c>
      <c r="M1443">
        <v>52.163682205059899</v>
      </c>
      <c r="N1443">
        <v>0.52282597507569795</v>
      </c>
      <c r="O1443">
        <v>10.779060181368401</v>
      </c>
      <c r="P1443">
        <v>119.547511312217</v>
      </c>
      <c r="Q1443">
        <v>4.8010442455870002E-2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E1444">
        <v>960.78416000000004</v>
      </c>
      <c r="F1444">
        <v>1195.5999999999999</v>
      </c>
      <c r="G1444">
        <v>63.005243406889001</v>
      </c>
      <c r="H1444">
        <v>-5.2925114553472596</v>
      </c>
      <c r="I1444">
        <v>-18.792163717427901</v>
      </c>
      <c r="J1444">
        <v>-0.53286848619305804</v>
      </c>
      <c r="K1444">
        <v>1217.26442959255</v>
      </c>
      <c r="L1444">
        <v>1126.83671528624</v>
      </c>
      <c r="M1444">
        <v>42.613367932310503</v>
      </c>
      <c r="N1444">
        <v>1.1039505296494401</v>
      </c>
      <c r="O1444">
        <v>35.480093676814903</v>
      </c>
      <c r="P1444">
        <v>108.656195462478</v>
      </c>
      <c r="Q1444">
        <v>0.20886052885437301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1351</v>
      </c>
      <c r="E1445">
        <v>959.08180617199901</v>
      </c>
      <c r="F1445">
        <v>75.67</v>
      </c>
      <c r="G1445">
        <v>35.008856346386999</v>
      </c>
      <c r="H1445">
        <v>-8.6474150949282098</v>
      </c>
      <c r="I1445">
        <v>-10.242766474567</v>
      </c>
      <c r="J1445">
        <v>-10.5368441444328</v>
      </c>
      <c r="K1445">
        <v>71.9702703401788</v>
      </c>
      <c r="L1445">
        <v>66.451302906374707</v>
      </c>
      <c r="M1445">
        <v>44.455763004450397</v>
      </c>
      <c r="N1445">
        <v>1.1016234315934099</v>
      </c>
      <c r="O1445">
        <v>13.783533765032301</v>
      </c>
      <c r="P1445">
        <v>71.199095022624405</v>
      </c>
      <c r="Q1445">
        <v>-4.7967909773859001E-2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304</v>
      </c>
      <c r="E1446">
        <v>959.05976854999994</v>
      </c>
      <c r="F1446">
        <v>349.7</v>
      </c>
      <c r="G1446">
        <v>-21.8026315033872</v>
      </c>
      <c r="H1446">
        <v>-11.8859399808857</v>
      </c>
      <c r="I1446">
        <v>-7.7916937942429003</v>
      </c>
      <c r="J1446">
        <v>-4.7527013530304698</v>
      </c>
      <c r="K1446">
        <v>361.67663539630598</v>
      </c>
      <c r="L1446">
        <v>352.31790510245298</v>
      </c>
      <c r="M1446">
        <v>43.611115428521998</v>
      </c>
      <c r="N1446">
        <v>1.01116758046696</v>
      </c>
      <c r="O1446">
        <v>28.395767800972202</v>
      </c>
      <c r="P1446">
        <v>24.759186585800901</v>
      </c>
      <c r="Q1446">
        <v>0.13551179602248101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271</v>
      </c>
      <c r="E1447">
        <v>956.83589754499997</v>
      </c>
      <c r="F1447">
        <v>1713.05</v>
      </c>
      <c r="G1447">
        <v>-33.180949348895901</v>
      </c>
      <c r="H1447">
        <v>-8.6194081394359596</v>
      </c>
      <c r="I1447">
        <v>-27.295591854870899</v>
      </c>
      <c r="J1447">
        <v>-0.123933021048138</v>
      </c>
      <c r="K1447">
        <v>1746.99455520318</v>
      </c>
      <c r="L1447">
        <v>1799.4640353462</v>
      </c>
      <c r="M1447">
        <v>41.013989362817597</v>
      </c>
      <c r="N1447">
        <v>0.89729303451564402</v>
      </c>
      <c r="O1447">
        <v>27.550275823823</v>
      </c>
      <c r="P1447">
        <v>13.447019867549599</v>
      </c>
      <c r="Q1447">
        <v>-5.1196178294686999E-2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238</v>
      </c>
      <c r="E1448">
        <v>954.598565879999</v>
      </c>
      <c r="F1448">
        <v>1798.2</v>
      </c>
      <c r="G1448">
        <v>-42.789981256840598</v>
      </c>
      <c r="H1448">
        <v>4.6396411884059203</v>
      </c>
      <c r="I1448">
        <v>11.2319063793352</v>
      </c>
      <c r="J1448">
        <v>-8.2780045683127703</v>
      </c>
      <c r="K1448">
        <v>1722.3148722573201</v>
      </c>
      <c r="L1448">
        <v>1605.9256853045799</v>
      </c>
      <c r="M1448">
        <v>44.256301409057301</v>
      </c>
      <c r="N1448">
        <v>1.2487491291192201</v>
      </c>
      <c r="O1448">
        <v>29.129129129129101</v>
      </c>
      <c r="P1448">
        <v>39.050417568821501</v>
      </c>
      <c r="Q1448">
        <v>0.1280473516542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21</v>
      </c>
      <c r="E1449">
        <v>952.55968005</v>
      </c>
      <c r="F1449">
        <v>374.55</v>
      </c>
      <c r="G1449">
        <v>135.704613373055</v>
      </c>
      <c r="H1449">
        <v>14.5595067031088</v>
      </c>
      <c r="I1449">
        <v>51.092679118523698</v>
      </c>
      <c r="J1449">
        <v>-2.5952259310561399</v>
      </c>
      <c r="K1449">
        <v>314.006880717728</v>
      </c>
      <c r="L1449">
        <v>252.668877918357</v>
      </c>
      <c r="M1449">
        <v>63.0356513873908</v>
      </c>
      <c r="N1449">
        <v>1.6152049361113101</v>
      </c>
      <c r="O1449">
        <v>9.7316780136163406</v>
      </c>
      <c r="P1449">
        <v>214.74789915966301</v>
      </c>
      <c r="Q1449">
        <v>9.2323820677567003E-2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127</v>
      </c>
      <c r="E1450">
        <v>952.11622506000003</v>
      </c>
      <c r="F1450">
        <v>191.73</v>
      </c>
      <c r="G1450">
        <v>4.5057929561316197</v>
      </c>
      <c r="H1450">
        <v>-16.2979051436755</v>
      </c>
      <c r="I1450">
        <v>4.1893681984454503</v>
      </c>
      <c r="J1450">
        <v>-11.1800624480606</v>
      </c>
      <c r="K1450">
        <v>185.23789245660899</v>
      </c>
      <c r="L1450">
        <v>166.89580863084299</v>
      </c>
      <c r="M1450">
        <v>39.191015082495603</v>
      </c>
      <c r="N1450">
        <v>0.75246907338878</v>
      </c>
      <c r="O1450">
        <v>15.6835132738747</v>
      </c>
      <c r="P1450">
        <v>48.283062645011498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382</v>
      </c>
      <c r="E1451">
        <v>952.11457536</v>
      </c>
      <c r="F1451">
        <v>145.91999999999999</v>
      </c>
      <c r="G1451">
        <v>19.1406206004316</v>
      </c>
      <c r="H1451">
        <v>-1.68458878004678</v>
      </c>
      <c r="I1451">
        <v>-62.218703703291801</v>
      </c>
      <c r="J1451">
        <v>0.31500770741905398</v>
      </c>
      <c r="K1451">
        <v>170.222716082733</v>
      </c>
      <c r="L1451">
        <v>171.451094533207</v>
      </c>
      <c r="M1451">
        <v>15.504981791914799</v>
      </c>
      <c r="N1451">
        <v>0.33376144844226302</v>
      </c>
      <c r="O1451">
        <v>104.39281798245599</v>
      </c>
      <c r="P1451">
        <v>50.432989690721598</v>
      </c>
      <c r="Q1451">
        <v>7.0646703745160001E-3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628</v>
      </c>
      <c r="E1452">
        <v>951.10973100000001</v>
      </c>
      <c r="F1452">
        <v>1031.55</v>
      </c>
      <c r="G1452">
        <v>18.193126476817799</v>
      </c>
      <c r="H1452">
        <v>7.3115617913187299</v>
      </c>
      <c r="I1452">
        <v>5.23192862540626</v>
      </c>
      <c r="J1452">
        <v>-4.6303040622359903</v>
      </c>
      <c r="K1452">
        <v>995.81617063423505</v>
      </c>
      <c r="L1452">
        <v>917.67144307059596</v>
      </c>
      <c r="M1452">
        <v>48.3028481277832</v>
      </c>
      <c r="N1452">
        <v>0.601284779989673</v>
      </c>
      <c r="O1452">
        <v>15.166497019049</v>
      </c>
      <c r="P1452">
        <v>49.608411892675797</v>
      </c>
      <c r="Q1452">
        <v>-5.6544324568961003E-2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271</v>
      </c>
      <c r="E1453">
        <v>949.79179499400004</v>
      </c>
      <c r="F1453">
        <v>242.38</v>
      </c>
      <c r="G1453">
        <v>7.0291152672768096</v>
      </c>
      <c r="H1453">
        <v>-6.7699579310472</v>
      </c>
      <c r="I1453">
        <v>17.540925243550799</v>
      </c>
      <c r="J1453">
        <v>1.0322208221731499</v>
      </c>
      <c r="K1453">
        <v>238.896902431793</v>
      </c>
      <c r="M1453">
        <v>42.600758104218798</v>
      </c>
      <c r="N1453">
        <v>0.50268293143658704</v>
      </c>
      <c r="O1453">
        <v>13.2519184751217</v>
      </c>
      <c r="P1453">
        <v>41.4531660344324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628</v>
      </c>
      <c r="E1454">
        <v>944.53912500000001</v>
      </c>
      <c r="F1454">
        <v>1649.85</v>
      </c>
      <c r="G1454">
        <v>-17.0027327518122</v>
      </c>
      <c r="H1454">
        <v>-1.8288432141397699</v>
      </c>
      <c r="I1454">
        <v>-18.015171202375999</v>
      </c>
      <c r="J1454">
        <v>-3.4371039668051799</v>
      </c>
      <c r="K1454">
        <v>1611.85697895309</v>
      </c>
      <c r="L1454">
        <v>1603.7379413209901</v>
      </c>
      <c r="M1454">
        <v>49.709235115266999</v>
      </c>
      <c r="N1454">
        <v>1.33853037486356</v>
      </c>
      <c r="O1454">
        <v>14.252810861593399</v>
      </c>
      <c r="P1454">
        <v>19.066863926677001</v>
      </c>
      <c r="Q1454">
        <v>-2.6078498776585999E-2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21</v>
      </c>
      <c r="E1455">
        <v>943.84682999999995</v>
      </c>
      <c r="F1455">
        <v>744.3</v>
      </c>
      <c r="G1455">
        <v>67.011322325755003</v>
      </c>
      <c r="H1455">
        <v>-8.1988901099793807</v>
      </c>
      <c r="I1455">
        <v>-4.07259890492801</v>
      </c>
      <c r="J1455">
        <v>-0.19595101249489799</v>
      </c>
      <c r="K1455">
        <v>743.48394324426397</v>
      </c>
      <c r="L1455">
        <v>673.30345318562104</v>
      </c>
      <c r="M1455">
        <v>58.243914403317703</v>
      </c>
      <c r="N1455">
        <v>1.0169395304215101</v>
      </c>
      <c r="O1455">
        <v>11.104393389762199</v>
      </c>
      <c r="P1455">
        <v>97.899494815208698</v>
      </c>
      <c r="Q1455">
        <v>0.15797293754209901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268</v>
      </c>
      <c r="E1456">
        <v>943.28956349999999</v>
      </c>
      <c r="F1456">
        <v>883.95</v>
      </c>
      <c r="G1456">
        <v>41.095405674688699</v>
      </c>
      <c r="H1456">
        <v>-21.677649668178098</v>
      </c>
      <c r="I1456">
        <v>10.012287214912799</v>
      </c>
      <c r="J1456">
        <v>3.0998914283492902</v>
      </c>
      <c r="K1456">
        <v>873.29108489487896</v>
      </c>
      <c r="L1456">
        <v>693.56777338010204</v>
      </c>
      <c r="M1456">
        <v>45.235881472133201</v>
      </c>
      <c r="N1456">
        <v>0.74347826086956503</v>
      </c>
      <c r="O1456">
        <v>25.685841959386799</v>
      </c>
      <c r="P1456">
        <v>145.541666666666</v>
      </c>
      <c r="Q1456">
        <v>0.13193466053314101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72</v>
      </c>
      <c r="E1457">
        <v>942.51244636800004</v>
      </c>
      <c r="F1457">
        <v>30.06</v>
      </c>
      <c r="G1457">
        <v>86.578084557468003</v>
      </c>
      <c r="H1457">
        <v>-21.9835817262239</v>
      </c>
      <c r="I1457">
        <v>27.017573960271001</v>
      </c>
      <c r="J1457">
        <v>-1.80225613622914</v>
      </c>
      <c r="K1457">
        <v>30.9230228779542</v>
      </c>
      <c r="L1457">
        <v>25.3733895881916</v>
      </c>
      <c r="M1457">
        <v>34.334181834899503</v>
      </c>
      <c r="N1457">
        <v>0.69649488135151405</v>
      </c>
      <c r="O1457">
        <v>30.705256154357901</v>
      </c>
      <c r="P1457">
        <v>115.20605932787601</v>
      </c>
      <c r="Q1457">
        <v>7.5420671660988994E-2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549</v>
      </c>
      <c r="E1458">
        <v>942.50793672999896</v>
      </c>
      <c r="F1458">
        <v>257.3</v>
      </c>
      <c r="G1458">
        <v>-27.8159605814486</v>
      </c>
      <c r="H1458">
        <v>-8.35206191918763</v>
      </c>
      <c r="I1458">
        <v>-20.121443879573999</v>
      </c>
      <c r="J1458">
        <v>-5.0407975360266404</v>
      </c>
      <c r="K1458">
        <v>257.47399085657798</v>
      </c>
      <c r="L1458">
        <v>264.07943599746801</v>
      </c>
      <c r="M1458">
        <v>43.007726144570697</v>
      </c>
      <c r="N1458">
        <v>0.99032980562433004</v>
      </c>
      <c r="O1458">
        <v>24.154683249125501</v>
      </c>
      <c r="P1458">
        <v>14.101995565410199</v>
      </c>
      <c r="Q1458">
        <v>-0.121625894398776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414</v>
      </c>
      <c r="E1459">
        <v>941.90200000000004</v>
      </c>
      <c r="F1459">
        <v>884</v>
      </c>
      <c r="G1459">
        <v>163.39753367057801</v>
      </c>
      <c r="H1459">
        <v>3.5593089962403601</v>
      </c>
      <c r="I1459">
        <v>85.728953342786497</v>
      </c>
      <c r="J1459">
        <v>1.5753648085977301</v>
      </c>
      <c r="K1459">
        <v>797.76824188390503</v>
      </c>
      <c r="L1459">
        <v>617.07957274525802</v>
      </c>
      <c r="M1459">
        <v>72.982841933322604</v>
      </c>
      <c r="N1459">
        <v>2.2589274842804801</v>
      </c>
      <c r="O1459">
        <v>11.012443438914</v>
      </c>
      <c r="P1459">
        <v>199.61023555329601</v>
      </c>
      <c r="Q1459">
        <v>0.133276827957238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21</v>
      </c>
      <c r="E1460">
        <v>941.68654963400002</v>
      </c>
      <c r="F1460">
        <v>90.14</v>
      </c>
      <c r="G1460">
        <v>-13.9332943687269</v>
      </c>
      <c r="H1460">
        <v>-8.5336345273780392</v>
      </c>
      <c r="I1460">
        <v>-32.482970003116598</v>
      </c>
      <c r="J1460">
        <v>-2.8217014243655401</v>
      </c>
      <c r="K1460">
        <v>91.236030154109301</v>
      </c>
      <c r="L1460">
        <v>91.121259707129994</v>
      </c>
      <c r="M1460">
        <v>38.291066130343197</v>
      </c>
      <c r="N1460">
        <v>1.02456313390461</v>
      </c>
      <c r="O1460">
        <v>37.785666740625601</v>
      </c>
      <c r="P1460">
        <v>35.957767722473598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21</v>
      </c>
      <c r="E1461">
        <v>941.67062001099998</v>
      </c>
      <c r="F1461">
        <v>152.31</v>
      </c>
      <c r="G1461">
        <v>-0.85086829967557498</v>
      </c>
      <c r="H1461">
        <v>0.26398430776439702</v>
      </c>
      <c r="I1461">
        <v>-17.703985177681901</v>
      </c>
      <c r="J1461">
        <v>-2.48625412223394</v>
      </c>
      <c r="K1461">
        <v>151.487870846449</v>
      </c>
      <c r="L1461">
        <v>143.244294691177</v>
      </c>
      <c r="M1461">
        <v>39.554260658740603</v>
      </c>
      <c r="N1461">
        <v>0.85248305402928504</v>
      </c>
      <c r="O1461">
        <v>22.381984111351802</v>
      </c>
      <c r="P1461">
        <v>29.460263493412601</v>
      </c>
      <c r="Q1461">
        <v>6.8112788286145004E-2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694</v>
      </c>
      <c r="E1462">
        <v>940.95062600000006</v>
      </c>
      <c r="F1462">
        <v>238.7</v>
      </c>
      <c r="G1462">
        <v>66.678460725974801</v>
      </c>
      <c r="H1462">
        <v>-10.997586402122</v>
      </c>
      <c r="I1462">
        <v>-44.837368675947403</v>
      </c>
      <c r="J1462">
        <v>-6.0679710159851998</v>
      </c>
      <c r="K1462">
        <v>257.74530749507102</v>
      </c>
      <c r="L1462">
        <v>253.231553651805</v>
      </c>
      <c r="M1462">
        <v>32.096690786472301</v>
      </c>
      <c r="N1462">
        <v>0.87323297659312005</v>
      </c>
      <c r="O1462">
        <v>67.155425219941307</v>
      </c>
      <c r="P1462">
        <v>96.460905349794203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1382</v>
      </c>
      <c r="E1463">
        <v>939.46649926999999</v>
      </c>
      <c r="F1463">
        <v>347.35</v>
      </c>
      <c r="G1463">
        <v>-3.1221001491362901</v>
      </c>
      <c r="H1463">
        <v>-2.2894961246647898</v>
      </c>
      <c r="I1463">
        <v>-18.2305668690781</v>
      </c>
      <c r="J1463">
        <v>-3.5278494354380801</v>
      </c>
      <c r="K1463">
        <v>335.87213340100197</v>
      </c>
      <c r="L1463">
        <v>331.00391746465601</v>
      </c>
      <c r="M1463">
        <v>51.7171856205388</v>
      </c>
      <c r="N1463">
        <v>1.45953286157729</v>
      </c>
      <c r="O1463">
        <v>17.144090974521301</v>
      </c>
      <c r="P1463">
        <v>33.084291187739403</v>
      </c>
      <c r="Q1463">
        <v>1.6887520656162999E-2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E1464">
        <v>937.5</v>
      </c>
      <c r="F1464">
        <v>375</v>
      </c>
      <c r="G1464">
        <v>122.58163292505699</v>
      </c>
      <c r="H1464">
        <v>-13.585741921652099</v>
      </c>
      <c r="I1464">
        <v>-35.0172091742565</v>
      </c>
      <c r="J1464">
        <v>-1.63287670950561</v>
      </c>
      <c r="K1464">
        <v>421.91789321191101</v>
      </c>
      <c r="L1464">
        <v>371.84580161998798</v>
      </c>
      <c r="M1464">
        <v>22.505724587399101</v>
      </c>
      <c r="N1464">
        <v>0.42377863793283799</v>
      </c>
      <c r="O1464">
        <v>151.76</v>
      </c>
      <c r="P1464">
        <v>187.686996547756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204</v>
      </c>
      <c r="E1465">
        <v>934.82209899999998</v>
      </c>
      <c r="F1465">
        <v>1030.3</v>
      </c>
      <c r="G1465">
        <v>-1.1327890346935701</v>
      </c>
      <c r="H1465">
        <v>-3.9803214446021999</v>
      </c>
      <c r="I1465">
        <v>0.17792431693167199</v>
      </c>
      <c r="J1465">
        <v>-2.3684225796892102</v>
      </c>
      <c r="K1465">
        <v>1050.4254033232601</v>
      </c>
      <c r="L1465">
        <v>928.19996972717297</v>
      </c>
      <c r="M1465">
        <v>37.018497409842801</v>
      </c>
      <c r="N1465">
        <v>0.92656542948038101</v>
      </c>
      <c r="O1465">
        <v>15.4712219741822</v>
      </c>
      <c r="P1465">
        <v>44.878014483582902</v>
      </c>
      <c r="Q1465">
        <v>5.4400512689438997E-2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95</v>
      </c>
      <c r="E1466">
        <v>933.21071919999997</v>
      </c>
      <c r="F1466">
        <v>98.86</v>
      </c>
      <c r="G1466">
        <v>-27.5859246407318</v>
      </c>
      <c r="H1466">
        <v>-10.553545973385299</v>
      </c>
      <c r="I1466">
        <v>-25.072524525071199</v>
      </c>
      <c r="J1466">
        <v>-1.64538437099663</v>
      </c>
      <c r="K1466">
        <v>103.99757378477</v>
      </c>
      <c r="L1466">
        <v>107.078798674564</v>
      </c>
      <c r="M1466">
        <v>36.930822286834598</v>
      </c>
      <c r="N1466">
        <v>1.52147550062008</v>
      </c>
      <c r="O1466">
        <v>48.037628970260897</v>
      </c>
      <c r="P1466">
        <v>6.3010752688171996</v>
      </c>
      <c r="Q1466">
        <v>-5.8067152697066998E-2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271</v>
      </c>
      <c r="E1467">
        <v>932.855414039999</v>
      </c>
      <c r="F1467">
        <v>74.16</v>
      </c>
      <c r="G1467">
        <v>-18.7879842998227</v>
      </c>
      <c r="H1467">
        <v>-11.4092548460497</v>
      </c>
      <c r="I1467">
        <v>-19.5650859509194</v>
      </c>
      <c r="J1467">
        <v>-6.1443831555251096</v>
      </c>
      <c r="K1467">
        <v>77.075742942617893</v>
      </c>
      <c r="L1467">
        <v>78.018729929670002</v>
      </c>
      <c r="M1467">
        <v>28.8490803400774</v>
      </c>
      <c r="N1467">
        <v>1.1907273330122199</v>
      </c>
      <c r="O1467">
        <v>36.124595469255603</v>
      </c>
      <c r="P1467">
        <v>12.7051671732522</v>
      </c>
      <c r="Q1467">
        <v>-9.7849820221409006E-2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132</v>
      </c>
      <c r="E1468">
        <v>932.45541445000003</v>
      </c>
      <c r="F1468">
        <v>731.75</v>
      </c>
      <c r="G1468">
        <v>720.84801192104601</v>
      </c>
      <c r="H1468">
        <v>-15.33638503369</v>
      </c>
      <c r="I1468">
        <v>105.142258887485</v>
      </c>
      <c r="J1468">
        <v>6.4199022800003096</v>
      </c>
      <c r="K1468">
        <v>723.10043037765104</v>
      </c>
      <c r="L1468">
        <v>521.59054253024999</v>
      </c>
      <c r="M1468">
        <v>59.3340193205077</v>
      </c>
      <c r="N1468">
        <v>0.76425819481124702</v>
      </c>
      <c r="O1468">
        <v>15.4765971984967</v>
      </c>
      <c r="P1468">
        <v>797.85276073619605</v>
      </c>
      <c r="Q1468">
        <v>0.12717807494108799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E1469">
        <v>932.37701842000001</v>
      </c>
      <c r="F1469">
        <v>8</v>
      </c>
      <c r="G1469">
        <v>-16.500748630877101</v>
      </c>
      <c r="H1469">
        <v>-15.802957095625301</v>
      </c>
      <c r="I1469">
        <v>-24.846555229814999</v>
      </c>
      <c r="J1469">
        <v>-11.391775662383999</v>
      </c>
      <c r="K1469">
        <v>9.1349083407284493</v>
      </c>
      <c r="L1469">
        <v>8.9990079098927396</v>
      </c>
      <c r="M1469">
        <v>45.092784332523699</v>
      </c>
      <c r="N1469">
        <v>0.99971291199992895</v>
      </c>
      <c r="O1469">
        <v>50</v>
      </c>
      <c r="P1469">
        <v>19.047619047619001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106</v>
      </c>
      <c r="E1470">
        <v>931.15275515999997</v>
      </c>
      <c r="F1470">
        <v>9040.9500000000007</v>
      </c>
      <c r="G1470">
        <v>253.18262717350601</v>
      </c>
      <c r="H1470">
        <v>34.652125128591997</v>
      </c>
      <c r="I1470">
        <v>185.25729675083099</v>
      </c>
      <c r="J1470">
        <v>-6.4546692602777096</v>
      </c>
      <c r="K1470">
        <v>7640.66937820166</v>
      </c>
      <c r="L1470">
        <v>5380.7100976051597</v>
      </c>
      <c r="M1470">
        <v>50.298371617440303</v>
      </c>
      <c r="N1470">
        <v>1.2777168732125801</v>
      </c>
      <c r="O1470">
        <v>16.228383079211699</v>
      </c>
      <c r="P1470">
        <v>301.57013413875802</v>
      </c>
      <c r="Q1470">
        <v>0.10839810046557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543</v>
      </c>
      <c r="E1471">
        <v>931.04559567599995</v>
      </c>
      <c r="F1471">
        <v>164.76</v>
      </c>
      <c r="G1471">
        <v>145.30692018244801</v>
      </c>
      <c r="H1471">
        <v>-3.44658910595362</v>
      </c>
      <c r="I1471">
        <v>17.9278267651829</v>
      </c>
      <c r="J1471">
        <v>5.0425031146450099</v>
      </c>
      <c r="K1471">
        <v>153.307547967294</v>
      </c>
      <c r="L1471">
        <v>121.561773051781</v>
      </c>
      <c r="M1471">
        <v>47.466217352394601</v>
      </c>
      <c r="N1471">
        <v>2.2549908728278498</v>
      </c>
      <c r="O1471">
        <v>14.760864287448401</v>
      </c>
      <c r="P1471">
        <v>177.84148397976301</v>
      </c>
      <c r="Q1471">
        <v>7.7864133886988998E-2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281</v>
      </c>
      <c r="E1472">
        <v>930.73839455999996</v>
      </c>
      <c r="F1472">
        <v>198.95</v>
      </c>
      <c r="G1472">
        <v>5.1228072895402796</v>
      </c>
      <c r="H1472">
        <v>-18.669457245605599</v>
      </c>
      <c r="I1472">
        <v>-21.510601932976201</v>
      </c>
      <c r="J1472">
        <v>-6.2400162160259098</v>
      </c>
      <c r="K1472">
        <v>203.97645585040601</v>
      </c>
      <c r="L1472">
        <v>185.94112183560901</v>
      </c>
      <c r="M1472">
        <v>33.585389346329997</v>
      </c>
      <c r="N1472">
        <v>0.724802172848934</v>
      </c>
      <c r="O1472">
        <v>28.650414677054499</v>
      </c>
      <c r="P1472">
        <v>69.319148936170194</v>
      </c>
      <c r="Q1472">
        <v>7.5403927614614993E-2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271</v>
      </c>
      <c r="E1473">
        <v>929.67524084199999</v>
      </c>
      <c r="F1473">
        <v>103.33</v>
      </c>
      <c r="G1473">
        <v>5.9277460051146003</v>
      </c>
      <c r="H1473">
        <v>2.8880495744043801</v>
      </c>
      <c r="I1473">
        <v>-8.9791087309134596</v>
      </c>
      <c r="J1473">
        <v>2.60182547345218</v>
      </c>
      <c r="K1473">
        <v>93.584830512413504</v>
      </c>
      <c r="L1473">
        <v>90.835253247578606</v>
      </c>
      <c r="M1473">
        <v>59.672281701737802</v>
      </c>
      <c r="N1473">
        <v>3.1300037916931198</v>
      </c>
      <c r="O1473">
        <v>10.326139552888799</v>
      </c>
      <c r="P1473">
        <v>36.679894179894099</v>
      </c>
      <c r="Q1473">
        <v>-7.2277735601355003E-2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549</v>
      </c>
      <c r="E1474">
        <v>925.65</v>
      </c>
      <c r="F1474">
        <v>308.55</v>
      </c>
      <c r="G1474">
        <v>21.1052793557967</v>
      </c>
      <c r="H1474">
        <v>-9.0085492008884795</v>
      </c>
      <c r="I1474">
        <v>8.9206449413801998</v>
      </c>
      <c r="J1474">
        <v>-1.9762917638195301</v>
      </c>
      <c r="K1474">
        <v>290.78326249722898</v>
      </c>
      <c r="L1474">
        <v>251.944148925825</v>
      </c>
      <c r="M1474">
        <v>43.818444660132599</v>
      </c>
      <c r="N1474">
        <v>0.62661594802048903</v>
      </c>
      <c r="O1474">
        <v>13.2717549829849</v>
      </c>
      <c r="P1474">
        <v>66.873985938345001</v>
      </c>
      <c r="Q1474">
        <v>-1.4096958138287E-2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E1475">
        <v>925.35772018499995</v>
      </c>
      <c r="F1475">
        <v>336.15</v>
      </c>
      <c r="G1475">
        <v>-47.083282572487498</v>
      </c>
      <c r="H1475">
        <v>-9.9727503474487893</v>
      </c>
      <c r="I1475">
        <v>-34.092597963783497</v>
      </c>
      <c r="J1475">
        <v>4.3923370069663903E-2</v>
      </c>
      <c r="K1475">
        <v>335.39850498491001</v>
      </c>
      <c r="L1475">
        <v>404.95994781847401</v>
      </c>
      <c r="M1475">
        <v>49.718907233812502</v>
      </c>
      <c r="N1475">
        <v>0.71208557988979504</v>
      </c>
      <c r="O1475">
        <v>113.550498289454</v>
      </c>
      <c r="P1475">
        <v>25.382320029839601</v>
      </c>
      <c r="Q1475">
        <v>1.9768351605761E-2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135</v>
      </c>
      <c r="E1476">
        <v>925.13780499999996</v>
      </c>
      <c r="F1476">
        <v>940.85</v>
      </c>
      <c r="G1476">
        <v>-0.34098470051407398</v>
      </c>
      <c r="H1476">
        <v>-17.8560465610941</v>
      </c>
      <c r="I1476">
        <v>7.6499140721697998</v>
      </c>
      <c r="J1476">
        <v>-3.5258421827694102</v>
      </c>
      <c r="K1476">
        <v>998.50979349511204</v>
      </c>
      <c r="L1476">
        <v>882.76286347934604</v>
      </c>
      <c r="M1476">
        <v>29.383828270908001</v>
      </c>
      <c r="N1476">
        <v>0.75504655572837798</v>
      </c>
      <c r="O1476">
        <v>24.887070202476401</v>
      </c>
      <c r="P1476">
        <v>40.7194137002692</v>
      </c>
      <c r="Q1476">
        <v>6.4891823848230003E-3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80</v>
      </c>
      <c r="E1477">
        <v>922.95417499999996</v>
      </c>
      <c r="F1477">
        <v>658.9</v>
      </c>
      <c r="G1477">
        <v>12.4448448204817</v>
      </c>
      <c r="H1477">
        <v>-10.1942109655943</v>
      </c>
      <c r="I1477">
        <v>-1.4065929512425199</v>
      </c>
      <c r="J1477">
        <v>-2.6498087924292801</v>
      </c>
      <c r="K1477">
        <v>650.20989165188098</v>
      </c>
      <c r="L1477">
        <v>601.58732953056494</v>
      </c>
      <c r="M1477">
        <v>47.213206112977602</v>
      </c>
      <c r="N1477">
        <v>0.67326726474244802</v>
      </c>
      <c r="O1477">
        <v>11.549552284109801</v>
      </c>
      <c r="P1477">
        <v>40.3109028960817</v>
      </c>
      <c r="Q1477">
        <v>-8.5337734408622995E-2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343</v>
      </c>
      <c r="E1478">
        <v>921.40360576</v>
      </c>
      <c r="F1478">
        <v>4.96</v>
      </c>
      <c r="G1478">
        <v>35.871106609268097</v>
      </c>
      <c r="H1478">
        <v>-17.623132534221799</v>
      </c>
      <c r="I1478">
        <v>-45.671877935005703</v>
      </c>
      <c r="J1478">
        <v>-0.825676703227325</v>
      </c>
      <c r="K1478">
        <v>5.25241837617149</v>
      </c>
      <c r="L1478">
        <v>5.2226013451971403</v>
      </c>
      <c r="M1478">
        <v>27.734971027343502</v>
      </c>
      <c r="N1478">
        <v>0.82585603920610196</v>
      </c>
      <c r="O1478">
        <v>61.290322580645103</v>
      </c>
      <c r="P1478">
        <v>65.3333333333333</v>
      </c>
      <c r="Q1478">
        <v>2.1360068168542998E-2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271</v>
      </c>
      <c r="E1479">
        <v>918.41576480000003</v>
      </c>
      <c r="F1479">
        <v>156.07</v>
      </c>
      <c r="G1479">
        <v>46.532670305276902</v>
      </c>
      <c r="H1479">
        <v>1.94331943613625</v>
      </c>
      <c r="I1479">
        <v>-11.510442917238199</v>
      </c>
      <c r="J1479">
        <v>-5.4071803687948297</v>
      </c>
      <c r="K1479">
        <v>143.234352959527</v>
      </c>
      <c r="L1479">
        <v>132.36562321061899</v>
      </c>
      <c r="M1479">
        <v>57.6171913433732</v>
      </c>
      <c r="N1479">
        <v>1.66131581371994</v>
      </c>
      <c r="O1479">
        <v>8.9254821554430599</v>
      </c>
      <c r="P1479">
        <v>71.8832599118942</v>
      </c>
      <c r="Q1479">
        <v>0.104589049600502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119</v>
      </c>
      <c r="E1480">
        <v>916.79665297999998</v>
      </c>
      <c r="F1480">
        <v>2941.9</v>
      </c>
      <c r="G1480">
        <v>27.1217171334192</v>
      </c>
      <c r="H1480">
        <v>-10.3415843408048</v>
      </c>
      <c r="I1480">
        <v>-15.161568948501699</v>
      </c>
      <c r="J1480">
        <v>-5.06724042993112</v>
      </c>
      <c r="K1480">
        <v>2887.94176899788</v>
      </c>
      <c r="L1480">
        <v>2685.7693147948498</v>
      </c>
      <c r="M1480">
        <v>41.526234905012103</v>
      </c>
      <c r="N1480">
        <v>0.87670926897609003</v>
      </c>
      <c r="O1480">
        <v>21.384139501682501</v>
      </c>
      <c r="P1480">
        <v>54.8449918416758</v>
      </c>
      <c r="Q1480">
        <v>0.12874488008625301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271</v>
      </c>
      <c r="E1481">
        <v>914.29441599999996</v>
      </c>
      <c r="F1481">
        <v>107.6</v>
      </c>
      <c r="G1481">
        <v>40.699537981817102</v>
      </c>
      <c r="H1481">
        <v>-17.401832395909199</v>
      </c>
      <c r="I1481">
        <v>-4.6440228513627702</v>
      </c>
      <c r="J1481">
        <v>-8.1640132716019203</v>
      </c>
      <c r="K1481">
        <v>107.99669082925099</v>
      </c>
      <c r="L1481">
        <v>93.900489161443005</v>
      </c>
      <c r="M1481">
        <v>36.385483367903397</v>
      </c>
      <c r="N1481">
        <v>0.55565377343848898</v>
      </c>
      <c r="O1481">
        <v>17.936802973977699</v>
      </c>
      <c r="P1481">
        <v>85.517241379310306</v>
      </c>
      <c r="Q1481">
        <v>-6.7296137368307002E-2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268</v>
      </c>
      <c r="E1482">
        <v>910.67600000000004</v>
      </c>
      <c r="F1482">
        <v>1751.3</v>
      </c>
      <c r="G1482">
        <v>33.543729398170001</v>
      </c>
      <c r="H1482">
        <v>16.934257241333501</v>
      </c>
      <c r="I1482">
        <v>27.890673534475599</v>
      </c>
      <c r="J1482">
        <v>7.8299677633104299</v>
      </c>
      <c r="K1482">
        <v>1535.02905560657</v>
      </c>
      <c r="L1482">
        <v>1311.7814341360199</v>
      </c>
      <c r="M1482">
        <v>67.566789867604996</v>
      </c>
      <c r="N1482">
        <v>0.94597785073980001</v>
      </c>
      <c r="O1482">
        <v>6.4523496830925602</v>
      </c>
      <c r="P1482">
        <v>87.094706479354699</v>
      </c>
      <c r="Q1482">
        <v>2.3178205972745999E-2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95</v>
      </c>
      <c r="E1483">
        <v>910.53930990000003</v>
      </c>
      <c r="F1483">
        <v>136.44999999999999</v>
      </c>
      <c r="G1483">
        <v>38.991250064139599</v>
      </c>
      <c r="H1483">
        <v>7.7591803909482504</v>
      </c>
      <c r="I1483">
        <v>-5.8792231696887303</v>
      </c>
      <c r="J1483">
        <v>-8.7843300409253207</v>
      </c>
      <c r="K1483">
        <v>124.884875175457</v>
      </c>
      <c r="L1483">
        <v>116.534718220586</v>
      </c>
      <c r="M1483">
        <v>50.418215286496697</v>
      </c>
      <c r="N1483">
        <v>3.4892570510526899</v>
      </c>
      <c r="O1483">
        <v>12.788567240747501</v>
      </c>
      <c r="P1483">
        <v>63.217703349282203</v>
      </c>
      <c r="Q1483">
        <v>3.1905905623131003E-2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80</v>
      </c>
      <c r="E1484">
        <v>909.75571803999901</v>
      </c>
      <c r="F1484">
        <v>105.29</v>
      </c>
      <c r="G1484">
        <v>1.66561079086912</v>
      </c>
      <c r="H1484">
        <v>-13.9887386466633</v>
      </c>
      <c r="I1484">
        <v>-23.2005956514693</v>
      </c>
      <c r="J1484">
        <v>-5.8361034036920501</v>
      </c>
      <c r="K1484">
        <v>111.112960420059</v>
      </c>
      <c r="L1484">
        <v>106.47293623931</v>
      </c>
      <c r="M1484">
        <v>24.1172339896777</v>
      </c>
      <c r="N1484">
        <v>0.91676625899199304</v>
      </c>
      <c r="O1484">
        <v>69.009402602336394</v>
      </c>
      <c r="P1484">
        <v>31.612499999999901</v>
      </c>
      <c r="Q1484">
        <v>-6.3342552047090994E-2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291</v>
      </c>
      <c r="E1485">
        <v>909.40029024</v>
      </c>
      <c r="F1485">
        <v>567.79999999999995</v>
      </c>
      <c r="G1485">
        <v>23.601040263489502</v>
      </c>
      <c r="H1485">
        <v>-11.382291942489401</v>
      </c>
      <c r="I1485">
        <v>-21.984710300603101</v>
      </c>
      <c r="J1485">
        <v>-2.4965160690474502</v>
      </c>
      <c r="K1485">
        <v>577.11627589165096</v>
      </c>
      <c r="L1485">
        <v>532.24720821845301</v>
      </c>
      <c r="M1485">
        <v>32.968381239929499</v>
      </c>
      <c r="N1485">
        <v>0.92010309278350499</v>
      </c>
      <c r="O1485">
        <v>28.566396618527602</v>
      </c>
      <c r="P1485">
        <v>59.025346590113401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62</v>
      </c>
      <c r="E1486">
        <v>907.61119285499899</v>
      </c>
      <c r="F1486">
        <v>343.05</v>
      </c>
      <c r="G1486">
        <v>-31.387611963318999</v>
      </c>
      <c r="H1486">
        <v>-3.4588954108009999</v>
      </c>
      <c r="I1486">
        <v>-20.028214228807698</v>
      </c>
      <c r="J1486">
        <v>-3.9877039693933298</v>
      </c>
      <c r="K1486">
        <v>338.85714723520698</v>
      </c>
      <c r="L1486">
        <v>346.76146113203998</v>
      </c>
      <c r="M1486">
        <v>45.242714824885198</v>
      </c>
      <c r="N1486">
        <v>1.38614608137165</v>
      </c>
      <c r="O1486">
        <v>50.080163241509901</v>
      </c>
      <c r="P1486">
        <v>25.383771929824501</v>
      </c>
      <c r="Q1486">
        <v>5.2099166734689999E-2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543</v>
      </c>
      <c r="E1487">
        <v>906.089011648</v>
      </c>
      <c r="F1487">
        <v>173.44</v>
      </c>
      <c r="G1487">
        <v>97.519668909587594</v>
      </c>
      <c r="H1487">
        <v>17.209382934094801</v>
      </c>
      <c r="I1487">
        <v>-5.8903753399236001</v>
      </c>
      <c r="J1487">
        <v>-6.9782416956632103</v>
      </c>
      <c r="K1487">
        <v>158.66581859619799</v>
      </c>
      <c r="L1487">
        <v>134.529897789404</v>
      </c>
      <c r="M1487">
        <v>48.574195465908602</v>
      </c>
      <c r="N1487">
        <v>0.79088965164076197</v>
      </c>
      <c r="O1487">
        <v>14.6217712177121</v>
      </c>
      <c r="P1487">
        <v>134.062078272604</v>
      </c>
      <c r="Q1487">
        <v>1.6802443517037999E-2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235</v>
      </c>
      <c r="E1488">
        <v>902.86958181</v>
      </c>
      <c r="F1488">
        <v>858.9</v>
      </c>
      <c r="G1488">
        <v>34.077037719969901</v>
      </c>
      <c r="H1488">
        <v>14.4811725735703</v>
      </c>
      <c r="I1488">
        <v>25.509830005806201</v>
      </c>
      <c r="J1488">
        <v>6.5032430015367</v>
      </c>
      <c r="K1488">
        <v>808.22217322249605</v>
      </c>
      <c r="L1488">
        <v>701.50984895141698</v>
      </c>
      <c r="M1488">
        <v>45.909124311603897</v>
      </c>
      <c r="N1488">
        <v>0.69286017866874094</v>
      </c>
      <c r="O1488">
        <v>12.8943998137152</v>
      </c>
      <c r="P1488">
        <v>90.866666666666603</v>
      </c>
      <c r="Q1488">
        <v>0.21472694718709101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724</v>
      </c>
      <c r="E1489">
        <v>899.34217795999996</v>
      </c>
      <c r="F1489">
        <v>212.2</v>
      </c>
      <c r="G1489">
        <v>-14.549755771315301</v>
      </c>
      <c r="H1489">
        <v>-8.2735426692462894</v>
      </c>
      <c r="I1489">
        <v>-42.060853436376497</v>
      </c>
      <c r="J1489">
        <v>-5.4076725241192598</v>
      </c>
      <c r="K1489">
        <v>219.07520675812299</v>
      </c>
      <c r="L1489">
        <v>222.12055569687601</v>
      </c>
      <c r="M1489">
        <v>32.6006301153894</v>
      </c>
      <c r="N1489">
        <v>1.32713549481226</v>
      </c>
      <c r="O1489">
        <v>56.927426955702103</v>
      </c>
      <c r="P1489">
        <v>26.686567164179099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286</v>
      </c>
      <c r="E1490">
        <v>898.05672000000004</v>
      </c>
      <c r="F1490">
        <v>483.45</v>
      </c>
      <c r="G1490">
        <v>29.401452410256098</v>
      </c>
      <c r="H1490">
        <v>-13.1249034905382</v>
      </c>
      <c r="I1490">
        <v>-20.097400659839298</v>
      </c>
      <c r="J1490">
        <v>-0.27505773620287399</v>
      </c>
      <c r="K1490">
        <v>480.96012695897701</v>
      </c>
      <c r="L1490">
        <v>448.24016506969298</v>
      </c>
      <c r="M1490">
        <v>57.311502216580898</v>
      </c>
      <c r="N1490">
        <v>0.52285475440456397</v>
      </c>
      <c r="O1490">
        <v>34.274485469024697</v>
      </c>
      <c r="P1490">
        <v>60.852125693160801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982</v>
      </c>
      <c r="E1491">
        <v>897.300239279999</v>
      </c>
      <c r="F1491">
        <v>79.760000000000005</v>
      </c>
      <c r="G1491">
        <v>-63.220149595389998</v>
      </c>
      <c r="H1491">
        <v>-9.6702009050881106</v>
      </c>
      <c r="I1491">
        <v>-9.0823520907356006</v>
      </c>
      <c r="J1491">
        <v>-6.3268371160255699</v>
      </c>
      <c r="K1491">
        <v>79.809511198086099</v>
      </c>
      <c r="L1491">
        <v>83.849668950011804</v>
      </c>
      <c r="M1491">
        <v>42.311059694516203</v>
      </c>
      <c r="N1491">
        <v>0.98189330939119301</v>
      </c>
      <c r="O1491">
        <v>70.3861584754262</v>
      </c>
      <c r="P1491">
        <v>24.527712724434</v>
      </c>
      <c r="Q1491">
        <v>7.0149645085971005E-2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365</v>
      </c>
      <c r="E1492">
        <v>894.56868112500001</v>
      </c>
      <c r="F1492">
        <v>135.65</v>
      </c>
      <c r="G1492">
        <v>-33.253298830538803</v>
      </c>
      <c r="H1492">
        <v>-15.7377192266866</v>
      </c>
      <c r="I1492">
        <v>-43.748425160530303</v>
      </c>
      <c r="J1492">
        <v>-4.0455384057043702</v>
      </c>
      <c r="K1492">
        <v>151.057047676194</v>
      </c>
      <c r="L1492">
        <v>157.970494362181</v>
      </c>
      <c r="M1492">
        <v>23.337268512604599</v>
      </c>
      <c r="N1492">
        <v>2.0070353611887399</v>
      </c>
      <c r="O1492">
        <v>60.560265388868402</v>
      </c>
      <c r="P1492">
        <v>1.2237892694575201</v>
      </c>
      <c r="Q1492">
        <v>0.212930358703911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18</v>
      </c>
      <c r="E1493">
        <v>894.28309200000001</v>
      </c>
      <c r="F1493">
        <v>870</v>
      </c>
      <c r="G1493">
        <v>23.968817052710101</v>
      </c>
      <c r="H1493">
        <v>-10.0649083711941</v>
      </c>
      <c r="I1493">
        <v>-41.591253461647099</v>
      </c>
      <c r="J1493">
        <v>-5.7676908779998701</v>
      </c>
      <c r="K1493">
        <v>989.60158172835304</v>
      </c>
      <c r="L1493">
        <v>980.44989124427298</v>
      </c>
      <c r="M1493">
        <v>26.554103108234901</v>
      </c>
      <c r="N1493">
        <v>0.38407277369932902</v>
      </c>
      <c r="O1493">
        <v>81.839080459770102</v>
      </c>
      <c r="P1493">
        <v>62.601626016260099</v>
      </c>
      <c r="Q1493">
        <v>0.206905210545131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982</v>
      </c>
      <c r="E1494">
        <v>893.37779862999901</v>
      </c>
      <c r="F1494">
        <v>134.57</v>
      </c>
      <c r="G1494">
        <v>-48.100644803161202</v>
      </c>
      <c r="H1494">
        <v>-15.2510466513786</v>
      </c>
      <c r="I1494">
        <v>-15.569724580213601</v>
      </c>
      <c r="J1494">
        <v>-4.5162159212729103</v>
      </c>
      <c r="K1494">
        <v>137.808755037292</v>
      </c>
      <c r="L1494">
        <v>142.45399116698999</v>
      </c>
      <c r="M1494">
        <v>33.381623311391898</v>
      </c>
      <c r="N1494">
        <v>0.79076795825868496</v>
      </c>
      <c r="O1494">
        <v>40.075796982982801</v>
      </c>
      <c r="P1494">
        <v>19.724199288256202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628</v>
      </c>
      <c r="E1495">
        <v>892.69643450000001</v>
      </c>
      <c r="F1495">
        <v>815.75</v>
      </c>
      <c r="G1495">
        <v>-18.338464133826101</v>
      </c>
      <c r="H1495">
        <v>-7.0632785485851803</v>
      </c>
      <c r="I1495">
        <v>-25.0737207747095</v>
      </c>
      <c r="J1495">
        <v>-1.5119153695040199</v>
      </c>
      <c r="K1495">
        <v>835.48952745796498</v>
      </c>
      <c r="L1495">
        <v>828.229715442518</v>
      </c>
      <c r="M1495">
        <v>34.592532155382301</v>
      </c>
      <c r="N1495">
        <v>0.870463560084073</v>
      </c>
      <c r="O1495">
        <v>22.427214220042899</v>
      </c>
      <c r="P1495">
        <v>22.365559138978401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170</v>
      </c>
      <c r="E1496">
        <v>889.80680847500003</v>
      </c>
      <c r="F1496">
        <v>96.85</v>
      </c>
      <c r="G1496">
        <v>-14.8297172255134</v>
      </c>
      <c r="H1496">
        <v>-5.2089168479473003</v>
      </c>
      <c r="I1496">
        <v>-24.6414288439478</v>
      </c>
      <c r="J1496">
        <v>-3.2915496696301298</v>
      </c>
      <c r="K1496">
        <v>99.229598984940097</v>
      </c>
      <c r="L1496">
        <v>99.349044020383403</v>
      </c>
      <c r="M1496">
        <v>36.272121248163202</v>
      </c>
      <c r="N1496">
        <v>1.1506118992338401</v>
      </c>
      <c r="O1496">
        <v>35.260712441920496</v>
      </c>
      <c r="P1496">
        <v>13.660368501349501</v>
      </c>
      <c r="Q1496">
        <v>-1.895391024187E-3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153</v>
      </c>
      <c r="E1497">
        <v>888.77909434499998</v>
      </c>
      <c r="F1497">
        <v>1033.6500000000001</v>
      </c>
      <c r="G1497">
        <v>-54.325408787814403</v>
      </c>
      <c r="H1497">
        <v>-11.3650204398265</v>
      </c>
      <c r="I1497">
        <v>-39.0553002506404</v>
      </c>
      <c r="J1497">
        <v>-2.1057710306164399</v>
      </c>
      <c r="K1497">
        <v>1093.0994596475</v>
      </c>
      <c r="L1497">
        <v>1167.32769779808</v>
      </c>
      <c r="M1497">
        <v>30.457057315138702</v>
      </c>
      <c r="N1497">
        <v>0.67988467948616005</v>
      </c>
      <c r="O1497">
        <v>66.497363711120698</v>
      </c>
      <c r="P1497">
        <v>14.633470112010601</v>
      </c>
      <c r="Q1497">
        <v>7.9848784398841993E-2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493</v>
      </c>
      <c r="E1498">
        <v>888.47066433999998</v>
      </c>
      <c r="F1498">
        <v>597.4</v>
      </c>
      <c r="G1498">
        <v>-34.684365766836002</v>
      </c>
      <c r="H1498">
        <v>-2.0759944870837601</v>
      </c>
      <c r="I1498">
        <v>-17.200040160745701</v>
      </c>
      <c r="J1498">
        <v>0.67867412613133304</v>
      </c>
      <c r="K1498">
        <v>592.25529975380095</v>
      </c>
      <c r="L1498">
        <v>603.70741652014101</v>
      </c>
      <c r="M1498">
        <v>45.719081148962097</v>
      </c>
      <c r="N1498">
        <v>1.40945088739501</v>
      </c>
      <c r="O1498">
        <v>50.652828925343101</v>
      </c>
      <c r="P1498">
        <v>28.972366148531901</v>
      </c>
      <c r="Q1498">
        <v>9.4650772067544006E-2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286</v>
      </c>
      <c r="E1499">
        <v>887.49519200999998</v>
      </c>
      <c r="F1499">
        <v>529.54999999999995</v>
      </c>
      <c r="G1499">
        <v>40.865654046563598</v>
      </c>
      <c r="H1499">
        <v>14.2467861649651</v>
      </c>
      <c r="I1499">
        <v>-32.942190056748998</v>
      </c>
      <c r="J1499">
        <v>20.153608917909899</v>
      </c>
      <c r="K1499">
        <v>457.38267951662601</v>
      </c>
      <c r="L1499">
        <v>494.91012141627402</v>
      </c>
      <c r="M1499">
        <v>82.892084622751796</v>
      </c>
      <c r="N1499">
        <v>2.21089107938676</v>
      </c>
      <c r="O1499">
        <v>36.153337739590199</v>
      </c>
      <c r="P1499">
        <v>74.079552925706693</v>
      </c>
      <c r="Q1499">
        <v>0.15909677822999699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E1500">
        <v>887.21852841999998</v>
      </c>
      <c r="F1500">
        <v>36.61</v>
      </c>
      <c r="G1500">
        <v>-68.013013562405604</v>
      </c>
      <c r="H1500">
        <v>-13.859771858109401</v>
      </c>
      <c r="I1500">
        <v>-37.473156625772198</v>
      </c>
      <c r="J1500">
        <v>-5.0686073771063</v>
      </c>
      <c r="K1500">
        <v>39.139087331681097</v>
      </c>
      <c r="L1500">
        <v>45.852212980353102</v>
      </c>
      <c r="M1500">
        <v>28.876434114031799</v>
      </c>
      <c r="N1500">
        <v>0.68673727406357998</v>
      </c>
      <c r="O1500">
        <v>83.283255940999695</v>
      </c>
      <c r="P1500">
        <v>10.9393939393939</v>
      </c>
      <c r="Q1500">
        <v>2.7948192571560001E-2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405</v>
      </c>
      <c r="E1501">
        <v>883.87084800000002</v>
      </c>
      <c r="F1501">
        <v>9.0299999999999994</v>
      </c>
      <c r="G1501">
        <v>137.61023704405</v>
      </c>
      <c r="H1501">
        <v>-1.9328968439861201</v>
      </c>
      <c r="I1501">
        <v>15.382916585542199</v>
      </c>
      <c r="J1501">
        <v>-5.0791831639502503</v>
      </c>
      <c r="K1501">
        <v>9.25300189937448</v>
      </c>
      <c r="L1501">
        <v>8.0208379773867993</v>
      </c>
      <c r="M1501">
        <v>37.475689900843797</v>
      </c>
      <c r="N1501">
        <v>1.5440273394595301</v>
      </c>
      <c r="O1501">
        <v>72.203765227020995</v>
      </c>
      <c r="P1501">
        <v>184.85804416403701</v>
      </c>
      <c r="Q1501">
        <v>0.178908235139704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E1502">
        <v>882.21264929999995</v>
      </c>
      <c r="F1502">
        <v>1027.9000000000001</v>
      </c>
      <c r="G1502">
        <v>112.142799518129</v>
      </c>
      <c r="H1502">
        <v>-14.4411755477889</v>
      </c>
      <c r="I1502">
        <v>16.472140150688102</v>
      </c>
      <c r="J1502">
        <v>-8.5441833714374908</v>
      </c>
      <c r="K1502">
        <v>1023.5300221930499</v>
      </c>
      <c r="L1502">
        <v>834.87864484827901</v>
      </c>
      <c r="M1502">
        <v>28.6595014476191</v>
      </c>
      <c r="N1502">
        <v>0.63075917747868304</v>
      </c>
      <c r="O1502">
        <v>23.927424846774901</v>
      </c>
      <c r="P1502">
        <v>144.53431664089399</v>
      </c>
      <c r="Q1502">
        <v>3.3618584087316002E-2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268</v>
      </c>
      <c r="E1503">
        <v>879.53009039999995</v>
      </c>
      <c r="F1503">
        <v>181.35</v>
      </c>
      <c r="G1503">
        <v>16.072111634393799</v>
      </c>
      <c r="H1503">
        <v>25.286771017883598</v>
      </c>
      <c r="I1503">
        <v>37.444974061593797</v>
      </c>
      <c r="J1503">
        <v>8.0926550424742292</v>
      </c>
      <c r="K1503">
        <v>150.33597027325899</v>
      </c>
      <c r="L1503">
        <v>131.04645205448099</v>
      </c>
      <c r="M1503">
        <v>64.921063332493603</v>
      </c>
      <c r="N1503">
        <v>1.38861699250314</v>
      </c>
      <c r="O1503">
        <v>13.129307968017599</v>
      </c>
      <c r="P1503">
        <v>69.327731092436906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352</v>
      </c>
      <c r="E1504">
        <v>878.63380334599901</v>
      </c>
      <c r="F1504">
        <v>208.91</v>
      </c>
      <c r="G1504">
        <v>4.8663821998193404</v>
      </c>
      <c r="H1504">
        <v>-7.6909030265406297</v>
      </c>
      <c r="I1504">
        <v>-26.2435995165071</v>
      </c>
      <c r="J1504">
        <v>-8.6311906029410999</v>
      </c>
      <c r="K1504">
        <v>204.99552663337499</v>
      </c>
      <c r="L1504">
        <v>189.53839269855101</v>
      </c>
      <c r="M1504">
        <v>37.175267914345199</v>
      </c>
      <c r="N1504">
        <v>1.2484342095573899</v>
      </c>
      <c r="O1504">
        <v>23.498157101143999</v>
      </c>
      <c r="P1504">
        <v>54.405025868440397</v>
      </c>
      <c r="Q1504">
        <v>3.0199930795927001E-2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493</v>
      </c>
      <c r="E1505">
        <v>878.35388827999998</v>
      </c>
      <c r="F1505">
        <v>614.35</v>
      </c>
      <c r="G1505">
        <v>-41.243032624406901</v>
      </c>
      <c r="H1505">
        <v>-12.063412394291699</v>
      </c>
      <c r="I1505">
        <v>-38.851353829451</v>
      </c>
      <c r="J1505">
        <v>-1.8713494240803801</v>
      </c>
      <c r="K1505">
        <v>682.62880306176703</v>
      </c>
      <c r="L1505">
        <v>734.856418724067</v>
      </c>
      <c r="M1505">
        <v>28.764825078782799</v>
      </c>
      <c r="N1505">
        <v>0.98039608998657002</v>
      </c>
      <c r="O1505">
        <v>59.518189956864902</v>
      </c>
      <c r="P1505">
        <v>1.4867432064095101</v>
      </c>
      <c r="Q1505">
        <v>3.9490589783845002E-2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135</v>
      </c>
      <c r="E1506">
        <v>877.51689630299995</v>
      </c>
      <c r="F1506">
        <v>34.17</v>
      </c>
      <c r="G1506">
        <v>25.085080408394798</v>
      </c>
      <c r="H1506">
        <v>-15.770485896167401</v>
      </c>
      <c r="I1506">
        <v>-1.2157676249840701</v>
      </c>
      <c r="J1506">
        <v>-6.8579880731716498</v>
      </c>
      <c r="K1506">
        <v>35.028244049652997</v>
      </c>
      <c r="L1506">
        <v>32.110549380722397</v>
      </c>
      <c r="M1506">
        <v>41.239732556067501</v>
      </c>
      <c r="N1506">
        <v>0.76609231306048098</v>
      </c>
      <c r="O1506">
        <v>44.571261340356997</v>
      </c>
      <c r="P1506">
        <v>51.194690265486699</v>
      </c>
      <c r="Q1506">
        <v>7.6276766798209997E-3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705</v>
      </c>
      <c r="E1507">
        <v>875.43042120999996</v>
      </c>
      <c r="F1507">
        <v>270.26</v>
      </c>
      <c r="G1507">
        <v>1.02044673429711</v>
      </c>
      <c r="H1507">
        <v>1.0018819820945299</v>
      </c>
      <c r="I1507">
        <v>2.45403838592016</v>
      </c>
      <c r="J1507">
        <v>0.68401139745595496</v>
      </c>
      <c r="K1507">
        <v>260.16384448087399</v>
      </c>
      <c r="L1507">
        <v>241.24513145074201</v>
      </c>
      <c r="M1507">
        <v>62.3816521735951</v>
      </c>
      <c r="N1507">
        <v>0.55002988774135597</v>
      </c>
      <c r="O1507">
        <v>5.4577073928809297</v>
      </c>
      <c r="P1507">
        <v>31.003393116820099</v>
      </c>
      <c r="Q1507">
        <v>1.7242551089885001E-2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127</v>
      </c>
      <c r="E1508">
        <v>873.75291704999995</v>
      </c>
      <c r="F1508">
        <v>851.75</v>
      </c>
      <c r="G1508">
        <v>123.077607842761</v>
      </c>
      <c r="H1508">
        <v>26.252471419374899</v>
      </c>
      <c r="I1508">
        <v>33.961535662038798</v>
      </c>
      <c r="J1508">
        <v>4.5815803449366896</v>
      </c>
      <c r="K1508">
        <v>773.91940334255003</v>
      </c>
      <c r="L1508">
        <v>641.69620138177697</v>
      </c>
      <c r="M1508">
        <v>46.6681608917239</v>
      </c>
      <c r="N1508">
        <v>0.48829239752968301</v>
      </c>
      <c r="O1508">
        <v>14.470208394481901</v>
      </c>
      <c r="P1508">
        <v>167.34149403640899</v>
      </c>
      <c r="Q1508">
        <v>0.17224530515369499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286</v>
      </c>
      <c r="E1509">
        <v>871.71490053899902</v>
      </c>
      <c r="F1509">
        <v>81.99</v>
      </c>
      <c r="G1509">
        <v>-17.092339865927599</v>
      </c>
      <c r="H1509">
        <v>9.8106423002152692</v>
      </c>
      <c r="I1509">
        <v>-40.313551899035303</v>
      </c>
      <c r="J1509">
        <v>12.526676635505799</v>
      </c>
      <c r="K1509">
        <v>75.0728839347357</v>
      </c>
      <c r="L1509">
        <v>84.454778738658703</v>
      </c>
      <c r="M1509">
        <v>65.040601086844106</v>
      </c>
      <c r="N1509">
        <v>3.45650854407421</v>
      </c>
      <c r="O1509">
        <v>56.604463959019398</v>
      </c>
      <c r="P1509">
        <v>37.682619647355097</v>
      </c>
      <c r="Q1509">
        <v>-4.7767885979269002E-2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472</v>
      </c>
      <c r="E1510">
        <v>870.79277999999999</v>
      </c>
      <c r="F1510">
        <v>27.43</v>
      </c>
      <c r="G1510">
        <v>83.674136912298394</v>
      </c>
      <c r="H1510">
        <v>-7.3646198363513999</v>
      </c>
      <c r="I1510">
        <v>-20.158821063520801</v>
      </c>
      <c r="J1510">
        <v>7.6957798497354704</v>
      </c>
      <c r="K1510">
        <v>27.611410277533299</v>
      </c>
      <c r="L1510">
        <v>23.612885627499601</v>
      </c>
      <c r="M1510">
        <v>50.192297418827103</v>
      </c>
      <c r="N1510">
        <v>1.0531005233291999</v>
      </c>
      <c r="O1510">
        <v>23.405030987969301</v>
      </c>
      <c r="P1510">
        <v>112.087628865979</v>
      </c>
      <c r="Q1510">
        <v>0.163679675505987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80</v>
      </c>
      <c r="E1511">
        <v>869.18328020000001</v>
      </c>
      <c r="F1511">
        <v>94.3</v>
      </c>
      <c r="G1511">
        <v>-9.6176608467123899</v>
      </c>
      <c r="H1511">
        <v>-8.7689236435313607</v>
      </c>
      <c r="I1511">
        <v>-37.260808110813997</v>
      </c>
      <c r="J1511">
        <v>-2.2284166101988001</v>
      </c>
      <c r="K1511">
        <v>95.308746564351196</v>
      </c>
      <c r="L1511">
        <v>93.706740270096105</v>
      </c>
      <c r="M1511">
        <v>29.965578544331802</v>
      </c>
      <c r="N1511">
        <v>0.46697050872309498</v>
      </c>
      <c r="O1511">
        <v>47.613997879109199</v>
      </c>
      <c r="P1511">
        <v>24.078947368421002</v>
      </c>
      <c r="Q1511">
        <v>-7.7326066283696995E-2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1509</v>
      </c>
      <c r="E1512">
        <v>862.64992900000004</v>
      </c>
      <c r="F1512">
        <v>355</v>
      </c>
      <c r="G1512">
        <v>241.85048805256699</v>
      </c>
      <c r="H1512">
        <v>-4.9443953011670301</v>
      </c>
      <c r="I1512">
        <v>102.91234628972001</v>
      </c>
      <c r="J1512">
        <v>-4.06837030866674</v>
      </c>
      <c r="K1512">
        <v>336.83477801806799</v>
      </c>
      <c r="L1512">
        <v>227.90625149976299</v>
      </c>
      <c r="M1512">
        <v>36.4547777683322</v>
      </c>
      <c r="N1512">
        <v>0.87654370489174005</v>
      </c>
      <c r="O1512">
        <v>30.1408450704225</v>
      </c>
      <c r="P1512">
        <v>273.68421052631498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46</v>
      </c>
      <c r="E1513">
        <v>861.61640999999997</v>
      </c>
      <c r="F1513">
        <v>360.2</v>
      </c>
      <c r="G1513">
        <v>566.96857399222995</v>
      </c>
      <c r="H1513">
        <v>-4.5114058490879199</v>
      </c>
      <c r="I1513">
        <v>-77.658213493323601</v>
      </c>
      <c r="J1513">
        <v>-5.5273658385226501</v>
      </c>
      <c r="K1513">
        <v>432.134502879742</v>
      </c>
      <c r="L1513">
        <v>391.85216382776298</v>
      </c>
      <c r="M1513">
        <v>27.0621650491344</v>
      </c>
      <c r="N1513">
        <v>0.82669616519174005</v>
      </c>
      <c r="O1513">
        <v>178.09550249861101</v>
      </c>
      <c r="P1513">
        <v>591.09746738296201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625</v>
      </c>
      <c r="E1514">
        <v>861.15</v>
      </c>
      <c r="F1514">
        <v>287.05</v>
      </c>
      <c r="G1514">
        <v>27.6289707382663</v>
      </c>
      <c r="H1514">
        <v>4.1667756858896103</v>
      </c>
      <c r="I1514">
        <v>-7.5379998963498602</v>
      </c>
      <c r="J1514">
        <v>9.4803633086938195</v>
      </c>
      <c r="K1514">
        <v>254.30017763973899</v>
      </c>
      <c r="L1514">
        <v>254.71894350707899</v>
      </c>
      <c r="M1514">
        <v>69.325682415659998</v>
      </c>
      <c r="N1514">
        <v>4.0887102692612398</v>
      </c>
      <c r="O1514">
        <v>49.695175056610303</v>
      </c>
      <c r="P1514">
        <v>58.591160220994396</v>
      </c>
      <c r="Q1514">
        <v>8.0118194640021997E-2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917</v>
      </c>
      <c r="E1515">
        <v>860.7</v>
      </c>
      <c r="F1515">
        <v>201.62</v>
      </c>
      <c r="G1515">
        <v>-14.493221830101</v>
      </c>
      <c r="H1515">
        <v>-4.31558568876883</v>
      </c>
      <c r="I1515">
        <v>-5.5388202142433496</v>
      </c>
      <c r="J1515">
        <v>-7.37546848305713</v>
      </c>
      <c r="K1515">
        <v>177.51519019760801</v>
      </c>
      <c r="L1515">
        <v>179.15939943854801</v>
      </c>
      <c r="M1515">
        <v>52.946503234223698</v>
      </c>
      <c r="N1515">
        <v>1.76188739140831</v>
      </c>
      <c r="O1515">
        <v>14.2743775419105</v>
      </c>
      <c r="P1515">
        <v>78.424778761061901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E1516">
        <v>859.44656254599897</v>
      </c>
      <c r="F1516">
        <v>69.94</v>
      </c>
      <c r="G1516">
        <v>175.015674616111</v>
      </c>
      <c r="H1516">
        <v>1.0582874749990301</v>
      </c>
      <c r="I1516">
        <v>22.320720278447901</v>
      </c>
      <c r="J1516">
        <v>-8.1507420589048891</v>
      </c>
      <c r="K1516">
        <v>66.230940070106598</v>
      </c>
      <c r="L1516">
        <v>54.651303413474103</v>
      </c>
      <c r="M1516">
        <v>47.618667205482602</v>
      </c>
      <c r="N1516">
        <v>1.36107801183234</v>
      </c>
      <c r="O1516">
        <v>12.525021446954501</v>
      </c>
      <c r="P1516">
        <v>250.57644110275601</v>
      </c>
      <c r="Q1516">
        <v>3.2623745851138003E-2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628</v>
      </c>
      <c r="E1517">
        <v>858.74270142399996</v>
      </c>
      <c r="F1517">
        <v>89.84</v>
      </c>
      <c r="G1517">
        <v>4.7663720325106302</v>
      </c>
      <c r="H1517">
        <v>-2.9643035807870501</v>
      </c>
      <c r="I1517">
        <v>2.00711220973785</v>
      </c>
      <c r="J1517">
        <v>-3.0593602855464401</v>
      </c>
      <c r="K1517">
        <v>87.139472420371902</v>
      </c>
      <c r="L1517">
        <v>81.291839199165594</v>
      </c>
      <c r="M1517">
        <v>47.9271440591219</v>
      </c>
      <c r="N1517">
        <v>0.89149898546001605</v>
      </c>
      <c r="O1517">
        <v>9.3610863757791396</v>
      </c>
      <c r="P1517">
        <v>32.117647058823501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625</v>
      </c>
      <c r="E1518">
        <v>858.48625045799997</v>
      </c>
      <c r="F1518">
        <v>36.93</v>
      </c>
      <c r="G1518">
        <v>50.8948032917326</v>
      </c>
      <c r="H1518">
        <v>0.54353413244486404</v>
      </c>
      <c r="I1518">
        <v>12.2091516792389</v>
      </c>
      <c r="J1518">
        <v>-11.897134651269001</v>
      </c>
      <c r="K1518">
        <v>36.525232642762496</v>
      </c>
      <c r="L1518">
        <v>31.694749638667201</v>
      </c>
      <c r="M1518">
        <v>27.805629296778601</v>
      </c>
      <c r="N1518">
        <v>0.56846816863666705</v>
      </c>
      <c r="O1518">
        <v>42.7024099647982</v>
      </c>
      <c r="P1518">
        <v>80.146341463414601</v>
      </c>
      <c r="Q1518">
        <v>-5.2526669582494002E-2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1429</v>
      </c>
      <c r="E1519">
        <v>856.91943871000001</v>
      </c>
      <c r="F1519">
        <v>567.95000000000005</v>
      </c>
      <c r="G1519">
        <v>49.211561362816099</v>
      </c>
      <c r="H1519">
        <v>-2.7797781521102101</v>
      </c>
      <c r="I1519">
        <v>22.093788748027301</v>
      </c>
      <c r="J1519">
        <v>-3.5588115143505998</v>
      </c>
      <c r="K1519">
        <v>546.21016678493095</v>
      </c>
      <c r="L1519">
        <v>458.961693618016</v>
      </c>
      <c r="M1519">
        <v>50.758863978739001</v>
      </c>
      <c r="N1519">
        <v>0.28345694578054298</v>
      </c>
      <c r="O1519">
        <v>11.2774011796813</v>
      </c>
      <c r="P1519">
        <v>90.459423205902098</v>
      </c>
      <c r="Q1519">
        <v>0.105283790024869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72</v>
      </c>
      <c r="E1520">
        <v>856.51518420000002</v>
      </c>
      <c r="F1520">
        <v>133.9</v>
      </c>
      <c r="G1520">
        <v>-6.3628423792982298</v>
      </c>
      <c r="H1520">
        <v>4.8722634142128101</v>
      </c>
      <c r="I1520">
        <v>17.272457152502099</v>
      </c>
      <c r="J1520">
        <v>10.338209563567499</v>
      </c>
      <c r="K1520">
        <v>111.39843752668099</v>
      </c>
      <c r="L1520">
        <v>112.203463718582</v>
      </c>
      <c r="M1520">
        <v>92.694086808087405</v>
      </c>
      <c r="N1520">
        <v>2.0441531852554502</v>
      </c>
      <c r="O1520">
        <v>4.7796863330843804</v>
      </c>
      <c r="P1520">
        <v>52.245594087549698</v>
      </c>
      <c r="Q1520">
        <v>0.18359481449744799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633</v>
      </c>
      <c r="E1521">
        <v>855.59760000000006</v>
      </c>
      <c r="F1521">
        <v>1371.15</v>
      </c>
      <c r="G1521">
        <v>8.8117697855334303</v>
      </c>
      <c r="H1521">
        <v>28.365050818589499</v>
      </c>
      <c r="I1521">
        <v>13.036343520698299</v>
      </c>
      <c r="J1521">
        <v>-3.8299606247414002</v>
      </c>
      <c r="K1521">
        <v>1174.7117417094501</v>
      </c>
      <c r="L1521">
        <v>1054.7280349748401</v>
      </c>
      <c r="M1521">
        <v>57.535957759291001</v>
      </c>
      <c r="N1521">
        <v>2.7206382966953901</v>
      </c>
      <c r="O1521">
        <v>14.429493490865299</v>
      </c>
      <c r="P1521">
        <v>71.393749999999997</v>
      </c>
      <c r="Q1521">
        <v>3.2595067711171002E-2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21</v>
      </c>
      <c r="E1522">
        <v>853.16161435499998</v>
      </c>
      <c r="F1522">
        <v>522.15</v>
      </c>
      <c r="G1522">
        <v>143.357655417876</v>
      </c>
      <c r="H1522">
        <v>5.4106287591685698</v>
      </c>
      <c r="I1522">
        <v>10.7487615301653</v>
      </c>
      <c r="J1522">
        <v>-3.55999229258095</v>
      </c>
      <c r="K1522">
        <v>529.00179881501697</v>
      </c>
      <c r="L1522">
        <v>460.56305007182198</v>
      </c>
      <c r="M1522">
        <v>41.071228175432701</v>
      </c>
      <c r="N1522">
        <v>0.89094617204607396</v>
      </c>
      <c r="O1522">
        <v>33.869577707555301</v>
      </c>
      <c r="P1522">
        <v>186.50205761316801</v>
      </c>
      <c r="Q1522">
        <v>9.8806952352130994E-2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304</v>
      </c>
      <c r="E1523">
        <v>852.66</v>
      </c>
      <c r="F1523">
        <v>1579</v>
      </c>
      <c r="G1523">
        <v>130.54852596410601</v>
      </c>
      <c r="H1523">
        <v>-6.6986935801349201</v>
      </c>
      <c r="I1523">
        <v>18.428409142825998</v>
      </c>
      <c r="J1523">
        <v>-3.9274165350051802</v>
      </c>
      <c r="K1523">
        <v>1652.75568660931</v>
      </c>
      <c r="L1523">
        <v>1379.0104257795799</v>
      </c>
      <c r="M1523">
        <v>32.980929969032701</v>
      </c>
      <c r="N1523">
        <v>0.37919405788440103</v>
      </c>
      <c r="O1523">
        <v>26.599113362887799</v>
      </c>
      <c r="P1523">
        <v>167.604440301669</v>
      </c>
      <c r="Q1523">
        <v>0.148304195380355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135</v>
      </c>
      <c r="E1524">
        <v>851.28723600000001</v>
      </c>
      <c r="F1524">
        <v>16.22</v>
      </c>
      <c r="G1524">
        <v>351.53093065618799</v>
      </c>
      <c r="H1524">
        <v>-19.762735231506198</v>
      </c>
      <c r="I1524">
        <v>16.698931582864098</v>
      </c>
      <c r="J1524">
        <v>-2.9995638998354699</v>
      </c>
      <c r="K1524">
        <v>16.942743985208502</v>
      </c>
      <c r="L1524">
        <v>13.6259521273904</v>
      </c>
      <c r="M1524">
        <v>46.3457866204241</v>
      </c>
      <c r="N1524">
        <v>0.51790419959802803</v>
      </c>
      <c r="O1524">
        <v>34.956843403205902</v>
      </c>
      <c r="P1524">
        <v>426.05405405405401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633</v>
      </c>
      <c r="E1525">
        <v>850.14188710200006</v>
      </c>
      <c r="F1525">
        <v>79.67</v>
      </c>
      <c r="G1525">
        <v>-43.654145915984301</v>
      </c>
      <c r="H1525">
        <v>-6.3769692438596204</v>
      </c>
      <c r="I1525">
        <v>-23.696090186466702</v>
      </c>
      <c r="J1525">
        <v>-4.5519850159496604</v>
      </c>
      <c r="K1525">
        <v>81.594749809830603</v>
      </c>
      <c r="L1525">
        <v>86.103791277250807</v>
      </c>
      <c r="M1525">
        <v>33.871841459063397</v>
      </c>
      <c r="N1525">
        <v>1.7205978672336699</v>
      </c>
      <c r="O1525">
        <v>43.466800552278102</v>
      </c>
      <c r="P1525">
        <v>12.0534458509142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204</v>
      </c>
      <c r="E1526">
        <v>845.4</v>
      </c>
      <c r="F1526">
        <v>84.54</v>
      </c>
      <c r="G1526">
        <v>23.539228880010501</v>
      </c>
      <c r="H1526">
        <v>-14.5732256048501</v>
      </c>
      <c r="I1526">
        <v>-32.250384665660803</v>
      </c>
      <c r="J1526">
        <v>-4.3429253347934598</v>
      </c>
      <c r="K1526">
        <v>86.729109406892206</v>
      </c>
      <c r="L1526">
        <v>80.308809528718498</v>
      </c>
      <c r="M1526">
        <v>31.8062262791222</v>
      </c>
      <c r="N1526">
        <v>0.82689914314272805</v>
      </c>
      <c r="O1526">
        <v>36.030281523539102</v>
      </c>
      <c r="P1526">
        <v>67.405940594059402</v>
      </c>
      <c r="Q1526">
        <v>2.6003691670250001E-3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382</v>
      </c>
      <c r="E1527">
        <v>844.376931514999</v>
      </c>
      <c r="F1527">
        <v>384.55</v>
      </c>
      <c r="G1527">
        <v>-17.472396372287701</v>
      </c>
      <c r="H1527">
        <v>5.7635815820296799</v>
      </c>
      <c r="I1527">
        <v>25.0594402061697</v>
      </c>
      <c r="J1527">
        <v>-5.68803180625875</v>
      </c>
      <c r="K1527">
        <v>336.51094548054601</v>
      </c>
      <c r="L1527">
        <v>310.519524564731</v>
      </c>
      <c r="M1527">
        <v>57.862663982191002</v>
      </c>
      <c r="N1527">
        <v>3.99580826804501</v>
      </c>
      <c r="O1527">
        <v>31.491353530100099</v>
      </c>
      <c r="P1527">
        <v>67.050390964378806</v>
      </c>
      <c r="Q1527">
        <v>4.1973379749162001E-2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543</v>
      </c>
      <c r="E1528">
        <v>840.540755375</v>
      </c>
      <c r="F1528">
        <v>250.55</v>
      </c>
      <c r="G1528">
        <v>63.549009230990997</v>
      </c>
      <c r="H1528">
        <v>10.5589057131759</v>
      </c>
      <c r="I1528">
        <v>28.136806260223899</v>
      </c>
      <c r="J1528">
        <v>-7.7570713470277601</v>
      </c>
      <c r="K1528">
        <v>217.12572098763701</v>
      </c>
      <c r="L1528">
        <v>184.003038117899</v>
      </c>
      <c r="M1528">
        <v>59.925103134551797</v>
      </c>
      <c r="N1528">
        <v>0.55336084329800905</v>
      </c>
      <c r="O1528">
        <v>4.9211734184793299</v>
      </c>
      <c r="P1528">
        <v>92.360844529750395</v>
      </c>
      <c r="Q1528">
        <v>7.4768005608861002E-2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304</v>
      </c>
      <c r="E1529">
        <v>840.44210876499994</v>
      </c>
      <c r="F1529">
        <v>133.07</v>
      </c>
      <c r="G1529">
        <v>5661.5232805223104</v>
      </c>
      <c r="H1529">
        <v>17.2353149543626</v>
      </c>
      <c r="I1529">
        <v>206.647657861113</v>
      </c>
      <c r="J1529">
        <v>5.3094845892243203</v>
      </c>
      <c r="K1529">
        <v>55.7903870045552</v>
      </c>
      <c r="L1529">
        <v>19.884818777154202</v>
      </c>
      <c r="M1529">
        <v>99.955105050415796</v>
      </c>
      <c r="N1529">
        <v>0.66541103478838903</v>
      </c>
      <c r="O1529">
        <v>0</v>
      </c>
      <c r="P1529">
        <v>6553.5</v>
      </c>
      <c r="Q1529">
        <v>0.141777351978461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628</v>
      </c>
      <c r="E1530">
        <v>838.37012000000004</v>
      </c>
      <c r="F1530">
        <v>100.4</v>
      </c>
      <c r="G1530">
        <v>84.602915341076894</v>
      </c>
      <c r="H1530">
        <v>7.1232442773723896</v>
      </c>
      <c r="I1530">
        <v>51.786540967749801</v>
      </c>
      <c r="J1530">
        <v>-0.21871378700112601</v>
      </c>
      <c r="K1530">
        <v>93.2934878337703</v>
      </c>
      <c r="L1530">
        <v>71.321965300480997</v>
      </c>
      <c r="M1530">
        <v>44.287514462755802</v>
      </c>
      <c r="N1530">
        <v>0.71136028767458404</v>
      </c>
      <c r="O1530">
        <v>12.549800796812701</v>
      </c>
      <c r="P1530">
        <v>126.892655367231</v>
      </c>
      <c r="Q1530">
        <v>8.0191354691689004E-2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516</v>
      </c>
      <c r="E1531">
        <v>836.74644110600002</v>
      </c>
      <c r="F1531">
        <v>136.61000000000001</v>
      </c>
      <c r="G1531">
        <v>-12.882965051969601</v>
      </c>
      <c r="H1531">
        <v>-6.0885751375954396</v>
      </c>
      <c r="I1531">
        <v>-29.133471787988899</v>
      </c>
      <c r="J1531">
        <v>-6.2271147531577302</v>
      </c>
      <c r="K1531">
        <v>136.55297716372701</v>
      </c>
      <c r="L1531">
        <v>143.21223109584901</v>
      </c>
      <c r="M1531">
        <v>49.526529324194499</v>
      </c>
      <c r="N1531">
        <v>1.1055560744314099</v>
      </c>
      <c r="O1531">
        <v>48.232193836468703</v>
      </c>
      <c r="P1531">
        <v>21.593235425011098</v>
      </c>
      <c r="Q1531">
        <v>-0.121611787565737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D1532" t="s">
        <v>628</v>
      </c>
      <c r="E1532">
        <v>835.82960015799995</v>
      </c>
      <c r="F1532">
        <v>43.61</v>
      </c>
      <c r="G1532">
        <v>200.109024824881</v>
      </c>
      <c r="H1532">
        <v>11.074297891669501</v>
      </c>
      <c r="I1532">
        <v>122.75148027117901</v>
      </c>
      <c r="J1532">
        <v>6.8421013034781604</v>
      </c>
      <c r="K1532">
        <v>37.048129267602299</v>
      </c>
      <c r="L1532">
        <v>25.541303300788599</v>
      </c>
      <c r="M1532">
        <v>51.427480983710304</v>
      </c>
      <c r="N1532">
        <v>0.56357079271883603</v>
      </c>
      <c r="O1532">
        <v>18.321485897729801</v>
      </c>
      <c r="P1532">
        <v>248.88</v>
      </c>
      <c r="Q1532">
        <v>6.6937984008796997E-2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268</v>
      </c>
      <c r="E1533">
        <v>835.76156672000002</v>
      </c>
      <c r="F1533">
        <v>243.2</v>
      </c>
      <c r="G1533">
        <v>-8.9773782392166801</v>
      </c>
      <c r="H1533">
        <v>-5.3368121345776602</v>
      </c>
      <c r="I1533">
        <v>-35.480537229718799</v>
      </c>
      <c r="J1533">
        <v>-13.366940716649699</v>
      </c>
      <c r="K1533">
        <v>260.666463706363</v>
      </c>
      <c r="L1533">
        <v>251.740040048319</v>
      </c>
      <c r="M1533">
        <v>27.547474700226701</v>
      </c>
      <c r="N1533">
        <v>1.1927623318385601</v>
      </c>
      <c r="O1533">
        <v>35.094572368420998</v>
      </c>
      <c r="P1533">
        <v>25.360824742268001</v>
      </c>
      <c r="Q1533">
        <v>0.11281914074664499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891</v>
      </c>
      <c r="E1534">
        <v>832.92200000000003</v>
      </c>
      <c r="F1534">
        <v>1810.7</v>
      </c>
      <c r="G1534">
        <v>73.588948932919607</v>
      </c>
      <c r="H1534">
        <v>2.91815440308832</v>
      </c>
      <c r="I1534">
        <v>68.683445153375104</v>
      </c>
      <c r="J1534">
        <v>-5.81970731848768</v>
      </c>
      <c r="K1534">
        <v>1669.2951313476999</v>
      </c>
      <c r="L1534">
        <v>1199.9589452791899</v>
      </c>
      <c r="M1534">
        <v>34.368598551804297</v>
      </c>
      <c r="N1534">
        <v>0.98578488026700894</v>
      </c>
      <c r="O1534">
        <v>27.5584028276357</v>
      </c>
      <c r="P1534">
        <v>167.380389840519</v>
      </c>
      <c r="Q1534">
        <v>0.16071313590054701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549</v>
      </c>
      <c r="E1535">
        <v>831.84385423999902</v>
      </c>
      <c r="F1535">
        <v>618.54999999999995</v>
      </c>
      <c r="G1535">
        <v>26.241837130721802</v>
      </c>
      <c r="H1535">
        <v>-9.34389502778183</v>
      </c>
      <c r="I1535">
        <v>-0.65023107220591703</v>
      </c>
      <c r="J1535">
        <v>-4.1112855636816903</v>
      </c>
      <c r="K1535">
        <v>597.31855349417197</v>
      </c>
      <c r="L1535">
        <v>519.72890574582004</v>
      </c>
      <c r="M1535">
        <v>41.973561404464199</v>
      </c>
      <c r="N1535">
        <v>0.25727759381600301</v>
      </c>
      <c r="O1535">
        <v>20.15196831299</v>
      </c>
      <c r="P1535">
        <v>87.496210973022102</v>
      </c>
      <c r="Q1535">
        <v>8.8028700917871003E-2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D1536" t="s">
        <v>238</v>
      </c>
      <c r="E1536">
        <v>831.25</v>
      </c>
      <c r="F1536">
        <v>700</v>
      </c>
      <c r="G1536">
        <v>211.441576407925</v>
      </c>
      <c r="H1536">
        <v>15.238820327731</v>
      </c>
      <c r="I1536">
        <v>47.302456815427199</v>
      </c>
      <c r="J1536">
        <v>-3.2241540343104398</v>
      </c>
      <c r="K1536">
        <v>604.00626868635595</v>
      </c>
      <c r="L1536">
        <v>443.73204714777199</v>
      </c>
      <c r="M1536">
        <v>40.7655580191254</v>
      </c>
      <c r="N1536">
        <v>0.54405808177302195</v>
      </c>
      <c r="O1536">
        <v>24.714285714285701</v>
      </c>
      <c r="P1536">
        <v>286.74033149171203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E1537">
        <v>829.75250019999999</v>
      </c>
      <c r="F1537">
        <v>30.26</v>
      </c>
      <c r="G1537">
        <v>-55.262257068474199</v>
      </c>
      <c r="H1537">
        <v>-8.6686811884661203</v>
      </c>
      <c r="I1537">
        <v>-48.653579764822702</v>
      </c>
      <c r="J1537">
        <v>-1.6276674518166101</v>
      </c>
      <c r="K1537">
        <v>31.684098752089898</v>
      </c>
      <c r="L1537">
        <v>37.191809852169598</v>
      </c>
      <c r="M1537">
        <v>34.412084143335498</v>
      </c>
      <c r="N1537">
        <v>0.42682943856029698</v>
      </c>
      <c r="O1537">
        <v>94.976867151354895</v>
      </c>
      <c r="P1537">
        <v>16.027607361963199</v>
      </c>
      <c r="Q1537">
        <v>8.8332083021977995E-2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E1538">
        <v>828.69232</v>
      </c>
      <c r="F1538">
        <v>416.4</v>
      </c>
      <c r="G1538">
        <v>42.831812302932903</v>
      </c>
      <c r="H1538">
        <v>-6.6602894876599796</v>
      </c>
      <c r="I1538">
        <v>2.09779778604242</v>
      </c>
      <c r="J1538">
        <v>-2.8282755322276198</v>
      </c>
      <c r="K1538">
        <v>399.519283977643</v>
      </c>
      <c r="L1538">
        <v>347.94395840962102</v>
      </c>
      <c r="M1538">
        <v>52.4485275576397</v>
      </c>
      <c r="N1538">
        <v>0.52302227321779005</v>
      </c>
      <c r="O1538">
        <v>10.4707012487992</v>
      </c>
      <c r="P1538">
        <v>84.166298098186601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600</v>
      </c>
      <c r="E1539">
        <v>827.592967552</v>
      </c>
      <c r="F1539">
        <v>326.17</v>
      </c>
      <c r="G1539">
        <v>24965.8711066092</v>
      </c>
      <c r="H1539">
        <v>41.328308750359298</v>
      </c>
      <c r="I1539">
        <v>8584.2495832522</v>
      </c>
      <c r="J1539">
        <v>8.5512778252222699</v>
      </c>
      <c r="K1539">
        <v>216.93616968324201</v>
      </c>
      <c r="L1539">
        <v>97.478898267858597</v>
      </c>
      <c r="M1539">
        <v>99.980356242441204</v>
      </c>
      <c r="N1539">
        <v>1.58633863965267</v>
      </c>
      <c r="O1539">
        <v>0</v>
      </c>
      <c r="P1539">
        <v>25993.599999999999</v>
      </c>
      <c r="Q1539">
        <v>0.234728638142361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268</v>
      </c>
      <c r="E1540">
        <v>824.96400000000006</v>
      </c>
      <c r="F1540">
        <v>1473.15</v>
      </c>
      <c r="G1540">
        <v>23.1492870641544</v>
      </c>
      <c r="H1540">
        <v>-6.2360639453183602</v>
      </c>
      <c r="I1540">
        <v>-26.020829512272499</v>
      </c>
      <c r="J1540">
        <v>-4.6214598910561699</v>
      </c>
      <c r="K1540">
        <v>1529.6421900411999</v>
      </c>
      <c r="L1540">
        <v>1463.8098910477399</v>
      </c>
      <c r="M1540">
        <v>26.176195207804199</v>
      </c>
      <c r="N1540">
        <v>0.607074147815865</v>
      </c>
      <c r="O1540">
        <v>21.1383769473576</v>
      </c>
      <c r="P1540">
        <v>49.558375634517702</v>
      </c>
      <c r="Q1540">
        <v>4.0160321199412999E-2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204</v>
      </c>
      <c r="E1541">
        <v>821.00870999999995</v>
      </c>
      <c r="F1541">
        <v>555.9</v>
      </c>
      <c r="G1541">
        <v>27.984938870863399</v>
      </c>
      <c r="H1541">
        <v>13.247355788495801</v>
      </c>
      <c r="I1541">
        <v>13.445773728399301</v>
      </c>
      <c r="J1541">
        <v>-9.4927472616262207</v>
      </c>
      <c r="K1541">
        <v>501.45883049756799</v>
      </c>
      <c r="L1541">
        <v>440.323677791237</v>
      </c>
      <c r="M1541">
        <v>45.3537650618673</v>
      </c>
      <c r="N1541">
        <v>2.1705115340383698</v>
      </c>
      <c r="O1541">
        <v>16.927504946932899</v>
      </c>
      <c r="P1541">
        <v>53.988919667589997</v>
      </c>
      <c r="Q1541">
        <v>3.3137855936044999E-2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694</v>
      </c>
      <c r="E1542">
        <v>820.97210849999999</v>
      </c>
      <c r="F1542">
        <v>135.69999999999999</v>
      </c>
      <c r="G1542">
        <v>-9.1288933907318395</v>
      </c>
      <c r="H1542">
        <v>7.2630463275668102</v>
      </c>
      <c r="I1542">
        <v>-3.96051775789212</v>
      </c>
      <c r="J1542">
        <v>-1.5306178738099201</v>
      </c>
      <c r="K1542">
        <v>125.66555260076601</v>
      </c>
      <c r="L1542">
        <v>124.297733267135</v>
      </c>
      <c r="M1542">
        <v>48.8561401215674</v>
      </c>
      <c r="N1542">
        <v>1.4312636947880599</v>
      </c>
      <c r="O1542">
        <v>11.9380987472365</v>
      </c>
      <c r="P1542">
        <v>34.957732471407198</v>
      </c>
      <c r="Q1542">
        <v>-6.2990821878582001E-2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414</v>
      </c>
      <c r="E1543">
        <v>817.70193119999999</v>
      </c>
      <c r="F1543">
        <v>78.540000000000006</v>
      </c>
      <c r="G1543">
        <v>35.830373411712102</v>
      </c>
      <c r="H1543">
        <v>7.8230707234060803</v>
      </c>
      <c r="I1543">
        <v>-0.20192095958411099</v>
      </c>
      <c r="J1543">
        <v>17.324058131208702</v>
      </c>
      <c r="K1543">
        <v>69.705848651067896</v>
      </c>
      <c r="L1543">
        <v>65.412348314626996</v>
      </c>
      <c r="M1543">
        <v>64.950559067333103</v>
      </c>
      <c r="N1543">
        <v>1.7795518008434399</v>
      </c>
      <c r="O1543">
        <v>7.3975044563279599</v>
      </c>
      <c r="P1543">
        <v>66.574761399787903</v>
      </c>
      <c r="Q1543">
        <v>7.2012970734318005E-2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549</v>
      </c>
      <c r="E1544">
        <v>815.85595000000001</v>
      </c>
      <c r="F1544">
        <v>74.27</v>
      </c>
      <c r="G1544">
        <v>11.153438121107801</v>
      </c>
      <c r="H1544">
        <v>-6.9016430074568804</v>
      </c>
      <c r="I1544">
        <v>-33.063938078232098</v>
      </c>
      <c r="J1544">
        <v>-6.3516589592476196</v>
      </c>
      <c r="K1544">
        <v>77.484673833968699</v>
      </c>
      <c r="L1544">
        <v>80.009170246022506</v>
      </c>
      <c r="M1544">
        <v>32.046315991708603</v>
      </c>
      <c r="N1544">
        <v>0.71739039994083098</v>
      </c>
      <c r="O1544">
        <v>59.485660428167499</v>
      </c>
      <c r="P1544">
        <v>37.792207792207797</v>
      </c>
      <c r="Q1544">
        <v>-2.9976226144805999E-2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249</v>
      </c>
      <c r="E1545">
        <v>815.79650000000004</v>
      </c>
      <c r="F1545">
        <v>332.3</v>
      </c>
      <c r="G1545">
        <v>-5.1528819335173601</v>
      </c>
      <c r="H1545">
        <v>9.5898869368621806</v>
      </c>
      <c r="I1545">
        <v>5.3589280427566903</v>
      </c>
      <c r="J1545">
        <v>-11.4401605130916</v>
      </c>
      <c r="M1545">
        <v>40.326125916635199</v>
      </c>
      <c r="O1545">
        <v>27.8964790851639</v>
      </c>
      <c r="P1545">
        <v>74.894736842105203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21</v>
      </c>
      <c r="E1546">
        <v>813.23091565499999</v>
      </c>
      <c r="F1546">
        <v>1669.65</v>
      </c>
      <c r="G1546">
        <v>99.849911358077605</v>
      </c>
      <c r="H1546">
        <v>-16.3525564025345</v>
      </c>
      <c r="I1546">
        <v>-22.860438309277502</v>
      </c>
      <c r="J1546">
        <v>-6.0958102056434598</v>
      </c>
      <c r="K1546">
        <v>1823.4772820073099</v>
      </c>
      <c r="L1546">
        <v>1572.1771585177</v>
      </c>
      <c r="M1546">
        <v>13.457476995370699</v>
      </c>
      <c r="N1546">
        <v>0.83788673653859302</v>
      </c>
      <c r="O1546">
        <v>38.352349294762298</v>
      </c>
      <c r="P1546">
        <v>168.47563917028401</v>
      </c>
      <c r="Q1546">
        <v>0.14442152559954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396</v>
      </c>
      <c r="E1547">
        <v>810.31796989500003</v>
      </c>
      <c r="F1547">
        <v>67.83</v>
      </c>
      <c r="G1547">
        <v>383.580687447591</v>
      </c>
      <c r="H1547">
        <v>-10.197926409369</v>
      </c>
      <c r="I1547">
        <v>372.271168734539</v>
      </c>
      <c r="J1547">
        <v>-8.4932114706631392</v>
      </c>
      <c r="K1547">
        <v>70.5830767389551</v>
      </c>
      <c r="L1547">
        <v>49.533887348463701</v>
      </c>
      <c r="M1547">
        <v>38.239521117619198</v>
      </c>
      <c r="N1547">
        <v>0.50957223279465003</v>
      </c>
      <c r="O1547">
        <v>37.8003833112192</v>
      </c>
      <c r="P1547">
        <v>650.33185840707904</v>
      </c>
      <c r="Q1547">
        <v>0.104511844933452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D1548" t="s">
        <v>414</v>
      </c>
      <c r="E1548">
        <v>808.72101224999994</v>
      </c>
      <c r="F1548">
        <v>63.75</v>
      </c>
      <c r="G1548">
        <v>-36.500027411350302</v>
      </c>
      <c r="H1548">
        <v>0.551402515849722</v>
      </c>
      <c r="I1548">
        <v>-12.714899178940099</v>
      </c>
      <c r="J1548">
        <v>3.98161779059678</v>
      </c>
      <c r="K1548">
        <v>59.889884717323099</v>
      </c>
      <c r="L1548">
        <v>63.414370100503497</v>
      </c>
      <c r="M1548">
        <v>67.157742471964696</v>
      </c>
      <c r="N1548">
        <v>1.0641086461732501</v>
      </c>
      <c r="O1548">
        <v>53.725490196078397</v>
      </c>
      <c r="P1548">
        <v>36.8025751072961</v>
      </c>
      <c r="Q1548">
        <v>2.5058808572145999E-2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1509</v>
      </c>
      <c r="E1549">
        <v>808.30928280800003</v>
      </c>
      <c r="F1549">
        <v>229.52</v>
      </c>
      <c r="G1549">
        <v>-12.167917780975699</v>
      </c>
      <c r="H1549">
        <v>-4.5073607708127597</v>
      </c>
      <c r="I1549">
        <v>-28.798162497975799</v>
      </c>
      <c r="J1549">
        <v>-3.7392159652306201</v>
      </c>
      <c r="K1549">
        <v>236.231265236767</v>
      </c>
      <c r="L1549">
        <v>240.976232896347</v>
      </c>
      <c r="M1549">
        <v>33.292775514490003</v>
      </c>
      <c r="N1549">
        <v>1.25330686978456</v>
      </c>
      <c r="O1549">
        <v>45.956779365632599</v>
      </c>
      <c r="P1549">
        <v>22.705159048382701</v>
      </c>
      <c r="Q1549">
        <v>3.3096228349751997E-2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414</v>
      </c>
      <c r="E1550">
        <v>806.88161879999996</v>
      </c>
      <c r="F1550">
        <v>103.8</v>
      </c>
      <c r="G1550">
        <v>-33.473871556670701</v>
      </c>
      <c r="H1550">
        <v>-4.6680497919050197</v>
      </c>
      <c r="I1550">
        <v>-32.901686835919598</v>
      </c>
      <c r="J1550">
        <v>-9.6422572498458994</v>
      </c>
      <c r="K1550">
        <v>111.49557460518599</v>
      </c>
      <c r="L1550">
        <v>119.642146576615</v>
      </c>
      <c r="M1550">
        <v>38.220522992694001</v>
      </c>
      <c r="N1550">
        <v>0.17626238791882901</v>
      </c>
      <c r="O1550">
        <v>58.6705202312138</v>
      </c>
      <c r="P1550">
        <v>6.4069707842132102</v>
      </c>
      <c r="Q1550">
        <v>-6.0211030745514003E-2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1509</v>
      </c>
      <c r="E1551">
        <v>806.85684464999997</v>
      </c>
      <c r="F1551">
        <v>443.5</v>
      </c>
      <c r="G1551">
        <v>93.486415735862806</v>
      </c>
      <c r="H1551">
        <v>5.87462531331182</v>
      </c>
      <c r="I1551">
        <v>54.950001344189097</v>
      </c>
      <c r="J1551">
        <v>3.1402605849914198</v>
      </c>
      <c r="K1551">
        <v>393.63276821258597</v>
      </c>
      <c r="L1551">
        <v>309.485569664151</v>
      </c>
      <c r="M1551">
        <v>63.994324078052898</v>
      </c>
      <c r="N1551">
        <v>2.5356518636416299</v>
      </c>
      <c r="O1551">
        <v>7.09131905298758</v>
      </c>
      <c r="P1551">
        <v>153.718535469107</v>
      </c>
      <c r="Q1551">
        <v>8.0092350790427994E-2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628</v>
      </c>
      <c r="E1552">
        <v>805.06879375000005</v>
      </c>
      <c r="F1552">
        <v>1378.1</v>
      </c>
      <c r="G1552">
        <v>-11.786837468338399</v>
      </c>
      <c r="H1552">
        <v>-16.061628391455699</v>
      </c>
      <c r="I1552">
        <v>-16.911704655817701</v>
      </c>
      <c r="J1552">
        <v>-0.58344237669877796</v>
      </c>
      <c r="K1552">
        <v>1419.9790046819701</v>
      </c>
      <c r="L1552">
        <v>1355.86440484126</v>
      </c>
      <c r="M1552">
        <v>29.690756437730599</v>
      </c>
      <c r="N1552">
        <v>0.47032842704718703</v>
      </c>
      <c r="O1552">
        <v>18.0393295116464</v>
      </c>
      <c r="P1552">
        <v>21.955752212389299</v>
      </c>
      <c r="Q1552">
        <v>-5.4823321052277003E-2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549</v>
      </c>
      <c r="E1553">
        <v>801.11708999999996</v>
      </c>
      <c r="F1553">
        <v>308.25</v>
      </c>
      <c r="G1553">
        <v>20.453658204014801</v>
      </c>
      <c r="H1553">
        <v>6.3829280718388004</v>
      </c>
      <c r="I1553">
        <v>-15.6043648135038</v>
      </c>
      <c r="J1553">
        <v>-7.9165617181802004</v>
      </c>
      <c r="K1553">
        <v>281.01276740862897</v>
      </c>
      <c r="L1553">
        <v>265.92091913005203</v>
      </c>
      <c r="M1553">
        <v>56.565799867546403</v>
      </c>
      <c r="N1553">
        <v>3.1442562217763799</v>
      </c>
      <c r="O1553">
        <v>16.1394971613949</v>
      </c>
      <c r="P1553">
        <v>48.6258437801349</v>
      </c>
      <c r="Q1553">
        <v>-1.8381557286201E-2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694</v>
      </c>
      <c r="E1554">
        <v>800.74865499999999</v>
      </c>
      <c r="F1554">
        <v>470.5</v>
      </c>
      <c r="G1554">
        <v>37.916913394182899</v>
      </c>
      <c r="H1554">
        <v>-15.8988553827574</v>
      </c>
      <c r="I1554">
        <v>-16.4364575753583</v>
      </c>
      <c r="J1554">
        <v>-4.0788248029104697</v>
      </c>
      <c r="K1554">
        <v>474.04403632673501</v>
      </c>
      <c r="L1554">
        <v>432.58659050692302</v>
      </c>
      <c r="M1554">
        <v>36.367237101565898</v>
      </c>
      <c r="N1554">
        <v>0.75250365420755905</v>
      </c>
      <c r="O1554">
        <v>16.471838469712999</v>
      </c>
      <c r="P1554">
        <v>74.907063197026005</v>
      </c>
      <c r="Q1554">
        <v>2.0642652672252002E-2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D1555" t="s">
        <v>46</v>
      </c>
      <c r="E1555">
        <v>799.54233743999998</v>
      </c>
      <c r="F1555">
        <v>139.91999999999999</v>
      </c>
      <c r="G1555">
        <v>322.89986060287799</v>
      </c>
      <c r="H1555">
        <v>-4.2829121485468598</v>
      </c>
      <c r="I1555">
        <v>68.4518821027836</v>
      </c>
      <c r="J1555">
        <v>4.0364362788476296</v>
      </c>
      <c r="K1555">
        <v>135.41052837751499</v>
      </c>
      <c r="L1555">
        <v>106.537801816789</v>
      </c>
      <c r="M1555">
        <v>44.403608403159701</v>
      </c>
      <c r="N1555">
        <v>1.19680362543369</v>
      </c>
      <c r="O1555">
        <v>15.0514579759862</v>
      </c>
      <c r="P1555">
        <v>366.4</v>
      </c>
      <c r="Q1555">
        <v>9.5631613996892004E-2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527</v>
      </c>
      <c r="E1556">
        <v>796.78578586200001</v>
      </c>
      <c r="F1556">
        <v>165.66</v>
      </c>
      <c r="G1556">
        <v>-49.891833117373103</v>
      </c>
      <c r="H1556">
        <v>-10.321026301953699</v>
      </c>
      <c r="I1556">
        <v>-42.2119110006646</v>
      </c>
      <c r="J1556">
        <v>-5.5145127128486902</v>
      </c>
      <c r="K1556">
        <v>175.996619030537</v>
      </c>
      <c r="L1556">
        <v>192.46998131993701</v>
      </c>
      <c r="M1556">
        <v>27.868221873088601</v>
      </c>
      <c r="N1556">
        <v>0.98583851429429703</v>
      </c>
      <c r="O1556">
        <v>73.306772908366497</v>
      </c>
      <c r="P1556">
        <v>8.4162303664921208</v>
      </c>
      <c r="Q1556">
        <v>7.1855937475665002E-2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D1557" t="s">
        <v>3270</v>
      </c>
      <c r="E1557">
        <v>795.34287137499996</v>
      </c>
      <c r="F1557">
        <v>318.25</v>
      </c>
      <c r="G1557">
        <v>185.15196180849</v>
      </c>
      <c r="H1557">
        <v>6.1534632104590399</v>
      </c>
      <c r="I1557">
        <v>66.490443467262594</v>
      </c>
      <c r="J1557">
        <v>-3.5584490827044002</v>
      </c>
      <c r="K1557">
        <v>273.93521362777699</v>
      </c>
      <c r="M1557">
        <v>45.275879872782298</v>
      </c>
      <c r="N1557">
        <v>0.71749125437281303</v>
      </c>
      <c r="O1557">
        <v>31.9717203456402</v>
      </c>
      <c r="P1557">
        <v>235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600</v>
      </c>
      <c r="E1558">
        <v>794.91985227999999</v>
      </c>
      <c r="F1558">
        <v>12.71</v>
      </c>
      <c r="G1558">
        <v>6.2300809682425298</v>
      </c>
      <c r="H1558">
        <v>-13.000600594616699</v>
      </c>
      <c r="I1558">
        <v>-21.848130345865702</v>
      </c>
      <c r="J1558">
        <v>-13.783352948318599</v>
      </c>
      <c r="K1558">
        <v>13.9540880010794</v>
      </c>
      <c r="L1558">
        <v>13.404033900897399</v>
      </c>
      <c r="M1558">
        <v>18.367095863823</v>
      </c>
      <c r="N1558">
        <v>0.99279894016929104</v>
      </c>
      <c r="O1558">
        <v>43.981117230527097</v>
      </c>
      <c r="P1558">
        <v>32.3958333333333</v>
      </c>
      <c r="Q1558">
        <v>1.6318463993194001E-2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917</v>
      </c>
      <c r="E1559">
        <v>794.4</v>
      </c>
      <c r="F1559">
        <v>2482.5</v>
      </c>
      <c r="G1559">
        <v>38.398439268123902</v>
      </c>
      <c r="H1559">
        <v>-4.5914186340868399</v>
      </c>
      <c r="I1559">
        <v>22.671689574836702</v>
      </c>
      <c r="J1559">
        <v>1.90535424207252</v>
      </c>
      <c r="K1559">
        <v>2323.6741980411998</v>
      </c>
      <c r="L1559">
        <v>1987.8774576733899</v>
      </c>
      <c r="M1559">
        <v>54.084235834200797</v>
      </c>
      <c r="N1559">
        <v>0.62177163147075298</v>
      </c>
      <c r="O1559">
        <v>5.8610271903323197</v>
      </c>
      <c r="P1559">
        <v>64.327795061891806</v>
      </c>
      <c r="Q1559">
        <v>-5.7107517316799E-2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3277</v>
      </c>
      <c r="E1560">
        <v>792.99350000000004</v>
      </c>
      <c r="F1560">
        <v>321.05</v>
      </c>
      <c r="G1560">
        <v>-22.208258470096901</v>
      </c>
      <c r="H1560">
        <v>-1.28979920088847</v>
      </c>
      <c r="I1560">
        <v>-11.6964484938228</v>
      </c>
      <c r="J1560">
        <v>-10.891888844305001</v>
      </c>
      <c r="O1560">
        <v>19.233764211181999</v>
      </c>
      <c r="P1560">
        <v>12.6491228070175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628</v>
      </c>
      <c r="E1561">
        <v>792.73036999999999</v>
      </c>
      <c r="F1561">
        <v>905.15</v>
      </c>
      <c r="G1561">
        <v>19.411776465727499</v>
      </c>
      <c r="H1561">
        <v>17.7241868130975</v>
      </c>
      <c r="I1561">
        <v>22.3525725867439</v>
      </c>
      <c r="J1561">
        <v>-5.8684528797408504</v>
      </c>
      <c r="K1561">
        <v>737.92313155991997</v>
      </c>
      <c r="L1561">
        <v>672.62224534688596</v>
      </c>
      <c r="M1561">
        <v>72.982646827401794</v>
      </c>
      <c r="N1561">
        <v>2.42840037901628</v>
      </c>
      <c r="O1561">
        <v>7.3855162127823997</v>
      </c>
      <c r="P1561">
        <v>84.536187563710399</v>
      </c>
      <c r="Q1561">
        <v>-8.7897011085858998E-2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235</v>
      </c>
      <c r="E1562">
        <v>790.16816507500005</v>
      </c>
      <c r="F1562">
        <v>428.15</v>
      </c>
      <c r="G1562">
        <v>156.533184616478</v>
      </c>
      <c r="H1562">
        <v>-9.6307082917975606</v>
      </c>
      <c r="I1562">
        <v>36.5319609481584</v>
      </c>
      <c r="J1562">
        <v>0.33902307725575498</v>
      </c>
      <c r="K1562">
        <v>407.807162043809</v>
      </c>
      <c r="L1562">
        <v>327.18965399820598</v>
      </c>
      <c r="M1562">
        <v>48.534623234852297</v>
      </c>
      <c r="N1562">
        <v>0.25339850383472501</v>
      </c>
      <c r="O1562">
        <v>11.397874576667</v>
      </c>
      <c r="P1562">
        <v>189.29054054054001</v>
      </c>
      <c r="Q1562">
        <v>0.122573180405477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E1563">
        <v>789.42541274999996</v>
      </c>
      <c r="F1563">
        <v>2053.9499999999998</v>
      </c>
      <c r="G1563">
        <v>56.859783526922399</v>
      </c>
      <c r="H1563">
        <v>-7.9250619220654004</v>
      </c>
      <c r="I1563">
        <v>80.4813856840113</v>
      </c>
      <c r="J1563">
        <v>0.78262519631313898</v>
      </c>
      <c r="K1563">
        <v>2222.1263202155501</v>
      </c>
      <c r="L1563">
        <v>1800.7923637101801</v>
      </c>
      <c r="M1563">
        <v>29.617998613400101</v>
      </c>
      <c r="N1563">
        <v>0.52872975277067302</v>
      </c>
      <c r="O1563">
        <v>36.322695294432599</v>
      </c>
      <c r="P1563">
        <v>105.395</v>
      </c>
      <c r="Q1563">
        <v>0.26205738040785798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238</v>
      </c>
      <c r="E1564">
        <v>789.06747087999997</v>
      </c>
      <c r="F1564">
        <v>327.2</v>
      </c>
      <c r="G1564">
        <v>-23.929842709366</v>
      </c>
      <c r="H1564">
        <v>-1.9349604912110501</v>
      </c>
      <c r="I1564">
        <v>-13.4180327330919</v>
      </c>
      <c r="J1564">
        <v>-14.5951558753108</v>
      </c>
      <c r="M1564">
        <v>41.740513799538299</v>
      </c>
      <c r="O1564">
        <v>21.2561124694376</v>
      </c>
      <c r="P1564">
        <v>10.1683501683501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132</v>
      </c>
      <c r="E1565">
        <v>788.38354195699901</v>
      </c>
      <c r="F1565">
        <v>239.03</v>
      </c>
      <c r="G1565">
        <v>-29.275718787557199</v>
      </c>
      <c r="H1565">
        <v>-5.8856325342218101</v>
      </c>
      <c r="I1565">
        <v>-18.763908811283098</v>
      </c>
      <c r="J1565">
        <v>0.15436513713791999</v>
      </c>
      <c r="O1565">
        <v>14.211605237836199</v>
      </c>
      <c r="P1565">
        <v>5.7420924574209202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405</v>
      </c>
      <c r="E1566">
        <v>785.125</v>
      </c>
      <c r="F1566">
        <v>251.24</v>
      </c>
      <c r="G1566">
        <v>-11.135864382411601</v>
      </c>
      <c r="H1566">
        <v>-0.50377300001511705</v>
      </c>
      <c r="I1566">
        <v>-13.760167675189001</v>
      </c>
      <c r="J1566">
        <v>3.4480083583194601</v>
      </c>
      <c r="K1566">
        <v>226.013767303848</v>
      </c>
      <c r="L1566">
        <v>224.02854690004801</v>
      </c>
      <c r="M1566">
        <v>77.526551750354002</v>
      </c>
      <c r="N1566">
        <v>2.5880131908026902</v>
      </c>
      <c r="O1566">
        <v>13.755771373985</v>
      </c>
      <c r="P1566">
        <v>33.425385023898002</v>
      </c>
      <c r="Q1566">
        <v>-9.3981371465053004E-2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268</v>
      </c>
      <c r="E1567">
        <v>780.16499999999996</v>
      </c>
      <c r="F1567">
        <v>1733.7</v>
      </c>
      <c r="G1567">
        <v>128.09151031903301</v>
      </c>
      <c r="H1567">
        <v>-10.395534575552601</v>
      </c>
      <c r="I1567">
        <v>27.897894954654902</v>
      </c>
      <c r="J1567">
        <v>-1.90407586810311</v>
      </c>
      <c r="K1567">
        <v>1838.15752394424</v>
      </c>
      <c r="L1567">
        <v>1482.5714081138101</v>
      </c>
      <c r="M1567">
        <v>14.7227211656775</v>
      </c>
      <c r="N1567">
        <v>0.22325520147484801</v>
      </c>
      <c r="O1567">
        <v>21.12822287593</v>
      </c>
      <c r="P1567">
        <v>165.26412423975799</v>
      </c>
      <c r="Q1567">
        <v>8.8075225030803006E-2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235</v>
      </c>
      <c r="E1568">
        <v>780.04246742999999</v>
      </c>
      <c r="F1568">
        <v>1279.3499999999999</v>
      </c>
      <c r="G1568">
        <v>55.567714517126802</v>
      </c>
      <c r="H1568">
        <v>4.7626948091311299</v>
      </c>
      <c r="I1568">
        <v>-3.9663441815458298</v>
      </c>
      <c r="J1568">
        <v>-6.7498868574754898</v>
      </c>
      <c r="K1568">
        <v>1257.1362673265101</v>
      </c>
      <c r="L1568">
        <v>1141.0281729082801</v>
      </c>
      <c r="M1568">
        <v>42.3377689413485</v>
      </c>
      <c r="N1568">
        <v>0.883463860823817</v>
      </c>
      <c r="O1568">
        <v>27.486614296322301</v>
      </c>
      <c r="P1568">
        <v>88.416789396170799</v>
      </c>
      <c r="Q1568">
        <v>5.2272289039102998E-2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119</v>
      </c>
      <c r="E1569">
        <v>777.46407939999995</v>
      </c>
      <c r="F1569">
        <v>602.75</v>
      </c>
      <c r="G1569">
        <v>86.531770269283001</v>
      </c>
      <c r="H1569">
        <v>-10.815222929701999</v>
      </c>
      <c r="I1569">
        <v>71.939773141890797</v>
      </c>
      <c r="J1569">
        <v>-3.69606824194803</v>
      </c>
      <c r="K1569">
        <v>619.14680140278597</v>
      </c>
      <c r="L1569">
        <v>491.69971503125998</v>
      </c>
      <c r="M1569">
        <v>28.459449962866302</v>
      </c>
      <c r="N1569">
        <v>0.28545195967708198</v>
      </c>
      <c r="O1569">
        <v>32.102861883035999</v>
      </c>
      <c r="P1569">
        <v>147.14240213250801</v>
      </c>
      <c r="Q1569">
        <v>0.13429596607230099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174</v>
      </c>
      <c r="E1570">
        <v>772.74748746</v>
      </c>
      <c r="F1570">
        <v>304.2</v>
      </c>
      <c r="G1570">
        <v>22.402898516782599</v>
      </c>
      <c r="H1570">
        <v>2.4664732005452201</v>
      </c>
      <c r="I1570">
        <v>38.482916585542199</v>
      </c>
      <c r="J1570">
        <v>-1.7080186083704101</v>
      </c>
      <c r="K1570">
        <v>283.466176433876</v>
      </c>
      <c r="L1570">
        <v>252.980948615605</v>
      </c>
      <c r="M1570">
        <v>67.145653638593501</v>
      </c>
      <c r="N1570">
        <v>3.5399448221264702</v>
      </c>
      <c r="O1570">
        <v>9.4345825115055906</v>
      </c>
      <c r="P1570">
        <v>66.593647316538807</v>
      </c>
      <c r="Q1570">
        <v>5.0550928354256001E-2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343</v>
      </c>
      <c r="E1571">
        <v>770.82564600000001</v>
      </c>
      <c r="F1571">
        <v>98.82</v>
      </c>
      <c r="G1571">
        <v>108.115524940643</v>
      </c>
      <c r="H1571">
        <v>-1.66994921719458</v>
      </c>
      <c r="I1571">
        <v>53.449695960013898</v>
      </c>
      <c r="J1571">
        <v>-8.4331798227887695</v>
      </c>
      <c r="K1571">
        <v>90.910968056849697</v>
      </c>
      <c r="L1571">
        <v>72.315170899349198</v>
      </c>
      <c r="M1571">
        <v>56.102572622588802</v>
      </c>
      <c r="N1571">
        <v>1.1503503829345401</v>
      </c>
      <c r="O1571">
        <v>9.7146326654523296</v>
      </c>
      <c r="P1571">
        <v>156.0103626943</v>
      </c>
      <c r="Q1571">
        <v>8.5249946208436997E-2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135</v>
      </c>
      <c r="E1572">
        <v>767.77413023500003</v>
      </c>
      <c r="F1572">
        <v>367.15</v>
      </c>
      <c r="G1572">
        <v>78.548445830907596</v>
      </c>
      <c r="H1572">
        <v>-8.4520752809727693</v>
      </c>
      <c r="I1572">
        <v>32.164135565093503</v>
      </c>
      <c r="J1572">
        <v>-4.5365680739331102</v>
      </c>
      <c r="K1572">
        <v>356.17037684009398</v>
      </c>
      <c r="L1572">
        <v>285.92850775406902</v>
      </c>
      <c r="M1572">
        <v>36.511344529708097</v>
      </c>
      <c r="N1572">
        <v>0.76774083908790303</v>
      </c>
      <c r="O1572">
        <v>13.9724908075718</v>
      </c>
      <c r="P1572">
        <v>126.216882316697</v>
      </c>
      <c r="Q1572">
        <v>6.6542401761644998E-2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E1573">
        <v>765.66763691999995</v>
      </c>
      <c r="F1573">
        <v>290.7</v>
      </c>
      <c r="G1573">
        <v>30.006843618812098</v>
      </c>
      <c r="H1573">
        <v>-13.088500499589699</v>
      </c>
      <c r="I1573">
        <v>-5.7306480832274804</v>
      </c>
      <c r="J1573">
        <v>-10.5386895315527</v>
      </c>
      <c r="K1573">
        <v>286.75098156854602</v>
      </c>
      <c r="L1573">
        <v>256.02944125827401</v>
      </c>
      <c r="M1573">
        <v>37.937111647773101</v>
      </c>
      <c r="N1573">
        <v>0.60351545334700396</v>
      </c>
      <c r="O1573">
        <v>22.5490196078431</v>
      </c>
      <c r="P1573">
        <v>59.7691673536685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268</v>
      </c>
      <c r="E1574">
        <v>762.4368594</v>
      </c>
      <c r="F1574">
        <v>412.2</v>
      </c>
      <c r="G1574">
        <v>91.344185542880197</v>
      </c>
      <c r="H1574">
        <v>-10.7581922801602</v>
      </c>
      <c r="I1574">
        <v>7.0856984303445696</v>
      </c>
      <c r="J1574">
        <v>-5.6963559289445698</v>
      </c>
      <c r="K1574">
        <v>422.25821134724998</v>
      </c>
      <c r="L1574">
        <v>356.49142932752102</v>
      </c>
      <c r="M1574">
        <v>33.0216524003297</v>
      </c>
      <c r="N1574">
        <v>0.92598004286924396</v>
      </c>
      <c r="O1574">
        <v>15.417273168364799</v>
      </c>
      <c r="P1574">
        <v>135.40833809251799</v>
      </c>
      <c r="Q1574">
        <v>0.17577148766758999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628</v>
      </c>
      <c r="E1575">
        <v>761.46223999999995</v>
      </c>
      <c r="F1575">
        <v>227.71</v>
      </c>
      <c r="G1575">
        <v>-14.600273862112299</v>
      </c>
      <c r="H1575">
        <v>-4.0342925929589502</v>
      </c>
      <c r="I1575">
        <v>-14.0064097486659</v>
      </c>
      <c r="J1575">
        <v>-7.4315568067485103</v>
      </c>
      <c r="K1575">
        <v>222.59463539159501</v>
      </c>
      <c r="L1575">
        <v>217.11298272760999</v>
      </c>
      <c r="M1575">
        <v>37.673523594370799</v>
      </c>
      <c r="N1575">
        <v>1.0108633449973601</v>
      </c>
      <c r="O1575">
        <v>19.2745158315401</v>
      </c>
      <c r="P1575">
        <v>28.649717514124301</v>
      </c>
      <c r="Q1575">
        <v>3.4088448140138998E-2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62</v>
      </c>
      <c r="E1576">
        <v>761.15693051999995</v>
      </c>
      <c r="F1576">
        <v>128.82</v>
      </c>
      <c r="G1576">
        <v>22.257470245631701</v>
      </c>
      <c r="H1576">
        <v>7.1204572093679301</v>
      </c>
      <c r="I1576">
        <v>11.877315026847601</v>
      </c>
      <c r="J1576">
        <v>-4.2953106240847898</v>
      </c>
      <c r="K1576">
        <v>122.91207061759199</v>
      </c>
      <c r="L1576">
        <v>108.156251866193</v>
      </c>
      <c r="M1576">
        <v>42.396172129593801</v>
      </c>
      <c r="N1576">
        <v>1.00354872800765</v>
      </c>
      <c r="O1576">
        <v>14.2679708119857</v>
      </c>
      <c r="P1576">
        <v>57.385461209529602</v>
      </c>
      <c r="Q1576">
        <v>3.4133080283589999E-3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132</v>
      </c>
      <c r="E1577">
        <v>759.72600335000004</v>
      </c>
      <c r="F1577">
        <v>307.14999999999998</v>
      </c>
      <c r="G1577">
        <v>197.32584234971799</v>
      </c>
      <c r="H1577">
        <v>-7.5839935909732796</v>
      </c>
      <c r="I1577">
        <v>207.837652325992</v>
      </c>
      <c r="J1577">
        <v>-7.0287422925809402</v>
      </c>
      <c r="K1577">
        <v>282.03470391783998</v>
      </c>
      <c r="M1577">
        <v>43.209761830536699</v>
      </c>
      <c r="N1577">
        <v>0.69110310609664904</v>
      </c>
      <c r="O1577">
        <v>28.243529220250601</v>
      </c>
      <c r="P1577">
        <v>241.08828428650699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352</v>
      </c>
      <c r="E1578">
        <v>754.96393279999995</v>
      </c>
      <c r="F1578">
        <v>77.84</v>
      </c>
      <c r="G1578">
        <v>-1.1589091885201299</v>
      </c>
      <c r="H1578">
        <v>-0.154913612771268</v>
      </c>
      <c r="I1578">
        <v>-24.094369210892499</v>
      </c>
      <c r="J1578">
        <v>-1.87202095019784</v>
      </c>
      <c r="K1578">
        <v>73.784060548424094</v>
      </c>
      <c r="L1578">
        <v>72.222563585729105</v>
      </c>
      <c r="M1578">
        <v>53.358133875397797</v>
      </c>
      <c r="N1578">
        <v>1.57231582408519</v>
      </c>
      <c r="O1578">
        <v>23.651079136690601</v>
      </c>
      <c r="P1578">
        <v>31.2647554806071</v>
      </c>
      <c r="Q1578">
        <v>-3.4460776031529998E-3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917</v>
      </c>
      <c r="E1579">
        <v>753.83960999999999</v>
      </c>
      <c r="F1579">
        <v>482.55</v>
      </c>
      <c r="G1579">
        <v>-6.9624492970083898</v>
      </c>
      <c r="H1579">
        <v>0.254169416306679</v>
      </c>
      <c r="I1579">
        <v>-16.612359321584101</v>
      </c>
      <c r="J1579">
        <v>5.1789272614686697</v>
      </c>
      <c r="K1579">
        <v>464.76286207582001</v>
      </c>
      <c r="L1579">
        <v>460.40925867592301</v>
      </c>
      <c r="M1579">
        <v>60.569708026032401</v>
      </c>
      <c r="N1579">
        <v>1.32898388369783</v>
      </c>
      <c r="O1579">
        <v>23.904258626049099</v>
      </c>
      <c r="P1579">
        <v>25.0129533678756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382</v>
      </c>
      <c r="E1580">
        <v>743.59965483999997</v>
      </c>
      <c r="F1580">
        <v>303.8</v>
      </c>
      <c r="G1580">
        <v>-8.6155854059409496</v>
      </c>
      <c r="H1580">
        <v>2.68483848027094</v>
      </c>
      <c r="I1580">
        <v>2.89298369963619</v>
      </c>
      <c r="J1580">
        <v>-9.4910103161031696</v>
      </c>
      <c r="K1580">
        <v>285.25253429318502</v>
      </c>
      <c r="L1580">
        <v>255.299317375812</v>
      </c>
      <c r="M1580">
        <v>46.488672149295198</v>
      </c>
      <c r="N1580">
        <v>0.97088292947719201</v>
      </c>
      <c r="O1580">
        <v>12.2448979591836</v>
      </c>
      <c r="P1580">
        <v>60.613269891620398</v>
      </c>
      <c r="Q1580">
        <v>9.2104352867976996E-2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549</v>
      </c>
      <c r="E1581">
        <v>743.451310638</v>
      </c>
      <c r="F1581">
        <v>210.69</v>
      </c>
      <c r="G1581">
        <v>74.354384988919605</v>
      </c>
      <c r="H1581">
        <v>-3.2290515373370599</v>
      </c>
      <c r="I1581">
        <v>12.4313760530863</v>
      </c>
      <c r="J1581">
        <v>-0.705587258255997</v>
      </c>
      <c r="K1581">
        <v>198.77165894285301</v>
      </c>
      <c r="L1581">
        <v>166.47787799179901</v>
      </c>
      <c r="M1581">
        <v>41.862755205165897</v>
      </c>
      <c r="N1581">
        <v>0.737573412383835</v>
      </c>
      <c r="O1581">
        <v>12.0129099625041</v>
      </c>
      <c r="P1581">
        <v>100.561637315564</v>
      </c>
      <c r="Q1581">
        <v>0.107732070822372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E1582">
        <v>742.98569999999995</v>
      </c>
      <c r="F1582">
        <v>619</v>
      </c>
      <c r="G1582">
        <v>-12.9978341447713</v>
      </c>
      <c r="H1582">
        <v>18.3598970675523</v>
      </c>
      <c r="I1582">
        <v>28.3879636146773</v>
      </c>
      <c r="J1582">
        <v>-4.6177277185899097</v>
      </c>
      <c r="K1582">
        <v>518.69879062163898</v>
      </c>
      <c r="L1582">
        <v>445.60919927030199</v>
      </c>
      <c r="M1582">
        <v>53.631117847594801</v>
      </c>
      <c r="N1582">
        <v>1.28927481811781</v>
      </c>
      <c r="O1582">
        <v>8.2390953150242208</v>
      </c>
      <c r="P1582">
        <v>86.445783132530096</v>
      </c>
      <c r="Q1582">
        <v>0.115361569436989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446</v>
      </c>
      <c r="E1583">
        <v>742.56293243999903</v>
      </c>
      <c r="F1583">
        <v>568.4</v>
      </c>
      <c r="G1583">
        <v>39.157518559857003</v>
      </c>
      <c r="H1583">
        <v>11.7825364691308</v>
      </c>
      <c r="I1583">
        <v>62.630978601046003</v>
      </c>
      <c r="J1583">
        <v>-9.0966637166215403</v>
      </c>
      <c r="K1583">
        <v>465.427543605398</v>
      </c>
      <c r="L1583">
        <v>378.67641242352897</v>
      </c>
      <c r="M1583">
        <v>47.808448427667102</v>
      </c>
      <c r="N1583">
        <v>0.67807923288032601</v>
      </c>
      <c r="O1583">
        <v>23.055946516537599</v>
      </c>
      <c r="P1583">
        <v>112.76436458918199</v>
      </c>
      <c r="Q1583">
        <v>4.5888664530989998E-3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238</v>
      </c>
      <c r="E1584">
        <v>741.06092880000006</v>
      </c>
      <c r="F1584">
        <v>29.52</v>
      </c>
      <c r="G1584">
        <v>58.657484318246503</v>
      </c>
      <c r="H1584">
        <v>-11.9916241312936</v>
      </c>
      <c r="I1584">
        <v>-57.3349099158877</v>
      </c>
      <c r="J1584">
        <v>-4.7740508167539701</v>
      </c>
      <c r="K1584">
        <v>31.9529310241657</v>
      </c>
      <c r="L1584">
        <v>31.738522850200201</v>
      </c>
      <c r="M1584">
        <v>22.075367712247498</v>
      </c>
      <c r="N1584">
        <v>1.2221704292032101</v>
      </c>
      <c r="O1584">
        <v>145.18970189701801</v>
      </c>
      <c r="P1584">
        <v>119.153674832962</v>
      </c>
      <c r="Q1584">
        <v>0.13467688665796801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1429</v>
      </c>
      <c r="E1585">
        <v>740.50592400000005</v>
      </c>
      <c r="F1585">
        <v>731</v>
      </c>
      <c r="G1585">
        <v>528.54967803783904</v>
      </c>
      <c r="H1585">
        <v>11.741946830857501</v>
      </c>
      <c r="I1585">
        <v>40.863051834908198</v>
      </c>
      <c r="J1585">
        <v>-0.14117803507430901</v>
      </c>
      <c r="K1585">
        <v>632.25382245909395</v>
      </c>
      <c r="L1585">
        <v>417.00052261731503</v>
      </c>
      <c r="M1585">
        <v>48.424182454771099</v>
      </c>
      <c r="N1585">
        <v>2.6915454353784498</v>
      </c>
      <c r="O1585">
        <v>14.5690834473324</v>
      </c>
      <c r="P1585">
        <v>552.67857142857099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1524</v>
      </c>
      <c r="E1586">
        <v>731.90487599999994</v>
      </c>
      <c r="F1586">
        <v>609.75</v>
      </c>
      <c r="G1586">
        <v>-2.7614570849993401</v>
      </c>
      <c r="H1586">
        <v>-1.66297273561183</v>
      </c>
      <c r="I1586">
        <v>-12.4473472272999</v>
      </c>
      <c r="J1586">
        <v>-8.2760575846771598</v>
      </c>
      <c r="K1586">
        <v>605.06140128066897</v>
      </c>
      <c r="L1586">
        <v>577.85696232480598</v>
      </c>
      <c r="M1586">
        <v>31.000129041264302</v>
      </c>
      <c r="N1586">
        <v>1.05899807170482</v>
      </c>
      <c r="O1586">
        <v>27.593275932759301</v>
      </c>
      <c r="P1586">
        <v>30.988184747583201</v>
      </c>
      <c r="Q1586">
        <v>-1.9182813800669E-2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174</v>
      </c>
      <c r="E1587">
        <v>730.25383372800002</v>
      </c>
      <c r="F1587">
        <v>135.02000000000001</v>
      </c>
      <c r="G1587">
        <v>-47.8571803558497</v>
      </c>
      <c r="H1587">
        <v>-10.7262632892862</v>
      </c>
      <c r="I1587">
        <v>-13.7132728336216</v>
      </c>
      <c r="J1587">
        <v>-3.7291880571535101</v>
      </c>
      <c r="K1587">
        <v>141.36874122725001</v>
      </c>
      <c r="L1587">
        <v>136.23527264467199</v>
      </c>
      <c r="M1587">
        <v>31.020792106495499</v>
      </c>
      <c r="N1587">
        <v>0.87240005207653903</v>
      </c>
      <c r="O1587">
        <v>37.664790401422003</v>
      </c>
      <c r="P1587">
        <v>109.495733126454</v>
      </c>
      <c r="Q1587">
        <v>8.2883641614571998E-2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170</v>
      </c>
      <c r="E1588">
        <v>729.11894125499998</v>
      </c>
      <c r="F1588">
        <v>292.35000000000002</v>
      </c>
      <c r="G1588">
        <v>-30.919902477293199</v>
      </c>
      <c r="H1588">
        <v>-13.231490618740599</v>
      </c>
      <c r="I1588">
        <v>-21.057324035005401</v>
      </c>
      <c r="J1588">
        <v>-11.118776692763401</v>
      </c>
      <c r="K1588">
        <v>313.24380526705102</v>
      </c>
      <c r="L1588">
        <v>312.29277514146298</v>
      </c>
      <c r="M1588">
        <v>27.242087205169302</v>
      </c>
      <c r="N1588">
        <v>0.68144796463374901</v>
      </c>
      <c r="O1588">
        <v>29.981186933470099</v>
      </c>
      <c r="P1588">
        <v>19.204892966360799</v>
      </c>
      <c r="Q1588">
        <v>-1.9118809318028E-2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204</v>
      </c>
      <c r="E1589">
        <v>728.38574432999997</v>
      </c>
      <c r="F1589">
        <v>942.3</v>
      </c>
      <c r="G1589">
        <v>-4.6386575297123098</v>
      </c>
      <c r="H1589">
        <v>-5.1388017531047403</v>
      </c>
      <c r="I1589">
        <v>-1.2043187261189701</v>
      </c>
      <c r="J1589">
        <v>-7.7236396355761103</v>
      </c>
      <c r="K1589">
        <v>949.72753659245802</v>
      </c>
      <c r="L1589">
        <v>863.49480399087599</v>
      </c>
      <c r="M1589">
        <v>28.853142755714</v>
      </c>
      <c r="N1589">
        <v>0.58379833183500196</v>
      </c>
      <c r="O1589">
        <v>16.040539106441699</v>
      </c>
      <c r="P1589">
        <v>46.558830391165699</v>
      </c>
      <c r="Q1589">
        <v>-5.0411260095643999E-2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549</v>
      </c>
      <c r="E1590">
        <v>727.70825003499999</v>
      </c>
      <c r="F1590">
        <v>396.85</v>
      </c>
      <c r="G1590">
        <v>-45.482440754980701</v>
      </c>
      <c r="H1590">
        <v>-11.4702459322649</v>
      </c>
      <c r="I1590">
        <v>-21.6472108767984</v>
      </c>
      <c r="J1590">
        <v>-4.3456529532415997</v>
      </c>
      <c r="K1590">
        <v>394.73293154264798</v>
      </c>
      <c r="L1590">
        <v>404.29479184902999</v>
      </c>
      <c r="M1590">
        <v>28.803383631554599</v>
      </c>
      <c r="N1590">
        <v>0.74940010840010096</v>
      </c>
      <c r="O1590">
        <v>31.0318760236865</v>
      </c>
      <c r="P1590">
        <v>27.440590879897201</v>
      </c>
      <c r="Q1590">
        <v>7.8912066057747005E-2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549</v>
      </c>
      <c r="E1591">
        <v>725.63672610000003</v>
      </c>
      <c r="F1591">
        <v>986.85</v>
      </c>
      <c r="G1591">
        <v>-19.467741624902999</v>
      </c>
      <c r="H1591">
        <v>3.3106351096435498</v>
      </c>
      <c r="I1591">
        <v>-3.2867127956417299</v>
      </c>
      <c r="J1591">
        <v>-1.8567593212087801</v>
      </c>
      <c r="K1591">
        <v>951.39010968460195</v>
      </c>
      <c r="L1591">
        <v>862.17629126002305</v>
      </c>
      <c r="M1591">
        <v>40.420657677998001</v>
      </c>
      <c r="N1591">
        <v>0.39240745644556302</v>
      </c>
      <c r="O1591">
        <v>12.783097735218099</v>
      </c>
      <c r="P1591">
        <v>35.184931506849303</v>
      </c>
      <c r="Q1591">
        <v>8.5655595748315994E-2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1429</v>
      </c>
      <c r="E1592">
        <v>722.96036500000002</v>
      </c>
      <c r="F1592">
        <v>134.5</v>
      </c>
      <c r="G1592">
        <v>53.619625371611797</v>
      </c>
      <c r="H1592">
        <v>-11.9101663640336</v>
      </c>
      <c r="I1592">
        <v>-17.132147976868101</v>
      </c>
      <c r="J1592">
        <v>-5.6109182185068702</v>
      </c>
      <c r="K1592">
        <v>142.20694889408</v>
      </c>
      <c r="L1592">
        <v>136.55920570826899</v>
      </c>
      <c r="M1592">
        <v>36.066048930260898</v>
      </c>
      <c r="N1592">
        <v>1.18293160731813</v>
      </c>
      <c r="O1592">
        <v>40.446096654275003</v>
      </c>
      <c r="P1592">
        <v>79.094540612516596</v>
      </c>
      <c r="Q1592">
        <v>0.1136142635084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46</v>
      </c>
      <c r="E1593">
        <v>722.10954879999997</v>
      </c>
      <c r="F1593">
        <v>252.8</v>
      </c>
      <c r="G1593">
        <v>-14.998740142296599</v>
      </c>
      <c r="H1593">
        <v>-6.7042478700899997</v>
      </c>
      <c r="I1593">
        <v>-18.1488054688384</v>
      </c>
      <c r="J1593">
        <v>-5.0325858754686399</v>
      </c>
      <c r="K1593">
        <v>253.76505441915299</v>
      </c>
      <c r="L1593">
        <v>250.049311678245</v>
      </c>
      <c r="M1593">
        <v>33.125985077325304</v>
      </c>
      <c r="N1593">
        <v>1.0437909990396399</v>
      </c>
      <c r="O1593">
        <v>57.654272151898702</v>
      </c>
      <c r="P1593">
        <v>40.4444444444444</v>
      </c>
      <c r="Q1593">
        <v>8.7344482266014004E-2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132</v>
      </c>
      <c r="E1594">
        <v>721.44899999999996</v>
      </c>
      <c r="F1594">
        <v>632.85</v>
      </c>
      <c r="G1594">
        <v>151.38264339638101</v>
      </c>
      <c r="H1594">
        <v>-15.683219901610499</v>
      </c>
      <c r="I1594">
        <v>49.048383749145799</v>
      </c>
      <c r="J1594">
        <v>-8.6685087760974202</v>
      </c>
      <c r="K1594">
        <v>705.79301883475898</v>
      </c>
      <c r="L1594">
        <v>530.86294706495403</v>
      </c>
      <c r="M1594">
        <v>27.4463595827538</v>
      </c>
      <c r="N1594">
        <v>0.477570900123304</v>
      </c>
      <c r="O1594">
        <v>50.272576439914602</v>
      </c>
      <c r="P1594">
        <v>198.30308743813299</v>
      </c>
      <c r="Q1594">
        <v>0.181374747383798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628</v>
      </c>
      <c r="E1595">
        <v>721.31242867200001</v>
      </c>
      <c r="F1595">
        <v>50.04</v>
      </c>
      <c r="G1595">
        <v>141.33529759070001</v>
      </c>
      <c r="H1595">
        <v>1.3337741545794599</v>
      </c>
      <c r="I1595">
        <v>73.099334495989893</v>
      </c>
      <c r="J1595">
        <v>2.8326310709638598</v>
      </c>
      <c r="K1595">
        <v>45.393982189126604</v>
      </c>
      <c r="L1595">
        <v>36.541680877224898</v>
      </c>
      <c r="M1595">
        <v>58.279731838137799</v>
      </c>
      <c r="N1595">
        <v>1.0173537495021401</v>
      </c>
      <c r="O1595">
        <v>14.988009592326099</v>
      </c>
      <c r="P1595">
        <v>170.486486486486</v>
      </c>
      <c r="Q1595">
        <v>5.7672440636131E-2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549</v>
      </c>
      <c r="E1596">
        <v>718.16155600000002</v>
      </c>
      <c r="F1596">
        <v>791</v>
      </c>
      <c r="G1596">
        <v>-18.8517609645784</v>
      </c>
      <c r="H1596">
        <v>-8.4904224031895197</v>
      </c>
      <c r="I1596">
        <v>-40.250668722624503</v>
      </c>
      <c r="J1596">
        <v>-2.2032849755077701</v>
      </c>
      <c r="K1596">
        <v>834.00101281358195</v>
      </c>
      <c r="L1596">
        <v>858.71904052114701</v>
      </c>
      <c r="M1596">
        <v>24.5832559784835</v>
      </c>
      <c r="N1596">
        <v>0.98242189500342103</v>
      </c>
      <c r="O1596">
        <v>49.683944374209801</v>
      </c>
      <c r="P1596">
        <v>7.97160797160796</v>
      </c>
      <c r="Q1596">
        <v>8.3529843429357001E-2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352</v>
      </c>
      <c r="E1597">
        <v>717.67800360000001</v>
      </c>
      <c r="F1597">
        <v>12</v>
      </c>
      <c r="G1597">
        <v>12.234742972904501</v>
      </c>
      <c r="H1597">
        <v>-20.268793949575599</v>
      </c>
      <c r="I1597">
        <v>-28.207830745418601</v>
      </c>
      <c r="J1597">
        <v>-6.8929458965577499</v>
      </c>
      <c r="K1597">
        <v>11.7546543960854</v>
      </c>
      <c r="L1597">
        <v>11.1358753299317</v>
      </c>
      <c r="M1597">
        <v>50.572496075720302</v>
      </c>
      <c r="N1597">
        <v>0.88757833571090805</v>
      </c>
      <c r="O1597">
        <v>32.0833333333333</v>
      </c>
      <c r="P1597">
        <v>51.898734177215097</v>
      </c>
      <c r="Q1597">
        <v>-2.4645272832395999E-2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62</v>
      </c>
      <c r="E1598">
        <v>712.74455069999999</v>
      </c>
      <c r="F1598">
        <v>327.7</v>
      </c>
      <c r="G1598">
        <v>2.5674143610562998</v>
      </c>
      <c r="H1598">
        <v>2.2977949648432099</v>
      </c>
      <c r="I1598">
        <v>-35.041373067976501</v>
      </c>
      <c r="J1598">
        <v>-0.57918007201462596</v>
      </c>
      <c r="K1598">
        <v>333.73915524332898</v>
      </c>
      <c r="L1598">
        <v>344.18854649555198</v>
      </c>
      <c r="M1598">
        <v>45.589502717014199</v>
      </c>
      <c r="N1598">
        <v>2.47280000438082</v>
      </c>
      <c r="O1598">
        <v>46.170277693011897</v>
      </c>
      <c r="P1598">
        <v>31.553592934564399</v>
      </c>
      <c r="Q1598">
        <v>4.7678968667807999E-2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E1599">
        <v>711.97550000000001</v>
      </c>
      <c r="F1599">
        <v>71.02</v>
      </c>
      <c r="G1599">
        <v>1091.9669970202201</v>
      </c>
      <c r="H1599">
        <v>16.1577051020375</v>
      </c>
      <c r="I1599">
        <v>56.9810429367312</v>
      </c>
      <c r="J1599">
        <v>-3.3070829137075002</v>
      </c>
      <c r="K1599">
        <v>60.878064777698498</v>
      </c>
      <c r="L1599">
        <v>42.9131401095824</v>
      </c>
      <c r="M1599">
        <v>61.051401301619201</v>
      </c>
      <c r="N1599">
        <v>0.74552331337054201</v>
      </c>
      <c r="O1599">
        <v>5.6040551957195097</v>
      </c>
      <c r="P1599">
        <v>1212.7541589648699</v>
      </c>
      <c r="Q1599">
        <v>0.19179051173446501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83</v>
      </c>
      <c r="E1600">
        <v>708.664546857</v>
      </c>
      <c r="F1600">
        <v>78.73</v>
      </c>
      <c r="G1600">
        <v>6.5433057793926501</v>
      </c>
      <c r="H1600">
        <v>-19.862766879634801</v>
      </c>
      <c r="I1600">
        <v>-46.095642591130101</v>
      </c>
      <c r="J1600">
        <v>-6.3837295144691</v>
      </c>
      <c r="K1600">
        <v>88.228255927159196</v>
      </c>
      <c r="L1600">
        <v>90.218344598017595</v>
      </c>
      <c r="M1600">
        <v>30.177587836330801</v>
      </c>
      <c r="N1600">
        <v>1.27810025335794</v>
      </c>
      <c r="O1600">
        <v>76.933824463355705</v>
      </c>
      <c r="P1600">
        <v>34.927163667523502</v>
      </c>
      <c r="Q1600">
        <v>-4.3407700047213997E-2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549</v>
      </c>
      <c r="E1601">
        <v>707.07936017999998</v>
      </c>
      <c r="F1601">
        <v>162.01</v>
      </c>
      <c r="G1601">
        <v>-18.481681131194801</v>
      </c>
      <c r="H1601">
        <v>-4.9863521567734397</v>
      </c>
      <c r="I1601">
        <v>-9.4640779499769003</v>
      </c>
      <c r="J1601">
        <v>0.29702533014877802</v>
      </c>
      <c r="K1601">
        <v>167.544299126135</v>
      </c>
      <c r="L1601">
        <v>164.31951631153399</v>
      </c>
      <c r="M1601">
        <v>32.274116504568099</v>
      </c>
      <c r="N1601">
        <v>0.81040818905318801</v>
      </c>
      <c r="O1601">
        <v>26.4428121720881</v>
      </c>
      <c r="P1601">
        <v>15.7214285714285</v>
      </c>
      <c r="Q1601">
        <v>-9.4051269850455005E-2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225</v>
      </c>
      <c r="E1602">
        <v>706.65</v>
      </c>
      <c r="F1602">
        <v>235.55</v>
      </c>
      <c r="G1602">
        <v>122.590934882186</v>
      </c>
      <c r="H1602">
        <v>15.555718021807801</v>
      </c>
      <c r="I1602">
        <v>-14.2713527092376</v>
      </c>
      <c r="J1602">
        <v>-1.56378017136882</v>
      </c>
      <c r="K1602">
        <v>220.617500535934</v>
      </c>
      <c r="M1602">
        <v>50.857686266305201</v>
      </c>
      <c r="N1602">
        <v>1.5249315753944499</v>
      </c>
      <c r="O1602">
        <v>22.073341421441999</v>
      </c>
      <c r="P1602">
        <v>201.22769730995799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238</v>
      </c>
      <c r="E1603">
        <v>705.03702450000003</v>
      </c>
      <c r="F1603">
        <v>149.55000000000001</v>
      </c>
      <c r="G1603">
        <v>115.72676017783201</v>
      </c>
      <c r="H1603">
        <v>15.4209446007644</v>
      </c>
      <c r="I1603">
        <v>26.2146136402407</v>
      </c>
      <c r="J1603">
        <v>-12.294343725461699</v>
      </c>
      <c r="K1603">
        <v>135.44794013583399</v>
      </c>
      <c r="L1603">
        <v>108.11142531267799</v>
      </c>
      <c r="M1603">
        <v>46.408478772613996</v>
      </c>
      <c r="N1603">
        <v>1.0957338973784101</v>
      </c>
      <c r="O1603">
        <v>17.6863925108659</v>
      </c>
      <c r="P1603">
        <v>160.08695652173901</v>
      </c>
      <c r="Q1603">
        <v>8.1431970701126996E-2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204</v>
      </c>
      <c r="E1604">
        <v>703.69428000000005</v>
      </c>
      <c r="F1604">
        <v>125.57</v>
      </c>
      <c r="G1604">
        <v>-29.072118220406299</v>
      </c>
      <c r="H1604">
        <v>-1.40203022240675</v>
      </c>
      <c r="I1604">
        <v>-20.187023890648199</v>
      </c>
      <c r="J1604">
        <v>-5.1809511463649196</v>
      </c>
      <c r="K1604">
        <v>131.18714366066499</v>
      </c>
      <c r="L1604">
        <v>130.24247605087899</v>
      </c>
      <c r="M1604">
        <v>25.4921172773556</v>
      </c>
      <c r="N1604">
        <v>0.93968152956524398</v>
      </c>
      <c r="O1604">
        <v>32.515728279047501</v>
      </c>
      <c r="P1604">
        <v>16.160962072155399</v>
      </c>
      <c r="Q1604">
        <v>2.8168629559310002E-2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268</v>
      </c>
      <c r="E1605">
        <v>703.51282086000003</v>
      </c>
      <c r="F1605">
        <v>373.4</v>
      </c>
      <c r="G1605">
        <v>55.476686214847703</v>
      </c>
      <c r="H1605">
        <v>-16.526509331279598</v>
      </c>
      <c r="I1605">
        <v>65.988496191121797</v>
      </c>
      <c r="J1605">
        <v>-13.6582010918927</v>
      </c>
      <c r="K1605">
        <v>379.26308304910498</v>
      </c>
      <c r="M1605">
        <v>31.243904571291498</v>
      </c>
      <c r="N1605">
        <v>0.54874845661690397</v>
      </c>
      <c r="O1605">
        <v>31.226566684520598</v>
      </c>
      <c r="P1605">
        <v>91.487179487179404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304</v>
      </c>
      <c r="E1606">
        <v>702.99641700999996</v>
      </c>
      <c r="F1606">
        <v>401.3</v>
      </c>
      <c r="G1606">
        <v>-17.674632865116401</v>
      </c>
      <c r="H1606">
        <v>26.038069651570499</v>
      </c>
      <c r="I1606">
        <v>16.865764902889001</v>
      </c>
      <c r="J1606">
        <v>-1.04975656057101</v>
      </c>
      <c r="K1606">
        <v>350.34842054228801</v>
      </c>
      <c r="L1606">
        <v>322.00894005818202</v>
      </c>
      <c r="M1606">
        <v>73.640339246911793</v>
      </c>
      <c r="N1606">
        <v>1.2636892669364299</v>
      </c>
      <c r="O1606">
        <v>11.869493652888201</v>
      </c>
      <c r="P1606">
        <v>62.469635627530302</v>
      </c>
      <c r="Q1606">
        <v>4.4015972260992998E-2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1527</v>
      </c>
      <c r="E1607">
        <v>701.91951090800001</v>
      </c>
      <c r="F1607">
        <v>95.48</v>
      </c>
      <c r="G1607">
        <v>17.7433205765787</v>
      </c>
      <c r="H1607">
        <v>-12.553157979514401</v>
      </c>
      <c r="I1607">
        <v>-14.7765037043128</v>
      </c>
      <c r="J1607">
        <v>-1.1506067232460999</v>
      </c>
      <c r="K1607">
        <v>100.413150060863</v>
      </c>
      <c r="L1607">
        <v>94.585401208666198</v>
      </c>
      <c r="M1607">
        <v>32.280297576628797</v>
      </c>
      <c r="N1607">
        <v>0.97588986780884701</v>
      </c>
      <c r="O1607">
        <v>34.007121910347699</v>
      </c>
      <c r="P1607">
        <v>59.133333333333297</v>
      </c>
      <c r="Q1607">
        <v>-1.7161379651534001E-2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549</v>
      </c>
      <c r="E1608">
        <v>699.91235028000006</v>
      </c>
      <c r="F1608">
        <v>221.31</v>
      </c>
      <c r="G1608">
        <v>-3.52398875857924</v>
      </c>
      <c r="H1608">
        <v>-4.8258352369245099</v>
      </c>
      <c r="I1608">
        <v>-6.2371707507023002</v>
      </c>
      <c r="J1608">
        <v>-10.4652258373706</v>
      </c>
      <c r="K1608">
        <v>210.01374326654999</v>
      </c>
      <c r="L1608">
        <v>196.597729169659</v>
      </c>
      <c r="M1608">
        <v>36.943580943700802</v>
      </c>
      <c r="N1608">
        <v>1.4889271700208999</v>
      </c>
      <c r="O1608">
        <v>17.482264696579399</v>
      </c>
      <c r="P1608">
        <v>42.642603931678998</v>
      </c>
      <c r="Q1608">
        <v>1.0510353212706E-2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286</v>
      </c>
      <c r="E1609">
        <v>694.03224936499998</v>
      </c>
      <c r="F1609">
        <v>490.55</v>
      </c>
      <c r="G1609">
        <v>108.194099742112</v>
      </c>
      <c r="H1609">
        <v>38.822285958785898</v>
      </c>
      <c r="I1609">
        <v>53.350241296229697</v>
      </c>
      <c r="J1609">
        <v>-10.0575413121887</v>
      </c>
      <c r="K1609">
        <v>378.29280133406002</v>
      </c>
      <c r="L1609">
        <v>295.88524295566202</v>
      </c>
      <c r="M1609">
        <v>63.767585661801597</v>
      </c>
      <c r="N1609">
        <v>2.2850661516937398</v>
      </c>
      <c r="O1609">
        <v>13.9435327693405</v>
      </c>
      <c r="P1609">
        <v>226.48918469217901</v>
      </c>
      <c r="Q1609">
        <v>9.7064454521405996E-2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543</v>
      </c>
      <c r="E1610">
        <v>693.66</v>
      </c>
      <c r="F1610">
        <v>1051</v>
      </c>
      <c r="G1610">
        <v>82.435572018073202</v>
      </c>
      <c r="H1610">
        <v>-5.6534355645248402</v>
      </c>
      <c r="I1610">
        <v>18.0211931386484</v>
      </c>
      <c r="J1610">
        <v>1.05001737859893</v>
      </c>
      <c r="K1610">
        <v>1033.71148334639</v>
      </c>
      <c r="L1610">
        <v>895.07069442933005</v>
      </c>
      <c r="M1610">
        <v>45.181152340581903</v>
      </c>
      <c r="N1610">
        <v>0.85497341953441697</v>
      </c>
      <c r="O1610">
        <v>12.2740247383444</v>
      </c>
      <c r="P1610">
        <v>110.19999999999899</v>
      </c>
      <c r="Q1610">
        <v>5.0031995259351002E-2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46</v>
      </c>
      <c r="E1611">
        <v>692.11265894399901</v>
      </c>
      <c r="F1611">
        <v>63.06</v>
      </c>
      <c r="G1611">
        <v>189.60244989284999</v>
      </c>
      <c r="H1611">
        <v>14.634576716879501</v>
      </c>
      <c r="I1611">
        <v>24.6723902697527</v>
      </c>
      <c r="J1611">
        <v>-11.161970021778901</v>
      </c>
      <c r="K1611">
        <v>60.659841404732497</v>
      </c>
      <c r="L1611">
        <v>48.451118853950199</v>
      </c>
      <c r="M1611">
        <v>31.9990279966988</v>
      </c>
      <c r="N1611">
        <v>0.57919538861080799</v>
      </c>
      <c r="O1611">
        <v>34.934982556295502</v>
      </c>
      <c r="P1611">
        <v>216.88442211055201</v>
      </c>
      <c r="Q1611">
        <v>8.5345444767881001E-2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E1612">
        <v>690.53216999999995</v>
      </c>
      <c r="F1612">
        <v>1154.3499999999999</v>
      </c>
      <c r="G1612">
        <v>265.09669583485697</v>
      </c>
      <c r="H1612">
        <v>-0.34274065442339102</v>
      </c>
      <c r="I1612">
        <v>14.3596349890898</v>
      </c>
      <c r="J1612">
        <v>-1.22860148285531</v>
      </c>
      <c r="K1612">
        <v>987.53687848303105</v>
      </c>
      <c r="L1612">
        <v>757.27800966570499</v>
      </c>
      <c r="M1612">
        <v>53.801272964672798</v>
      </c>
      <c r="N1612">
        <v>0.65214368482039398</v>
      </c>
      <c r="O1612">
        <v>14.523324814830801</v>
      </c>
      <c r="P1612">
        <v>321.29562043795602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E1613">
        <v>683.30574215499996</v>
      </c>
      <c r="F1613">
        <v>236.65</v>
      </c>
      <c r="G1613">
        <v>44.065847192068397</v>
      </c>
      <c r="H1613">
        <v>32.963342630350297</v>
      </c>
      <c r="I1613">
        <v>40.602532095480299</v>
      </c>
      <c r="J1613">
        <v>15.7693243447208</v>
      </c>
      <c r="K1613">
        <v>182.67453942694101</v>
      </c>
      <c r="L1613">
        <v>169.492979271519</v>
      </c>
      <c r="M1613">
        <v>82.462561629438198</v>
      </c>
      <c r="N1613">
        <v>2.4386964117832002</v>
      </c>
      <c r="O1613">
        <v>10.712021973378301</v>
      </c>
      <c r="P1613">
        <v>70.251798561151006</v>
      </c>
      <c r="Q1613">
        <v>-4.9863317920436002E-2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62</v>
      </c>
      <c r="E1614">
        <v>683.23289882999995</v>
      </c>
      <c r="F1614">
        <v>1197.1500000000001</v>
      </c>
      <c r="G1614">
        <v>43.105862493880799</v>
      </c>
      <c r="H1614">
        <v>-14.8831764880949</v>
      </c>
      <c r="I1614">
        <v>-20.908185404700099</v>
      </c>
      <c r="J1614">
        <v>-6.14135564709962</v>
      </c>
      <c r="K1614">
        <v>1245.991510607</v>
      </c>
      <c r="L1614">
        <v>1108.9638412947199</v>
      </c>
      <c r="M1614">
        <v>21.9957893217275</v>
      </c>
      <c r="N1614">
        <v>0.75063938470804903</v>
      </c>
      <c r="O1614">
        <v>34.310654471035299</v>
      </c>
      <c r="P1614">
        <v>70.789642627862094</v>
      </c>
      <c r="Q1614">
        <v>6.9792135198266006E-2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3277</v>
      </c>
      <c r="E1615">
        <v>683.12603179999996</v>
      </c>
      <c r="F1615">
        <v>746.5</v>
      </c>
      <c r="G1615">
        <v>16.521130160846099</v>
      </c>
      <c r="H1615">
        <v>-15.1445669859616</v>
      </c>
      <c r="I1615">
        <v>-7.3688625206348197</v>
      </c>
      <c r="J1615">
        <v>-3.53764302023166</v>
      </c>
      <c r="K1615">
        <v>800.43471975877401</v>
      </c>
      <c r="L1615">
        <v>736.83366917811702</v>
      </c>
      <c r="M1615">
        <v>32.297014058062302</v>
      </c>
      <c r="N1615">
        <v>0.78433430469293497</v>
      </c>
      <c r="O1615">
        <v>35.1640991292699</v>
      </c>
      <c r="P1615">
        <v>51.650584052818601</v>
      </c>
      <c r="Q1615">
        <v>4.6645101669949E-2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304</v>
      </c>
      <c r="E1616">
        <v>681.40800000000002</v>
      </c>
      <c r="F1616">
        <v>145.6</v>
      </c>
      <c r="G1616">
        <v>-15.3910293130619</v>
      </c>
      <c r="H1616">
        <v>-6.2446357361092399</v>
      </c>
      <c r="I1616">
        <v>-14.3669129986431</v>
      </c>
      <c r="J1616">
        <v>-1.6067724679012501</v>
      </c>
      <c r="K1616">
        <v>147.29439155253101</v>
      </c>
      <c r="L1616">
        <v>144.04901296364699</v>
      </c>
      <c r="M1616">
        <v>38.149329811442797</v>
      </c>
      <c r="N1616">
        <v>1.1406820896182499</v>
      </c>
      <c r="O1616">
        <v>20.879120879120801</v>
      </c>
      <c r="P1616">
        <v>21.232306411323801</v>
      </c>
      <c r="Q1616">
        <v>0.100587133546087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405</v>
      </c>
      <c r="E1617">
        <v>681.02544999999998</v>
      </c>
      <c r="F1617">
        <v>258.64999999999998</v>
      </c>
      <c r="G1617">
        <v>-3.9941976173923202</v>
      </c>
      <c r="H1617">
        <v>-8.2000580120799</v>
      </c>
      <c r="I1617">
        <v>-44.385284699254299</v>
      </c>
      <c r="J1617">
        <v>2.5261630859051101</v>
      </c>
      <c r="K1617">
        <v>259.50573966391499</v>
      </c>
      <c r="L1617">
        <v>284.75031609310201</v>
      </c>
      <c r="M1617">
        <v>56.101770566505202</v>
      </c>
      <c r="N1617">
        <v>0.876248035512732</v>
      </c>
      <c r="O1617">
        <v>116.663444809588</v>
      </c>
      <c r="P1617">
        <v>20.302325581395301</v>
      </c>
      <c r="Q1617">
        <v>9.0581813434887998E-2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163</v>
      </c>
      <c r="E1618">
        <v>679.96709999999996</v>
      </c>
      <c r="F1618">
        <v>39.51</v>
      </c>
      <c r="G1618">
        <v>634.22043482423896</v>
      </c>
      <c r="H1618">
        <v>-46.945763149628</v>
      </c>
      <c r="I1618">
        <v>125.114034410315</v>
      </c>
      <c r="J1618">
        <v>-14.833981665366901</v>
      </c>
      <c r="K1618">
        <v>55.840225756444703</v>
      </c>
      <c r="L1618">
        <v>37.408541150067897</v>
      </c>
      <c r="M1618">
        <v>10.0721321840747</v>
      </c>
      <c r="N1618">
        <v>2.6669499985184499</v>
      </c>
      <c r="O1618">
        <v>98.709187547456295</v>
      </c>
      <c r="P1618">
        <v>698.18181818181802</v>
      </c>
      <c r="Q1618">
        <v>0.14762969331408499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46</v>
      </c>
      <c r="E1619">
        <v>679.67499999999995</v>
      </c>
      <c r="F1619">
        <v>43.85</v>
      </c>
      <c r="G1619">
        <v>4.4634819758370803</v>
      </c>
      <c r="H1619">
        <v>-20.9873186381339</v>
      </c>
      <c r="I1619">
        <v>25.148739370352299</v>
      </c>
      <c r="J1619">
        <v>-13.063240608269099</v>
      </c>
      <c r="K1619">
        <v>45.368334264558399</v>
      </c>
      <c r="L1619">
        <v>34.733498136218401</v>
      </c>
      <c r="M1619">
        <v>25.6444007949741</v>
      </c>
      <c r="N1619">
        <v>0.37334407943826797</v>
      </c>
      <c r="O1619">
        <v>39.110604332953201</v>
      </c>
      <c r="Q1619">
        <v>0.101787620448479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95</v>
      </c>
      <c r="E1620">
        <v>678.14599999999996</v>
      </c>
      <c r="F1620">
        <v>57.47</v>
      </c>
      <c r="G1620">
        <v>51.620342083274203</v>
      </c>
      <c r="H1620">
        <v>-10.7106305125494</v>
      </c>
      <c r="I1620">
        <v>7.6276423239388498</v>
      </c>
      <c r="J1620">
        <v>-1.89895206949492</v>
      </c>
      <c r="K1620">
        <v>60.425112527653098</v>
      </c>
      <c r="L1620">
        <v>55.709759792880902</v>
      </c>
      <c r="M1620">
        <v>35.315281032604403</v>
      </c>
      <c r="N1620">
        <v>0.90568141347765196</v>
      </c>
      <c r="O1620">
        <v>33.112928484426597</v>
      </c>
      <c r="P1620">
        <v>85.387096774193495</v>
      </c>
      <c r="Q1620">
        <v>6.9772066919058004E-2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132</v>
      </c>
      <c r="E1621">
        <v>677.36940279999999</v>
      </c>
      <c r="F1621">
        <v>437</v>
      </c>
      <c r="G1621">
        <v>-42.782110846783397</v>
      </c>
      <c r="H1621">
        <v>-6.0606901804125402</v>
      </c>
      <c r="I1621">
        <v>-35.588335981192799</v>
      </c>
      <c r="J1621">
        <v>0.25870140111274798</v>
      </c>
      <c r="K1621">
        <v>462.31284759646201</v>
      </c>
      <c r="L1621">
        <v>489.64296994514899</v>
      </c>
      <c r="M1621">
        <v>28.910772301967501</v>
      </c>
      <c r="N1621">
        <v>0.59478822312905899</v>
      </c>
      <c r="O1621">
        <v>55.938215102974802</v>
      </c>
      <c r="P1621">
        <v>5.0354524696550804</v>
      </c>
      <c r="Q1621">
        <v>7.6001191392265993E-2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546</v>
      </c>
      <c r="E1622">
        <v>677.16959999999995</v>
      </c>
      <c r="F1622">
        <v>397.4</v>
      </c>
      <c r="G1622">
        <v>48.879378267953399</v>
      </c>
      <c r="H1622">
        <v>0.59812950556574096</v>
      </c>
      <c r="I1622">
        <v>4.83299110119051</v>
      </c>
      <c r="J1622">
        <v>-9.7775848851735407</v>
      </c>
      <c r="K1622">
        <v>374.12828602188398</v>
      </c>
      <c r="L1622">
        <v>320.825861709077</v>
      </c>
      <c r="M1622">
        <v>43.747267538927403</v>
      </c>
      <c r="N1622">
        <v>0.90578501164201397</v>
      </c>
      <c r="O1622">
        <v>12.984398590840399</v>
      </c>
      <c r="P1622">
        <v>76.6614803289619</v>
      </c>
      <c r="Q1622">
        <v>6.3534031139314995E-2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382</v>
      </c>
      <c r="E1623">
        <v>677.08632750000004</v>
      </c>
      <c r="F1623">
        <v>467.5</v>
      </c>
      <c r="G1623">
        <v>130.29287531675101</v>
      </c>
      <c r="H1623">
        <v>-6.3350091040101102</v>
      </c>
      <c r="I1623">
        <v>89.290902696653305</v>
      </c>
      <c r="J1623">
        <v>1.4261188185301601</v>
      </c>
      <c r="K1623">
        <v>435.88758709113603</v>
      </c>
      <c r="M1623">
        <v>51.292372065357398</v>
      </c>
      <c r="N1623">
        <v>0.74212736179146199</v>
      </c>
      <c r="O1623">
        <v>9.2620320855614899</v>
      </c>
      <c r="P1623">
        <v>196.637055837563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705</v>
      </c>
      <c r="E1624">
        <v>676.62342616799901</v>
      </c>
      <c r="F1624">
        <v>893.32</v>
      </c>
      <c r="G1624">
        <v>-4.2185590238275701</v>
      </c>
      <c r="H1624">
        <v>1.1061870009394199</v>
      </c>
      <c r="I1624">
        <v>4.3752557745529304</v>
      </c>
      <c r="J1624">
        <v>-0.33532248600388698</v>
      </c>
      <c r="K1624">
        <v>854.25920453527601</v>
      </c>
      <c r="L1624">
        <v>797.49922832949505</v>
      </c>
      <c r="M1624">
        <v>64.306050640641899</v>
      </c>
      <c r="N1624">
        <v>1.43456964321709</v>
      </c>
      <c r="O1624">
        <v>0.88546097702950599</v>
      </c>
      <c r="P1624">
        <v>32.345664380213002</v>
      </c>
      <c r="Q1624">
        <v>2.0547319375944E-2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1154</v>
      </c>
      <c r="E1625">
        <v>673.64470268000002</v>
      </c>
      <c r="F1625">
        <v>66.349999999999994</v>
      </c>
      <c r="G1625">
        <v>26.3246213484971</v>
      </c>
      <c r="H1625">
        <v>-10.924332798847001</v>
      </c>
      <c r="I1625">
        <v>-32.997399331833201</v>
      </c>
      <c r="J1625">
        <v>-4.9769106129720901</v>
      </c>
      <c r="K1625">
        <v>70.807526321640793</v>
      </c>
      <c r="L1625">
        <v>74.783707336011204</v>
      </c>
      <c r="M1625">
        <v>36.7086367707888</v>
      </c>
      <c r="N1625">
        <v>1.3679558642415801</v>
      </c>
      <c r="O1625">
        <v>116.578749058025</v>
      </c>
      <c r="P1625">
        <v>52.353616532720999</v>
      </c>
      <c r="Q1625">
        <v>-1.068397122288E-2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E1626">
        <v>670.57182340999998</v>
      </c>
      <c r="F1626">
        <v>712.1</v>
      </c>
      <c r="G1626">
        <v>97.709112839797697</v>
      </c>
      <c r="H1626">
        <v>-29.8760060974402</v>
      </c>
      <c r="I1626">
        <v>35.498192472883801</v>
      </c>
      <c r="J1626">
        <v>-7.5939538857530602</v>
      </c>
      <c r="K1626">
        <v>692.94376996373705</v>
      </c>
      <c r="L1626">
        <v>525.89776308392402</v>
      </c>
      <c r="M1626">
        <v>48.570779169023403</v>
      </c>
      <c r="N1626">
        <v>0.72003963884606903</v>
      </c>
      <c r="O1626">
        <v>26.386743434910802</v>
      </c>
      <c r="P1626">
        <v>156.983038614218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119</v>
      </c>
      <c r="E1627">
        <v>669.88499999999999</v>
      </c>
      <c r="F1627">
        <v>131.35</v>
      </c>
      <c r="G1627">
        <v>-26.5071914212037</v>
      </c>
      <c r="H1627">
        <v>-9.4887952568225007</v>
      </c>
      <c r="I1627">
        <v>-21.182178417976399</v>
      </c>
      <c r="J1627">
        <v>-0.80690702706112405</v>
      </c>
      <c r="K1627">
        <v>133.11221834385501</v>
      </c>
      <c r="L1627">
        <v>137.76846537790999</v>
      </c>
      <c r="M1627">
        <v>39.8609829056454</v>
      </c>
      <c r="N1627">
        <v>1.2296653265194</v>
      </c>
      <c r="O1627">
        <v>31.861438903692399</v>
      </c>
      <c r="P1627">
        <v>11.3135593220338</v>
      </c>
      <c r="Q1627">
        <v>-9.9435321466131002E-2</v>
      </c>
    </row>
    <row r="1628" spans="1:17" hidden="1" x14ac:dyDescent="0.3">
      <c r="A1628" t="s">
        <v>3412</v>
      </c>
      <c r="B1628" t="s">
        <v>2551</v>
      </c>
      <c r="C1628" t="str">
        <f>IFERROR(VLOOKUP(Table1[[#This Row],[Ticker]],[1]!Table1[[Symbol]:[Industry]],2,FALSE),"-")</f>
        <v>-</v>
      </c>
      <c r="D1628" t="s">
        <v>225</v>
      </c>
      <c r="E1628">
        <v>669.73680000000002</v>
      </c>
      <c r="F1628">
        <v>1671</v>
      </c>
      <c r="G1628">
        <v>554.72546370859698</v>
      </c>
      <c r="H1628">
        <v>7.0077986172170501</v>
      </c>
      <c r="I1628">
        <v>62.537249286364499</v>
      </c>
      <c r="J1628">
        <v>6.0625160130668903</v>
      </c>
      <c r="K1628">
        <v>1378.2779579892599</v>
      </c>
      <c r="L1628">
        <v>905.41715617775299</v>
      </c>
      <c r="M1628">
        <v>65.237618989073297</v>
      </c>
      <c r="N1628">
        <v>0.58478985990660404</v>
      </c>
      <c r="O1628">
        <v>12.9892280071813</v>
      </c>
      <c r="P1628">
        <v>719.11764705882297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628</v>
      </c>
      <c r="E1629">
        <v>669.24</v>
      </c>
      <c r="F1629">
        <v>128.69999999999999</v>
      </c>
      <c r="G1629">
        <v>12.205852371980001</v>
      </c>
      <c r="H1629">
        <v>-13.000425591072799</v>
      </c>
      <c r="I1629">
        <v>15.5349486979355</v>
      </c>
      <c r="J1629">
        <v>3.8381972924475298</v>
      </c>
      <c r="K1629">
        <v>121.790741667213</v>
      </c>
      <c r="L1629">
        <v>108.438364048417</v>
      </c>
      <c r="M1629">
        <v>48.9280349110469</v>
      </c>
      <c r="N1629">
        <v>0.83882438585712304</v>
      </c>
      <c r="O1629">
        <v>13.597513597513601</v>
      </c>
      <c r="P1629">
        <v>47.422680412371101</v>
      </c>
      <c r="Q1629">
        <v>6.0150847821171999E-2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238</v>
      </c>
      <c r="E1630">
        <v>668.85500000000002</v>
      </c>
      <c r="F1630">
        <v>608.04999999999995</v>
      </c>
      <c r="G1630">
        <v>117.16078914895</v>
      </c>
      <c r="H1630">
        <v>-6.2505835146139601</v>
      </c>
      <c r="I1630">
        <v>96.091487028722</v>
      </c>
      <c r="J1630">
        <v>2.2171816204625401</v>
      </c>
      <c r="K1630">
        <v>547.09535026625895</v>
      </c>
      <c r="L1630">
        <v>401.04416812577801</v>
      </c>
      <c r="M1630">
        <v>57.986240960836</v>
      </c>
      <c r="N1630">
        <v>0.42368946177461603</v>
      </c>
      <c r="O1630">
        <v>9.5304662445522705</v>
      </c>
      <c r="P1630">
        <v>167.568756875687</v>
      </c>
      <c r="Q1630">
        <v>0.243516370670844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D1631" t="s">
        <v>204</v>
      </c>
      <c r="E1631">
        <v>666.18479349999996</v>
      </c>
      <c r="F1631">
        <v>191</v>
      </c>
      <c r="G1631">
        <v>272.13666677524299</v>
      </c>
      <c r="H1631">
        <v>-11.993148483185101</v>
      </c>
      <c r="I1631">
        <v>4.8692689428623197</v>
      </c>
      <c r="J1631">
        <v>-1.09056346559397</v>
      </c>
      <c r="K1631">
        <v>193.480481722653</v>
      </c>
      <c r="L1631">
        <v>161.39346987060301</v>
      </c>
      <c r="M1631">
        <v>38.036503031761299</v>
      </c>
      <c r="N1631">
        <v>0.615424034061542</v>
      </c>
      <c r="O1631">
        <v>15.183246073298401</v>
      </c>
      <c r="Q1631">
        <v>0.12853535716638201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77</v>
      </c>
      <c r="E1632">
        <v>660.0523584</v>
      </c>
      <c r="F1632">
        <v>736.35</v>
      </c>
      <c r="G1632">
        <v>16.6376904364522</v>
      </c>
      <c r="H1632">
        <v>-8.4863756779729602</v>
      </c>
      <c r="I1632">
        <v>23.314576278708198</v>
      </c>
      <c r="J1632">
        <v>-5.4142847340202103</v>
      </c>
      <c r="K1632">
        <v>803.521600019684</v>
      </c>
      <c r="L1632">
        <v>686.16587967022997</v>
      </c>
      <c r="M1632">
        <v>12.7993962875858</v>
      </c>
      <c r="N1632">
        <v>0.60345272662826099</v>
      </c>
      <c r="O1632">
        <v>43.790317104637701</v>
      </c>
      <c r="P1632">
        <v>51.793444650587503</v>
      </c>
      <c r="Q1632">
        <v>4.5497001804293002E-2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546</v>
      </c>
      <c r="E1633">
        <v>659.33896670000001</v>
      </c>
      <c r="F1633">
        <v>284.75</v>
      </c>
      <c r="G1633">
        <v>13.3318838238469</v>
      </c>
      <c r="H1633">
        <v>-4.8082921148186504</v>
      </c>
      <c r="I1633">
        <v>-33.6984754997791</v>
      </c>
      <c r="J1633">
        <v>-0.88650276288647201</v>
      </c>
      <c r="K1633">
        <v>291.93683376191302</v>
      </c>
      <c r="L1633">
        <v>290.01645180393399</v>
      </c>
      <c r="M1633">
        <v>35.106948472986502</v>
      </c>
      <c r="N1633">
        <v>0.91075141964342299</v>
      </c>
      <c r="O1633">
        <v>52.309043020193101</v>
      </c>
      <c r="P1633">
        <v>38.161086851043102</v>
      </c>
      <c r="Q1633">
        <v>3.9782407849596003E-2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132</v>
      </c>
      <c r="E1634">
        <v>659.18341400400004</v>
      </c>
      <c r="F1634">
        <v>204.31</v>
      </c>
      <c r="G1634">
        <v>186.845231419009</v>
      </c>
      <c r="H1634">
        <v>-20.2442505466441</v>
      </c>
      <c r="I1634">
        <v>-35.247309728228302</v>
      </c>
      <c r="J1634">
        <v>-3.1934306096715002</v>
      </c>
      <c r="K1634">
        <v>227.15457721205399</v>
      </c>
      <c r="L1634">
        <v>199.67960528284499</v>
      </c>
      <c r="M1634">
        <v>26.6042169965183</v>
      </c>
      <c r="N1634">
        <v>1.1197630874759701</v>
      </c>
      <c r="O1634">
        <v>53.883804023297898</v>
      </c>
      <c r="P1634">
        <v>229.53225806451599</v>
      </c>
      <c r="Q1634">
        <v>0.119230947455663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546</v>
      </c>
      <c r="E1635">
        <v>656.75148076999994</v>
      </c>
      <c r="F1635">
        <v>357.35</v>
      </c>
      <c r="G1635">
        <v>33.190058843474603</v>
      </c>
      <c r="H1635">
        <v>-8.9072670411051291</v>
      </c>
      <c r="I1635">
        <v>-17.075140958696501</v>
      </c>
      <c r="J1635">
        <v>-0.16535397667249299</v>
      </c>
      <c r="K1635">
        <v>349.91594699921001</v>
      </c>
      <c r="L1635">
        <v>336.03402691436702</v>
      </c>
      <c r="M1635">
        <v>48.789803404507701</v>
      </c>
      <c r="N1635">
        <v>0.67446779646983002</v>
      </c>
      <c r="O1635">
        <v>18.8890443542745</v>
      </c>
      <c r="P1635">
        <v>60.606741573033702</v>
      </c>
      <c r="Q1635">
        <v>1.5506057935410001E-3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543</v>
      </c>
      <c r="E1636">
        <v>656.47376010000005</v>
      </c>
      <c r="F1636">
        <v>24.21</v>
      </c>
      <c r="G1636">
        <v>92.031820894982403</v>
      </c>
      <c r="H1636">
        <v>11.9102007991115</v>
      </c>
      <c r="I1636">
        <v>3.90718843020242</v>
      </c>
      <c r="J1636">
        <v>-0.19869092271793501</v>
      </c>
      <c r="K1636">
        <v>21.542673031730999</v>
      </c>
      <c r="L1636">
        <v>17.9950241328239</v>
      </c>
      <c r="M1636">
        <v>56.650233909641301</v>
      </c>
      <c r="N1636">
        <v>1.6918901201548999</v>
      </c>
      <c r="O1636">
        <v>9.0458488228004796</v>
      </c>
      <c r="P1636">
        <v>150.88082901554401</v>
      </c>
      <c r="Q1636">
        <v>1.1988983163281E-2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286</v>
      </c>
      <c r="E1637">
        <v>656.46839039999998</v>
      </c>
      <c r="F1637">
        <v>3.84</v>
      </c>
      <c r="G1637">
        <v>42.827628348398598</v>
      </c>
      <c r="H1637">
        <v>-14.360056812129599</v>
      </c>
      <c r="I1637">
        <v>-34.441825682499001</v>
      </c>
      <c r="J1637">
        <v>-4.1626042328794401</v>
      </c>
      <c r="K1637">
        <v>3.9949666208610601</v>
      </c>
      <c r="L1637">
        <v>3.8694811487574201</v>
      </c>
      <c r="M1637">
        <v>29.945847013983599</v>
      </c>
      <c r="N1637">
        <v>0.79552560768580605</v>
      </c>
      <c r="O1637">
        <v>73.1770833333333</v>
      </c>
      <c r="P1637">
        <v>74.545454545454504</v>
      </c>
      <c r="Q1637">
        <v>5.5390115176357002E-2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D1638" t="s">
        <v>628</v>
      </c>
      <c r="E1638">
        <v>655.04866823099997</v>
      </c>
      <c r="F1638">
        <v>266.41000000000003</v>
      </c>
      <c r="G1638">
        <v>-7.6400433688691098</v>
      </c>
      <c r="H1638">
        <v>2.5418049491514401</v>
      </c>
      <c r="I1638">
        <v>1.56233725134422</v>
      </c>
      <c r="J1638">
        <v>-8.6547304768720004</v>
      </c>
      <c r="K1638">
        <v>247.989424623101</v>
      </c>
      <c r="L1638">
        <v>227.81170431280401</v>
      </c>
      <c r="M1638">
        <v>37.051952732461203</v>
      </c>
      <c r="N1638">
        <v>0.94654949132643895</v>
      </c>
      <c r="O1638">
        <v>25.704740813032501</v>
      </c>
      <c r="P1638">
        <v>59.240884638374098</v>
      </c>
      <c r="Q1638">
        <v>1.149437475595E-2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268</v>
      </c>
      <c r="E1639">
        <v>654.071012</v>
      </c>
      <c r="F1639">
        <v>3132.5</v>
      </c>
      <c r="G1639">
        <v>6.2479821425335098</v>
      </c>
      <c r="H1639">
        <v>-7.6732520736749503</v>
      </c>
      <c r="I1639">
        <v>11.333056194636701</v>
      </c>
      <c r="J1639">
        <v>1.5835202637616199</v>
      </c>
      <c r="K1639">
        <v>3146.93272139791</v>
      </c>
      <c r="L1639">
        <v>2794.7807868065302</v>
      </c>
      <c r="M1639">
        <v>47.202693196002002</v>
      </c>
      <c r="N1639">
        <v>0.51999564346083404</v>
      </c>
      <c r="O1639">
        <v>39.569034317637602</v>
      </c>
      <c r="P1639">
        <v>50.8911368015414</v>
      </c>
      <c r="Q1639">
        <v>-7.5881546293710004E-3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D1640" t="s">
        <v>83</v>
      </c>
      <c r="E1640">
        <v>651.78288699999996</v>
      </c>
      <c r="F1640">
        <v>584.15</v>
      </c>
      <c r="G1640">
        <v>38.791201435652198</v>
      </c>
      <c r="H1640">
        <v>-19.260387436182501</v>
      </c>
      <c r="I1640">
        <v>-44.5359575866432</v>
      </c>
      <c r="J1640">
        <v>-3.2218624961178</v>
      </c>
      <c r="K1640">
        <v>650.67327661053503</v>
      </c>
      <c r="L1640">
        <v>641.45367107825302</v>
      </c>
      <c r="M1640">
        <v>34.322214333047697</v>
      </c>
      <c r="N1640">
        <v>1.28915905073828</v>
      </c>
      <c r="O1640">
        <v>65.385603012924705</v>
      </c>
      <c r="P1640">
        <v>74.373134328358105</v>
      </c>
      <c r="Q1640">
        <v>0.224827501733423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D1641" t="s">
        <v>1617</v>
      </c>
      <c r="E1641">
        <v>651.53970000000004</v>
      </c>
      <c r="F1641">
        <v>62.9</v>
      </c>
      <c r="G1641">
        <v>0.17940700452507799</v>
      </c>
      <c r="H1641">
        <v>-1.5210695591946499</v>
      </c>
      <c r="I1641">
        <v>4.5049823132417597</v>
      </c>
      <c r="J1641">
        <v>1.5178946360477601</v>
      </c>
      <c r="K1641">
        <v>61.456092155474202</v>
      </c>
      <c r="L1641">
        <v>57.188363926718701</v>
      </c>
      <c r="M1641">
        <v>63.305866194264297</v>
      </c>
      <c r="N1641">
        <v>0.66734518950115396</v>
      </c>
      <c r="O1641">
        <v>2.6232114467408398</v>
      </c>
      <c r="P1641">
        <v>30.633437175493199</v>
      </c>
      <c r="Q1641">
        <v>-3.0371808196612001E-2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382</v>
      </c>
      <c r="E1642">
        <v>650.65378080000005</v>
      </c>
      <c r="F1642">
        <v>476.4</v>
      </c>
      <c r="G1642">
        <v>53.565996575698499</v>
      </c>
      <c r="H1642">
        <v>-10.8941357833432</v>
      </c>
      <c r="I1642">
        <v>-3.7589028540980198</v>
      </c>
      <c r="J1642">
        <v>-5.5590901273844704</v>
      </c>
      <c r="K1642">
        <v>498.58566314532698</v>
      </c>
      <c r="L1642">
        <v>445.66801642252699</v>
      </c>
      <c r="M1642">
        <v>46.063160069315302</v>
      </c>
      <c r="N1642">
        <v>1.0881053602492401</v>
      </c>
      <c r="O1642">
        <v>40.302267002518803</v>
      </c>
      <c r="P1642">
        <v>100.041990342221</v>
      </c>
      <c r="Q1642">
        <v>0.21701137849677099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549</v>
      </c>
      <c r="E1643">
        <v>649.11511080799903</v>
      </c>
      <c r="F1643">
        <v>3.67</v>
      </c>
      <c r="G1643">
        <v>-7.62095688279532</v>
      </c>
      <c r="H1643">
        <v>-12.868230573437399</v>
      </c>
      <c r="I1643">
        <v>-25.1833484746987</v>
      </c>
      <c r="J1643">
        <v>-1.52709755573883</v>
      </c>
      <c r="K1643">
        <v>3.8520369949714799</v>
      </c>
      <c r="L1643">
        <v>3.8260017502780701</v>
      </c>
      <c r="M1643">
        <v>27.2668873955283</v>
      </c>
      <c r="N1643">
        <v>0.98112416888508602</v>
      </c>
      <c r="O1643">
        <v>53.9509536784741</v>
      </c>
      <c r="P1643">
        <v>31.071428571428498</v>
      </c>
      <c r="Q1643">
        <v>5.8108247135666001E-2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817</v>
      </c>
      <c r="E1644">
        <v>648.63443987999995</v>
      </c>
      <c r="F1644">
        <v>272.39999999999998</v>
      </c>
      <c r="G1644">
        <v>8.91139964956119</v>
      </c>
      <c r="H1644">
        <v>-8.0835054945947693</v>
      </c>
      <c r="I1644">
        <v>19.423209625835199</v>
      </c>
      <c r="J1644">
        <v>-5.5039209251327099</v>
      </c>
      <c r="K1644">
        <v>268.05132377794399</v>
      </c>
      <c r="M1644">
        <v>27.650718462665701</v>
      </c>
      <c r="N1644">
        <v>0.44470521541950098</v>
      </c>
      <c r="O1644">
        <v>17.327459618208501</v>
      </c>
      <c r="P1644">
        <v>75.345992919214595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46</v>
      </c>
      <c r="E1645">
        <v>646.62520778700002</v>
      </c>
      <c r="F1645">
        <v>170.43</v>
      </c>
      <c r="G1645">
        <v>144.900309450625</v>
      </c>
      <c r="H1645">
        <v>5.3299191089706701</v>
      </c>
      <c r="I1645">
        <v>0.49741273552550402</v>
      </c>
      <c r="J1645">
        <v>-7.5239502558728297</v>
      </c>
      <c r="K1645">
        <v>139.55266952479701</v>
      </c>
      <c r="L1645">
        <v>114.814487430328</v>
      </c>
      <c r="M1645">
        <v>61.0931979971554</v>
      </c>
      <c r="N1645">
        <v>3.9037931096353198</v>
      </c>
      <c r="O1645">
        <v>8.4902892683212894</v>
      </c>
      <c r="P1645">
        <v>201.113074204947</v>
      </c>
      <c r="Q1645">
        <v>7.6470784712645998E-2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E1646">
        <v>646.32960000000003</v>
      </c>
      <c r="F1646">
        <v>16.03</v>
      </c>
      <c r="G1646">
        <v>-80.070438685766106</v>
      </c>
      <c r="H1646">
        <v>5.0084464131466104</v>
      </c>
      <c r="I1646">
        <v>-49.885843975038199</v>
      </c>
      <c r="J1646">
        <v>10.320893522604401</v>
      </c>
      <c r="K1646">
        <v>19.2996947580693</v>
      </c>
      <c r="L1646">
        <v>23.183547290562998</v>
      </c>
      <c r="M1646">
        <v>40.088740571190797</v>
      </c>
      <c r="N1646">
        <v>1.2963077735316899</v>
      </c>
      <c r="O1646">
        <v>180.19338739862701</v>
      </c>
      <c r="P1646">
        <v>9.6068376068375994</v>
      </c>
      <c r="Q1646">
        <v>0.18611203608507099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343</v>
      </c>
      <c r="E1647">
        <v>644.76397440000005</v>
      </c>
      <c r="F1647">
        <v>175.28</v>
      </c>
      <c r="G1647">
        <v>-25.462977263515398</v>
      </c>
      <c r="H1647">
        <v>-0.133567835354784</v>
      </c>
      <c r="I1647">
        <v>-15.859135840559199</v>
      </c>
      <c r="J1647">
        <v>-1.8909158131005199</v>
      </c>
      <c r="K1647">
        <v>168.483949658684</v>
      </c>
      <c r="L1647">
        <v>176.39010613187401</v>
      </c>
      <c r="M1647">
        <v>44.776766446261597</v>
      </c>
      <c r="N1647">
        <v>1.0078790964197699</v>
      </c>
      <c r="O1647">
        <v>36.552943861250498</v>
      </c>
      <c r="P1647">
        <v>30.4166666666666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922</v>
      </c>
      <c r="E1648">
        <v>644.55499008000004</v>
      </c>
      <c r="F1648">
        <v>345.6</v>
      </c>
      <c r="G1648">
        <v>-33.5984415243271</v>
      </c>
      <c r="H1648">
        <v>-0.96352160790389596</v>
      </c>
      <c r="I1648">
        <v>-13.891214131526</v>
      </c>
      <c r="J1648">
        <v>-3.44502609063756</v>
      </c>
      <c r="K1648">
        <v>336.63307932253298</v>
      </c>
      <c r="L1648">
        <v>331.49418131359499</v>
      </c>
      <c r="M1648">
        <v>41.250342220502098</v>
      </c>
      <c r="N1648">
        <v>0.33570192378951202</v>
      </c>
      <c r="O1648">
        <v>20.587384259259199</v>
      </c>
      <c r="P1648">
        <v>45.210084033613398</v>
      </c>
      <c r="Q1648">
        <v>4.4025590533233003E-2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62</v>
      </c>
      <c r="E1649">
        <v>642.20470677599997</v>
      </c>
      <c r="F1649">
        <v>196.12</v>
      </c>
      <c r="G1649">
        <v>233.7543182881</v>
      </c>
      <c r="H1649">
        <v>9.6614203113066406</v>
      </c>
      <c r="I1649">
        <v>20.665696455449702</v>
      </c>
      <c r="J1649">
        <v>-2.3516589592476098</v>
      </c>
      <c r="K1649">
        <v>162.919179956714</v>
      </c>
      <c r="L1649">
        <v>134.44514745484901</v>
      </c>
      <c r="M1649">
        <v>79.803017380983405</v>
      </c>
      <c r="N1649">
        <v>1.77307850604142</v>
      </c>
      <c r="O1649">
        <v>3.1460330409952899</v>
      </c>
      <c r="P1649">
        <v>300.24489795918299</v>
      </c>
      <c r="Q1649">
        <v>6.6759888739591003E-2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238</v>
      </c>
      <c r="E1650">
        <v>641.94938249999996</v>
      </c>
      <c r="F1650">
        <v>622.75</v>
      </c>
      <c r="G1650">
        <v>39.8965675399091</v>
      </c>
      <c r="H1650">
        <v>-9.0840166370884994</v>
      </c>
      <c r="I1650">
        <v>0.12720882298515501</v>
      </c>
      <c r="J1650">
        <v>0.42358534042664397</v>
      </c>
      <c r="K1650">
        <v>585.28004133435502</v>
      </c>
      <c r="L1650">
        <v>508.71186139840501</v>
      </c>
      <c r="M1650">
        <v>42.667887536387703</v>
      </c>
      <c r="N1650">
        <v>0.78935731132075404</v>
      </c>
      <c r="O1650">
        <v>21.846647932557101</v>
      </c>
      <c r="P1650">
        <v>85.943627207038602</v>
      </c>
      <c r="Q1650">
        <v>0.22575506936083101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135</v>
      </c>
      <c r="E1651">
        <v>641.79937500000005</v>
      </c>
      <c r="F1651">
        <v>342.75</v>
      </c>
      <c r="G1651">
        <v>150.84102237340699</v>
      </c>
      <c r="H1651">
        <v>-14.321492738162799</v>
      </c>
      <c r="I1651">
        <v>-16.203412816191399</v>
      </c>
      <c r="J1651">
        <v>-0.76074986833852398</v>
      </c>
      <c r="K1651">
        <v>350.01286279195</v>
      </c>
      <c r="L1651">
        <v>307.28620469403802</v>
      </c>
      <c r="M1651">
        <v>57.2604083490588</v>
      </c>
      <c r="N1651">
        <v>1.11313234994544</v>
      </c>
      <c r="O1651">
        <v>32.458059810357398</v>
      </c>
      <c r="P1651">
        <v>211.59090909090901</v>
      </c>
      <c r="Q1651">
        <v>0.199662711464031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21</v>
      </c>
      <c r="E1652">
        <v>640.85951835000003</v>
      </c>
      <c r="F1652">
        <v>344.7</v>
      </c>
      <c r="G1652">
        <v>181.050389477794</v>
      </c>
      <c r="H1652">
        <v>16.310975992909899</v>
      </c>
      <c r="I1652">
        <v>16.581216868828299</v>
      </c>
      <c r="J1652">
        <v>6.8732268855012304</v>
      </c>
      <c r="K1652">
        <v>268.63348477291902</v>
      </c>
      <c r="L1652">
        <v>241.52611360472699</v>
      </c>
      <c r="M1652">
        <v>88.442546356031002</v>
      </c>
      <c r="N1652">
        <v>2.02976588628762</v>
      </c>
      <c r="O1652">
        <v>4.8447925732520902</v>
      </c>
      <c r="P1652">
        <v>212.51133272892099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E1653">
        <v>640.04339000000004</v>
      </c>
      <c r="F1653">
        <v>1113.7</v>
      </c>
      <c r="G1653">
        <v>-26.059764251215501</v>
      </c>
      <c r="H1653">
        <v>15.628594442405801</v>
      </c>
      <c r="I1653">
        <v>-4.3719021892873302</v>
      </c>
      <c r="J1653">
        <v>-5.7573219813950702</v>
      </c>
      <c r="K1653">
        <v>1012.21819847316</v>
      </c>
      <c r="L1653">
        <v>1005.5578889273399</v>
      </c>
      <c r="M1653">
        <v>51.906548774436203</v>
      </c>
      <c r="N1653">
        <v>2.1381427389941701</v>
      </c>
      <c r="O1653">
        <v>65.377162217462697</v>
      </c>
      <c r="P1653">
        <v>39.038701622971203</v>
      </c>
      <c r="Q1653">
        <v>-7.7236427870131005E-2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355</v>
      </c>
      <c r="E1654">
        <v>639.61115400000006</v>
      </c>
      <c r="F1654">
        <v>21</v>
      </c>
      <c r="G1654">
        <v>53.837208304183399</v>
      </c>
      <c r="H1654">
        <v>10.444762012545899</v>
      </c>
      <c r="I1654">
        <v>-23.488328049650899</v>
      </c>
      <c r="J1654">
        <v>4.7528775299042501</v>
      </c>
      <c r="K1654">
        <v>20.5870031444286</v>
      </c>
      <c r="L1654">
        <v>18.828915922490101</v>
      </c>
      <c r="M1654">
        <v>56.579242210869303</v>
      </c>
      <c r="N1654">
        <v>5.2917209416950302</v>
      </c>
      <c r="O1654">
        <v>36.904761904761898</v>
      </c>
      <c r="P1654">
        <v>115.384615384615</v>
      </c>
      <c r="Q1654">
        <v>7.6294632481713004E-2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62</v>
      </c>
      <c r="E1655">
        <v>638.24672062000002</v>
      </c>
      <c r="F1655">
        <v>28.46</v>
      </c>
      <c r="G1655">
        <v>8.8617608148756499</v>
      </c>
      <c r="H1655">
        <v>-18.479401647371599</v>
      </c>
      <c r="I1655">
        <v>-29.415899982505</v>
      </c>
      <c r="J1655">
        <v>-6.9246617140685496</v>
      </c>
      <c r="K1655">
        <v>31.592346304257099</v>
      </c>
      <c r="L1655">
        <v>31.098820389280299</v>
      </c>
      <c r="M1655">
        <v>25.928105914041801</v>
      </c>
      <c r="N1655">
        <v>1.4067996673823899</v>
      </c>
      <c r="O1655">
        <v>60.576247364722398</v>
      </c>
      <c r="P1655">
        <v>33.615023474178301</v>
      </c>
      <c r="Q1655">
        <v>-3.5262599859192001E-2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628</v>
      </c>
      <c r="E1656">
        <v>638.03057999999999</v>
      </c>
      <c r="F1656">
        <v>417.45</v>
      </c>
      <c r="G1656">
        <v>266.01129352515602</v>
      </c>
      <c r="H1656">
        <v>-13.746853050465599</v>
      </c>
      <c r="I1656">
        <v>243.177788380414</v>
      </c>
      <c r="J1656">
        <v>-5.9724174422815404</v>
      </c>
      <c r="K1656">
        <v>349.02904287280597</v>
      </c>
      <c r="L1656">
        <v>202.452964639626</v>
      </c>
      <c r="M1656">
        <v>41.781282121537799</v>
      </c>
      <c r="N1656">
        <v>7.9113740502291002E-2</v>
      </c>
      <c r="O1656">
        <v>24.565816265420999</v>
      </c>
      <c r="P1656">
        <v>391.11764705882302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E1657">
        <v>637.23656400000004</v>
      </c>
      <c r="F1657">
        <v>438</v>
      </c>
      <c r="G1657">
        <v>9.4891664018245905</v>
      </c>
      <c r="H1657">
        <v>-5.3995673582338197</v>
      </c>
      <c r="I1657">
        <v>-24.138023148880599</v>
      </c>
      <c r="J1657">
        <v>-2.82748045444061</v>
      </c>
      <c r="K1657">
        <v>463.17439962379001</v>
      </c>
      <c r="L1657">
        <v>440.00424626520299</v>
      </c>
      <c r="M1657">
        <v>37.077123213035101</v>
      </c>
      <c r="N1657">
        <v>0.53551912568306004</v>
      </c>
      <c r="O1657">
        <v>30.593607305936001</v>
      </c>
      <c r="P1657">
        <v>34.727776068901797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174</v>
      </c>
      <c r="E1658">
        <v>636.92736954999998</v>
      </c>
      <c r="F1658">
        <v>37.75</v>
      </c>
      <c r="G1658">
        <v>-32.145462591511503</v>
      </c>
      <c r="H1658">
        <v>-21.190898101987301</v>
      </c>
      <c r="I1658">
        <v>-36.387132514294102</v>
      </c>
      <c r="J1658">
        <v>-7.8462747798289403</v>
      </c>
      <c r="K1658">
        <v>45.116450496042503</v>
      </c>
      <c r="L1658">
        <v>45.759278593690297</v>
      </c>
      <c r="M1658">
        <v>21.720316559431801</v>
      </c>
      <c r="N1658">
        <v>0.64941569058941595</v>
      </c>
      <c r="O1658">
        <v>66.092715231788006</v>
      </c>
      <c r="P1658">
        <v>2.4423337856173499</v>
      </c>
      <c r="Q1658">
        <v>0.13538376351784701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57</v>
      </c>
      <c r="E1659">
        <v>636.20218435699996</v>
      </c>
      <c r="F1659">
        <v>30.49</v>
      </c>
      <c r="G1659">
        <v>92.1122413610412</v>
      </c>
      <c r="H1659">
        <v>-18.4739947665507</v>
      </c>
      <c r="I1659">
        <v>57.675051417002798</v>
      </c>
      <c r="J1659">
        <v>-4.0259301886519099</v>
      </c>
      <c r="K1659">
        <v>32.663851675273399</v>
      </c>
      <c r="L1659">
        <v>25.568776397049799</v>
      </c>
      <c r="M1659">
        <v>32.2082918541903</v>
      </c>
      <c r="N1659">
        <v>0.239813126587375</v>
      </c>
      <c r="O1659">
        <v>59.396523450311498</v>
      </c>
      <c r="P1659">
        <v>141.02766798418901</v>
      </c>
      <c r="Q1659">
        <v>9.6624385925492995E-2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153</v>
      </c>
      <c r="E1660">
        <v>634.69727424999996</v>
      </c>
      <c r="F1660">
        <v>96.85</v>
      </c>
      <c r="G1660">
        <v>-56.448949295693303</v>
      </c>
      <c r="H1660">
        <v>-6.5499142245994904</v>
      </c>
      <c r="I1660">
        <v>-39.966893300389302</v>
      </c>
      <c r="J1660">
        <v>-1.7276659704047801</v>
      </c>
      <c r="K1660">
        <v>101.51302196929601</v>
      </c>
      <c r="L1660">
        <v>114.424543847538</v>
      </c>
      <c r="M1660">
        <v>39.7831443197</v>
      </c>
      <c r="N1660">
        <v>1.0727469809525301</v>
      </c>
      <c r="O1660">
        <v>61.022199277232801</v>
      </c>
      <c r="P1660">
        <v>6.3117453347969201</v>
      </c>
      <c r="Q1660">
        <v>1.9657943888870998E-2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132</v>
      </c>
      <c r="E1661">
        <v>633.89029000000005</v>
      </c>
      <c r="F1661">
        <v>550</v>
      </c>
      <c r="G1661">
        <v>-14.1288933907318</v>
      </c>
      <c r="H1661">
        <v>0.47210556101628598</v>
      </c>
      <c r="I1661">
        <v>-17.964909501414201</v>
      </c>
      <c r="J1661">
        <v>0.31500770741905398</v>
      </c>
      <c r="K1661">
        <v>553.23906990724299</v>
      </c>
      <c r="L1661">
        <v>524.61076066289002</v>
      </c>
      <c r="M1661">
        <v>60.720766881890903</v>
      </c>
      <c r="N1661">
        <v>0</v>
      </c>
      <c r="O1661">
        <v>12.363636363636299</v>
      </c>
      <c r="P1661">
        <v>23.595505617977501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235</v>
      </c>
      <c r="E1662">
        <v>632.94554687499999</v>
      </c>
      <c r="F1662">
        <v>486.25</v>
      </c>
      <c r="G1662">
        <v>223.19253518069601</v>
      </c>
      <c r="H1662">
        <v>69.737978576889205</v>
      </c>
      <c r="I1662">
        <v>41.017993704321</v>
      </c>
      <c r="J1662">
        <v>16.320099710659399</v>
      </c>
      <c r="K1662">
        <v>359.775065320534</v>
      </c>
      <c r="L1662">
        <v>285.49047299287798</v>
      </c>
      <c r="M1662">
        <v>71.533128289749897</v>
      </c>
      <c r="N1662">
        <v>1.85785769594768</v>
      </c>
      <c r="O1662">
        <v>6.8997429305912501</v>
      </c>
      <c r="P1662">
        <v>254.92700729927</v>
      </c>
      <c r="Q1662">
        <v>0.116373462365833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135</v>
      </c>
      <c r="E1663">
        <v>632.48518676000003</v>
      </c>
      <c r="F1663">
        <v>44.87</v>
      </c>
      <c r="G1663">
        <v>210.72185287792399</v>
      </c>
      <c r="H1663">
        <v>-6.3393487504380097</v>
      </c>
      <c r="I1663">
        <v>151.88587516542299</v>
      </c>
      <c r="J1663">
        <v>-4.6456566282452698</v>
      </c>
      <c r="K1663">
        <v>42.616731458283503</v>
      </c>
      <c r="L1663">
        <v>30.453717456144901</v>
      </c>
      <c r="M1663">
        <v>42.975434669647299</v>
      </c>
      <c r="N1663">
        <v>1.6491941576398901</v>
      </c>
      <c r="O1663">
        <v>18.141297080454599</v>
      </c>
      <c r="P1663">
        <v>249.18287937743099</v>
      </c>
      <c r="Q1663">
        <v>1.8128375424599E-2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153</v>
      </c>
      <c r="E1664">
        <v>631.89058796999996</v>
      </c>
      <c r="F1664">
        <v>92.06</v>
      </c>
      <c r="G1664">
        <v>5.8993551968387896</v>
      </c>
      <c r="H1664">
        <v>-4.9088897006633401</v>
      </c>
      <c r="I1664">
        <v>6.6703730315352701</v>
      </c>
      <c r="J1664">
        <v>-0.81601132953502198</v>
      </c>
      <c r="K1664">
        <v>86.805899055648197</v>
      </c>
      <c r="L1664">
        <v>79.1859725176149</v>
      </c>
      <c r="M1664">
        <v>55.616403746969397</v>
      </c>
      <c r="N1664">
        <v>1.39407053938797</v>
      </c>
      <c r="O1664">
        <v>15.6854225505105</v>
      </c>
      <c r="P1664">
        <v>60.476467170249798</v>
      </c>
      <c r="Q1664">
        <v>0.114432598763256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1429</v>
      </c>
      <c r="E1665">
        <v>631.64978944999996</v>
      </c>
      <c r="F1665">
        <v>1052.75</v>
      </c>
      <c r="G1665">
        <v>7.2513636915095301</v>
      </c>
      <c r="H1665">
        <v>1.5665000117099499</v>
      </c>
      <c r="I1665">
        <v>-8.5259928229928299</v>
      </c>
      <c r="J1665">
        <v>-6.5681091756978196</v>
      </c>
      <c r="K1665">
        <v>1054.9068311419801</v>
      </c>
      <c r="L1665">
        <v>999.02268966211295</v>
      </c>
      <c r="M1665">
        <v>32.897516430586897</v>
      </c>
      <c r="N1665">
        <v>1.28633145698794</v>
      </c>
      <c r="O1665">
        <v>18.451674186653999</v>
      </c>
      <c r="P1665">
        <v>35.838709677419303</v>
      </c>
      <c r="Q1665">
        <v>-9.9542771590170002E-3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352</v>
      </c>
      <c r="E1666">
        <v>629.86863156099901</v>
      </c>
      <c r="F1666">
        <v>69.97</v>
      </c>
      <c r="G1666">
        <v>-2.9687202305586702</v>
      </c>
      <c r="H1666">
        <v>6.38132039198684</v>
      </c>
      <c r="I1666">
        <v>7.54308974571539</v>
      </c>
      <c r="J1666">
        <v>2.0547737892903899</v>
      </c>
      <c r="K1666">
        <v>62.179989937891797</v>
      </c>
      <c r="M1666">
        <v>58.9434430657994</v>
      </c>
      <c r="N1666">
        <v>2.5381149772302201</v>
      </c>
      <c r="O1666">
        <v>10.3329998570816</v>
      </c>
      <c r="P1666">
        <v>55.488888888888802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E1667">
        <v>629.04557600500004</v>
      </c>
      <c r="F1667">
        <v>653.35</v>
      </c>
      <c r="G1667">
        <v>227.13454746948301</v>
      </c>
      <c r="H1667">
        <v>6.8060912100704201</v>
      </c>
      <c r="I1667">
        <v>-14.5796421532784</v>
      </c>
      <c r="J1667">
        <v>-9.3228753009374898</v>
      </c>
      <c r="K1667">
        <v>597.63948666405497</v>
      </c>
      <c r="L1667">
        <v>489.79923847455001</v>
      </c>
      <c r="M1667">
        <v>44.1480125037614</v>
      </c>
      <c r="N1667">
        <v>1.37680906713164</v>
      </c>
      <c r="O1667">
        <v>18.466365653937402</v>
      </c>
      <c r="P1667">
        <v>338.489932885906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E1668">
        <v>627.21024999999997</v>
      </c>
      <c r="F1668">
        <v>693.05</v>
      </c>
      <c r="G1668">
        <v>6.1795344708974804</v>
      </c>
      <c r="H1668">
        <v>9.2722528245604892</v>
      </c>
      <c r="I1668">
        <v>14.630510960079601</v>
      </c>
      <c r="J1668">
        <v>0.49973239658423402</v>
      </c>
      <c r="K1668">
        <v>662.48699208434903</v>
      </c>
      <c r="L1668">
        <v>603.80612174283499</v>
      </c>
      <c r="M1668">
        <v>48.227280432180102</v>
      </c>
      <c r="N1668">
        <v>1.3657818064098399</v>
      </c>
      <c r="O1668">
        <v>25.387778659548299</v>
      </c>
      <c r="P1668">
        <v>54.698660714285701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1527</v>
      </c>
      <c r="E1669">
        <v>627.04130617700002</v>
      </c>
      <c r="F1669">
        <v>27.11</v>
      </c>
      <c r="G1669">
        <v>-8.7671912630722595</v>
      </c>
      <c r="H1669">
        <v>-7.9046882488483901</v>
      </c>
      <c r="I1669">
        <v>-16.795654843029101</v>
      </c>
      <c r="J1669">
        <v>1.7844877375622299</v>
      </c>
      <c r="K1669">
        <v>27.071402618813799</v>
      </c>
      <c r="L1669">
        <v>26.683009785989601</v>
      </c>
      <c r="M1669">
        <v>49.426522898101901</v>
      </c>
      <c r="N1669">
        <v>1.34331430157326</v>
      </c>
      <c r="O1669">
        <v>36.112135743268098</v>
      </c>
      <c r="P1669">
        <v>31.922141119221401</v>
      </c>
      <c r="Q1669">
        <v>-3.9502241737182003E-2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365</v>
      </c>
      <c r="E1670">
        <v>626.64473404499995</v>
      </c>
      <c r="F1670">
        <v>127.95</v>
      </c>
      <c r="G1670">
        <v>90.192714649469096</v>
      </c>
      <c r="H1670">
        <v>-8.6188363502440506</v>
      </c>
      <c r="I1670">
        <v>35.8572156509628</v>
      </c>
      <c r="J1670">
        <v>-8.8027452634127705</v>
      </c>
      <c r="K1670">
        <v>119.37643438859401</v>
      </c>
      <c r="L1670">
        <v>99.878518624667507</v>
      </c>
      <c r="M1670">
        <v>43.237487203380901</v>
      </c>
      <c r="N1670">
        <v>0.809186402961516</v>
      </c>
      <c r="O1670">
        <v>15.552950371238699</v>
      </c>
      <c r="P1670">
        <v>115.767284991568</v>
      </c>
      <c r="Q1670">
        <v>9.7180123401381005E-2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135</v>
      </c>
      <c r="E1671">
        <v>625.75004544299998</v>
      </c>
      <c r="F1671">
        <v>24.03</v>
      </c>
      <c r="G1671">
        <v>114.975584221208</v>
      </c>
      <c r="H1671">
        <v>-19.176412222102801</v>
      </c>
      <c r="I1671">
        <v>25.2846506895884</v>
      </c>
      <c r="J1671">
        <v>-9.7700000205562105</v>
      </c>
      <c r="K1671">
        <v>26.5855343503112</v>
      </c>
      <c r="L1671">
        <v>23.626160957566601</v>
      </c>
      <c r="M1671">
        <v>39.193432331507701</v>
      </c>
      <c r="N1671">
        <v>0.74953232205875198</v>
      </c>
      <c r="O1671">
        <v>80.815647107781899</v>
      </c>
      <c r="P1671">
        <v>157.005347593582</v>
      </c>
      <c r="Q1671">
        <v>0.11471168795989201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405</v>
      </c>
      <c r="E1672">
        <v>623.85749999999996</v>
      </c>
      <c r="F1672">
        <v>433.7</v>
      </c>
      <c r="G1672">
        <v>-25.650237623247701</v>
      </c>
      <c r="H1672">
        <v>-29.837369358314799</v>
      </c>
      <c r="I1672">
        <v>17.5091448546276</v>
      </c>
      <c r="J1672">
        <v>-29.620580054255601</v>
      </c>
      <c r="K1672">
        <v>516.15098257827594</v>
      </c>
      <c r="L1672">
        <v>455.966064768308</v>
      </c>
      <c r="M1672">
        <v>63.720929559376501</v>
      </c>
      <c r="N1672">
        <v>1.71399001749831</v>
      </c>
      <c r="O1672">
        <v>46.2992852201983</v>
      </c>
      <c r="P1672">
        <v>36.276512175962203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304</v>
      </c>
      <c r="E1673">
        <v>622.69300155999997</v>
      </c>
      <c r="F1673">
        <v>475.3</v>
      </c>
      <c r="G1673">
        <v>-24.880616088581</v>
      </c>
      <c r="H1673">
        <v>3.9147462536569799</v>
      </c>
      <c r="I1673">
        <v>-10.5374911351257</v>
      </c>
      <c r="J1673">
        <v>3.8150077074190598</v>
      </c>
      <c r="K1673">
        <v>450.629574045629</v>
      </c>
      <c r="L1673">
        <v>448.11473680959801</v>
      </c>
      <c r="M1673">
        <v>64.650467440288807</v>
      </c>
      <c r="N1673">
        <v>1.3861031127177901</v>
      </c>
      <c r="O1673">
        <v>14.4540290342941</v>
      </c>
      <c r="P1673">
        <v>21.219076766131</v>
      </c>
      <c r="Q1673">
        <v>-3.9936195334343998E-2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21</v>
      </c>
      <c r="E1674">
        <v>622.36281525599998</v>
      </c>
      <c r="F1674">
        <v>199.92</v>
      </c>
      <c r="G1674">
        <v>29.478482713762901</v>
      </c>
      <c r="H1674">
        <v>13.5978686867794</v>
      </c>
      <c r="I1674">
        <v>-12.6983554992634</v>
      </c>
      <c r="J1674">
        <v>8.9201820606248905</v>
      </c>
      <c r="K1674">
        <v>170.34157369475599</v>
      </c>
      <c r="L1674">
        <v>161.10471222010301</v>
      </c>
      <c r="M1674">
        <v>69.705322418189894</v>
      </c>
      <c r="N1674">
        <v>3.5302777463168402</v>
      </c>
      <c r="O1674">
        <v>8.6184473789515792</v>
      </c>
      <c r="P1674">
        <v>67.858942065491107</v>
      </c>
      <c r="Q1674">
        <v>-1.5446335616390999E-2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286</v>
      </c>
      <c r="E1675">
        <v>622.01275400999998</v>
      </c>
      <c r="F1675">
        <v>241.95</v>
      </c>
      <c r="G1675">
        <v>465.99305782878002</v>
      </c>
      <c r="H1675">
        <v>0.32698202074295002</v>
      </c>
      <c r="I1675">
        <v>279.47796126466397</v>
      </c>
      <c r="J1675">
        <v>3.7380846304959698</v>
      </c>
      <c r="K1675">
        <v>231.24471317899199</v>
      </c>
      <c r="L1675">
        <v>165.38648100969701</v>
      </c>
      <c r="M1675">
        <v>46.856922707625401</v>
      </c>
      <c r="N1675">
        <v>1.79029448187769</v>
      </c>
      <c r="O1675">
        <v>26.059103120479399</v>
      </c>
      <c r="P1675">
        <v>526.00258732212103</v>
      </c>
      <c r="Q1675">
        <v>0.15025881938110999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21</v>
      </c>
      <c r="E1676">
        <v>621.87535550799998</v>
      </c>
      <c r="F1676">
        <v>36.74</v>
      </c>
      <c r="G1676">
        <v>-17.0151907668251</v>
      </c>
      <c r="H1676">
        <v>-3.9651238762131502</v>
      </c>
      <c r="I1676">
        <v>-48.185204518642898</v>
      </c>
      <c r="J1676">
        <v>-3.3482814585981</v>
      </c>
      <c r="K1676">
        <v>38.136707672854897</v>
      </c>
      <c r="L1676">
        <v>40.805663348711697</v>
      </c>
      <c r="M1676">
        <v>35.465630576105703</v>
      </c>
      <c r="N1676">
        <v>0.994526858954628</v>
      </c>
      <c r="O1676">
        <v>73.924877517691797</v>
      </c>
      <c r="P1676">
        <v>21.4545454545454</v>
      </c>
      <c r="Q1676">
        <v>1.9722440725982001E-2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414</v>
      </c>
      <c r="E1677">
        <v>621.60851499499995</v>
      </c>
      <c r="F1677">
        <v>65.33</v>
      </c>
      <c r="G1677">
        <v>-12.243296541956299</v>
      </c>
      <c r="H1677">
        <v>-9.9674026245689102</v>
      </c>
      <c r="I1677">
        <v>-34.858795289081002</v>
      </c>
      <c r="J1677">
        <v>-4.1358593446040599</v>
      </c>
      <c r="K1677">
        <v>69.694430500270997</v>
      </c>
      <c r="L1677">
        <v>70.702399467856907</v>
      </c>
      <c r="M1677">
        <v>32.672509862926098</v>
      </c>
      <c r="N1677">
        <v>0.59064587028065596</v>
      </c>
      <c r="O1677">
        <v>49.992346548293199</v>
      </c>
      <c r="P1677">
        <v>16.452762923351099</v>
      </c>
      <c r="Q1677">
        <v>-3.3555037986987002E-2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204</v>
      </c>
      <c r="E1678">
        <v>621.52229999999997</v>
      </c>
      <c r="F1678">
        <v>155.4</v>
      </c>
      <c r="G1678">
        <v>-19.4824287442671</v>
      </c>
      <c r="H1678">
        <v>-5.85941945405302</v>
      </c>
      <c r="I1678">
        <v>-30.714976185863399</v>
      </c>
      <c r="J1678">
        <v>-1.6269847263766399</v>
      </c>
      <c r="K1678">
        <v>159.945377551327</v>
      </c>
      <c r="L1678">
        <v>155.82845836681199</v>
      </c>
      <c r="M1678">
        <v>32.857827709680997</v>
      </c>
      <c r="N1678">
        <v>0.96081449651496198</v>
      </c>
      <c r="O1678">
        <v>36.357786357786303</v>
      </c>
      <c r="P1678">
        <v>22.943037974683499</v>
      </c>
      <c r="Q1678">
        <v>-5.0404362443342003E-2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E1679">
        <v>621.044984903</v>
      </c>
      <c r="F1679">
        <v>73.010000000000005</v>
      </c>
      <c r="G1679">
        <v>808.31044249688</v>
      </c>
      <c r="H1679">
        <v>29.9832264797448</v>
      </c>
      <c r="I1679">
        <v>57.286474637976603</v>
      </c>
      <c r="J1679">
        <v>31.201512506967301</v>
      </c>
      <c r="K1679">
        <v>55.208704642926499</v>
      </c>
      <c r="L1679">
        <v>42.9275022813639</v>
      </c>
      <c r="M1679">
        <v>92.275359214393902</v>
      </c>
      <c r="N1679">
        <v>2.9068239512055301</v>
      </c>
      <c r="O1679">
        <v>0</v>
      </c>
      <c r="P1679">
        <v>832.43933588761104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235</v>
      </c>
      <c r="E1680">
        <v>620.213658076</v>
      </c>
      <c r="F1680">
        <v>191.86</v>
      </c>
      <c r="G1680">
        <v>22.329121876443701</v>
      </c>
      <c r="H1680">
        <v>-4.4512491253715698</v>
      </c>
      <c r="I1680">
        <v>-45.193402957967002</v>
      </c>
      <c r="J1680">
        <v>-3.3533340011236601</v>
      </c>
      <c r="K1680">
        <v>206.921874195062</v>
      </c>
      <c r="L1680">
        <v>216.511635470979</v>
      </c>
      <c r="M1680">
        <v>31.9623323035932</v>
      </c>
      <c r="N1680">
        <v>0.60666918068617304</v>
      </c>
      <c r="O1680">
        <v>80.834983842385</v>
      </c>
      <c r="P1680">
        <v>53.488</v>
      </c>
      <c r="Q1680">
        <v>2.9428029333744998E-2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304</v>
      </c>
      <c r="E1681">
        <v>619.89258099999995</v>
      </c>
      <c r="F1681">
        <v>67.06</v>
      </c>
      <c r="G1681">
        <v>23.336747071060302</v>
      </c>
      <c r="H1681">
        <v>-11.9350175385296</v>
      </c>
      <c r="I1681">
        <v>-11.118038706777201</v>
      </c>
      <c r="J1681">
        <v>-3.63236071363358</v>
      </c>
      <c r="K1681">
        <v>71.957051176089607</v>
      </c>
      <c r="L1681">
        <v>67.370439575330096</v>
      </c>
      <c r="M1681">
        <v>22.207628805518301</v>
      </c>
      <c r="N1681">
        <v>0.66646375960750204</v>
      </c>
      <c r="O1681">
        <v>36.668654935878301</v>
      </c>
      <c r="P1681">
        <v>70.636132315521607</v>
      </c>
      <c r="Q1681">
        <v>4.9427003299247999E-2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E1682">
        <v>615.24508500000002</v>
      </c>
      <c r="F1682">
        <v>1070.55</v>
      </c>
      <c r="G1682">
        <v>-7.0329130790009096</v>
      </c>
      <c r="H1682">
        <v>28.325762096843299</v>
      </c>
      <c r="I1682">
        <v>3.4788968972731502</v>
      </c>
      <c r="J1682">
        <v>-9.9085102712009601</v>
      </c>
      <c r="O1682">
        <v>32.459950492737299</v>
      </c>
      <c r="P1682">
        <v>22.9457364341085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95</v>
      </c>
      <c r="E1683">
        <v>609.14640150000002</v>
      </c>
      <c r="F1683">
        <v>291.85000000000002</v>
      </c>
      <c r="G1683">
        <v>776.64271154753897</v>
      </c>
      <c r="H1683">
        <v>-20.468776473615701</v>
      </c>
      <c r="I1683">
        <v>39.6654796107523</v>
      </c>
      <c r="J1683">
        <v>-13.160065606363901</v>
      </c>
      <c r="K1683">
        <v>322.80783171209703</v>
      </c>
      <c r="L1683">
        <v>229.603600244094</v>
      </c>
      <c r="M1683">
        <v>16.051044959623901</v>
      </c>
      <c r="N1683">
        <v>0.63540509380568</v>
      </c>
      <c r="O1683">
        <v>35.908857289703498</v>
      </c>
      <c r="P1683">
        <v>800.77160493827103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271</v>
      </c>
      <c r="E1684">
        <v>607.88086999999996</v>
      </c>
      <c r="F1684">
        <v>189.43</v>
      </c>
      <c r="G1684">
        <v>9.36652591864096</v>
      </c>
      <c r="H1684">
        <v>1.35527122164674</v>
      </c>
      <c r="I1684">
        <v>-19.793408327781101</v>
      </c>
      <c r="J1684">
        <v>-0.99025545047567598</v>
      </c>
      <c r="K1684">
        <v>181.16763226920901</v>
      </c>
      <c r="L1684">
        <v>173.10141877344699</v>
      </c>
      <c r="M1684">
        <v>47.053734714460902</v>
      </c>
      <c r="N1684">
        <v>1.4977891907434699</v>
      </c>
      <c r="O1684">
        <v>25.640078129124198</v>
      </c>
      <c r="P1684">
        <v>34.538352272727202</v>
      </c>
      <c r="Q1684">
        <v>1.5979771651498002E-2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286</v>
      </c>
      <c r="E1685">
        <v>607.41082666</v>
      </c>
      <c r="F1685">
        <v>540.1</v>
      </c>
      <c r="G1685">
        <v>-14.0646439836806</v>
      </c>
      <c r="H1685">
        <v>-12.469758301092901</v>
      </c>
      <c r="I1685">
        <v>-1.8246636965698699</v>
      </c>
      <c r="J1685">
        <v>-1.7747615093717799</v>
      </c>
      <c r="K1685">
        <v>550.54906910648799</v>
      </c>
      <c r="L1685">
        <v>525.31345681430503</v>
      </c>
      <c r="M1685">
        <v>38.952685523125901</v>
      </c>
      <c r="N1685">
        <v>1.0307649476040399</v>
      </c>
      <c r="O1685">
        <v>57.598080834172798</v>
      </c>
      <c r="P1685">
        <v>31.892551892551801</v>
      </c>
      <c r="Q1685">
        <v>0.115589018106414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546</v>
      </c>
      <c r="E1686">
        <v>605.87712959999999</v>
      </c>
      <c r="F1686">
        <v>43.84</v>
      </c>
      <c r="G1686">
        <v>-35.023202333821203</v>
      </c>
      <c r="H1686">
        <v>-6.3016076417369202</v>
      </c>
      <c r="I1686">
        <v>-36.839500227067198</v>
      </c>
      <c r="J1686">
        <v>-3.3194008947314702</v>
      </c>
      <c r="K1686">
        <v>45.212657510825302</v>
      </c>
      <c r="L1686">
        <v>46.472474197993797</v>
      </c>
      <c r="M1686">
        <v>34.3913550518999</v>
      </c>
      <c r="N1686">
        <v>1.1404031297191399</v>
      </c>
      <c r="O1686">
        <v>45.072992700729898</v>
      </c>
      <c r="P1686">
        <v>10.847029077117501</v>
      </c>
      <c r="Q1686">
        <v>0.122147796831016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62</v>
      </c>
      <c r="E1687">
        <v>605.09146499999997</v>
      </c>
      <c r="F1687">
        <v>287.55</v>
      </c>
      <c r="G1687">
        <v>-32.843179105017498</v>
      </c>
      <c r="H1687">
        <v>-4.1821565744083804</v>
      </c>
      <c r="I1687">
        <v>-19.1525630465208</v>
      </c>
      <c r="J1687">
        <v>-8.0593765290341395</v>
      </c>
      <c r="K1687">
        <v>285.41906310970001</v>
      </c>
      <c r="M1687">
        <v>46.270768937349096</v>
      </c>
      <c r="N1687">
        <v>1.01152921205262</v>
      </c>
      <c r="O1687">
        <v>26.586680577290899</v>
      </c>
      <c r="P1687">
        <v>28.370535714285701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2908</v>
      </c>
      <c r="E1688">
        <v>603.79598565000003</v>
      </c>
      <c r="F1688">
        <v>14.82</v>
      </c>
      <c r="G1688">
        <v>679.02071290848005</v>
      </c>
      <c r="H1688">
        <v>-13.102528699052399</v>
      </c>
      <c r="I1688">
        <v>-33.291880162425201</v>
      </c>
      <c r="J1688">
        <v>-7.3677680050964298</v>
      </c>
      <c r="K1688">
        <v>19.130896596571901</v>
      </c>
      <c r="L1688">
        <v>18.789968955865898</v>
      </c>
      <c r="M1688">
        <v>24.044365185302699</v>
      </c>
      <c r="N1688">
        <v>0.87909098435265698</v>
      </c>
      <c r="O1688">
        <v>601.07962213225301</v>
      </c>
      <c r="P1688">
        <v>29.432314410480299</v>
      </c>
      <c r="Q1688">
        <v>-8.6214829759219E-2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204</v>
      </c>
      <c r="E1689">
        <v>602.40146400000003</v>
      </c>
      <c r="F1689">
        <v>494.55</v>
      </c>
      <c r="G1689">
        <v>52.496106609268097</v>
      </c>
      <c r="H1689">
        <v>-13.423687249299901</v>
      </c>
      <c r="I1689">
        <v>-24.924472223639899</v>
      </c>
      <c r="J1689">
        <v>-0.61282734412733697</v>
      </c>
      <c r="K1689">
        <v>514.69875574202399</v>
      </c>
      <c r="L1689">
        <v>473.843657506775</v>
      </c>
      <c r="M1689">
        <v>50.648286191741803</v>
      </c>
      <c r="N1689">
        <v>1.3267797289963701</v>
      </c>
      <c r="O1689">
        <v>29.582448690728899</v>
      </c>
      <c r="P1689">
        <v>83.438427299703207</v>
      </c>
      <c r="Q1689">
        <v>0.14561908086144501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628</v>
      </c>
      <c r="E1690">
        <v>602.28220736000003</v>
      </c>
      <c r="F1690">
        <v>66.94</v>
      </c>
      <c r="G1690">
        <v>98.781529519691006</v>
      </c>
      <c r="H1690">
        <v>2.8284736401628301</v>
      </c>
      <c r="I1690">
        <v>53.774764547532698</v>
      </c>
      <c r="J1690">
        <v>-11.902941010529601</v>
      </c>
      <c r="K1690">
        <v>65.208572728121396</v>
      </c>
      <c r="L1690">
        <v>54.459450531900302</v>
      </c>
      <c r="M1690">
        <v>45.597449487020803</v>
      </c>
      <c r="N1690">
        <v>1.3052737302442099</v>
      </c>
      <c r="O1690">
        <v>19.0618464296384</v>
      </c>
      <c r="P1690">
        <v>138.64527629233501</v>
      </c>
      <c r="Q1690">
        <v>9.5781897416891998E-2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204</v>
      </c>
      <c r="E1691">
        <v>601.25625000000002</v>
      </c>
      <c r="F1691">
        <v>229.05</v>
      </c>
      <c r="G1691">
        <v>34.768088919361801</v>
      </c>
      <c r="H1691">
        <v>23.7648860739619</v>
      </c>
      <c r="I1691">
        <v>42.199243116154399</v>
      </c>
      <c r="J1691">
        <v>-3.2043055973019698</v>
      </c>
      <c r="K1691">
        <v>198.89630031450301</v>
      </c>
      <c r="L1691">
        <v>161.88038342556499</v>
      </c>
      <c r="M1691">
        <v>50.121111779510798</v>
      </c>
      <c r="N1691">
        <v>0.90530387102098797</v>
      </c>
      <c r="O1691">
        <v>15.127701375245501</v>
      </c>
      <c r="P1691">
        <v>86.219512195121894</v>
      </c>
      <c r="Q1691">
        <v>6.2872101227065005E-2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694</v>
      </c>
      <c r="E1692">
        <v>600.13194395999994</v>
      </c>
      <c r="F1692">
        <v>23.34</v>
      </c>
      <c r="G1692">
        <v>19.0612906583479</v>
      </c>
      <c r="H1692">
        <v>3.2902384638949602</v>
      </c>
      <c r="I1692">
        <v>3.9647805653910901</v>
      </c>
      <c r="J1692">
        <v>-9.2257682229055593</v>
      </c>
      <c r="K1692">
        <v>21.8657784007899</v>
      </c>
      <c r="L1692">
        <v>20.627502083897099</v>
      </c>
      <c r="M1692">
        <v>53.272196255856301</v>
      </c>
      <c r="N1692">
        <v>2.19956843958325</v>
      </c>
      <c r="O1692">
        <v>22.1079691516709</v>
      </c>
      <c r="P1692">
        <v>52.052117263843598</v>
      </c>
      <c r="Q1692">
        <v>5.5529516297777998E-2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628</v>
      </c>
      <c r="E1693">
        <v>600</v>
      </c>
      <c r="F1693">
        <v>500</v>
      </c>
      <c r="G1693">
        <v>199.28637180978501</v>
      </c>
      <c r="H1693">
        <v>-5.7857008402327397</v>
      </c>
      <c r="I1693">
        <v>50.209915274926203</v>
      </c>
      <c r="J1693">
        <v>-7.4201170526577203</v>
      </c>
      <c r="K1693">
        <v>451.65959120538298</v>
      </c>
      <c r="L1693">
        <v>350.74416783416399</v>
      </c>
      <c r="M1693">
        <v>51.933327526483502</v>
      </c>
      <c r="N1693">
        <v>0.62070233790464702</v>
      </c>
      <c r="O1693">
        <v>11.7</v>
      </c>
      <c r="P1693">
        <v>236.81374200067299</v>
      </c>
      <c r="Q1693">
        <v>4.1010102678518998E-2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917</v>
      </c>
      <c r="E1694">
        <v>599.97384</v>
      </c>
      <c r="F1694">
        <v>240</v>
      </c>
      <c r="G1694">
        <v>75.455306193467706</v>
      </c>
      <c r="H1694">
        <v>42.915169743210903</v>
      </c>
      <c r="I1694">
        <v>40.476014498864799</v>
      </c>
      <c r="J1694">
        <v>-8.8281780315113707</v>
      </c>
      <c r="K1694">
        <v>191.702868527372</v>
      </c>
      <c r="L1694">
        <v>153.14062710820599</v>
      </c>
      <c r="M1694">
        <v>50.0770677070267</v>
      </c>
      <c r="N1694">
        <v>0.79048295454545403</v>
      </c>
      <c r="O1694">
        <v>23.6666666666666</v>
      </c>
      <c r="P1694">
        <v>114.28571428571399</v>
      </c>
      <c r="Q1694">
        <v>4.9529193734816998E-2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705</v>
      </c>
      <c r="E1695">
        <v>599.22049201000004</v>
      </c>
      <c r="F1695">
        <v>76.58</v>
      </c>
      <c r="G1695">
        <v>39.818869400961503</v>
      </c>
      <c r="H1695">
        <v>-3.1047126496234898</v>
      </c>
      <c r="I1695">
        <v>21.994745875430599</v>
      </c>
      <c r="J1695">
        <v>-3.4220077473567199</v>
      </c>
      <c r="K1695">
        <v>74.197830745439703</v>
      </c>
      <c r="L1695">
        <v>63.628631196060901</v>
      </c>
      <c r="M1695">
        <v>47.3837917882664</v>
      </c>
      <c r="N1695">
        <v>1.0036890566919501</v>
      </c>
      <c r="O1695">
        <v>5.2494123792112797</v>
      </c>
      <c r="P1695">
        <v>70.746934225195005</v>
      </c>
      <c r="Q1695">
        <v>1.14306047313E-3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E1696">
        <v>598.938624</v>
      </c>
      <c r="F1696">
        <v>265.60000000000002</v>
      </c>
      <c r="G1696">
        <v>53.387481425469197</v>
      </c>
      <c r="H1696">
        <v>90.692656939462395</v>
      </c>
      <c r="I1696">
        <v>63.899291401743199</v>
      </c>
      <c r="J1696">
        <v>-13.915583433188999</v>
      </c>
      <c r="M1696">
        <v>55.359934607248299</v>
      </c>
      <c r="O1696">
        <v>22.138554216867401</v>
      </c>
      <c r="P1696">
        <v>86.385964912280699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628</v>
      </c>
      <c r="E1697">
        <v>598.31088568799998</v>
      </c>
      <c r="F1697">
        <v>138.47999999999999</v>
      </c>
      <c r="G1697">
        <v>-13.3448933907318</v>
      </c>
      <c r="H1697">
        <v>0.83760912726565295</v>
      </c>
      <c r="I1697">
        <v>-2.6999828938330199</v>
      </c>
      <c r="J1697">
        <v>-8.2460274326875194E-2</v>
      </c>
      <c r="K1697">
        <v>131.43457886776099</v>
      </c>
      <c r="L1697">
        <v>128.31619471877201</v>
      </c>
      <c r="M1697">
        <v>57.714002459454598</v>
      </c>
      <c r="N1697">
        <v>1.3410820440620099</v>
      </c>
      <c r="O1697">
        <v>16.912189485846302</v>
      </c>
      <c r="P1697">
        <v>31.136363636363601</v>
      </c>
      <c r="Q1697">
        <v>-1.7366521963919999E-2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1173</v>
      </c>
      <c r="E1698">
        <v>598.18861300000003</v>
      </c>
      <c r="F1698">
        <v>1992.7</v>
      </c>
      <c r="G1698">
        <v>121.974601730918</v>
      </c>
      <c r="H1698">
        <v>26.192427903227902</v>
      </c>
      <c r="I1698">
        <v>78.8120605187178</v>
      </c>
      <c r="J1698">
        <v>-14.635696517933001</v>
      </c>
      <c r="K1698">
        <v>1581.34380616521</v>
      </c>
      <c r="L1698">
        <v>1230.07011638685</v>
      </c>
      <c r="M1698">
        <v>57.068237777622301</v>
      </c>
      <c r="N1698">
        <v>1.96006230771959</v>
      </c>
      <c r="O1698">
        <v>19.837406533848501</v>
      </c>
      <c r="P1698">
        <v>201.947117205848</v>
      </c>
      <c r="Q1698">
        <v>8.4780520473047002E-2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62</v>
      </c>
      <c r="E1699">
        <v>597.05609287499999</v>
      </c>
      <c r="F1699">
        <v>371.25</v>
      </c>
      <c r="G1699">
        <v>79.686643254889901</v>
      </c>
      <c r="H1699">
        <v>5.9532828966501201</v>
      </c>
      <c r="I1699">
        <v>-16.1505567670437</v>
      </c>
      <c r="J1699">
        <v>6.3591253544778796</v>
      </c>
      <c r="K1699">
        <v>342.64514444225398</v>
      </c>
      <c r="L1699">
        <v>330.15900009371899</v>
      </c>
      <c r="M1699">
        <v>73.470424413862602</v>
      </c>
      <c r="N1699">
        <v>2.8038160527133398</v>
      </c>
      <c r="O1699">
        <v>26.599326599326599</v>
      </c>
      <c r="Q1699">
        <v>3.5037001506931002E-2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21</v>
      </c>
      <c r="E1700">
        <v>596.29078437500004</v>
      </c>
      <c r="F1700">
        <v>406.25</v>
      </c>
      <c r="G1700">
        <v>62.566878668091697</v>
      </c>
      <c r="H1700">
        <v>12.105241891185599</v>
      </c>
      <c r="I1700">
        <v>33.441740114954001</v>
      </c>
      <c r="J1700">
        <v>8.8344882268995697</v>
      </c>
      <c r="K1700">
        <v>361.27860808538298</v>
      </c>
      <c r="L1700">
        <v>309.49719064444702</v>
      </c>
      <c r="M1700">
        <v>65.025524704087204</v>
      </c>
      <c r="N1700">
        <v>0.761353383458646</v>
      </c>
      <c r="O1700">
        <v>10.695384615384601</v>
      </c>
      <c r="P1700">
        <v>117.653361907313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153</v>
      </c>
      <c r="E1701">
        <v>596.2817728</v>
      </c>
      <c r="F1701">
        <v>49.84</v>
      </c>
      <c r="G1701">
        <v>18.474826208695902</v>
      </c>
      <c r="H1701">
        <v>-7.2495089583832097</v>
      </c>
      <c r="I1701">
        <v>-17.4936504347084</v>
      </c>
      <c r="J1701">
        <v>-5.0304942482523796</v>
      </c>
      <c r="K1701">
        <v>50.841764232745298</v>
      </c>
      <c r="L1701">
        <v>48.737291439627398</v>
      </c>
      <c r="M1701">
        <v>32.728148689131302</v>
      </c>
      <c r="N1701">
        <v>1.72322650936654</v>
      </c>
      <c r="O1701">
        <v>45.1645264847511</v>
      </c>
      <c r="P1701">
        <v>62.875816993463999</v>
      </c>
      <c r="Q1701">
        <v>2.4887197063798001E-2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204</v>
      </c>
      <c r="E1702">
        <v>595.53576120000002</v>
      </c>
      <c r="F1702">
        <v>766.55</v>
      </c>
      <c r="G1702">
        <v>-5.5931859894901201</v>
      </c>
      <c r="H1702">
        <v>-1.87035303188851</v>
      </c>
      <c r="I1702">
        <v>-12.2495918825592</v>
      </c>
      <c r="J1702">
        <v>1.0670674632677399</v>
      </c>
      <c r="K1702">
        <v>693.254666678474</v>
      </c>
      <c r="L1702">
        <v>542.79544946107296</v>
      </c>
      <c r="M1702">
        <v>72.794479082948499</v>
      </c>
      <c r="N1702">
        <v>1</v>
      </c>
      <c r="Q1702">
        <v>-5.0546889445763001E-2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414</v>
      </c>
      <c r="E1703">
        <v>592.67942909999999</v>
      </c>
      <c r="F1703">
        <v>559.35</v>
      </c>
      <c r="G1703">
        <v>51.905725019968401</v>
      </c>
      <c r="H1703">
        <v>-1.5084038520512499</v>
      </c>
      <c r="I1703">
        <v>19.990942382747502</v>
      </c>
      <c r="J1703">
        <v>-7.0697366345759001</v>
      </c>
      <c r="K1703">
        <v>538.43883434749898</v>
      </c>
      <c r="L1703">
        <v>465.78386534658699</v>
      </c>
      <c r="M1703">
        <v>39.740723179149498</v>
      </c>
      <c r="N1703">
        <v>0.74083997969082205</v>
      </c>
      <c r="O1703">
        <v>12.6217931527666</v>
      </c>
      <c r="P1703">
        <v>83.393442622950801</v>
      </c>
      <c r="Q1703">
        <v>3.5287887799765001E-2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271</v>
      </c>
      <c r="E1704">
        <v>591.97555499999999</v>
      </c>
      <c r="F1704">
        <v>128.85</v>
      </c>
      <c r="G1704">
        <v>-20.790260640334299</v>
      </c>
      <c r="H1704">
        <v>9.4870248334462897</v>
      </c>
      <c r="I1704">
        <v>-19.256043502337601</v>
      </c>
      <c r="J1704">
        <v>-1.82600373591795</v>
      </c>
      <c r="K1704">
        <v>125.968169591056</v>
      </c>
      <c r="L1704">
        <v>124.62058445017099</v>
      </c>
      <c r="M1704">
        <v>43.136712850404599</v>
      </c>
      <c r="N1704">
        <v>1.81710742136916</v>
      </c>
      <c r="O1704">
        <v>18.665114474194802</v>
      </c>
      <c r="P1704">
        <v>28.849999999999898</v>
      </c>
      <c r="Q1704">
        <v>3.6825983638486E-2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E1705">
        <v>591.89901299999997</v>
      </c>
      <c r="F1705">
        <v>514</v>
      </c>
      <c r="G1705">
        <v>66.289370617957701</v>
      </c>
      <c r="H1705">
        <v>-9.0974915085807808</v>
      </c>
      <c r="I1705">
        <v>20.920280804885198</v>
      </c>
      <c r="J1705">
        <v>-4.4926846002732503</v>
      </c>
      <c r="K1705">
        <v>515.70535526838603</v>
      </c>
      <c r="L1705">
        <v>407.31470572722299</v>
      </c>
      <c r="M1705">
        <v>47.990675451819399</v>
      </c>
      <c r="N1705">
        <v>0.58265895953757196</v>
      </c>
      <c r="O1705">
        <v>20.038910505836501</v>
      </c>
      <c r="P1705">
        <v>177.38801942795399</v>
      </c>
      <c r="Q1705">
        <v>0.19854977884494099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62</v>
      </c>
      <c r="E1706">
        <v>590.18134999999995</v>
      </c>
      <c r="F1706">
        <v>135.83000000000001</v>
      </c>
      <c r="G1706">
        <v>-43.060555581122699</v>
      </c>
      <c r="H1706">
        <v>-11.8762935735437</v>
      </c>
      <c r="I1706">
        <v>-42.296526837928397</v>
      </c>
      <c r="J1706">
        <v>-12.7381330207331</v>
      </c>
      <c r="K1706">
        <v>144.738015594741</v>
      </c>
      <c r="M1706">
        <v>39.587712933165797</v>
      </c>
      <c r="N1706">
        <v>1.2248514246650499</v>
      </c>
      <c r="O1706">
        <v>58.249282190973901</v>
      </c>
      <c r="P1706">
        <v>5.0502706883217297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365</v>
      </c>
      <c r="E1707">
        <v>589.19461799999999</v>
      </c>
      <c r="F1707">
        <v>281</v>
      </c>
      <c r="G1707">
        <v>166.761375760406</v>
      </c>
      <c r="H1707">
        <v>-11.3536289881225</v>
      </c>
      <c r="I1707">
        <v>-16.519640428970501</v>
      </c>
      <c r="J1707">
        <v>-5.8705593028902197</v>
      </c>
      <c r="K1707">
        <v>275.36004964968902</v>
      </c>
      <c r="L1707">
        <v>249.49705037004</v>
      </c>
      <c r="M1707">
        <v>41.825620639931401</v>
      </c>
      <c r="N1707">
        <v>0.55601051321067896</v>
      </c>
      <c r="O1707">
        <v>26.334519572953699</v>
      </c>
      <c r="P1707">
        <v>218.77481565513301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628</v>
      </c>
      <c r="E1708">
        <v>586.65633689599997</v>
      </c>
      <c r="F1708">
        <v>115.64</v>
      </c>
      <c r="G1708">
        <v>33.849248685770803</v>
      </c>
      <c r="H1708">
        <v>10.6046731609205</v>
      </c>
      <c r="I1708">
        <v>28.972312393187099</v>
      </c>
      <c r="J1708">
        <v>-2.5236800369290702</v>
      </c>
      <c r="K1708">
        <v>103.215521649869</v>
      </c>
      <c r="L1708">
        <v>88.562176358379801</v>
      </c>
      <c r="M1708">
        <v>53.633569200090299</v>
      </c>
      <c r="N1708">
        <v>0.86133049088058899</v>
      </c>
      <c r="O1708">
        <v>8.3448633690764495</v>
      </c>
      <c r="P1708">
        <v>83.119556611242999</v>
      </c>
      <c r="Q1708">
        <v>1.8290885566703999E-2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268</v>
      </c>
      <c r="E1709">
        <v>584.19933662999995</v>
      </c>
      <c r="F1709">
        <v>1483.3</v>
      </c>
      <c r="G1709">
        <v>133.41082359859001</v>
      </c>
      <c r="H1709">
        <v>-13.9671174966278</v>
      </c>
      <c r="I1709">
        <v>11.082370137454699</v>
      </c>
      <c r="J1709">
        <v>-9.0214702800023296</v>
      </c>
      <c r="K1709">
        <v>1479.0349048631899</v>
      </c>
      <c r="L1709">
        <v>1189.5014269559099</v>
      </c>
      <c r="M1709">
        <v>35.719021647993998</v>
      </c>
      <c r="N1709">
        <v>0.593918542972662</v>
      </c>
      <c r="O1709">
        <v>12.5193824580327</v>
      </c>
      <c r="P1709">
        <v>184.293243890752</v>
      </c>
      <c r="Q1709">
        <v>0.15842079189377101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633</v>
      </c>
      <c r="E1710">
        <v>582.77317600000003</v>
      </c>
      <c r="F1710">
        <v>412</v>
      </c>
      <c r="G1710">
        <v>359.43918172663899</v>
      </c>
      <c r="H1710">
        <v>-11.739009133168301</v>
      </c>
      <c r="I1710">
        <v>127.954303275662</v>
      </c>
      <c r="J1710">
        <v>-6.9038200816734898</v>
      </c>
      <c r="K1710">
        <v>413.13223308817999</v>
      </c>
      <c r="L1710">
        <v>280.917888937501</v>
      </c>
      <c r="M1710">
        <v>31.578898185069701</v>
      </c>
      <c r="N1710">
        <v>0.66905057776574595</v>
      </c>
      <c r="O1710">
        <v>23.228155339805799</v>
      </c>
      <c r="P1710">
        <v>418.56513530522301</v>
      </c>
      <c r="Q1710">
        <v>0.19327715192183501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382</v>
      </c>
      <c r="E1711">
        <v>580.44835463999902</v>
      </c>
      <c r="F1711">
        <v>36.96</v>
      </c>
      <c r="G1711">
        <v>39.049914556288002</v>
      </c>
      <c r="H1711">
        <v>-12.5882478588544</v>
      </c>
      <c r="I1711">
        <v>-7.86601045308438</v>
      </c>
      <c r="J1711">
        <v>-4.1978128054014503</v>
      </c>
      <c r="K1711">
        <v>38.369010051973497</v>
      </c>
      <c r="L1711">
        <v>35.8815167176651</v>
      </c>
      <c r="M1711">
        <v>36.477909851017998</v>
      </c>
      <c r="N1711">
        <v>0.85690583340017001</v>
      </c>
      <c r="O1711">
        <v>33.3874458874458</v>
      </c>
      <c r="P1711">
        <v>69.541284403669707</v>
      </c>
      <c r="Q1711">
        <v>-5.1122590692900002E-4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62</v>
      </c>
      <c r="E1712">
        <v>577.87856999999997</v>
      </c>
      <c r="F1712">
        <v>454.5</v>
      </c>
      <c r="G1712">
        <v>-67.055998306911903</v>
      </c>
      <c r="H1712">
        <v>-8.9108518324674204</v>
      </c>
      <c r="I1712">
        <v>-31.0032508233462</v>
      </c>
      <c r="J1712">
        <v>-6.9039150859456804</v>
      </c>
      <c r="K1712">
        <v>478.546532893944</v>
      </c>
      <c r="L1712">
        <v>533.39825014225596</v>
      </c>
      <c r="M1712">
        <v>36.735106534941302</v>
      </c>
      <c r="N1712">
        <v>0.60369486516950799</v>
      </c>
      <c r="O1712">
        <v>85.918591859185895</v>
      </c>
      <c r="P1712">
        <v>27.866085244056801</v>
      </c>
      <c r="Q1712">
        <v>-2.034119808324E-2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797</v>
      </c>
      <c r="E1713">
        <v>576.97358250000002</v>
      </c>
      <c r="F1713">
        <v>104.51</v>
      </c>
      <c r="G1713">
        <v>-21.868619418129001</v>
      </c>
      <c r="H1713">
        <v>-16.691438545150699</v>
      </c>
      <c r="I1713">
        <v>6.1377005892090004</v>
      </c>
      <c r="J1713">
        <v>-7.99830732346632</v>
      </c>
      <c r="K1713">
        <v>117.052797900844</v>
      </c>
      <c r="L1713">
        <v>109.20868927200399</v>
      </c>
      <c r="M1713">
        <v>23.711408333952999</v>
      </c>
      <c r="N1713">
        <v>0.42058013345908501</v>
      </c>
      <c r="O1713">
        <v>44.914362261984401</v>
      </c>
      <c r="P1713">
        <v>30.6538317289661</v>
      </c>
      <c r="Q1713">
        <v>-3.0263230851527E-2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576.90435000000002</v>
      </c>
      <c r="F1714">
        <v>133.44999999999999</v>
      </c>
      <c r="G1714">
        <v>0.76581882265141099</v>
      </c>
      <c r="H1714">
        <v>6.2738751206146599</v>
      </c>
      <c r="I1714">
        <v>-3.91712451597853</v>
      </c>
      <c r="J1714">
        <v>-0.13612011212981301</v>
      </c>
      <c r="K1714">
        <v>124.622232149578</v>
      </c>
      <c r="L1714">
        <v>116.229997048039</v>
      </c>
      <c r="M1714">
        <v>62.160812409341403</v>
      </c>
      <c r="N1714">
        <v>0.97518478034193501</v>
      </c>
      <c r="O1714">
        <v>19.145747470962899</v>
      </c>
      <c r="P1714">
        <v>60.204081632653001</v>
      </c>
      <c r="Q1714">
        <v>0.114271746930401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135</v>
      </c>
      <c r="E1715">
        <v>574.25637172799998</v>
      </c>
      <c r="F1715">
        <v>42.78</v>
      </c>
      <c r="G1715">
        <v>29.479724203523102</v>
      </c>
      <c r="H1715">
        <v>-12.727164676566399</v>
      </c>
      <c r="I1715">
        <v>5.8801232894528601</v>
      </c>
      <c r="J1715">
        <v>-3.2442759017398601</v>
      </c>
      <c r="K1715">
        <v>44.607556197818397</v>
      </c>
      <c r="L1715">
        <v>41.444550382155597</v>
      </c>
      <c r="M1715">
        <v>32.179596106595298</v>
      </c>
      <c r="N1715">
        <v>0.73733842343654799</v>
      </c>
      <c r="O1715">
        <v>37.914913510986402</v>
      </c>
      <c r="P1715">
        <v>64.222648752399195</v>
      </c>
      <c r="Q1715">
        <v>8.2324708386438003E-2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119</v>
      </c>
      <c r="E1716">
        <v>573.58726750000005</v>
      </c>
      <c r="F1716">
        <v>1867.45</v>
      </c>
      <c r="G1716">
        <v>28.4405510537126</v>
      </c>
      <c r="H1716">
        <v>11.338814193279999</v>
      </c>
      <c r="I1716">
        <v>18.512254682970301</v>
      </c>
      <c r="J1716">
        <v>-9.3088320580914399</v>
      </c>
      <c r="K1716">
        <v>1704.80377088299</v>
      </c>
      <c r="L1716">
        <v>1476.613897987</v>
      </c>
      <c r="M1716">
        <v>63.379530598479398</v>
      </c>
      <c r="N1716">
        <v>1.9545531829774401</v>
      </c>
      <c r="O1716">
        <v>15.0767088810945</v>
      </c>
      <c r="P1716">
        <v>90.556122448979593</v>
      </c>
      <c r="Q1716">
        <v>8.4578377995763995E-2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46</v>
      </c>
      <c r="E1717">
        <v>572.07539999999995</v>
      </c>
      <c r="F1717">
        <v>154.94999999999999</v>
      </c>
      <c r="G1717">
        <v>47.6560290039466</v>
      </c>
      <c r="H1717">
        <v>-17.288160751953399</v>
      </c>
      <c r="I1717">
        <v>-9.0976904970884593</v>
      </c>
      <c r="J1717">
        <v>-4.5521168073614602</v>
      </c>
      <c r="K1717">
        <v>168.10913091920699</v>
      </c>
      <c r="L1717">
        <v>142.399624811319</v>
      </c>
      <c r="M1717">
        <v>24.5611372830469</v>
      </c>
      <c r="N1717">
        <v>0.54824032882866902</v>
      </c>
      <c r="O1717">
        <v>40.755082284607901</v>
      </c>
      <c r="P1717">
        <v>75.999545661063095</v>
      </c>
      <c r="Q1717">
        <v>8.3555565852150002E-2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204</v>
      </c>
      <c r="E1718">
        <v>571.32299999999998</v>
      </c>
      <c r="F1718">
        <v>181.95</v>
      </c>
      <c r="G1718">
        <v>13.1400617205469</v>
      </c>
      <c r="H1718">
        <v>2.98888932370168</v>
      </c>
      <c r="I1718">
        <v>-6.0180296001467104</v>
      </c>
      <c r="J1718">
        <v>-8.4158151656632292</v>
      </c>
      <c r="K1718">
        <v>160.595472296639</v>
      </c>
      <c r="L1718">
        <v>151.34123018690801</v>
      </c>
      <c r="M1718">
        <v>68.489346769257807</v>
      </c>
      <c r="N1718">
        <v>2.81374640579789</v>
      </c>
      <c r="O1718">
        <v>12.228634240175801</v>
      </c>
      <c r="P1718">
        <v>56.853448275862</v>
      </c>
      <c r="Q1718">
        <v>4.3316225893263997E-2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405</v>
      </c>
      <c r="E1719">
        <v>569.87743648000003</v>
      </c>
      <c r="F1719">
        <v>113.74</v>
      </c>
      <c r="G1719">
        <v>23.393804404339502</v>
      </c>
      <c r="H1719">
        <v>-3.1421123681482599</v>
      </c>
      <c r="I1719">
        <v>-15.2260799542501</v>
      </c>
      <c r="J1719">
        <v>-4.3474660871302104</v>
      </c>
      <c r="K1719">
        <v>111.224193001713</v>
      </c>
      <c r="L1719">
        <v>98.308804220431597</v>
      </c>
      <c r="M1719">
        <v>43.218557103228797</v>
      </c>
      <c r="N1719">
        <v>3.0903369732681298</v>
      </c>
      <c r="O1719">
        <v>20.4413574819764</v>
      </c>
      <c r="P1719">
        <v>64.4830079537237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1816</v>
      </c>
      <c r="E1720">
        <v>566.32053599999995</v>
      </c>
      <c r="F1720">
        <v>417.05</v>
      </c>
      <c r="G1720">
        <v>-25.290168423318601</v>
      </c>
      <c r="H1720">
        <v>1.2517625119578699</v>
      </c>
      <c r="I1720">
        <v>-27.848445882324</v>
      </c>
      <c r="J1720">
        <v>-5.3156229232115697</v>
      </c>
      <c r="K1720">
        <v>423.66472321211199</v>
      </c>
      <c r="L1720">
        <v>427.48944359019202</v>
      </c>
      <c r="M1720">
        <v>41.515485117312998</v>
      </c>
      <c r="N1720">
        <v>0.95135180804325703</v>
      </c>
      <c r="O1720">
        <v>42.297086680254097</v>
      </c>
      <c r="P1720">
        <v>32.755053318478403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549</v>
      </c>
      <c r="E1721">
        <v>566.279200565</v>
      </c>
      <c r="F1721">
        <v>642</v>
      </c>
      <c r="G1721">
        <v>-92.022902981888393</v>
      </c>
      <c r="H1721">
        <v>-6.7626538418692004</v>
      </c>
      <c r="I1721">
        <v>-25.5814303462369</v>
      </c>
      <c r="J1721">
        <v>-0.94740364009867195</v>
      </c>
      <c r="K1721">
        <v>684.91508583781103</v>
      </c>
      <c r="L1721">
        <v>663.74337523101997</v>
      </c>
      <c r="M1721">
        <v>25.697889459309</v>
      </c>
      <c r="N1721">
        <v>0.78575391753275603</v>
      </c>
      <c r="O1721">
        <v>26.1682242990654</v>
      </c>
      <c r="P1721">
        <v>17.121225941804202</v>
      </c>
      <c r="Q1721">
        <v>-0.10398241731980599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549</v>
      </c>
      <c r="E1722">
        <v>564.43838310000001</v>
      </c>
      <c r="F1722">
        <v>576.9</v>
      </c>
      <c r="G1722">
        <v>-26.349232373782598</v>
      </c>
      <c r="H1722">
        <v>5.4743152616018502</v>
      </c>
      <c r="I1722">
        <v>-0.46615667129802302</v>
      </c>
      <c r="J1722">
        <v>-5.9741966504548101</v>
      </c>
      <c r="K1722">
        <v>561.68224716990403</v>
      </c>
      <c r="L1722">
        <v>536.65302850165199</v>
      </c>
      <c r="M1722">
        <v>43.898844049811302</v>
      </c>
      <c r="N1722">
        <v>1.2220835810174</v>
      </c>
      <c r="O1722">
        <v>20.194141098977301</v>
      </c>
      <c r="P1722">
        <v>29.3207800941492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268</v>
      </c>
      <c r="E1723">
        <v>563.46344999999997</v>
      </c>
      <c r="F1723">
        <v>1406.9</v>
      </c>
      <c r="G1723">
        <v>29.0030793983838</v>
      </c>
      <c r="H1723">
        <v>-7.0540551118759502</v>
      </c>
      <c r="I1723">
        <v>-17.247469057309999</v>
      </c>
      <c r="J1723">
        <v>-9.4811344769561394</v>
      </c>
      <c r="K1723">
        <v>1418.9305753282699</v>
      </c>
      <c r="L1723">
        <v>1317.04825453016</v>
      </c>
      <c r="M1723">
        <v>41.675778677027601</v>
      </c>
      <c r="N1723">
        <v>2.8670198620144598</v>
      </c>
      <c r="O1723">
        <v>18.0574312317862</v>
      </c>
      <c r="P1723">
        <v>66.497041420118293</v>
      </c>
      <c r="Q1723">
        <v>7.7494092974819004E-2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628</v>
      </c>
      <c r="E1724">
        <v>563.22047805199998</v>
      </c>
      <c r="F1724">
        <v>164.53</v>
      </c>
      <c r="G1724">
        <v>-13.817126712890699</v>
      </c>
      <c r="H1724">
        <v>1.3231599351691301</v>
      </c>
      <c r="I1724">
        <v>-6.6752569601191203</v>
      </c>
      <c r="J1724">
        <v>-5.8172354493530696</v>
      </c>
      <c r="K1724">
        <v>155.91593772864999</v>
      </c>
      <c r="L1724">
        <v>151.437445812162</v>
      </c>
      <c r="M1724">
        <v>53.263271759968902</v>
      </c>
      <c r="N1724">
        <v>1.1427661901811399</v>
      </c>
      <c r="O1724">
        <v>9.4025405701087799</v>
      </c>
      <c r="P1724">
        <v>23.660278090943201</v>
      </c>
      <c r="Q1724">
        <v>2.6513048689365E-2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561.97418757900004</v>
      </c>
      <c r="F1725">
        <v>37.590000000000003</v>
      </c>
      <c r="G1725">
        <v>704.951120803972</v>
      </c>
      <c r="H1725">
        <v>29.8929456116342</v>
      </c>
      <c r="I1725">
        <v>429.59100907109098</v>
      </c>
      <c r="J1725">
        <v>6.3564346349219303</v>
      </c>
      <c r="K1725">
        <v>26.9955776989474</v>
      </c>
      <c r="L1725">
        <v>15.5344517112697</v>
      </c>
      <c r="M1725">
        <v>96.378147027880601</v>
      </c>
      <c r="N1725">
        <v>0.84044939466794699</v>
      </c>
      <c r="O1725">
        <v>0</v>
      </c>
      <c r="P1725">
        <v>1348.9253802573301</v>
      </c>
      <c r="Q1725">
        <v>0.16938609655412901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268</v>
      </c>
      <c r="E1726">
        <v>561.72021053999902</v>
      </c>
      <c r="F1726">
        <v>510.45</v>
      </c>
      <c r="G1726">
        <v>150.45421580776099</v>
      </c>
      <c r="H1726">
        <v>-14.157302687638801</v>
      </c>
      <c r="I1726">
        <v>99.826362121816501</v>
      </c>
      <c r="J1726">
        <v>3.0983079062262102</v>
      </c>
      <c r="K1726">
        <v>542.90405734139699</v>
      </c>
      <c r="L1726">
        <v>430.12917502182103</v>
      </c>
      <c r="M1726">
        <v>34.761414453046498</v>
      </c>
      <c r="N1726">
        <v>0.43300466048215602</v>
      </c>
      <c r="O1726">
        <v>31.060828680575899</v>
      </c>
      <c r="P1726">
        <v>176.51679306608801</v>
      </c>
      <c r="Q1726">
        <v>0.110448032674607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80</v>
      </c>
      <c r="E1727">
        <v>561.52798862399902</v>
      </c>
      <c r="F1727">
        <v>191.16</v>
      </c>
      <c r="G1727">
        <v>-20.491051157064099</v>
      </c>
      <c r="H1727">
        <v>-7.1658941930399802</v>
      </c>
      <c r="I1727">
        <v>-22.021491655952701</v>
      </c>
      <c r="J1727">
        <v>-2.5266496727855698</v>
      </c>
      <c r="K1727">
        <v>192.30003083057699</v>
      </c>
      <c r="L1727">
        <v>194.50643157262999</v>
      </c>
      <c r="M1727">
        <v>33.802027011440003</v>
      </c>
      <c r="N1727">
        <v>0.688596506678822</v>
      </c>
      <c r="O1727">
        <v>21.338146055660101</v>
      </c>
      <c r="P1727">
        <v>23.888528839922198</v>
      </c>
      <c r="Q1727">
        <v>-0.13583054940484801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391</v>
      </c>
      <c r="E1728">
        <v>559.55757900000003</v>
      </c>
      <c r="F1728">
        <v>42.27</v>
      </c>
      <c r="G1728">
        <v>5.53368329638473</v>
      </c>
      <c r="H1728">
        <v>-9.3382553649632793</v>
      </c>
      <c r="I1728">
        <v>-22.6160069881929</v>
      </c>
      <c r="J1728">
        <v>-4.3466804573240898</v>
      </c>
      <c r="K1728">
        <v>43.817505746059602</v>
      </c>
      <c r="L1728">
        <v>42.165616037014203</v>
      </c>
      <c r="M1728">
        <v>22.653545518116701</v>
      </c>
      <c r="N1728">
        <v>1.06334739358085</v>
      </c>
      <c r="O1728">
        <v>27.986751833451599</v>
      </c>
      <c r="P1728">
        <v>31.682242990654199</v>
      </c>
      <c r="Q1728">
        <v>3.0147364659350001E-2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982</v>
      </c>
      <c r="E1729">
        <v>558.19460115000004</v>
      </c>
      <c r="F1729">
        <v>49.23</v>
      </c>
      <c r="G1729">
        <v>43.891584424967803</v>
      </c>
      <c r="H1729">
        <v>1.4645111439391101</v>
      </c>
      <c r="I1729">
        <v>30.752418051817799</v>
      </c>
      <c r="J1729">
        <v>-4.7720329115364599</v>
      </c>
      <c r="K1729">
        <v>43.7635010802775</v>
      </c>
      <c r="L1729">
        <v>38.384336083334702</v>
      </c>
      <c r="M1729">
        <v>53.856062399651698</v>
      </c>
      <c r="N1729">
        <v>2.3573534592734799</v>
      </c>
      <c r="O1729">
        <v>10.7048547633556</v>
      </c>
      <c r="P1729">
        <v>77.405405405405304</v>
      </c>
      <c r="Q1729">
        <v>5.4027149067113998E-2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46</v>
      </c>
      <c r="E1730">
        <v>556.42466131000003</v>
      </c>
      <c r="F1730">
        <v>226.1</v>
      </c>
      <c r="G1730">
        <v>170.848275559039</v>
      </c>
      <c r="H1730">
        <v>21.9701477487136</v>
      </c>
      <c r="I1730">
        <v>-49.810112905074398</v>
      </c>
      <c r="J1730">
        <v>-1.256539025418</v>
      </c>
      <c r="K1730">
        <v>227.18338663836499</v>
      </c>
      <c r="M1730">
        <v>40.904139521745201</v>
      </c>
      <c r="N1730">
        <v>0.97573241422528501</v>
      </c>
      <c r="O1730">
        <v>105.860238832375</v>
      </c>
      <c r="P1730">
        <v>209.72602739726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549</v>
      </c>
      <c r="E1731">
        <v>553.84985156999903</v>
      </c>
      <c r="F1731">
        <v>743.3</v>
      </c>
      <c r="G1731">
        <v>78.570861177034701</v>
      </c>
      <c r="H1731">
        <v>18.414449165124601</v>
      </c>
      <c r="I1731">
        <v>69.191573742453102</v>
      </c>
      <c r="J1731">
        <v>6.8402931886588503</v>
      </c>
      <c r="K1731">
        <v>634.11490106188501</v>
      </c>
      <c r="L1731">
        <v>532.01978972192899</v>
      </c>
      <c r="M1731">
        <v>72.829335645589595</v>
      </c>
      <c r="N1731">
        <v>1.4694004499933799</v>
      </c>
      <c r="O1731">
        <v>3.5920893313601399</v>
      </c>
      <c r="P1731">
        <v>127.552426144191</v>
      </c>
      <c r="Q1731">
        <v>5.0293424848291003E-2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724</v>
      </c>
      <c r="E1732">
        <v>552.11281008000003</v>
      </c>
      <c r="F1732">
        <v>378.3</v>
      </c>
      <c r="G1732">
        <v>-51.112101265659398</v>
      </c>
      <c r="H1732">
        <v>-3.9154676500863399</v>
      </c>
      <c r="I1732">
        <v>-18.781284968731999</v>
      </c>
      <c r="J1732">
        <v>-5.6704668730968502</v>
      </c>
      <c r="K1732">
        <v>385.02219348130097</v>
      </c>
      <c r="L1732">
        <v>399.13752708237399</v>
      </c>
      <c r="M1732">
        <v>32.331605799200403</v>
      </c>
      <c r="N1732">
        <v>0.65907356746576495</v>
      </c>
      <c r="O1732">
        <v>39.135606661379803</v>
      </c>
      <c r="P1732">
        <v>25.264900662251598</v>
      </c>
      <c r="Q1732">
        <v>-1.5258176581959999E-2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132</v>
      </c>
      <c r="E1733">
        <v>551.18299999999999</v>
      </c>
      <c r="F1733">
        <v>2790.8</v>
      </c>
      <c r="G1733">
        <v>128.70814700872299</v>
      </c>
      <c r="H1733">
        <v>-2.5328970854349002</v>
      </c>
      <c r="I1733">
        <v>-21.575264213244001</v>
      </c>
      <c r="J1733">
        <v>-6.02008033033733</v>
      </c>
      <c r="K1733">
        <v>2716.6585940140199</v>
      </c>
      <c r="L1733">
        <v>2593.9573654393698</v>
      </c>
      <c r="M1733">
        <v>43.882199783116697</v>
      </c>
      <c r="N1733">
        <v>0.62914102922668103</v>
      </c>
      <c r="O1733">
        <v>43.288662749032497</v>
      </c>
      <c r="P1733">
        <v>159.60930232558101</v>
      </c>
      <c r="Q1733">
        <v>0.10669965729370399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1829</v>
      </c>
      <c r="E1734">
        <v>550.4</v>
      </c>
      <c r="F1734">
        <v>172</v>
      </c>
      <c r="G1734">
        <v>16.393982426261601</v>
      </c>
      <c r="H1734">
        <v>-5.2091932103715299</v>
      </c>
      <c r="I1734">
        <v>-23.066938639516898</v>
      </c>
      <c r="J1734">
        <v>-9.5007817662651508</v>
      </c>
      <c r="K1734">
        <v>176.45021066734299</v>
      </c>
      <c r="L1734">
        <v>170.821460492254</v>
      </c>
      <c r="M1734">
        <v>40.119866304334003</v>
      </c>
      <c r="N1734">
        <v>1.8437027762977001</v>
      </c>
      <c r="O1734">
        <v>37.790697674418603</v>
      </c>
      <c r="P1734">
        <v>49.3055555555555</v>
      </c>
      <c r="Q1734">
        <v>0.105773760671208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472</v>
      </c>
      <c r="E1735">
        <v>549.423495</v>
      </c>
      <c r="F1735">
        <v>450</v>
      </c>
      <c r="G1735">
        <v>95.383301731219305</v>
      </c>
      <c r="H1735">
        <v>-6.55663857912681</v>
      </c>
      <c r="I1735">
        <v>8.3671941675427792</v>
      </c>
      <c r="J1735">
        <v>-8.2304468380354905</v>
      </c>
      <c r="K1735">
        <v>444.49887356460198</v>
      </c>
      <c r="L1735">
        <v>363.78509762737599</v>
      </c>
      <c r="M1735">
        <v>39.897645578240898</v>
      </c>
      <c r="N1735">
        <v>0.81555621454604599</v>
      </c>
      <c r="O1735">
        <v>13.4777777777777</v>
      </c>
      <c r="P1735">
        <v>143.243243243243</v>
      </c>
      <c r="Q1735">
        <v>5.4622301431981997E-2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628</v>
      </c>
      <c r="E1736">
        <v>547.84381680000001</v>
      </c>
      <c r="F1736">
        <v>21</v>
      </c>
      <c r="G1736">
        <v>-14.324971822104301</v>
      </c>
      <c r="H1736">
        <v>-7.7588093766516497</v>
      </c>
      <c r="I1736">
        <v>-33.002879959563302</v>
      </c>
      <c r="J1736">
        <v>-0.77503968594587602</v>
      </c>
      <c r="K1736">
        <v>21.632125849396498</v>
      </c>
      <c r="L1736">
        <v>23.100271387198902</v>
      </c>
      <c r="M1736">
        <v>38.848577912052797</v>
      </c>
      <c r="N1736">
        <v>0.68389560913727898</v>
      </c>
      <c r="O1736">
        <v>68.571428571428498</v>
      </c>
      <c r="P1736">
        <v>10.2362204724409</v>
      </c>
      <c r="Q1736">
        <v>4.1960010023497002E-2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21</v>
      </c>
      <c r="E1737">
        <v>547.23826752000002</v>
      </c>
      <c r="F1737">
        <v>274.93</v>
      </c>
      <c r="G1737">
        <v>205.91912581695101</v>
      </c>
      <c r="H1737">
        <v>28.6165142478207</v>
      </c>
      <c r="I1737">
        <v>86.9153746453526</v>
      </c>
      <c r="J1737">
        <v>13.4083849184433</v>
      </c>
      <c r="K1737">
        <v>218.45151080817999</v>
      </c>
      <c r="L1737">
        <v>162.595069728504</v>
      </c>
      <c r="M1737">
        <v>77.194229218573199</v>
      </c>
      <c r="N1737">
        <v>0.82128808202526804</v>
      </c>
      <c r="O1737">
        <v>3.6627505183137501</v>
      </c>
      <c r="P1737">
        <v>235.28048780487799</v>
      </c>
      <c r="Q1737">
        <v>6.9192438092483002E-2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21</v>
      </c>
      <c r="E1738">
        <v>547.14690033599902</v>
      </c>
      <c r="F1738">
        <v>16.62</v>
      </c>
      <c r="G1738">
        <v>-24.008411463020899</v>
      </c>
      <c r="H1738">
        <v>-6.7259940964801102</v>
      </c>
      <c r="I1738">
        <v>-40.239599970749097</v>
      </c>
      <c r="J1738">
        <v>-5.5607617385798296</v>
      </c>
      <c r="K1738">
        <v>17.255422548584399</v>
      </c>
      <c r="L1738">
        <v>17.667341462669398</v>
      </c>
      <c r="M1738">
        <v>37.419281666401901</v>
      </c>
      <c r="N1738">
        <v>1.3984933098854899</v>
      </c>
      <c r="O1738">
        <v>58.844765342960201</v>
      </c>
      <c r="P1738">
        <v>19.1397849462365</v>
      </c>
      <c r="Q1738">
        <v>-1.3573483187819999E-3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549</v>
      </c>
      <c r="E1739">
        <v>546.02246400000001</v>
      </c>
      <c r="F1739">
        <v>147.16</v>
      </c>
      <c r="G1739">
        <v>-31.8680347414724</v>
      </c>
      <c r="H1739">
        <v>-8.2179037760518607</v>
      </c>
      <c r="I1739">
        <v>-21.2495212753666</v>
      </c>
      <c r="J1739">
        <v>-4.8221333058109996</v>
      </c>
      <c r="M1739">
        <v>29.261994151755299</v>
      </c>
      <c r="O1739">
        <v>18.129926610491999</v>
      </c>
      <c r="P1739">
        <v>2.3508137432187901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62</v>
      </c>
      <c r="E1740">
        <v>545.31301150000002</v>
      </c>
      <c r="F1740">
        <v>173.9</v>
      </c>
      <c r="G1740">
        <v>82.796058665522096</v>
      </c>
      <c r="H1740">
        <v>-4.3461689866832796</v>
      </c>
      <c r="I1740">
        <v>16.762829327379599</v>
      </c>
      <c r="J1740">
        <v>-7.8250719547231007E-2</v>
      </c>
      <c r="K1740">
        <v>175.98012671759301</v>
      </c>
      <c r="L1740">
        <v>147.43148487690101</v>
      </c>
      <c r="M1740">
        <v>29.081523964712499</v>
      </c>
      <c r="N1740">
        <v>0.50553667505705702</v>
      </c>
      <c r="O1740">
        <v>25.745598341769199</v>
      </c>
      <c r="P1740">
        <v>110.664557602022</v>
      </c>
      <c r="Q1740">
        <v>0.11909578914037899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917</v>
      </c>
      <c r="E1741">
        <v>544.57056594999995</v>
      </c>
      <c r="F1741">
        <v>299.89999999999998</v>
      </c>
      <c r="G1741">
        <v>20.1231508613124</v>
      </c>
      <c r="H1741">
        <v>-23.813004166327801</v>
      </c>
      <c r="I1741">
        <v>30.634960837586402</v>
      </c>
      <c r="J1741">
        <v>-12.1581435659776</v>
      </c>
      <c r="M1741">
        <v>38.402192237397102</v>
      </c>
      <c r="O1741">
        <v>33.144381460486798</v>
      </c>
      <c r="P1741">
        <v>51.4646464646464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21</v>
      </c>
      <c r="E1742">
        <v>542.79077697299999</v>
      </c>
      <c r="F1742">
        <v>137.01</v>
      </c>
      <c r="G1742">
        <v>58.307857607936597</v>
      </c>
      <c r="H1742">
        <v>50.463419683231599</v>
      </c>
      <c r="I1742">
        <v>18.504420924982899</v>
      </c>
      <c r="J1742">
        <v>2.7001855309442799</v>
      </c>
      <c r="K1742">
        <v>116.669886763508</v>
      </c>
      <c r="L1742">
        <v>90.687341586431302</v>
      </c>
      <c r="M1742">
        <v>58.372647267276598</v>
      </c>
      <c r="N1742">
        <v>1.7131483313595199</v>
      </c>
      <c r="O1742">
        <v>15.611999124151501</v>
      </c>
      <c r="P1742">
        <v>139.94746059544599</v>
      </c>
      <c r="Q1742">
        <v>6.4627610070276995E-2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46</v>
      </c>
      <c r="E1743">
        <v>542.65679999999998</v>
      </c>
      <c r="F1743">
        <v>305.55</v>
      </c>
      <c r="G1743">
        <v>132.74374217042799</v>
      </c>
      <c r="H1743">
        <v>-27.000195240492399</v>
      </c>
      <c r="I1743">
        <v>143.255552146702</v>
      </c>
      <c r="J1743">
        <v>-0.24231713334527599</v>
      </c>
      <c r="K1743">
        <v>318.36026303774099</v>
      </c>
      <c r="M1743">
        <v>34.987171573193201</v>
      </c>
      <c r="N1743">
        <v>0.46676507802614903</v>
      </c>
      <c r="O1743">
        <v>62.5920471281296</v>
      </c>
      <c r="P1743">
        <v>218.28125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1527</v>
      </c>
      <c r="E1744">
        <v>541.44737499999997</v>
      </c>
      <c r="F1744">
        <v>52.15</v>
      </c>
      <c r="G1744">
        <v>185.550441526132</v>
      </c>
      <c r="H1744">
        <v>40.886896119073299</v>
      </c>
      <c r="I1744">
        <v>231.290323992949</v>
      </c>
      <c r="J1744">
        <v>6.2911033249489297</v>
      </c>
      <c r="K1744">
        <v>38.657404212832297</v>
      </c>
      <c r="L1744">
        <v>25.551272325237999</v>
      </c>
      <c r="M1744">
        <v>84.172376151073493</v>
      </c>
      <c r="N1744">
        <v>1.1310469995218699</v>
      </c>
      <c r="O1744">
        <v>3.9309683604985701</v>
      </c>
      <c r="P1744">
        <v>448.94736842105198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549</v>
      </c>
      <c r="E1745">
        <v>541.22931587100004</v>
      </c>
      <c r="F1745">
        <v>123.87</v>
      </c>
      <c r="G1745">
        <v>-23.298612560450898</v>
      </c>
      <c r="H1745">
        <v>-11.345107918522899</v>
      </c>
      <c r="I1745">
        <v>-19.239940557314899</v>
      </c>
      <c r="J1745">
        <v>-5.8707187288293099</v>
      </c>
      <c r="K1745">
        <v>123.30497534986399</v>
      </c>
      <c r="L1745">
        <v>123.661323273278</v>
      </c>
      <c r="M1745">
        <v>42.566400479019201</v>
      </c>
      <c r="N1745">
        <v>1.40335850905673</v>
      </c>
      <c r="O1745">
        <v>26.745781868087501</v>
      </c>
      <c r="P1745">
        <v>21.979320531757701</v>
      </c>
      <c r="Q1745">
        <v>-5.0910985931724002E-2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51</v>
      </c>
      <c r="E1746">
        <v>539.95819464900001</v>
      </c>
      <c r="F1746">
        <v>46.19</v>
      </c>
      <c r="G1746">
        <v>-32.299867545801398</v>
      </c>
      <c r="H1746">
        <v>-12.9141894447909</v>
      </c>
      <c r="I1746">
        <v>-52.235023613793302</v>
      </c>
      <c r="J1746">
        <v>-5.4406775411218904</v>
      </c>
      <c r="K1746">
        <v>53.745413569314401</v>
      </c>
      <c r="L1746">
        <v>62.241218538622498</v>
      </c>
      <c r="M1746">
        <v>37.746848096235297</v>
      </c>
      <c r="N1746">
        <v>1.24920025238263</v>
      </c>
      <c r="O1746">
        <v>88.5689543191166</v>
      </c>
      <c r="P1746">
        <v>0.85152838427948696</v>
      </c>
      <c r="Q1746">
        <v>-6.8462097445055006E-2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414</v>
      </c>
      <c r="E1747">
        <v>539.93225461999998</v>
      </c>
      <c r="F1747">
        <v>2197.6999999999998</v>
      </c>
      <c r="G1747">
        <v>25.247487237985201</v>
      </c>
      <c r="H1747">
        <v>13.958272887470599</v>
      </c>
      <c r="I1747">
        <v>3.0770173660870102</v>
      </c>
      <c r="J1747">
        <v>-11.556571239949299</v>
      </c>
      <c r="K1747">
        <v>2045.28197167897</v>
      </c>
      <c r="L1747">
        <v>1873.4612196410201</v>
      </c>
      <c r="M1747">
        <v>49.768587409762503</v>
      </c>
      <c r="N1747">
        <v>0.60093017458301801</v>
      </c>
      <c r="O1747">
        <v>26.450379942667301</v>
      </c>
      <c r="P1747">
        <v>51.039483179272104</v>
      </c>
      <c r="Q1747">
        <v>-6.0215191755660001E-2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E1748">
        <v>539.92862299199999</v>
      </c>
      <c r="F1748">
        <v>39.46</v>
      </c>
      <c r="G1748">
        <v>202.25654912374199</v>
      </c>
      <c r="H1748">
        <v>-25.158146539823999</v>
      </c>
      <c r="I1748">
        <v>-16.782727586236899</v>
      </c>
      <c r="J1748">
        <v>-6.2303609126187602</v>
      </c>
      <c r="K1748">
        <v>45.017290694848803</v>
      </c>
      <c r="L1748">
        <v>39.444324771098898</v>
      </c>
      <c r="M1748">
        <v>25.1377768043868</v>
      </c>
      <c r="N1748">
        <v>0.97230776947088204</v>
      </c>
      <c r="O1748">
        <v>44.1966548403446</v>
      </c>
      <c r="P1748">
        <v>226.38544251447399</v>
      </c>
      <c r="Q1748">
        <v>0.28020639102655398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46</v>
      </c>
      <c r="E1749">
        <v>539.56201399999998</v>
      </c>
      <c r="F1749">
        <v>449.65</v>
      </c>
      <c r="G1749">
        <v>218.46158279974401</v>
      </c>
      <c r="H1749">
        <v>-19.1506341909481</v>
      </c>
      <c r="I1749">
        <v>228.97339277601799</v>
      </c>
      <c r="J1749">
        <v>-9.7165048976229595</v>
      </c>
      <c r="K1749">
        <v>374.73984558222298</v>
      </c>
      <c r="M1749">
        <v>44.873327237912299</v>
      </c>
      <c r="N1749">
        <v>0.46517940270715402</v>
      </c>
      <c r="O1749">
        <v>35.638830201267602</v>
      </c>
      <c r="P1749">
        <v>265.569105691056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304</v>
      </c>
      <c r="E1750">
        <v>539.34381731999997</v>
      </c>
      <c r="F1750">
        <v>203.28</v>
      </c>
      <c r="G1750">
        <v>-39.163376149352501</v>
      </c>
      <c r="H1750">
        <v>-16.152082668856799</v>
      </c>
      <c r="I1750">
        <v>-53.714328147034699</v>
      </c>
      <c r="J1750">
        <v>-2.3470790250841702</v>
      </c>
      <c r="K1750">
        <v>232.50278008060999</v>
      </c>
      <c r="L1750">
        <v>244.084700478369</v>
      </c>
      <c r="M1750">
        <v>26.841819514441202</v>
      </c>
      <c r="N1750">
        <v>0.80661339626490003</v>
      </c>
      <c r="O1750">
        <v>82.998819362455706</v>
      </c>
      <c r="P1750">
        <v>8.8805570433850995</v>
      </c>
      <c r="Q1750">
        <v>0.12631810551275199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304</v>
      </c>
      <c r="E1751">
        <v>538.43503999999996</v>
      </c>
      <c r="F1751">
        <v>105.04</v>
      </c>
      <c r="G1751">
        <v>51.596744417716501</v>
      </c>
      <c r="H1751">
        <v>-12.8830195398715</v>
      </c>
      <c r="I1751">
        <v>-42.112658635696697</v>
      </c>
      <c r="J1751">
        <v>-4.6038921515372202</v>
      </c>
      <c r="K1751">
        <v>115.408559997566</v>
      </c>
      <c r="L1751">
        <v>109.244559795291</v>
      </c>
      <c r="M1751">
        <v>16.402131661614298</v>
      </c>
      <c r="N1751">
        <v>1.22108710237732</v>
      </c>
      <c r="O1751">
        <v>66.412795125666406</v>
      </c>
      <c r="P1751">
        <v>76.537815126050404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72</v>
      </c>
      <c r="E1752">
        <v>537.00993700000004</v>
      </c>
      <c r="F1752">
        <v>149.94999999999999</v>
      </c>
      <c r="G1752">
        <v>325.22681532967499</v>
      </c>
      <c r="H1752">
        <v>30.0114712165343</v>
      </c>
      <c r="I1752">
        <v>256.26451500685403</v>
      </c>
      <c r="J1752">
        <v>9.7015561183577006</v>
      </c>
      <c r="K1752">
        <v>116.840043201919</v>
      </c>
      <c r="L1752">
        <v>74.210666530925494</v>
      </c>
      <c r="M1752">
        <v>91.272835640894499</v>
      </c>
      <c r="N1752">
        <v>0.90692733044339002</v>
      </c>
      <c r="O1752">
        <v>0.300100033344463</v>
      </c>
      <c r="P1752">
        <v>349.35570872040699</v>
      </c>
      <c r="Q1752">
        <v>0.134273404747866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414</v>
      </c>
      <c r="E1753">
        <v>536.27181346499901</v>
      </c>
      <c r="F1753">
        <v>326.05</v>
      </c>
      <c r="G1753">
        <v>-40.889169111946998</v>
      </c>
      <c r="H1753">
        <v>-7.1492241210162604</v>
      </c>
      <c r="I1753">
        <v>-27.269096126322101</v>
      </c>
      <c r="J1753">
        <v>-0.87121263707232499</v>
      </c>
      <c r="K1753">
        <v>306.27511358524202</v>
      </c>
      <c r="L1753">
        <v>324.51577566890302</v>
      </c>
      <c r="M1753">
        <v>74.045276483952605</v>
      </c>
      <c r="N1753">
        <v>1.5152374338529999</v>
      </c>
      <c r="O1753">
        <v>41.082656034350499</v>
      </c>
      <c r="P1753">
        <v>24.446564885496102</v>
      </c>
      <c r="Q1753">
        <v>-6.6708712286421001E-2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E1754">
        <v>535.31534799999997</v>
      </c>
      <c r="F1754">
        <v>36.1</v>
      </c>
      <c r="G1754">
        <v>812.56026073485202</v>
      </c>
      <c r="H1754">
        <v>-8.54807918975572</v>
      </c>
      <c r="I1754">
        <v>89.877843304820601</v>
      </c>
      <c r="J1754">
        <v>5.1930564879068601</v>
      </c>
      <c r="K1754">
        <v>35.737017521126198</v>
      </c>
      <c r="L1754">
        <v>24.800957386980201</v>
      </c>
      <c r="M1754">
        <v>47.962742351707398</v>
      </c>
      <c r="N1754">
        <v>1.7326876359157899</v>
      </c>
      <c r="O1754">
        <v>34.487534626038702</v>
      </c>
      <c r="P1754">
        <v>836.68915412558295</v>
      </c>
      <c r="Q1754">
        <v>0.201655474794974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235</v>
      </c>
      <c r="E1755">
        <v>534.87257397999997</v>
      </c>
      <c r="F1755">
        <v>319.39999999999998</v>
      </c>
      <c r="G1755">
        <v>-16.0957460881781</v>
      </c>
      <c r="H1755">
        <v>-0.55659860357637903</v>
      </c>
      <c r="I1755">
        <v>-7.4864969382989397</v>
      </c>
      <c r="J1755">
        <v>-0.69829184926238497</v>
      </c>
      <c r="K1755">
        <v>305.75419108413899</v>
      </c>
      <c r="L1755">
        <v>300.72948088094</v>
      </c>
      <c r="M1755">
        <v>53.259456430629001</v>
      </c>
      <c r="N1755">
        <v>1.3211028541109899</v>
      </c>
      <c r="O1755">
        <v>12.3356293049467</v>
      </c>
      <c r="P1755">
        <v>21.214421252371899</v>
      </c>
      <c r="Q1755">
        <v>-9.1698159075000001E-3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21</v>
      </c>
      <c r="E1756">
        <v>533.41164000000003</v>
      </c>
      <c r="F1756">
        <v>509</v>
      </c>
      <c r="G1756">
        <v>43.030384113373202</v>
      </c>
      <c r="H1756">
        <v>-17.741826896239601</v>
      </c>
      <c r="I1756">
        <v>53.542194089647303</v>
      </c>
      <c r="J1756">
        <v>-13.194053248099801</v>
      </c>
      <c r="K1756">
        <v>531.63417150733301</v>
      </c>
      <c r="M1756">
        <v>31.9078791506006</v>
      </c>
      <c r="N1756">
        <v>0.53375339278790201</v>
      </c>
      <c r="O1756">
        <v>49.312377210216098</v>
      </c>
      <c r="P1756">
        <v>94.944465721945505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330</v>
      </c>
      <c r="E1757">
        <v>532.34591948999901</v>
      </c>
      <c r="F1757">
        <v>479.9</v>
      </c>
      <c r="G1757">
        <v>-14.913876325885401</v>
      </c>
      <c r="H1757">
        <v>-1.89360006847782</v>
      </c>
      <c r="I1757">
        <v>-41.6140826642702</v>
      </c>
      <c r="J1757">
        <v>-7.8886959962846497</v>
      </c>
      <c r="K1757">
        <v>506.28313313941698</v>
      </c>
      <c r="L1757">
        <v>528.909232620593</v>
      </c>
      <c r="M1757">
        <v>35.307660130954098</v>
      </c>
      <c r="N1757">
        <v>0.68551474392136502</v>
      </c>
      <c r="O1757">
        <v>78.318399666597202</v>
      </c>
      <c r="P1757">
        <v>25.644717895012398</v>
      </c>
      <c r="Q1757">
        <v>0.26155281756694898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62</v>
      </c>
      <c r="E1758">
        <v>531.29864116800002</v>
      </c>
      <c r="F1758">
        <v>69.33</v>
      </c>
      <c r="G1758">
        <v>122.246373133788</v>
      </c>
      <c r="H1758">
        <v>34.409891201588302</v>
      </c>
      <c r="I1758">
        <v>31.091745640019301</v>
      </c>
      <c r="J1758">
        <v>-10.8464653803996</v>
      </c>
      <c r="K1758">
        <v>54.232629399864997</v>
      </c>
      <c r="L1758">
        <v>47.0610158430502</v>
      </c>
      <c r="M1758">
        <v>63.594255689955197</v>
      </c>
      <c r="N1758">
        <v>3.3711157246402998</v>
      </c>
      <c r="O1758">
        <v>12.0726958026828</v>
      </c>
      <c r="P1758">
        <v>166.142034548944</v>
      </c>
      <c r="Q1758">
        <v>5.7047171088274E-2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628</v>
      </c>
      <c r="E1759">
        <v>530.04639999999995</v>
      </c>
      <c r="F1759">
        <v>749.5</v>
      </c>
      <c r="G1759">
        <v>150.41323115139201</v>
      </c>
      <c r="H1759">
        <v>5.19925189400203</v>
      </c>
      <c r="I1759">
        <v>160.92504112766599</v>
      </c>
      <c r="J1759">
        <v>-6.4014102030286999</v>
      </c>
      <c r="K1759">
        <v>611.79741617865795</v>
      </c>
      <c r="M1759">
        <v>56.460745421972497</v>
      </c>
      <c r="N1759">
        <v>0.60700483091787405</v>
      </c>
      <c r="O1759">
        <v>11.407605070046699</v>
      </c>
      <c r="P1759">
        <v>188.26923076923001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238</v>
      </c>
      <c r="E1760">
        <v>528.18147250000004</v>
      </c>
      <c r="F1760">
        <v>1664.35</v>
      </c>
      <c r="G1760">
        <v>578.54357135637599</v>
      </c>
      <c r="H1760">
        <v>41.373422609807697</v>
      </c>
      <c r="I1760">
        <v>364.20366239185302</v>
      </c>
      <c r="J1760">
        <v>6.4312852648099597</v>
      </c>
      <c r="K1760">
        <v>1132.8465194262601</v>
      </c>
      <c r="L1760">
        <v>639.13559445889905</v>
      </c>
      <c r="M1760">
        <v>99.799447011002599</v>
      </c>
      <c r="N1760">
        <v>0.75224299231855996</v>
      </c>
      <c r="O1760">
        <v>0</v>
      </c>
      <c r="P1760">
        <v>700.16826923076906</v>
      </c>
      <c r="Q1760">
        <v>0.24740456664865901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E1761">
        <v>526.69500000000005</v>
      </c>
      <c r="F1761">
        <v>135.05000000000001</v>
      </c>
      <c r="G1761">
        <v>200.749747385967</v>
      </c>
      <c r="H1761">
        <v>-16.325939891433698</v>
      </c>
      <c r="I1761">
        <v>14.867361452824101</v>
      </c>
      <c r="J1761">
        <v>-11.005747009562</v>
      </c>
      <c r="K1761">
        <v>174.34597943521501</v>
      </c>
      <c r="L1761">
        <v>147.70520945560699</v>
      </c>
      <c r="M1761">
        <v>35.1792528324683</v>
      </c>
      <c r="N1761">
        <v>0.49754710372451</v>
      </c>
      <c r="O1761">
        <v>206.03480192521201</v>
      </c>
      <c r="P1761">
        <v>255.394736842105</v>
      </c>
      <c r="Q1761">
        <v>0.20466769693075701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132</v>
      </c>
      <c r="E1762">
        <v>526.43556000000001</v>
      </c>
      <c r="F1762">
        <v>19.77</v>
      </c>
      <c r="G1762">
        <v>251.250853444711</v>
      </c>
      <c r="H1762">
        <v>-9.7616867510892895</v>
      </c>
      <c r="I1762">
        <v>70.289893329728201</v>
      </c>
      <c r="J1762">
        <v>-6.74323513562143</v>
      </c>
      <c r="K1762">
        <v>19.968082536975999</v>
      </c>
      <c r="L1762">
        <v>15.9162269232217</v>
      </c>
      <c r="M1762">
        <v>47.884480865892897</v>
      </c>
      <c r="N1762">
        <v>0.93254579232699897</v>
      </c>
      <c r="O1762">
        <v>23.9251390996459</v>
      </c>
      <c r="P1762">
        <v>295.39999999999998</v>
      </c>
      <c r="Q1762">
        <v>0.14868357948468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62</v>
      </c>
      <c r="E1763">
        <v>524.04612956999995</v>
      </c>
      <c r="F1763">
        <v>110.9</v>
      </c>
      <c r="G1763">
        <v>-30.8572365362322</v>
      </c>
      <c r="H1763">
        <v>-3.52636847515803</v>
      </c>
      <c r="I1763">
        <v>-11.499219694383999</v>
      </c>
      <c r="J1763">
        <v>-0.60250851130199101</v>
      </c>
      <c r="K1763">
        <v>107.921096388216</v>
      </c>
      <c r="L1763">
        <v>107.810868028748</v>
      </c>
      <c r="M1763">
        <v>46.403374988422698</v>
      </c>
      <c r="N1763">
        <v>0.41083877395615598</v>
      </c>
      <c r="O1763">
        <v>37.6916140667267</v>
      </c>
      <c r="P1763">
        <v>23.9106145251396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E1764">
        <v>523.62977578999903</v>
      </c>
      <c r="F1764">
        <v>39.380000000000003</v>
      </c>
      <c r="G1764">
        <v>-32.483559436810403</v>
      </c>
      <c r="H1764">
        <v>-11.283462660170301</v>
      </c>
      <c r="I1764">
        <v>-29.399803688195899</v>
      </c>
      <c r="J1764">
        <v>-2.5288265656870901</v>
      </c>
      <c r="K1764">
        <v>40.862494394143297</v>
      </c>
      <c r="L1764">
        <v>41.669815175438899</v>
      </c>
      <c r="M1764">
        <v>27.1634012993072</v>
      </c>
      <c r="N1764">
        <v>0.54922913013939501</v>
      </c>
      <c r="O1764">
        <v>32.249873031995897</v>
      </c>
      <c r="P1764">
        <v>19.3333333333333</v>
      </c>
      <c r="Q1764">
        <v>-2.2525713297563001E-2</v>
      </c>
    </row>
    <row r="1765" spans="1:17" hidden="1" x14ac:dyDescent="0.3">
      <c r="A1765" t="s">
        <v>3685</v>
      </c>
      <c r="B1765" t="s">
        <v>3686</v>
      </c>
      <c r="C1765" t="str">
        <f>IFERROR(VLOOKUP(Table1[[#This Row],[Ticker]],[1]!Table1[[Symbol]:[Industry]],2,FALSE),"-")</f>
        <v>-</v>
      </c>
      <c r="D1765" t="s">
        <v>628</v>
      </c>
      <c r="E1765">
        <v>521.10472230000005</v>
      </c>
      <c r="F1765">
        <v>286.05</v>
      </c>
      <c r="G1765">
        <v>200.55896131982399</v>
      </c>
      <c r="H1765">
        <v>4.5382068873915804</v>
      </c>
      <c r="I1765">
        <v>107.95534106269101</v>
      </c>
      <c r="J1765">
        <v>-6.5253831720597697</v>
      </c>
      <c r="K1765">
        <v>253.33631387241701</v>
      </c>
      <c r="L1765">
        <v>177.76011853972301</v>
      </c>
      <c r="M1765">
        <v>46.647906706285603</v>
      </c>
      <c r="N1765">
        <v>1.0207064017659999</v>
      </c>
      <c r="O1765">
        <v>17.461982170949099</v>
      </c>
      <c r="P1765">
        <v>240.13079667062999</v>
      </c>
      <c r="Q1765">
        <v>0.22194316982152201</v>
      </c>
    </row>
    <row r="1766" spans="1:17" hidden="1" x14ac:dyDescent="0.3">
      <c r="A1766" t="s">
        <v>3687</v>
      </c>
      <c r="B1766" t="s">
        <v>3688</v>
      </c>
      <c r="C1766" t="str">
        <f>IFERROR(VLOOKUP(Table1[[#This Row],[Ticker]],[1]!Table1[[Symbol]:[Industry]],2,FALSE),"-")</f>
        <v>-</v>
      </c>
      <c r="D1766" t="s">
        <v>271</v>
      </c>
      <c r="E1766">
        <v>518.50862910000001</v>
      </c>
      <c r="F1766">
        <v>98.1</v>
      </c>
      <c r="G1766">
        <v>-38.073847519172197</v>
      </c>
      <c r="H1766">
        <v>-6.9991336247715097</v>
      </c>
      <c r="I1766">
        <v>7.4043821665932903</v>
      </c>
      <c r="J1766">
        <v>1.12009245318175</v>
      </c>
      <c r="K1766">
        <v>98.348982736051596</v>
      </c>
      <c r="L1766">
        <v>101.046450966462</v>
      </c>
      <c r="M1766">
        <v>51.264037246214897</v>
      </c>
      <c r="N1766">
        <v>0.92069850712296497</v>
      </c>
      <c r="O1766">
        <v>35.015290519877603</v>
      </c>
      <c r="P1766">
        <v>27.419145343551101</v>
      </c>
      <c r="Q1766">
        <v>0.16413813724262499</v>
      </c>
    </row>
    <row r="1767" spans="1:17" hidden="1" x14ac:dyDescent="0.3">
      <c r="A1767" t="s">
        <v>3689</v>
      </c>
      <c r="B1767" t="s">
        <v>3690</v>
      </c>
      <c r="C1767" t="str">
        <f>IFERROR(VLOOKUP(Table1[[#This Row],[Ticker]],[1]!Table1[[Symbol]:[Industry]],2,FALSE),"-")</f>
        <v>-</v>
      </c>
      <c r="D1767" t="s">
        <v>62</v>
      </c>
      <c r="E1767">
        <v>517.56475623999995</v>
      </c>
      <c r="F1767">
        <v>498.8</v>
      </c>
      <c r="G1767">
        <v>28.409332908962298</v>
      </c>
      <c r="H1767">
        <v>-10.376346707943901</v>
      </c>
      <c r="I1767">
        <v>-5.0879276268163398</v>
      </c>
      <c r="J1767">
        <v>-1.8124432729730999</v>
      </c>
      <c r="K1767">
        <v>507.10300476366598</v>
      </c>
      <c r="L1767">
        <v>460.41720946534798</v>
      </c>
      <c r="M1767">
        <v>45.7582200890105</v>
      </c>
      <c r="N1767">
        <v>0.97411987800784205</v>
      </c>
      <c r="O1767">
        <v>18.2838813151563</v>
      </c>
      <c r="P1767">
        <v>61.5808228053126</v>
      </c>
      <c r="Q1767">
        <v>6.5329590608728005E-2</v>
      </c>
    </row>
    <row r="1768" spans="1:17" hidden="1" x14ac:dyDescent="0.3">
      <c r="A1768" t="s">
        <v>3691</v>
      </c>
      <c r="B1768" t="s">
        <v>3692</v>
      </c>
      <c r="C1768" t="str">
        <f>IFERROR(VLOOKUP(Table1[[#This Row],[Ticker]],[1]!Table1[[Symbol]:[Industry]],2,FALSE),"-")</f>
        <v>-</v>
      </c>
      <c r="D1768" t="s">
        <v>281</v>
      </c>
      <c r="E1768">
        <v>514.81642055999998</v>
      </c>
      <c r="F1768">
        <v>549.6</v>
      </c>
      <c r="G1768">
        <v>-24.247021514311999</v>
      </c>
      <c r="H1768">
        <v>12.349661023292599</v>
      </c>
      <c r="I1768">
        <v>2.0394822421078902</v>
      </c>
      <c r="J1768">
        <v>-4.64198440041105</v>
      </c>
      <c r="K1768">
        <v>496.86982982851498</v>
      </c>
      <c r="L1768">
        <v>482.724208466736</v>
      </c>
      <c r="M1768">
        <v>54.349564918898302</v>
      </c>
      <c r="N1768">
        <v>0.73844859068824598</v>
      </c>
      <c r="O1768">
        <v>18.9410480349345</v>
      </c>
      <c r="P1768">
        <v>41.649484536082397</v>
      </c>
      <c r="Q1768">
        <v>-4.7019064388616E-2</v>
      </c>
    </row>
    <row r="1769" spans="1:17" hidden="1" x14ac:dyDescent="0.3">
      <c r="A1769" t="s">
        <v>3693</v>
      </c>
      <c r="B1769" t="s">
        <v>3694</v>
      </c>
      <c r="C1769" t="str">
        <f>IFERROR(VLOOKUP(Table1[[#This Row],[Ticker]],[1]!Table1[[Symbol]:[Industry]],2,FALSE),"-")</f>
        <v>-</v>
      </c>
      <c r="D1769" t="s">
        <v>724</v>
      </c>
      <c r="E1769">
        <v>514.58197675500003</v>
      </c>
      <c r="F1769">
        <v>71.61</v>
      </c>
      <c r="G1769">
        <v>254.759995498157</v>
      </c>
      <c r="H1769">
        <v>-16.873630440981099</v>
      </c>
      <c r="I1769">
        <v>59.353931078295801</v>
      </c>
      <c r="J1769">
        <v>-2.7542189015587599</v>
      </c>
      <c r="K1769">
        <v>74.225236923528698</v>
      </c>
      <c r="L1769">
        <v>56.4575413414018</v>
      </c>
      <c r="M1769">
        <v>33.3489873184201</v>
      </c>
      <c r="N1769">
        <v>0.98561648306828298</v>
      </c>
      <c r="O1769">
        <v>24.144672531769299</v>
      </c>
      <c r="P1769">
        <v>321.23529411764702</v>
      </c>
      <c r="Q1769">
        <v>8.6734762063298998E-2</v>
      </c>
    </row>
    <row r="1770" spans="1:17" hidden="1" x14ac:dyDescent="0.3">
      <c r="A1770" t="s">
        <v>3695</v>
      </c>
      <c r="B1770" t="s">
        <v>3696</v>
      </c>
      <c r="C1770" t="str">
        <f>IFERROR(VLOOKUP(Table1[[#This Row],[Ticker]],[1]!Table1[[Symbol]:[Industry]],2,FALSE),"-")</f>
        <v>-</v>
      </c>
      <c r="D1770" t="s">
        <v>148</v>
      </c>
      <c r="E1770">
        <v>514.22125152000001</v>
      </c>
      <c r="F1770">
        <v>63.04</v>
      </c>
      <c r="G1770">
        <v>-55.2101222089236</v>
      </c>
      <c r="H1770">
        <v>-21.0654564810166</v>
      </c>
      <c r="I1770">
        <v>-39.101716984197701</v>
      </c>
      <c r="J1770">
        <v>-2.0185866543663802</v>
      </c>
      <c r="K1770">
        <v>71.194111692435897</v>
      </c>
      <c r="L1770">
        <v>76.175016820563499</v>
      </c>
      <c r="M1770">
        <v>37.949481646730398</v>
      </c>
      <c r="N1770">
        <v>1.4000227844942099</v>
      </c>
      <c r="O1770">
        <v>75.920050761421294</v>
      </c>
      <c r="P1770">
        <v>2.2215015404572598</v>
      </c>
      <c r="Q1770">
        <v>3.4656819196128001E-2</v>
      </c>
    </row>
    <row r="1771" spans="1:17" hidden="1" x14ac:dyDescent="0.3">
      <c r="A1771" t="s">
        <v>3697</v>
      </c>
      <c r="B1771" t="s">
        <v>3698</v>
      </c>
      <c r="C1771" t="str">
        <f>IFERROR(VLOOKUP(Table1[[#This Row],[Ticker]],[1]!Table1[[Symbol]:[Industry]],2,FALSE),"-")</f>
        <v>-</v>
      </c>
      <c r="D1771" t="s">
        <v>46</v>
      </c>
      <c r="E1771">
        <v>513.99596840000004</v>
      </c>
      <c r="F1771">
        <v>224.02</v>
      </c>
      <c r="G1771">
        <v>-25.004999585421999</v>
      </c>
      <c r="H1771">
        <v>13.7433499703822</v>
      </c>
      <c r="I1771">
        <v>-14.493189609148001</v>
      </c>
      <c r="J1771">
        <v>2.2911413589703602</v>
      </c>
      <c r="K1771">
        <v>191.38246631991501</v>
      </c>
      <c r="M1771">
        <v>78.110309294199197</v>
      </c>
      <c r="N1771">
        <v>3.14495527266785</v>
      </c>
      <c r="O1771">
        <v>5.9280421390947202</v>
      </c>
      <c r="P1771">
        <v>56.821841092054598</v>
      </c>
    </row>
    <row r="1772" spans="1:17" hidden="1" x14ac:dyDescent="0.3">
      <c r="A1772" t="s">
        <v>3699</v>
      </c>
      <c r="B1772" t="s">
        <v>3700</v>
      </c>
      <c r="C1772" t="str">
        <f>IFERROR(VLOOKUP(Table1[[#This Row],[Ticker]],[1]!Table1[[Symbol]:[Industry]],2,FALSE),"-")</f>
        <v>-</v>
      </c>
      <c r="D1772" t="s">
        <v>46</v>
      </c>
      <c r="E1772">
        <v>513.38394500000004</v>
      </c>
      <c r="F1772">
        <v>508.15</v>
      </c>
      <c r="G1772">
        <v>834.64469151492801</v>
      </c>
      <c r="H1772">
        <v>-11.9821068931961</v>
      </c>
      <c r="I1772">
        <v>-30.3138047259331</v>
      </c>
      <c r="J1772">
        <v>-3.3424409990929802</v>
      </c>
      <c r="K1772">
        <v>550.69288769037405</v>
      </c>
      <c r="L1772">
        <v>461.50510243952903</v>
      </c>
      <c r="M1772">
        <v>23.037975973186999</v>
      </c>
      <c r="N1772">
        <v>0.74084715639810395</v>
      </c>
      <c r="O1772">
        <v>46.413460592344698</v>
      </c>
      <c r="P1772">
        <v>905.24233432245296</v>
      </c>
    </row>
    <row r="1773" spans="1:17" hidden="1" x14ac:dyDescent="0.3">
      <c r="A1773" t="s">
        <v>3701</v>
      </c>
      <c r="B1773" t="s">
        <v>3702</v>
      </c>
      <c r="C1773" t="str">
        <f>IFERROR(VLOOKUP(Table1[[#This Row],[Ticker]],[1]!Table1[[Symbol]:[Industry]],2,FALSE),"-")</f>
        <v>-</v>
      </c>
      <c r="D1773" t="s">
        <v>132</v>
      </c>
      <c r="E1773">
        <v>511.85386662799999</v>
      </c>
      <c r="F1773">
        <v>51.01</v>
      </c>
      <c r="G1773">
        <v>67.475952134669598</v>
      </c>
      <c r="H1773">
        <v>-2.0975893750908599</v>
      </c>
      <c r="I1773">
        <v>38.651573301960099</v>
      </c>
      <c r="J1773">
        <v>-0.25631204120024997</v>
      </c>
      <c r="K1773">
        <v>47.900247026760098</v>
      </c>
      <c r="L1773">
        <v>39.742636974276898</v>
      </c>
      <c r="M1773">
        <v>44.416998430065703</v>
      </c>
      <c r="N1773">
        <v>0.64077321467648996</v>
      </c>
      <c r="O1773">
        <v>13.7031954518721</v>
      </c>
      <c r="P1773">
        <v>114.66596528143</v>
      </c>
      <c r="Q1773">
        <v>0.13732505065148701</v>
      </c>
    </row>
    <row r="1774" spans="1:17" hidden="1" x14ac:dyDescent="0.3">
      <c r="A1774" t="s">
        <v>3703</v>
      </c>
      <c r="B1774" t="s">
        <v>3704</v>
      </c>
      <c r="C1774" t="str">
        <f>IFERROR(VLOOKUP(Table1[[#This Row],[Ticker]],[1]!Table1[[Symbol]:[Industry]],2,FALSE),"-")</f>
        <v>-</v>
      </c>
      <c r="D1774" t="s">
        <v>122</v>
      </c>
      <c r="E1774">
        <v>510.6377</v>
      </c>
      <c r="F1774">
        <v>290.3</v>
      </c>
      <c r="G1774">
        <v>-19.854468103375499</v>
      </c>
      <c r="H1774">
        <v>-13.240416484839001</v>
      </c>
      <c r="I1774">
        <v>-19.0568228281385</v>
      </c>
      <c r="J1774">
        <v>-1.5479330776774201</v>
      </c>
      <c r="K1774">
        <v>322.89760909642001</v>
      </c>
      <c r="L1774">
        <v>321.92227872915299</v>
      </c>
      <c r="M1774">
        <v>20.416202029212901</v>
      </c>
      <c r="N1774">
        <v>0.89610108303249003</v>
      </c>
      <c r="O1774">
        <v>47.0892180502928</v>
      </c>
      <c r="P1774">
        <v>15.3586330220544</v>
      </c>
    </row>
    <row r="1775" spans="1:17" hidden="1" x14ac:dyDescent="0.3">
      <c r="A1775" t="s">
        <v>3705</v>
      </c>
      <c r="B1775" t="s">
        <v>3706</v>
      </c>
      <c r="C1775" t="str">
        <f>IFERROR(VLOOKUP(Table1[[#This Row],[Ticker]],[1]!Table1[[Symbol]:[Industry]],2,FALSE),"-")</f>
        <v>-</v>
      </c>
      <c r="D1775" t="s">
        <v>628</v>
      </c>
      <c r="E1775">
        <v>508.622148434</v>
      </c>
      <c r="F1775">
        <v>63.29</v>
      </c>
      <c r="G1775">
        <v>-5.4972157899820697</v>
      </c>
      <c r="H1775">
        <v>9.2426823539072807</v>
      </c>
      <c r="I1775">
        <v>-10.8735769209512</v>
      </c>
      <c r="J1775">
        <v>6.3842746879167098</v>
      </c>
      <c r="K1775">
        <v>58.311870237481699</v>
      </c>
      <c r="L1775">
        <v>57.676121070939999</v>
      </c>
      <c r="M1775">
        <v>58.837292263437803</v>
      </c>
      <c r="N1775">
        <v>2.8122564514195001</v>
      </c>
      <c r="O1775">
        <v>18.344130194343499</v>
      </c>
      <c r="P1775">
        <v>26.8336673346693</v>
      </c>
      <c r="Q1775">
        <v>-3.4634482099696003E-2</v>
      </c>
    </row>
    <row r="1776" spans="1:17" hidden="1" x14ac:dyDescent="0.3">
      <c r="A1776" t="s">
        <v>3707</v>
      </c>
      <c r="B1776" t="s">
        <v>3708</v>
      </c>
      <c r="C1776" t="str">
        <f>IFERROR(VLOOKUP(Table1[[#This Row],[Ticker]],[1]!Table1[[Symbol]:[Industry]],2,FALSE),"-")</f>
        <v>-</v>
      </c>
      <c r="D1776" t="s">
        <v>3709</v>
      </c>
      <c r="E1776">
        <v>508.4</v>
      </c>
      <c r="F1776">
        <v>127.1</v>
      </c>
      <c r="G1776">
        <v>-3.08127434311278</v>
      </c>
      <c r="H1776">
        <v>-13.050668766105799</v>
      </c>
      <c r="I1776">
        <v>-43.298964465633397</v>
      </c>
      <c r="J1776">
        <v>-3.5704884757870499</v>
      </c>
      <c r="K1776">
        <v>134.04153585935501</v>
      </c>
      <c r="M1776">
        <v>31.993366723162602</v>
      </c>
      <c r="N1776">
        <v>0.560605883181864</v>
      </c>
      <c r="O1776">
        <v>100.904799370574</v>
      </c>
      <c r="P1776">
        <v>32.3958333333333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95</v>
      </c>
      <c r="E1777">
        <v>508.37490750000001</v>
      </c>
      <c r="F1777">
        <v>1039</v>
      </c>
      <c r="G1777">
        <v>22.882072297276601</v>
      </c>
      <c r="H1777">
        <v>4.13125343069047</v>
      </c>
      <c r="I1777">
        <v>20.447432714574401</v>
      </c>
      <c r="J1777">
        <v>0.90094520741905404</v>
      </c>
      <c r="K1777">
        <v>970.33107308023</v>
      </c>
      <c r="L1777">
        <v>848.30122003225301</v>
      </c>
      <c r="M1777">
        <v>72.432942833875202</v>
      </c>
      <c r="N1777">
        <v>3.1071925754060299</v>
      </c>
      <c r="O1777">
        <v>5.7747834456207903</v>
      </c>
      <c r="P1777">
        <v>55.074626865671597</v>
      </c>
      <c r="Q1777">
        <v>0.150303192593889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135</v>
      </c>
      <c r="E1778">
        <v>508.29160655999999</v>
      </c>
      <c r="F1778">
        <v>11.68</v>
      </c>
      <c r="G1778">
        <v>33.7089444471059</v>
      </c>
      <c r="H1778">
        <v>-16.1963553425614</v>
      </c>
      <c r="I1778">
        <v>-23.074447755543002</v>
      </c>
      <c r="J1778">
        <v>-6.2397484876249099</v>
      </c>
      <c r="K1778">
        <v>13.0052293870556</v>
      </c>
      <c r="L1778">
        <v>12.500774870576601</v>
      </c>
      <c r="M1778">
        <v>27.784656415918001</v>
      </c>
      <c r="N1778">
        <v>1.0629150049576099</v>
      </c>
      <c r="O1778">
        <v>47.688356164383499</v>
      </c>
      <c r="P1778">
        <v>64.507042253521107</v>
      </c>
      <c r="Q1778">
        <v>-2.0083941347897E-2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365</v>
      </c>
      <c r="E1779">
        <v>506.55597684200001</v>
      </c>
      <c r="F1779">
        <v>82.78</v>
      </c>
      <c r="G1779">
        <v>-14.0344659402729</v>
      </c>
      <c r="H1779">
        <v>-7.3959651721448498</v>
      </c>
      <c r="I1779">
        <v>-34.439656346069398</v>
      </c>
      <c r="J1779">
        <v>-5.7312948324775599</v>
      </c>
      <c r="K1779">
        <v>87.383243468728494</v>
      </c>
      <c r="L1779">
        <v>91.201075058200502</v>
      </c>
      <c r="M1779">
        <v>20.953391205730501</v>
      </c>
      <c r="N1779">
        <v>1.1554956882986001</v>
      </c>
      <c r="O1779">
        <v>62.358057501811999</v>
      </c>
      <c r="P1779">
        <v>14.892435808466301</v>
      </c>
      <c r="Q1779">
        <v>1.5513857596955999E-2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1229</v>
      </c>
      <c r="E1780">
        <v>503.72711520000001</v>
      </c>
      <c r="F1780">
        <v>287.25</v>
      </c>
      <c r="G1780">
        <v>690.76472363054404</v>
      </c>
      <c r="H1780">
        <v>12.904383861557999</v>
      </c>
      <c r="I1780">
        <v>138.02549214401699</v>
      </c>
      <c r="J1780">
        <v>-18.859033590515999</v>
      </c>
      <c r="K1780">
        <v>248.99810577033699</v>
      </c>
      <c r="L1780">
        <v>173.53574583559501</v>
      </c>
      <c r="M1780">
        <v>52.5330440738216</v>
      </c>
      <c r="N1780">
        <v>1.07409362092703</v>
      </c>
      <c r="O1780">
        <v>18.3463881636205</v>
      </c>
      <c r="P1780">
        <v>726.61870503597095</v>
      </c>
      <c r="Q1780">
        <v>0.13741027215064699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E1781">
        <v>503.61083437500002</v>
      </c>
      <c r="F1781">
        <v>463.65</v>
      </c>
      <c r="G1781">
        <v>184.97110660926799</v>
      </c>
      <c r="H1781">
        <v>17.9645360592271</v>
      </c>
      <c r="I1781">
        <v>118.498060515454</v>
      </c>
      <c r="J1781">
        <v>2.5787439711553199</v>
      </c>
      <c r="K1781">
        <v>384.46419526367202</v>
      </c>
      <c r="L1781">
        <v>278.07479230462701</v>
      </c>
      <c r="M1781">
        <v>68.952651923422195</v>
      </c>
      <c r="N1781">
        <v>0.45043815703442702</v>
      </c>
      <c r="O1781">
        <v>4.9714224091448296</v>
      </c>
      <c r="P1781">
        <v>226.399155227032</v>
      </c>
      <c r="Q1781">
        <v>0.35192974211088401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174</v>
      </c>
      <c r="E1782">
        <v>499.8</v>
      </c>
      <c r="F1782">
        <v>204</v>
      </c>
      <c r="G1782">
        <v>45.5882447124295</v>
      </c>
      <c r="H1782">
        <v>-1.7256966367859099</v>
      </c>
      <c r="I1782">
        <v>-2.1416735783921901</v>
      </c>
      <c r="J1782">
        <v>-1.96044139437735</v>
      </c>
      <c r="K1782">
        <v>196.05170017848701</v>
      </c>
      <c r="L1782">
        <v>176.69785046471</v>
      </c>
      <c r="M1782">
        <v>51.5775503235865</v>
      </c>
      <c r="N1782">
        <v>0.66648976497346402</v>
      </c>
      <c r="O1782">
        <v>12.7450980392156</v>
      </c>
      <c r="P1782">
        <v>70</v>
      </c>
      <c r="Q1782">
        <v>0.103708150663331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51</v>
      </c>
      <c r="E1783">
        <v>499.5</v>
      </c>
      <c r="F1783">
        <v>375.6</v>
      </c>
      <c r="G1783">
        <v>43.549678037839598</v>
      </c>
      <c r="H1783">
        <v>9.8989913595834995</v>
      </c>
      <c r="I1783">
        <v>12.9114663581546</v>
      </c>
      <c r="J1783">
        <v>6.6611615535729003</v>
      </c>
      <c r="K1783">
        <v>331.75280052032298</v>
      </c>
      <c r="L1783">
        <v>286.194787027139</v>
      </c>
      <c r="M1783">
        <v>57.648889138951901</v>
      </c>
      <c r="N1783">
        <v>1.3105537455420799</v>
      </c>
      <c r="O1783">
        <v>10.3966986155484</v>
      </c>
      <c r="P1783">
        <v>70.147225368063403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1429</v>
      </c>
      <c r="E1784">
        <v>498.751311839999</v>
      </c>
      <c r="F1784">
        <v>243.16</v>
      </c>
      <c r="G1784">
        <v>-19.182842462807699</v>
      </c>
      <c r="H1784">
        <v>-7.1390055500948204</v>
      </c>
      <c r="I1784">
        <v>-21.441192588074099</v>
      </c>
      <c r="J1784">
        <v>-0.97123075070763198</v>
      </c>
      <c r="K1784">
        <v>250.71006666803501</v>
      </c>
      <c r="L1784">
        <v>255.40110197450801</v>
      </c>
      <c r="M1784">
        <v>37.990813895129101</v>
      </c>
      <c r="N1784">
        <v>0.54931003234338505</v>
      </c>
      <c r="O1784">
        <v>29.256456654054901</v>
      </c>
      <c r="P1784">
        <v>7.59292035398229</v>
      </c>
      <c r="Q1784">
        <v>9.7687109906104005E-2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62</v>
      </c>
      <c r="E1785">
        <v>497.85346806000001</v>
      </c>
      <c r="F1785">
        <v>372.45</v>
      </c>
      <c r="G1785">
        <v>11.159882490125399</v>
      </c>
      <c r="H1785">
        <v>-6.2583031378963403</v>
      </c>
      <c r="I1785">
        <v>-14.745302156161999</v>
      </c>
      <c r="J1785">
        <v>-4.3314053638089201</v>
      </c>
      <c r="K1785">
        <v>354.635860893683</v>
      </c>
      <c r="L1785">
        <v>328.19929633483099</v>
      </c>
      <c r="M1785">
        <v>43.403927432175102</v>
      </c>
      <c r="N1785">
        <v>1.1647397214408599</v>
      </c>
      <c r="O1785">
        <v>15.451738488387701</v>
      </c>
      <c r="P1785">
        <v>67.770270270270203</v>
      </c>
      <c r="Q1785">
        <v>-3.2113636931926003E-2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1509</v>
      </c>
      <c r="E1786">
        <v>496.94711240399999</v>
      </c>
      <c r="F1786">
        <v>91.86</v>
      </c>
      <c r="G1786">
        <v>4.9786259346370896</v>
      </c>
      <c r="H1786">
        <v>3.2944704620328702</v>
      </c>
      <c r="I1786">
        <v>-24.648560412036399</v>
      </c>
      <c r="J1786">
        <v>0.892738799856026</v>
      </c>
      <c r="K1786">
        <v>86.881489504791602</v>
      </c>
      <c r="L1786">
        <v>84.387354466995902</v>
      </c>
      <c r="M1786">
        <v>51.248597369441697</v>
      </c>
      <c r="N1786">
        <v>3.37865477989607</v>
      </c>
      <c r="O1786">
        <v>24.101894186806</v>
      </c>
      <c r="P1786">
        <v>43.981191222570502</v>
      </c>
      <c r="Q1786">
        <v>7.4127282667757005E-2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304</v>
      </c>
      <c r="E1787">
        <v>496.53839499999998</v>
      </c>
      <c r="F1787">
        <v>621.1</v>
      </c>
      <c r="G1787">
        <v>63.883820397674398</v>
      </c>
      <c r="H1787">
        <v>1.7021444043481799</v>
      </c>
      <c r="I1787">
        <v>-12.370038015484701</v>
      </c>
      <c r="J1787">
        <v>-2.3814483788675398</v>
      </c>
      <c r="K1787">
        <v>620.33519942275598</v>
      </c>
      <c r="L1787">
        <v>552.35421058854195</v>
      </c>
      <c r="M1787">
        <v>45.696246883404598</v>
      </c>
      <c r="N1787">
        <v>1.2163081822328401</v>
      </c>
      <c r="O1787">
        <v>25.744646594751199</v>
      </c>
      <c r="P1787">
        <v>100.67851373182501</v>
      </c>
      <c r="Q1787">
        <v>0.18367260630682899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122</v>
      </c>
      <c r="E1788">
        <v>496.28983865999999</v>
      </c>
      <c r="F1788">
        <v>222.6</v>
      </c>
      <c r="G1788">
        <v>-40.444682864416002</v>
      </c>
      <c r="H1788">
        <v>-9.0932926506701293</v>
      </c>
      <c r="I1788">
        <v>-19.712843802561501</v>
      </c>
      <c r="J1788">
        <v>-1.1761807245737199</v>
      </c>
      <c r="K1788">
        <v>238.2606660079</v>
      </c>
      <c r="L1788">
        <v>254.44146690263801</v>
      </c>
      <c r="M1788">
        <v>39.846624385404603</v>
      </c>
      <c r="N1788">
        <v>0.40009293680297398</v>
      </c>
      <c r="O1788">
        <v>39.150943396226403</v>
      </c>
      <c r="P1788">
        <v>3.5348837209302202</v>
      </c>
      <c r="Q1788">
        <v>0.164081857066913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268</v>
      </c>
      <c r="E1789">
        <v>495.42500000000001</v>
      </c>
      <c r="F1789">
        <v>141.55000000000001</v>
      </c>
      <c r="G1789">
        <v>-8.5778729825685502</v>
      </c>
      <c r="H1789">
        <v>-0.47608449608464798</v>
      </c>
      <c r="I1789">
        <v>-19.407432832095001</v>
      </c>
      <c r="J1789">
        <v>-7.1686524232998901</v>
      </c>
      <c r="K1789">
        <v>142.581753951895</v>
      </c>
      <c r="L1789">
        <v>136.47241605430199</v>
      </c>
      <c r="M1789">
        <v>39.842047367950897</v>
      </c>
      <c r="N1789">
        <v>1.30263147827273</v>
      </c>
      <c r="O1789">
        <v>19.886965736488801</v>
      </c>
      <c r="P1789">
        <v>38.030229156509002</v>
      </c>
      <c r="Q1789">
        <v>5.6693097445654997E-2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135</v>
      </c>
      <c r="E1790">
        <v>494.72483519999997</v>
      </c>
      <c r="F1790">
        <v>12.56</v>
      </c>
      <c r="G1790">
        <v>119.754601754899</v>
      </c>
      <c r="H1790">
        <v>-1.60687237162018</v>
      </c>
      <c r="I1790">
        <v>7.1521473547729997</v>
      </c>
      <c r="J1790">
        <v>-11.2396141413204</v>
      </c>
      <c r="K1790">
        <v>12.121031401429599</v>
      </c>
      <c r="L1790">
        <v>10.4035263672982</v>
      </c>
      <c r="M1790">
        <v>44.4675391685712</v>
      </c>
      <c r="N1790">
        <v>1.8641999657913899</v>
      </c>
      <c r="O1790">
        <v>17.914012738853501</v>
      </c>
      <c r="P1790">
        <v>156.326530612244</v>
      </c>
      <c r="Q1790">
        <v>5.7834363475868997E-2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414</v>
      </c>
      <c r="E1791">
        <v>493.980640155</v>
      </c>
      <c r="F1791">
        <v>181.05</v>
      </c>
      <c r="G1791">
        <v>8.0359060310245791</v>
      </c>
      <c r="H1791">
        <v>1.49750984729015</v>
      </c>
      <c r="I1791">
        <v>-6.2963958033137102</v>
      </c>
      <c r="J1791">
        <v>-7.1142982051773398</v>
      </c>
      <c r="K1791">
        <v>179.48853999035501</v>
      </c>
      <c r="L1791">
        <v>168.29165486495</v>
      </c>
      <c r="M1791">
        <v>38.9889621093876</v>
      </c>
      <c r="N1791">
        <v>0.73152217662205199</v>
      </c>
      <c r="O1791">
        <v>13.228389947528299</v>
      </c>
      <c r="P1791">
        <v>32.443306510607101</v>
      </c>
      <c r="Q1791">
        <v>-2.5356521392409001E-2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E1792">
        <v>493.647513911999</v>
      </c>
      <c r="F1792">
        <v>25.11</v>
      </c>
      <c r="G1792">
        <v>56.648644406244401</v>
      </c>
      <c r="H1792">
        <v>-6.9564658675551296</v>
      </c>
      <c r="I1792">
        <v>11.557393155831299</v>
      </c>
      <c r="J1792">
        <v>-2.3516589592476</v>
      </c>
      <c r="K1792">
        <v>26.186939226718</v>
      </c>
      <c r="L1792">
        <v>24.2366029903338</v>
      </c>
      <c r="M1792">
        <v>34.548001518559801</v>
      </c>
      <c r="N1792">
        <v>0.70752802766156397</v>
      </c>
      <c r="O1792">
        <v>28.434886499402602</v>
      </c>
      <c r="P1792">
        <v>87.388059701492494</v>
      </c>
      <c r="Q1792">
        <v>0.160184565398552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46</v>
      </c>
      <c r="E1793">
        <v>492.92290839999998</v>
      </c>
      <c r="F1793">
        <v>28.73</v>
      </c>
      <c r="G1793">
        <v>145.63636482523</v>
      </c>
      <c r="H1793">
        <v>-6.9906539017431699</v>
      </c>
      <c r="I1793">
        <v>22.222160084360201</v>
      </c>
      <c r="J1793">
        <v>-10.747492292580899</v>
      </c>
      <c r="K1793">
        <v>29.141824122043001</v>
      </c>
      <c r="L1793">
        <v>25.428998480447799</v>
      </c>
      <c r="M1793">
        <v>42.3780607421266</v>
      </c>
      <c r="N1793">
        <v>1.5281532644339699</v>
      </c>
      <c r="O1793">
        <v>40.271493212669597</v>
      </c>
      <c r="P1793">
        <v>187.3</v>
      </c>
      <c r="Q1793">
        <v>-5.9833512960355002E-2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21</v>
      </c>
      <c r="E1794">
        <v>492.154</v>
      </c>
      <c r="F1794">
        <v>378.58</v>
      </c>
      <c r="G1794">
        <v>123.71398713299899</v>
      </c>
      <c r="H1794">
        <v>50.132231721206601</v>
      </c>
      <c r="I1794">
        <v>57.841249918875498</v>
      </c>
      <c r="J1794">
        <v>-4.9254653543417799</v>
      </c>
      <c r="K1794">
        <v>272.34681662798403</v>
      </c>
      <c r="L1794">
        <v>218.05977023576801</v>
      </c>
      <c r="M1794">
        <v>70.810591627698997</v>
      </c>
      <c r="N1794">
        <v>1.36876843057035</v>
      </c>
      <c r="O1794">
        <v>10.806170426329899</v>
      </c>
      <c r="Q1794">
        <v>0.17911388847951901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491.01339289600003</v>
      </c>
      <c r="F1795">
        <v>66.56</v>
      </c>
      <c r="G1795">
        <v>44.591005215098299</v>
      </c>
      <c r="H1795">
        <v>-8.3859057286059393</v>
      </c>
      <c r="I1795">
        <v>1.8382504970773601</v>
      </c>
      <c r="J1795">
        <v>-5.0143250544040399</v>
      </c>
      <c r="K1795">
        <v>69.360731134612706</v>
      </c>
      <c r="L1795">
        <v>64.779517936003899</v>
      </c>
      <c r="M1795">
        <v>41.0652946331031</v>
      </c>
      <c r="N1795">
        <v>0.94716702108575002</v>
      </c>
      <c r="O1795">
        <v>61.1328125</v>
      </c>
      <c r="P1795">
        <v>77.493333333333297</v>
      </c>
      <c r="Q1795">
        <v>0.11429710306861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365</v>
      </c>
      <c r="E1796">
        <v>489.61955227999999</v>
      </c>
      <c r="F1796">
        <v>21.2</v>
      </c>
      <c r="G1796">
        <v>-20.714259244390298</v>
      </c>
      <c r="H1796">
        <v>-8.9376865248321398</v>
      </c>
      <c r="I1796">
        <v>19.716249918875501</v>
      </c>
      <c r="J1796">
        <v>-1.56905026359544</v>
      </c>
      <c r="K1796">
        <v>21.256221662846102</v>
      </c>
      <c r="L1796">
        <v>20.6824420821168</v>
      </c>
      <c r="M1796">
        <v>54.168890696736902</v>
      </c>
      <c r="N1796">
        <v>0.77106818162982804</v>
      </c>
      <c r="O1796">
        <v>43.632075471698101</v>
      </c>
      <c r="P1796">
        <v>36.774193548386997</v>
      </c>
      <c r="Q1796">
        <v>9.6381398646039999E-3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72</v>
      </c>
      <c r="E1797">
        <v>487.88750501999999</v>
      </c>
      <c r="F1797">
        <v>163.47999999999999</v>
      </c>
      <c r="G1797">
        <v>34.821033687537401</v>
      </c>
      <c r="H1797">
        <v>8.99940287755126</v>
      </c>
      <c r="I1797">
        <v>-4.4484690571956698</v>
      </c>
      <c r="J1797">
        <v>-5.4572970702732002</v>
      </c>
      <c r="K1797">
        <v>146.556028647652</v>
      </c>
      <c r="L1797">
        <v>134.884556753281</v>
      </c>
      <c r="M1797">
        <v>51.274609506896802</v>
      </c>
      <c r="N1797">
        <v>1.0118344040949301</v>
      </c>
      <c r="O1797">
        <v>19.219476388549001</v>
      </c>
      <c r="P1797">
        <v>59.960861056751398</v>
      </c>
      <c r="Q1797">
        <v>3.1603551934968999E-2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153</v>
      </c>
      <c r="E1798">
        <v>487.27923705000001</v>
      </c>
      <c r="F1798">
        <v>65.61</v>
      </c>
      <c r="G1798">
        <v>262.95075262696702</v>
      </c>
      <c r="H1798">
        <v>-2.5948839466511902</v>
      </c>
      <c r="I1798">
        <v>92.379776868116707</v>
      </c>
      <c r="J1798">
        <v>8.9356973625914602</v>
      </c>
      <c r="K1798">
        <v>59.489127093165202</v>
      </c>
      <c r="L1798">
        <v>43.608049522032701</v>
      </c>
      <c r="M1798">
        <v>70.271997180124302</v>
      </c>
      <c r="N1798">
        <v>0.289120048539037</v>
      </c>
      <c r="O1798">
        <v>11.0653863740283</v>
      </c>
      <c r="P1798">
        <v>298.84498480243099</v>
      </c>
      <c r="Q1798">
        <v>0.117815312604395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268</v>
      </c>
      <c r="E1799">
        <v>486.37044600000002</v>
      </c>
      <c r="F1799">
        <v>76.739999999999995</v>
      </c>
      <c r="G1799">
        <v>-27.051094529251699</v>
      </c>
      <c r="H1799">
        <v>-11.0370785237421</v>
      </c>
      <c r="I1799">
        <v>-29.610515269958501</v>
      </c>
      <c r="J1799">
        <v>-5.3716744498513203</v>
      </c>
      <c r="K1799">
        <v>82.273709533090198</v>
      </c>
      <c r="L1799">
        <v>83.236624055732506</v>
      </c>
      <c r="M1799">
        <v>21.696170518492401</v>
      </c>
      <c r="N1799">
        <v>0.66429221558735296</v>
      </c>
      <c r="O1799">
        <v>62.561897315611098</v>
      </c>
      <c r="P1799">
        <v>10.4172661870503</v>
      </c>
      <c r="Q1799">
        <v>6.3387659587100002E-4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628</v>
      </c>
      <c r="E1800">
        <v>486.3125</v>
      </c>
      <c r="F1800">
        <v>125.5</v>
      </c>
      <c r="G1800">
        <v>-30.889666050464299</v>
      </c>
      <c r="H1800">
        <v>4.7356245279250802</v>
      </c>
      <c r="I1800">
        <v>-3.2874130847874299</v>
      </c>
      <c r="J1800">
        <v>-5.7112888594180502</v>
      </c>
      <c r="K1800">
        <v>120.03537358380299</v>
      </c>
      <c r="L1800">
        <v>121.48841791250599</v>
      </c>
      <c r="M1800">
        <v>51.944153345409099</v>
      </c>
      <c r="N1800">
        <v>2.3952749124213302</v>
      </c>
      <c r="O1800">
        <v>23.187250996015901</v>
      </c>
      <c r="P1800">
        <v>23.950617283950599</v>
      </c>
      <c r="Q1800">
        <v>0.108902563189582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21</v>
      </c>
      <c r="E1801">
        <v>486.09459173900001</v>
      </c>
      <c r="F1801">
        <v>11.59</v>
      </c>
      <c r="G1801">
        <v>-75.776786590564896</v>
      </c>
      <c r="H1801">
        <v>7.0020668278196698</v>
      </c>
      <c r="I1801">
        <v>-63.181922404884197</v>
      </c>
      <c r="J1801">
        <v>-1.8717038148685801</v>
      </c>
      <c r="K1801">
        <v>12.3467340431921</v>
      </c>
      <c r="L1801">
        <v>17.573122455592301</v>
      </c>
      <c r="M1801">
        <v>45.0761053629112</v>
      </c>
      <c r="N1801">
        <v>1.1988701225468199</v>
      </c>
      <c r="O1801">
        <v>152.63157894736801</v>
      </c>
      <c r="P1801">
        <v>21.361256544502599</v>
      </c>
      <c r="Q1801">
        <v>0.12101732966991199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132</v>
      </c>
      <c r="E1802">
        <v>485.37854062500003</v>
      </c>
      <c r="F1802">
        <v>166.65</v>
      </c>
      <c r="G1802">
        <v>669.44253518069604</v>
      </c>
      <c r="H1802">
        <v>-1.0101150223278801</v>
      </c>
      <c r="I1802">
        <v>90.9116352895186</v>
      </c>
      <c r="J1802">
        <v>1.53524580265715</v>
      </c>
      <c r="K1802">
        <v>163.87901010864999</v>
      </c>
      <c r="L1802">
        <v>116.735753222844</v>
      </c>
      <c r="M1802">
        <v>48.378733019495797</v>
      </c>
      <c r="N1802">
        <v>1.32459471257631</v>
      </c>
      <c r="O1802">
        <v>27.6627662766276</v>
      </c>
      <c r="P1802">
        <v>825.83333333333303</v>
      </c>
      <c r="Q1802">
        <v>0.17162600313962001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549</v>
      </c>
      <c r="E1803">
        <v>484.98689498999897</v>
      </c>
      <c r="F1803">
        <v>411.45</v>
      </c>
      <c r="G1803">
        <v>54.996052190461</v>
      </c>
      <c r="H1803">
        <v>-10.613259473573001</v>
      </c>
      <c r="I1803">
        <v>19.237291787350401</v>
      </c>
      <c r="J1803">
        <v>-8.4219669862715403</v>
      </c>
      <c r="K1803">
        <v>408.339480167506</v>
      </c>
      <c r="L1803">
        <v>342.14773244316899</v>
      </c>
      <c r="M1803">
        <v>37.788694373507603</v>
      </c>
      <c r="N1803">
        <v>0.428678125284154</v>
      </c>
      <c r="O1803">
        <v>20.549276947381198</v>
      </c>
      <c r="P1803">
        <v>88.435997252118099</v>
      </c>
      <c r="Q1803">
        <v>-3.7984849826572999E-2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238</v>
      </c>
      <c r="E1804">
        <v>483.59985</v>
      </c>
      <c r="F1804">
        <v>810.05</v>
      </c>
      <c r="G1804">
        <v>390.18856692672802</v>
      </c>
      <c r="H1804">
        <v>-12.9081534169399</v>
      </c>
      <c r="I1804">
        <v>148.53502014541201</v>
      </c>
      <c r="J1804">
        <v>-1.59338923914583</v>
      </c>
      <c r="K1804">
        <v>762.39455107163496</v>
      </c>
      <c r="L1804">
        <v>456.51723603534799</v>
      </c>
      <c r="M1804">
        <v>35.7020595722161</v>
      </c>
      <c r="N1804">
        <v>0.64964607464607405</v>
      </c>
      <c r="O1804">
        <v>35.442256650824</v>
      </c>
      <c r="P1804">
        <v>519.54110898661497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21</v>
      </c>
      <c r="E1805">
        <v>482.95531699999998</v>
      </c>
      <c r="F1805">
        <v>69.25</v>
      </c>
      <c r="G1805">
        <v>20.564560919054198</v>
      </c>
      <c r="H1805">
        <v>-14.853635882677199</v>
      </c>
      <c r="I1805">
        <v>11.157691360316999</v>
      </c>
      <c r="J1805">
        <v>-3.7183719866004199</v>
      </c>
      <c r="K1805">
        <v>74.233442045896197</v>
      </c>
      <c r="L1805">
        <v>66.346784431085396</v>
      </c>
      <c r="M1805">
        <v>35.152826794608004</v>
      </c>
      <c r="N1805">
        <v>1.9723342002600699</v>
      </c>
      <c r="O1805">
        <v>30.613718411552298</v>
      </c>
      <c r="P1805">
        <v>86.909581646423703</v>
      </c>
      <c r="Q1805">
        <v>0.21587211537769499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896</v>
      </c>
      <c r="E1806">
        <v>482.86709999999999</v>
      </c>
      <c r="F1806">
        <v>1518.45</v>
      </c>
      <c r="G1806">
        <v>-12.486916271341901</v>
      </c>
      <c r="H1806">
        <v>3.7430108684086401</v>
      </c>
      <c r="I1806">
        <v>-9.6207817912812601</v>
      </c>
      <c r="J1806">
        <v>-5.6578513257224596</v>
      </c>
      <c r="K1806">
        <v>1488.47333606695</v>
      </c>
      <c r="L1806">
        <v>1458.1913678267299</v>
      </c>
      <c r="M1806">
        <v>47.013137568375797</v>
      </c>
      <c r="N1806">
        <v>0.99362899903885704</v>
      </c>
      <c r="O1806">
        <v>18.5419342092265</v>
      </c>
      <c r="P1806">
        <v>17.663696241766701</v>
      </c>
      <c r="Q1806">
        <v>0.14925226497508801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1357</v>
      </c>
      <c r="E1807">
        <v>482.849903619999</v>
      </c>
      <c r="F1807">
        <v>208.6</v>
      </c>
      <c r="G1807">
        <v>3.4161998529245201</v>
      </c>
      <c r="H1807">
        <v>17.202099301098599</v>
      </c>
      <c r="I1807">
        <v>13.9280098291985</v>
      </c>
      <c r="J1807">
        <v>16.040109629375898</v>
      </c>
      <c r="O1807">
        <v>0</v>
      </c>
      <c r="P1807">
        <v>33.889602053915198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127</v>
      </c>
      <c r="E1808">
        <v>482.82556799999998</v>
      </c>
      <c r="F1808">
        <v>312.8</v>
      </c>
      <c r="G1808">
        <v>-13.009888062134999</v>
      </c>
      <c r="H1808">
        <v>0.218137307048029</v>
      </c>
      <c r="I1808">
        <v>51.405338110205903</v>
      </c>
      <c r="J1808">
        <v>-14.839631467838601</v>
      </c>
      <c r="K1808">
        <v>311.45579713521499</v>
      </c>
      <c r="L1808">
        <v>242.47266002795499</v>
      </c>
      <c r="M1808">
        <v>29.2393493684019</v>
      </c>
      <c r="N1808">
        <v>0.69117841353727305</v>
      </c>
      <c r="O1808">
        <v>28.101023017902801</v>
      </c>
      <c r="P1808">
        <v>137.87072243346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268</v>
      </c>
      <c r="E1809">
        <v>482.46884999999997</v>
      </c>
      <c r="F1809">
        <v>341.45</v>
      </c>
      <c r="G1809">
        <v>46.7242464641593</v>
      </c>
      <c r="H1809">
        <v>-7.1259638999958801</v>
      </c>
      <c r="I1809">
        <v>-20.667580215873301</v>
      </c>
      <c r="J1809">
        <v>-11.5779426842258</v>
      </c>
      <c r="K1809">
        <v>355.29903526542302</v>
      </c>
      <c r="L1809">
        <v>318.56225033774899</v>
      </c>
      <c r="M1809">
        <v>34.5473947428233</v>
      </c>
      <c r="N1809">
        <v>1.49110072970598</v>
      </c>
      <c r="O1809">
        <v>27.954312490847801</v>
      </c>
      <c r="P1809">
        <v>84.3184885290148</v>
      </c>
      <c r="Q1809">
        <v>4.1124194870659998E-2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705</v>
      </c>
      <c r="E1810">
        <v>481.92970355999898</v>
      </c>
      <c r="F1810">
        <v>28.06</v>
      </c>
      <c r="G1810">
        <v>1.92681191025647</v>
      </c>
      <c r="H1810">
        <v>1.14984312399975</v>
      </c>
      <c r="I1810">
        <v>2.47724840184341</v>
      </c>
      <c r="J1810">
        <v>0.209112896264809</v>
      </c>
      <c r="K1810">
        <v>27.013748085058801</v>
      </c>
      <c r="L1810">
        <v>25.0495984266108</v>
      </c>
      <c r="M1810">
        <v>56.344784633490001</v>
      </c>
      <c r="N1810">
        <v>1.3606684074692399</v>
      </c>
      <c r="O1810">
        <v>6.9493941553813299</v>
      </c>
      <c r="P1810">
        <v>40.299999999999997</v>
      </c>
      <c r="Q1810">
        <v>3.3094991646369998E-3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982</v>
      </c>
      <c r="E1811">
        <v>480.58798683999999</v>
      </c>
      <c r="F1811">
        <v>57.98</v>
      </c>
      <c r="G1811">
        <v>1.64117168519006</v>
      </c>
      <c r="H1811">
        <v>-12.9756966367859</v>
      </c>
      <c r="I1811">
        <v>0.18075760615066</v>
      </c>
      <c r="J1811">
        <v>-4.2251162664459097</v>
      </c>
      <c r="K1811">
        <v>58.890494558749701</v>
      </c>
      <c r="L1811">
        <v>55.845865347451401</v>
      </c>
      <c r="M1811">
        <v>43.5002306763785</v>
      </c>
      <c r="N1811">
        <v>1.3783949202665799</v>
      </c>
      <c r="O1811">
        <v>23.6633321835115</v>
      </c>
      <c r="P1811">
        <v>34.837209302325498</v>
      </c>
      <c r="Q1811">
        <v>2.5026242674503998E-2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204</v>
      </c>
      <c r="E1812">
        <v>480.14306997199998</v>
      </c>
      <c r="F1812">
        <v>123.23</v>
      </c>
      <c r="G1812">
        <v>13.404588752125299</v>
      </c>
      <c r="H1812">
        <v>2.7819307569174199</v>
      </c>
      <c r="I1812">
        <v>-13.9164361652668</v>
      </c>
      <c r="J1812">
        <v>-0.68374385313025898</v>
      </c>
      <c r="K1812">
        <v>125.885929271591</v>
      </c>
      <c r="L1812">
        <v>118.890022617558</v>
      </c>
      <c r="M1812">
        <v>37.860136798782101</v>
      </c>
      <c r="N1812">
        <v>1.1458289457173301</v>
      </c>
      <c r="O1812">
        <v>34.139414103708503</v>
      </c>
      <c r="P1812">
        <v>57.181122448979501</v>
      </c>
      <c r="Q1812">
        <v>5.2062368243890003E-2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352</v>
      </c>
      <c r="E1813">
        <v>479.2946</v>
      </c>
      <c r="F1813">
        <v>580</v>
      </c>
      <c r="G1813">
        <v>102.762682272294</v>
      </c>
      <c r="H1813">
        <v>-3.6061716481020301</v>
      </c>
      <c r="I1813">
        <v>8.0399695483109799</v>
      </c>
      <c r="J1813">
        <v>-2.9684503141935799</v>
      </c>
      <c r="K1813">
        <v>568.61867752007697</v>
      </c>
      <c r="L1813">
        <v>490.00696462736198</v>
      </c>
      <c r="M1813">
        <v>34.556917082212102</v>
      </c>
      <c r="N1813">
        <v>0.62422132135223996</v>
      </c>
      <c r="O1813">
        <v>11.2068965517241</v>
      </c>
      <c r="P1813">
        <v>128.84198066679801</v>
      </c>
      <c r="Q1813">
        <v>1.9034209135368001E-2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549</v>
      </c>
      <c r="E1814">
        <v>478.08701704499998</v>
      </c>
      <c r="F1814">
        <v>520.85</v>
      </c>
      <c r="G1814">
        <v>-9.6940916770110697</v>
      </c>
      <c r="H1814">
        <v>-10.994847916566</v>
      </c>
      <c r="I1814">
        <v>-6.4132139074082604</v>
      </c>
      <c r="J1814">
        <v>3.17633583241905</v>
      </c>
      <c r="K1814">
        <v>503.559625492885</v>
      </c>
      <c r="L1814">
        <v>471.94831206367701</v>
      </c>
      <c r="M1814">
        <v>47.103442245137799</v>
      </c>
      <c r="N1814">
        <v>1.23755609271079</v>
      </c>
      <c r="O1814">
        <v>11.164442737832299</v>
      </c>
      <c r="P1814">
        <v>26.881851400730799</v>
      </c>
      <c r="Q1814">
        <v>-3.6261062445578002E-2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543</v>
      </c>
      <c r="E1815">
        <v>477.97456720500003</v>
      </c>
      <c r="F1815">
        <v>28.774999999999999</v>
      </c>
      <c r="G1815">
        <v>90.476451544010203</v>
      </c>
      <c r="H1815">
        <v>25.854931690110998</v>
      </c>
      <c r="I1815">
        <v>24.337371239956902</v>
      </c>
      <c r="J1815">
        <v>9.3249837144906493</v>
      </c>
      <c r="K1815">
        <v>22.3801214434109</v>
      </c>
      <c r="L1815">
        <v>18.8147917006375</v>
      </c>
      <c r="M1815">
        <v>83.117718469726498</v>
      </c>
      <c r="N1815">
        <v>2.6754726833370399</v>
      </c>
      <c r="O1815">
        <v>1.7086591369823201</v>
      </c>
      <c r="P1815">
        <v>118.821292775665</v>
      </c>
      <c r="Q1815">
        <v>7.7131161629114001E-2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268</v>
      </c>
      <c r="E1816">
        <v>477.17632600000002</v>
      </c>
      <c r="F1816">
        <v>1460</v>
      </c>
      <c r="G1816">
        <v>-17.993388883607601</v>
      </c>
      <c r="H1816">
        <v>0.39437397157426402</v>
      </c>
      <c r="I1816">
        <v>-27.605713418286999</v>
      </c>
      <c r="J1816">
        <v>-1.3582140777952501</v>
      </c>
      <c r="K1816">
        <v>1536.1328612218099</v>
      </c>
      <c r="L1816">
        <v>1482.65198089159</v>
      </c>
      <c r="M1816">
        <v>27.797118020890601</v>
      </c>
      <c r="N1816">
        <v>0.482866043613707</v>
      </c>
      <c r="O1816">
        <v>32.534246575342401</v>
      </c>
      <c r="P1816">
        <v>16.8935148118494</v>
      </c>
      <c r="Q1816">
        <v>0.182148866952033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132</v>
      </c>
      <c r="E1817">
        <v>476.66345999999999</v>
      </c>
      <c r="F1817">
        <v>91.21</v>
      </c>
      <c r="G1817">
        <v>19.0579197960813</v>
      </c>
      <c r="H1817">
        <v>-6.3422009476133603</v>
      </c>
      <c r="I1817">
        <v>-17.4547217908415</v>
      </c>
      <c r="J1817">
        <v>-6.5371517610194703</v>
      </c>
      <c r="K1817">
        <v>93.954268586872004</v>
      </c>
      <c r="L1817">
        <v>87.914111288233002</v>
      </c>
      <c r="M1817">
        <v>41.938599776956103</v>
      </c>
      <c r="N1817">
        <v>1.0911942088170601</v>
      </c>
      <c r="O1817">
        <v>38.690933011731097</v>
      </c>
      <c r="P1817">
        <v>527.56295582771395</v>
      </c>
      <c r="Q1817">
        <v>0.117112681737913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1829</v>
      </c>
      <c r="E1818">
        <v>476.20982033000001</v>
      </c>
      <c r="F1818">
        <v>234.55</v>
      </c>
      <c r="G1818">
        <v>-19.161339128033202</v>
      </c>
      <c r="H1818">
        <v>-3.4421949801654201</v>
      </c>
      <c r="I1818">
        <v>-29.2920789204796</v>
      </c>
      <c r="J1818">
        <v>-4.0328183795374697</v>
      </c>
      <c r="K1818">
        <v>239.73093048022901</v>
      </c>
      <c r="L1818">
        <v>248.16141085574799</v>
      </c>
      <c r="M1818">
        <v>44.1045779908276</v>
      </c>
      <c r="N1818">
        <v>1.8208987760942199</v>
      </c>
      <c r="O1818">
        <v>36.0051161799189</v>
      </c>
      <c r="P1818">
        <v>20.282051282051199</v>
      </c>
      <c r="Q1818">
        <v>-6.0173480190444002E-2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1154</v>
      </c>
      <c r="E1819">
        <v>474.933119494999</v>
      </c>
      <c r="F1819">
        <v>123.05</v>
      </c>
      <c r="G1819">
        <v>19.873447159297399</v>
      </c>
      <c r="H1819">
        <v>-5.5260196733294098</v>
      </c>
      <c r="I1819">
        <v>-19.072327363747</v>
      </c>
      <c r="J1819">
        <v>-6.7463438041399204</v>
      </c>
      <c r="K1819">
        <v>130.78887627572999</v>
      </c>
      <c r="L1819">
        <v>125.487498016712</v>
      </c>
      <c r="M1819">
        <v>17.530059283351498</v>
      </c>
      <c r="N1819">
        <v>0.85161274445670399</v>
      </c>
      <c r="O1819">
        <v>41.284030881755299</v>
      </c>
      <c r="P1819">
        <v>45.793838862559198</v>
      </c>
      <c r="Q1819">
        <v>-9.4026449292750006E-3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238</v>
      </c>
      <c r="E1820">
        <v>474.32164999999998</v>
      </c>
      <c r="F1820">
        <v>146.16999999999999</v>
      </c>
      <c r="G1820">
        <v>33.807357284578799</v>
      </c>
      <c r="H1820">
        <v>16.082409235836</v>
      </c>
      <c r="I1820">
        <v>4.1669617104415</v>
      </c>
      <c r="J1820">
        <v>6.5412850796818196</v>
      </c>
      <c r="K1820">
        <v>132.21972555686</v>
      </c>
      <c r="L1820">
        <v>120.23045244319199</v>
      </c>
      <c r="M1820">
        <v>75.483773990874198</v>
      </c>
      <c r="N1820">
        <v>1.90650773195876</v>
      </c>
      <c r="O1820">
        <v>8.5722104398987504</v>
      </c>
      <c r="P1820">
        <v>108.071174377224</v>
      </c>
      <c r="Q1820">
        <v>3.5813306408196001E-2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1115</v>
      </c>
      <c r="E1821">
        <v>468.57593616000003</v>
      </c>
      <c r="F1821">
        <v>223.68</v>
      </c>
      <c r="G1821">
        <v>99.551106609268103</v>
      </c>
      <c r="H1821">
        <v>-5.8879727168702098</v>
      </c>
      <c r="I1821">
        <v>32.626787131472199</v>
      </c>
      <c r="J1821">
        <v>-6.4756497320272999</v>
      </c>
      <c r="K1821">
        <v>210.644205326573</v>
      </c>
      <c r="L1821">
        <v>178.619611672362</v>
      </c>
      <c r="M1821">
        <v>54.6360493972333</v>
      </c>
      <c r="N1821">
        <v>2.0913057599543099</v>
      </c>
      <c r="O1821">
        <v>13.510371959942701</v>
      </c>
      <c r="P1821">
        <v>128.24489795918299</v>
      </c>
      <c r="Q1821">
        <v>6.9026276204911002E-2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628</v>
      </c>
      <c r="E1822">
        <v>468.12262500000003</v>
      </c>
      <c r="F1822">
        <v>407.95</v>
      </c>
      <c r="G1822">
        <v>122.515604795483</v>
      </c>
      <c r="H1822">
        <v>14.6366305197492</v>
      </c>
      <c r="I1822">
        <v>94.6269186274003</v>
      </c>
      <c r="J1822">
        <v>-9.3405478481364899</v>
      </c>
      <c r="K1822">
        <v>345.685677662937</v>
      </c>
      <c r="L1822">
        <v>269.322089884381</v>
      </c>
      <c r="M1822">
        <v>61.886146388647902</v>
      </c>
      <c r="N1822">
        <v>2.4858520766255099</v>
      </c>
      <c r="O1822">
        <v>10.3076357396739</v>
      </c>
      <c r="P1822">
        <v>179.035567715458</v>
      </c>
      <c r="Q1822">
        <v>9.7296616627084997E-2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143</v>
      </c>
      <c r="E1823">
        <v>468.04094921999899</v>
      </c>
      <c r="F1823">
        <v>187.7</v>
      </c>
      <c r="G1823">
        <v>86.769983013762499</v>
      </c>
      <c r="H1823">
        <v>4.9454949167585696</v>
      </c>
      <c r="I1823">
        <v>20.983131716413499</v>
      </c>
      <c r="J1823">
        <v>-6.3684093780080797</v>
      </c>
      <c r="K1823">
        <v>177.287677300089</v>
      </c>
      <c r="L1823">
        <v>147.31454693325699</v>
      </c>
      <c r="M1823">
        <v>53.659322658215402</v>
      </c>
      <c r="N1823">
        <v>2.7821138557034102</v>
      </c>
      <c r="O1823">
        <v>13.692061800745799</v>
      </c>
      <c r="P1823">
        <v>138.80407124681901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628</v>
      </c>
      <c r="E1824">
        <v>467.97100119499999</v>
      </c>
      <c r="F1824">
        <v>250.55</v>
      </c>
      <c r="G1824">
        <v>46.429309468355903</v>
      </c>
      <c r="H1824">
        <v>3.8556218759637901</v>
      </c>
      <c r="I1824">
        <v>33.5488490378183</v>
      </c>
      <c r="J1824">
        <v>-8.30219559013889</v>
      </c>
      <c r="K1824">
        <v>229.11132009198201</v>
      </c>
      <c r="L1824">
        <v>200.46322827297999</v>
      </c>
      <c r="M1824">
        <v>52.307858917374503</v>
      </c>
      <c r="N1824">
        <v>0.77943932652152204</v>
      </c>
      <c r="O1824">
        <v>18.858511275194498</v>
      </c>
      <c r="P1824">
        <v>80.186983099604404</v>
      </c>
      <c r="Q1824">
        <v>1.3393244371597999E-2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46</v>
      </c>
      <c r="E1825">
        <v>466.084</v>
      </c>
      <c r="F1825">
        <v>213.8</v>
      </c>
      <c r="G1825">
        <v>147.36317010133101</v>
      </c>
      <c r="H1825">
        <v>-8.2665833797362804</v>
      </c>
      <c r="I1825">
        <v>157.87498007760499</v>
      </c>
      <c r="J1825">
        <v>-6.6806200252480297</v>
      </c>
      <c r="M1825">
        <v>31.487780978212001</v>
      </c>
      <c r="O1825">
        <v>32.366697848456397</v>
      </c>
      <c r="P1825">
        <v>185.06666666666601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E1826">
        <v>465.82438712999999</v>
      </c>
      <c r="F1826">
        <v>243.15</v>
      </c>
      <c r="G1826">
        <v>227.51945825761899</v>
      </c>
      <c r="H1826">
        <v>-14.3557417920444</v>
      </c>
      <c r="I1826">
        <v>-24.648916564841901</v>
      </c>
      <c r="J1826">
        <v>-4.6645004893022497</v>
      </c>
      <c r="K1826">
        <v>256.68213462214402</v>
      </c>
      <c r="L1826">
        <v>235.82086942537799</v>
      </c>
      <c r="M1826">
        <v>57.539093659582299</v>
      </c>
      <c r="N1826">
        <v>0.68687584373768396</v>
      </c>
      <c r="O1826">
        <v>50.277606415792697</v>
      </c>
      <c r="P1826">
        <v>260.222222222222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160</v>
      </c>
      <c r="E1827">
        <v>464.04530955500002</v>
      </c>
      <c r="F1827">
        <v>40.85</v>
      </c>
      <c r="G1827">
        <v>-22.7641291227417</v>
      </c>
      <c r="H1827">
        <v>-12.2779648813618</v>
      </c>
      <c r="I1827">
        <v>-39.546367185989901</v>
      </c>
      <c r="J1827">
        <v>-6.7424635569487599</v>
      </c>
      <c r="K1827">
        <v>43.7053163148775</v>
      </c>
      <c r="L1827">
        <v>50.388404056393</v>
      </c>
      <c r="M1827">
        <v>38.335684249194799</v>
      </c>
      <c r="N1827">
        <v>1.2692238687483399</v>
      </c>
      <c r="O1827">
        <v>83.598531211750299</v>
      </c>
      <c r="P1827">
        <v>2.7672955974842699</v>
      </c>
      <c r="Q1827">
        <v>-8.6436498838703996E-2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132</v>
      </c>
      <c r="E1828">
        <v>464.01098021000001</v>
      </c>
      <c r="F1828">
        <v>244.7</v>
      </c>
      <c r="G1828">
        <v>-69.294159497174405</v>
      </c>
      <c r="H1828">
        <v>-8.7624554508884707</v>
      </c>
      <c r="I1828">
        <v>-58.782349520900297</v>
      </c>
      <c r="J1828">
        <v>-3.17749426574589</v>
      </c>
      <c r="K1828">
        <v>260.93444557161502</v>
      </c>
      <c r="M1828">
        <v>30.576686968453799</v>
      </c>
      <c r="N1828">
        <v>0.584349774949801</v>
      </c>
      <c r="O1828">
        <v>82.366162648140502</v>
      </c>
      <c r="P1828">
        <v>10.3743797925124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51</v>
      </c>
      <c r="E1829">
        <v>463.79185652799998</v>
      </c>
      <c r="F1829">
        <v>108.68</v>
      </c>
      <c r="G1829">
        <v>-42.629080867297198</v>
      </c>
      <c r="H1829">
        <v>-29.7937362087624</v>
      </c>
      <c r="I1829">
        <v>-32.117270891023097</v>
      </c>
      <c r="J1829">
        <v>-11.765653941126599</v>
      </c>
      <c r="M1829">
        <v>50.8050265287701</v>
      </c>
      <c r="O1829">
        <v>23.2977548767022</v>
      </c>
      <c r="P1829">
        <v>17.225757739186701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343</v>
      </c>
      <c r="E1830">
        <v>463.70522622499999</v>
      </c>
      <c r="F1830">
        <v>130.25</v>
      </c>
      <c r="G1830">
        <v>-24.039619063477598</v>
      </c>
      <c r="H1830">
        <v>-5.0035482617449603</v>
      </c>
      <c r="I1830">
        <v>0.93876531025639098</v>
      </c>
      <c r="J1830">
        <v>5.0856764022832499E-2</v>
      </c>
      <c r="K1830">
        <v>136.240527532269</v>
      </c>
      <c r="L1830">
        <v>125.19866432803801</v>
      </c>
      <c r="M1830">
        <v>37.537577311929198</v>
      </c>
      <c r="N1830">
        <v>0.69498671619683505</v>
      </c>
      <c r="O1830">
        <v>32.0921305182341</v>
      </c>
      <c r="P1830">
        <v>31.5656565656565</v>
      </c>
      <c r="Q1830">
        <v>0.14298152172704701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135</v>
      </c>
      <c r="E1831">
        <v>461.16591242599998</v>
      </c>
      <c r="F1831">
        <v>30.22</v>
      </c>
      <c r="G1831">
        <v>-9.4419863698589701</v>
      </c>
      <c r="H1831">
        <v>-11.9368580244178</v>
      </c>
      <c r="I1831">
        <v>-29.203675593228699</v>
      </c>
      <c r="J1831">
        <v>-9.2636524926415795</v>
      </c>
      <c r="K1831">
        <v>31.148504333245398</v>
      </c>
      <c r="L1831">
        <v>31.9112543261495</v>
      </c>
      <c r="M1831">
        <v>46.173096949051398</v>
      </c>
      <c r="N1831">
        <v>1.6263964500213499</v>
      </c>
      <c r="O1831">
        <v>48.246194573130303</v>
      </c>
      <c r="P1831">
        <v>20.638722554890201</v>
      </c>
      <c r="Q1831">
        <v>-1.9365528561710001E-2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1509</v>
      </c>
      <c r="E1832">
        <v>460.42764407999999</v>
      </c>
      <c r="F1832">
        <v>289.39999999999998</v>
      </c>
      <c r="G1832">
        <v>-25.860642117387101</v>
      </c>
      <c r="H1832">
        <v>-15.5085492008884</v>
      </c>
      <c r="I1832">
        <v>-15.3488321411131</v>
      </c>
      <c r="J1832">
        <v>-6.1387295332789904</v>
      </c>
      <c r="K1832">
        <v>298.52222973226998</v>
      </c>
      <c r="M1832">
        <v>38.533341147966397</v>
      </c>
      <c r="N1832">
        <v>0.56215653621981598</v>
      </c>
      <c r="O1832">
        <v>25.777470628887301</v>
      </c>
      <c r="P1832">
        <v>54.3466666666666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271</v>
      </c>
      <c r="E1833">
        <v>459.64597063000002</v>
      </c>
      <c r="F1833">
        <v>84.7</v>
      </c>
      <c r="G1833">
        <v>-11.1716375954752</v>
      </c>
      <c r="H1833">
        <v>-9.5541776795526498</v>
      </c>
      <c r="I1833">
        <v>-10.1477455204924</v>
      </c>
      <c r="J1833">
        <v>-1.1325194337148401</v>
      </c>
      <c r="K1833">
        <v>80.548429912316394</v>
      </c>
      <c r="L1833">
        <v>78.639935857204904</v>
      </c>
      <c r="M1833">
        <v>53.946808612958797</v>
      </c>
      <c r="N1833">
        <v>1.01296999070062</v>
      </c>
      <c r="O1833">
        <v>15.3482880755608</v>
      </c>
      <c r="P1833">
        <v>28.3333333333333</v>
      </c>
      <c r="Q1833">
        <v>-7.6621141258718994E-2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72</v>
      </c>
      <c r="E1834">
        <v>457.58966548000001</v>
      </c>
      <c r="F1834">
        <v>641.79999999999995</v>
      </c>
      <c r="G1834">
        <v>55.697388480940901</v>
      </c>
      <c r="H1834">
        <v>8.99172066094226</v>
      </c>
      <c r="I1834">
        <v>-6.2926686987387104</v>
      </c>
      <c r="J1834">
        <v>-5.98499229258094</v>
      </c>
      <c r="K1834">
        <v>606.13757713130099</v>
      </c>
      <c r="L1834">
        <v>539.27371386802201</v>
      </c>
      <c r="M1834">
        <v>45.584653397972502</v>
      </c>
      <c r="N1834">
        <v>2.4170298246443198</v>
      </c>
      <c r="O1834">
        <v>14.5216578373325</v>
      </c>
      <c r="P1834">
        <v>90.388608721447596</v>
      </c>
      <c r="Q1834">
        <v>4.4884333489493999E-2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628</v>
      </c>
      <c r="E1835">
        <v>457.14496734399899</v>
      </c>
      <c r="F1835">
        <v>172.72</v>
      </c>
      <c r="G1835">
        <v>-34.310900671022999</v>
      </c>
      <c r="H1835">
        <v>-7.8428718265867996</v>
      </c>
      <c r="I1835">
        <v>-13.9805100080545</v>
      </c>
      <c r="J1835">
        <v>-2.7778915347925701</v>
      </c>
      <c r="K1835">
        <v>175.146986777975</v>
      </c>
      <c r="L1835">
        <v>172.927352672795</v>
      </c>
      <c r="M1835">
        <v>36.649073375491497</v>
      </c>
      <c r="N1835">
        <v>0.73741504709669703</v>
      </c>
      <c r="O1835">
        <v>32.816118573413597</v>
      </c>
      <c r="P1835">
        <v>27.374631268436499</v>
      </c>
      <c r="Q1835">
        <v>6.3364974134386007E-2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238</v>
      </c>
      <c r="E1836">
        <v>456.67243999999999</v>
      </c>
      <c r="F1836">
        <v>258.64999999999998</v>
      </c>
      <c r="G1836">
        <v>44.592567796482697</v>
      </c>
      <c r="H1836">
        <v>-2.7272992008884702</v>
      </c>
      <c r="I1836">
        <v>-4.0892409414533297</v>
      </c>
      <c r="J1836">
        <v>-13.148130917976101</v>
      </c>
      <c r="K1836">
        <v>268.26438387941198</v>
      </c>
      <c r="L1836">
        <v>239.84199999999899</v>
      </c>
      <c r="M1836">
        <v>28.8316268616841</v>
      </c>
      <c r="N1836">
        <v>0.55816347124117005</v>
      </c>
      <c r="O1836">
        <v>42.663831432437597</v>
      </c>
      <c r="P1836">
        <v>77.157534246575295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204</v>
      </c>
      <c r="E1837">
        <v>455.76876800000002</v>
      </c>
      <c r="F1837">
        <v>197.05</v>
      </c>
      <c r="G1837">
        <v>-23.155283347175502</v>
      </c>
      <c r="H1837">
        <v>-8.1119326008385109</v>
      </c>
      <c r="I1837">
        <v>-12.6434733709015</v>
      </c>
      <c r="J1837">
        <v>-7.0255458425207697</v>
      </c>
      <c r="K1837">
        <v>197.302283277768</v>
      </c>
      <c r="M1837">
        <v>39.9680694934248</v>
      </c>
      <c r="N1837">
        <v>0.53378617838157105</v>
      </c>
      <c r="O1837">
        <v>32.783557472722599</v>
      </c>
      <c r="P1837">
        <v>50.305110602593402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204</v>
      </c>
      <c r="E1838">
        <v>454.05555472999998</v>
      </c>
      <c r="F1838">
        <v>37.15</v>
      </c>
      <c r="G1838">
        <v>20.4236357921475</v>
      </c>
      <c r="H1838">
        <v>-16.337991971972802</v>
      </c>
      <c r="I1838">
        <v>-12.665996457936</v>
      </c>
      <c r="J1838">
        <v>-7.8379867565970498</v>
      </c>
      <c r="K1838">
        <v>39.500737532838102</v>
      </c>
      <c r="L1838">
        <v>37.759270185149198</v>
      </c>
      <c r="M1838">
        <v>31.5028438236053</v>
      </c>
      <c r="N1838">
        <v>0.57537481774579102</v>
      </c>
      <c r="O1838">
        <v>33.916554508748298</v>
      </c>
      <c r="P1838">
        <v>47.1287128712871</v>
      </c>
      <c r="Q1838">
        <v>4.0488452957195997E-2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286</v>
      </c>
      <c r="E1839">
        <v>452.51564200000001</v>
      </c>
      <c r="F1839">
        <v>353</v>
      </c>
      <c r="G1839">
        <v>115.762374023471</v>
      </c>
      <c r="H1839">
        <v>-4.2469848723598602</v>
      </c>
      <c r="I1839">
        <v>16.066972426835399</v>
      </c>
      <c r="J1839">
        <v>-4.9552625628512104</v>
      </c>
      <c r="K1839">
        <v>344.668069520632</v>
      </c>
      <c r="L1839">
        <v>289.69393887823003</v>
      </c>
      <c r="M1839">
        <v>42.494775429488598</v>
      </c>
      <c r="N1839">
        <v>0.65430478615792498</v>
      </c>
      <c r="O1839">
        <v>12.167138810198299</v>
      </c>
      <c r="P1839">
        <v>155.704454907642</v>
      </c>
      <c r="Q1839">
        <v>0.101447220248832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414</v>
      </c>
      <c r="E1840">
        <v>451.81603137500002</v>
      </c>
      <c r="F1840">
        <v>23.75</v>
      </c>
      <c r="G1840">
        <v>-37.607946214046898</v>
      </c>
      <c r="H1840">
        <v>-8.8623638132145093</v>
      </c>
      <c r="I1840">
        <v>-22.690590305728801</v>
      </c>
      <c r="J1840">
        <v>-2.51900038974693</v>
      </c>
      <c r="K1840">
        <v>25.193519419006101</v>
      </c>
      <c r="L1840">
        <v>25.493979557674901</v>
      </c>
      <c r="M1840">
        <v>36.717804256514697</v>
      </c>
      <c r="N1840">
        <v>0.99043248597455402</v>
      </c>
      <c r="O1840">
        <v>53.515789473684201</v>
      </c>
      <c r="P1840">
        <v>6.35915808329601</v>
      </c>
      <c r="Q1840">
        <v>8.3502359140242996E-2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E1841">
        <v>451.04679075000001</v>
      </c>
      <c r="F1841">
        <v>66.19</v>
      </c>
      <c r="G1841">
        <v>43.228881577662598</v>
      </c>
      <c r="H1841">
        <v>129.07949242083001</v>
      </c>
      <c r="I1841">
        <v>148.72932958593799</v>
      </c>
      <c r="J1841">
        <v>12.7543701467815</v>
      </c>
      <c r="K1841">
        <v>39.114218761601201</v>
      </c>
      <c r="M1841">
        <v>100</v>
      </c>
      <c r="N1841">
        <v>1.67056560615512</v>
      </c>
      <c r="O1841">
        <v>0</v>
      </c>
      <c r="P1841">
        <v>189.16557448667501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982</v>
      </c>
      <c r="E1842">
        <v>450.91324258399999</v>
      </c>
      <c r="F1842">
        <v>37.94</v>
      </c>
      <c r="G1842">
        <v>24.0742316092681</v>
      </c>
      <c r="H1842">
        <v>-13.2968397447097</v>
      </c>
      <c r="I1842">
        <v>25.868210703189199</v>
      </c>
      <c r="J1842">
        <v>-7.3697213566203601</v>
      </c>
      <c r="K1842">
        <v>37.607353070539197</v>
      </c>
      <c r="L1842">
        <v>33.618430996516501</v>
      </c>
      <c r="M1842">
        <v>41.850059022421398</v>
      </c>
      <c r="N1842">
        <v>1.2127721669711</v>
      </c>
      <c r="O1842">
        <v>23.220875065893502</v>
      </c>
      <c r="P1842">
        <v>58.0833333333333</v>
      </c>
      <c r="Q1842">
        <v>5.7489509195775002E-2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E1843">
        <v>450.5976</v>
      </c>
      <c r="F1843">
        <v>230</v>
      </c>
      <c r="G1843">
        <v>6.7760582313512696</v>
      </c>
      <c r="H1843">
        <v>-9.3745449636003393</v>
      </c>
      <c r="I1843">
        <v>-10.938511985886301</v>
      </c>
      <c r="J1843">
        <v>-1.2234538310424801</v>
      </c>
      <c r="K1843">
        <v>240.477902277743</v>
      </c>
      <c r="L1843">
        <v>224.980951967278</v>
      </c>
      <c r="M1843">
        <v>47.361903972797201</v>
      </c>
      <c r="N1843">
        <v>0.61333333333333295</v>
      </c>
      <c r="O1843">
        <v>29.543478260869499</v>
      </c>
      <c r="P1843">
        <v>43.974960876369302</v>
      </c>
      <c r="Q1843">
        <v>0.16559903934935699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271</v>
      </c>
      <c r="E1844">
        <v>450.50250519999997</v>
      </c>
      <c r="F1844">
        <v>27.34</v>
      </c>
      <c r="G1844">
        <v>33.240886176662698</v>
      </c>
      <c r="H1844">
        <v>22.121684052700001</v>
      </c>
      <c r="I1844">
        <v>25.9148118191011</v>
      </c>
      <c r="J1844">
        <v>-8.5815440167188708</v>
      </c>
      <c r="K1844">
        <v>23.713856368343901</v>
      </c>
      <c r="L1844">
        <v>21.202155380024699</v>
      </c>
      <c r="M1844">
        <v>53.9344344765871</v>
      </c>
      <c r="N1844">
        <v>1.1911509792797601</v>
      </c>
      <c r="O1844">
        <v>17.044623262618799</v>
      </c>
      <c r="P1844">
        <v>118.949258528548</v>
      </c>
      <c r="Q1844">
        <v>7.4794891199809005E-2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1012</v>
      </c>
      <c r="E1845">
        <v>450.30779999999999</v>
      </c>
      <c r="F1845">
        <v>53.64</v>
      </c>
      <c r="G1845">
        <v>51.165224256326901</v>
      </c>
      <c r="H1845">
        <v>7.43692439836168</v>
      </c>
      <c r="I1845">
        <v>-50.622368206002101</v>
      </c>
      <c r="J1845">
        <v>-7.4725116324468503</v>
      </c>
      <c r="K1845">
        <v>55.422485764896997</v>
      </c>
      <c r="L1845">
        <v>54.697488894386602</v>
      </c>
      <c r="M1845">
        <v>38.492199971214298</v>
      </c>
      <c r="N1845">
        <v>0.79235231478201096</v>
      </c>
      <c r="O1845">
        <v>83.631618195376504</v>
      </c>
      <c r="P1845">
        <v>80.606060606060595</v>
      </c>
      <c r="Q1845">
        <v>4.5249763173739001E-2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268</v>
      </c>
      <c r="E1846">
        <v>448.122042867</v>
      </c>
      <c r="F1846">
        <v>67.91</v>
      </c>
      <c r="G1846">
        <v>8.7153945591899191</v>
      </c>
      <c r="H1846">
        <v>1.1380736597472301</v>
      </c>
      <c r="I1846">
        <v>23.050254077995401</v>
      </c>
      <c r="J1846">
        <v>-9.6766427239753092</v>
      </c>
      <c r="K1846">
        <v>61.541793110209902</v>
      </c>
      <c r="L1846">
        <v>56.987676670792702</v>
      </c>
      <c r="M1846">
        <v>63.223441771683703</v>
      </c>
      <c r="N1846">
        <v>1.8796922183409499</v>
      </c>
      <c r="O1846">
        <v>12.9288764541304</v>
      </c>
      <c r="P1846">
        <v>76.343806803427597</v>
      </c>
      <c r="Q1846">
        <v>0.119672770512451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268</v>
      </c>
      <c r="E1847">
        <v>448.06140859999999</v>
      </c>
      <c r="F1847">
        <v>916.4</v>
      </c>
      <c r="G1847">
        <v>96.690383717701906</v>
      </c>
      <c r="H1847">
        <v>-0.93593581902956702</v>
      </c>
      <c r="I1847">
        <v>31.153848655052499</v>
      </c>
      <c r="J1847">
        <v>-3.4641832850746899</v>
      </c>
      <c r="K1847">
        <v>943.93965406192797</v>
      </c>
      <c r="L1847">
        <v>768.332210213964</v>
      </c>
      <c r="M1847">
        <v>31.992557261616899</v>
      </c>
      <c r="N1847">
        <v>0.48748266179505401</v>
      </c>
      <c r="O1847">
        <v>24.487123526844101</v>
      </c>
      <c r="P1847">
        <v>150.96535670272399</v>
      </c>
      <c r="Q1847">
        <v>0.12618356482096901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549</v>
      </c>
      <c r="E1848">
        <v>447.33332519999999</v>
      </c>
      <c r="F1848">
        <v>366</v>
      </c>
      <c r="G1848">
        <v>-43.0657704671437</v>
      </c>
      <c r="H1848">
        <v>-21.069844552362301</v>
      </c>
      <c r="I1848">
        <v>-32.553960490869699</v>
      </c>
      <c r="J1848">
        <v>-8.8434081341651005</v>
      </c>
      <c r="M1848">
        <v>25.7798960779329</v>
      </c>
      <c r="O1848">
        <v>49.426229508196698</v>
      </c>
      <c r="P1848">
        <v>35.304990757855798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414</v>
      </c>
      <c r="E1849">
        <v>447.24092305200003</v>
      </c>
      <c r="F1849">
        <v>4.12</v>
      </c>
      <c r="G1849">
        <v>21.8368177821263</v>
      </c>
      <c r="H1849">
        <v>-12.7719420580313</v>
      </c>
      <c r="I1849">
        <v>-45.3465066926642</v>
      </c>
      <c r="J1849">
        <v>-4.3361550832786202</v>
      </c>
      <c r="K1849">
        <v>4.3659083865840502</v>
      </c>
      <c r="L1849">
        <v>4.3010814890643196</v>
      </c>
      <c r="M1849">
        <v>29.816724306202499</v>
      </c>
      <c r="N1849">
        <v>0.84034503372247704</v>
      </c>
      <c r="O1849">
        <v>69.174757281553298</v>
      </c>
      <c r="P1849">
        <v>53.186629746780497</v>
      </c>
      <c r="Q1849">
        <v>3.29497952366E-2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204</v>
      </c>
      <c r="E1850">
        <v>445.94400000000002</v>
      </c>
      <c r="F1850">
        <v>87.44</v>
      </c>
      <c r="G1850">
        <v>30.637198765441202</v>
      </c>
      <c r="H1850">
        <v>-9.4382071879365093</v>
      </c>
      <c r="I1850">
        <v>-13.1344357472548</v>
      </c>
      <c r="J1850">
        <v>0.178644071055413</v>
      </c>
      <c r="K1850">
        <v>90.573934835732203</v>
      </c>
      <c r="L1850">
        <v>86.302122557380201</v>
      </c>
      <c r="M1850">
        <v>37.492305194267601</v>
      </c>
      <c r="N1850">
        <v>0.96572564678387196</v>
      </c>
      <c r="O1850">
        <v>43.984446477584598</v>
      </c>
      <c r="P1850">
        <v>78.448979591836704</v>
      </c>
      <c r="Q1850">
        <v>7.1346493697191996E-2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E1851">
        <v>445.69439999999997</v>
      </c>
      <c r="F1851">
        <v>515.85</v>
      </c>
      <c r="G1851">
        <v>343.804706028716</v>
      </c>
      <c r="H1851">
        <v>11.569764963760401</v>
      </c>
      <c r="I1851">
        <v>26.769363721206901</v>
      </c>
      <c r="J1851">
        <v>-1.7229599084379901</v>
      </c>
      <c r="K1851">
        <v>470.37254993467798</v>
      </c>
      <c r="L1851">
        <v>359.15857475331802</v>
      </c>
      <c r="M1851">
        <v>49.453906527677802</v>
      </c>
      <c r="N1851">
        <v>0.56607294482398596</v>
      </c>
      <c r="O1851">
        <v>6.23243190850053</v>
      </c>
      <c r="P1851">
        <v>457.675675675675</v>
      </c>
      <c r="Q1851">
        <v>0.18145894844018601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46</v>
      </c>
      <c r="E1852">
        <v>445.02801599999998</v>
      </c>
      <c r="F1852">
        <v>385.8</v>
      </c>
      <c r="G1852">
        <v>-23.463531355506699</v>
      </c>
      <c r="H1852">
        <v>-26.912521495023601</v>
      </c>
      <c r="I1852">
        <v>-12.9517213792327</v>
      </c>
      <c r="J1852">
        <v>-6.0697652115063701</v>
      </c>
      <c r="M1852">
        <v>31.690046588969299</v>
      </c>
      <c r="O1852">
        <v>53.4473820632452</v>
      </c>
      <c r="P1852">
        <v>26.491803278688501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27</v>
      </c>
      <c r="E1853">
        <v>444.56915609999999</v>
      </c>
      <c r="F1853">
        <v>1.62</v>
      </c>
      <c r="G1853">
        <v>5.4711066092681797</v>
      </c>
      <c r="H1853">
        <v>-19.215172335216799</v>
      </c>
      <c r="I1853">
        <v>-23.617083414457699</v>
      </c>
      <c r="J1853">
        <v>0.31500770741905398</v>
      </c>
      <c r="K1853">
        <v>1.7352454696863</v>
      </c>
      <c r="L1853">
        <v>1.7327860983961401</v>
      </c>
      <c r="M1853">
        <v>7.6184425407098102</v>
      </c>
      <c r="N1853">
        <v>0.98628147103286601</v>
      </c>
      <c r="O1853">
        <v>41.975308641975197</v>
      </c>
      <c r="P1853">
        <v>35</v>
      </c>
      <c r="Q1853">
        <v>-3.8756850901902E-2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271</v>
      </c>
      <c r="E1854">
        <v>444.43769889999999</v>
      </c>
      <c r="F1854">
        <v>359.5</v>
      </c>
      <c r="G1854">
        <v>4.8397164747390198</v>
      </c>
      <c r="H1854">
        <v>-1.9088468199360999</v>
      </c>
      <c r="I1854">
        <v>-19.507135770478701</v>
      </c>
      <c r="J1854">
        <v>-2.93499229258095</v>
      </c>
      <c r="K1854">
        <v>373.04312008101101</v>
      </c>
      <c r="L1854">
        <v>359.56275813696101</v>
      </c>
      <c r="M1854">
        <v>33.007784537441303</v>
      </c>
      <c r="N1854">
        <v>0.77851124088534096</v>
      </c>
      <c r="O1854">
        <v>35.966620305980499</v>
      </c>
      <c r="P1854">
        <v>41.257367387033398</v>
      </c>
      <c r="Q1854">
        <v>-1.6524491612158E-2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982</v>
      </c>
      <c r="E1855">
        <v>443.70258835200002</v>
      </c>
      <c r="F1855">
        <v>113.43</v>
      </c>
      <c r="G1855">
        <v>-17.270673890025201</v>
      </c>
      <c r="H1855">
        <v>-17.504002744104898</v>
      </c>
      <c r="I1855">
        <v>7.7633339210157501</v>
      </c>
      <c r="J1855">
        <v>-11.258017220298299</v>
      </c>
      <c r="K1855">
        <v>112.95519004209601</v>
      </c>
      <c r="L1855">
        <v>102.850177379583</v>
      </c>
      <c r="M1855">
        <v>34.805999154900803</v>
      </c>
      <c r="N1855">
        <v>1.1276553356210099</v>
      </c>
      <c r="O1855">
        <v>19.9858943842017</v>
      </c>
      <c r="P1855">
        <v>36.0071942446043</v>
      </c>
      <c r="Q1855">
        <v>5.7115730551200001E-4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21</v>
      </c>
      <c r="E1856">
        <v>442.71960893199901</v>
      </c>
      <c r="F1856">
        <v>128.02000000000001</v>
      </c>
      <c r="G1856">
        <v>-7.8527807658453401</v>
      </c>
      <c r="H1856">
        <v>0.63582063382226295</v>
      </c>
      <c r="I1856">
        <v>-33.202510550136097</v>
      </c>
      <c r="J1856">
        <v>-2.9166996096541098</v>
      </c>
      <c r="K1856">
        <v>132.88975118337601</v>
      </c>
      <c r="L1856">
        <v>124.911177747363</v>
      </c>
      <c r="M1856">
        <v>35.038219284337004</v>
      </c>
      <c r="N1856">
        <v>0.94422149758179597</v>
      </c>
      <c r="O1856">
        <v>35.6819246992657</v>
      </c>
      <c r="P1856">
        <v>62.358909321496498</v>
      </c>
      <c r="Q1856">
        <v>0.16202535031135701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625</v>
      </c>
      <c r="E1857">
        <v>442.42748</v>
      </c>
      <c r="F1857">
        <v>580</v>
      </c>
      <c r="G1857">
        <v>134.16547312006699</v>
      </c>
      <c r="H1857">
        <v>-7.9330052221872096</v>
      </c>
      <c r="I1857">
        <v>79.684033066128805</v>
      </c>
      <c r="J1857">
        <v>-5.5517006780627902</v>
      </c>
      <c r="K1857">
        <v>602.28718478829705</v>
      </c>
      <c r="L1857">
        <v>453.066767483028</v>
      </c>
      <c r="M1857">
        <v>20.305536561617799</v>
      </c>
      <c r="N1857">
        <v>0.70745008150526001</v>
      </c>
      <c r="O1857">
        <v>21.913793103448199</v>
      </c>
      <c r="P1857">
        <v>170.081490104773</v>
      </c>
      <c r="Q1857">
        <v>0.17139758303903899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917</v>
      </c>
      <c r="E1858">
        <v>442.20407599999999</v>
      </c>
      <c r="F1858">
        <v>232.69</v>
      </c>
      <c r="G1858">
        <v>-14.109980861181</v>
      </c>
      <c r="H1858">
        <v>8.1223336830787805</v>
      </c>
      <c r="I1858">
        <v>-5.5901567663611997</v>
      </c>
      <c r="J1858">
        <v>-7.0194898318729004</v>
      </c>
      <c r="K1858">
        <v>219.966280437987</v>
      </c>
      <c r="L1858">
        <v>204.91817359852001</v>
      </c>
      <c r="M1858">
        <v>37.923449903233902</v>
      </c>
      <c r="N1858">
        <v>0.88919419303740799</v>
      </c>
      <c r="O1858">
        <v>13.588895096480201</v>
      </c>
      <c r="P1858">
        <v>39.210290158540197</v>
      </c>
      <c r="Q1858">
        <v>-8.4491816278835993E-2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414</v>
      </c>
      <c r="E1859">
        <v>440.40499999999997</v>
      </c>
      <c r="F1859">
        <v>629.15</v>
      </c>
      <c r="G1859">
        <v>277.11472905824701</v>
      </c>
      <c r="H1859">
        <v>-5.6294741909796402</v>
      </c>
      <c r="I1859">
        <v>9.7456616835814405</v>
      </c>
      <c r="J1859">
        <v>-0.90721451480317405</v>
      </c>
      <c r="K1859">
        <v>608.94106270083</v>
      </c>
      <c r="L1859">
        <v>504.48927858886702</v>
      </c>
      <c r="M1859">
        <v>54.502635112981501</v>
      </c>
      <c r="N1859">
        <v>1.3482856200890101</v>
      </c>
      <c r="O1859">
        <v>4.2517682587618104</v>
      </c>
      <c r="P1859">
        <v>322.24832214765098</v>
      </c>
      <c r="Q1859">
        <v>0.153350616855325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286</v>
      </c>
      <c r="E1860">
        <v>439.07211086000001</v>
      </c>
      <c r="F1860">
        <v>297.39999999999998</v>
      </c>
      <c r="G1860">
        <v>-2.6171467104458301</v>
      </c>
      <c r="H1860">
        <v>26.815599256694998</v>
      </c>
      <c r="I1860">
        <v>-9.3759337474405999</v>
      </c>
      <c r="J1860">
        <v>-4.07493136460094</v>
      </c>
      <c r="K1860">
        <v>285.93732548796299</v>
      </c>
      <c r="L1860">
        <v>254.139814111936</v>
      </c>
      <c r="M1860">
        <v>32.312369120475303</v>
      </c>
      <c r="N1860">
        <v>0.390736377655928</v>
      </c>
      <c r="O1860">
        <v>23.688634835238702</v>
      </c>
      <c r="P1860">
        <v>62.8250752805912</v>
      </c>
      <c r="Q1860">
        <v>4.983116444289E-2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982</v>
      </c>
      <c r="E1861">
        <v>437.78845246999998</v>
      </c>
      <c r="F1861">
        <v>509.15</v>
      </c>
      <c r="G1861">
        <v>-8.2115464065981997E-2</v>
      </c>
      <c r="H1861">
        <v>0.39451851805246102</v>
      </c>
      <c r="I1861">
        <v>9.0548838184057292</v>
      </c>
      <c r="J1861">
        <v>-12.5958699611678</v>
      </c>
      <c r="K1861">
        <v>487.76180817990797</v>
      </c>
      <c r="L1861">
        <v>441.01270364070899</v>
      </c>
      <c r="M1861">
        <v>40.466689549454301</v>
      </c>
      <c r="N1861">
        <v>1.58863182692717</v>
      </c>
      <c r="O1861">
        <v>17.627418246096401</v>
      </c>
      <c r="P1861">
        <v>40.165175498967599</v>
      </c>
      <c r="Q1861">
        <v>4.3759333159319999E-2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549</v>
      </c>
      <c r="E1862">
        <v>437.76859999999999</v>
      </c>
      <c r="F1862">
        <v>412.6</v>
      </c>
      <c r="G1862">
        <v>-1.0565593116863301</v>
      </c>
      <c r="H1862">
        <v>-11.7796108541542</v>
      </c>
      <c r="I1862">
        <v>-0.35877981852035001</v>
      </c>
      <c r="J1862">
        <v>-0.61681583586945399</v>
      </c>
      <c r="K1862">
        <v>412.42397125487702</v>
      </c>
      <c r="L1862">
        <v>373.25734923185001</v>
      </c>
      <c r="M1862">
        <v>31.854781210778501</v>
      </c>
      <c r="N1862">
        <v>0.483290216852583</v>
      </c>
      <c r="O1862">
        <v>15.4023267086766</v>
      </c>
      <c r="P1862">
        <v>32.2859890990702</v>
      </c>
      <c r="Q1862">
        <v>-3.8031339099926002E-2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132</v>
      </c>
      <c r="E1863">
        <v>433.66822150000002</v>
      </c>
      <c r="F1863">
        <v>236.15</v>
      </c>
      <c r="G1863">
        <v>36.008092910637998</v>
      </c>
      <c r="H1863">
        <v>-7.8470287468185802</v>
      </c>
      <c r="I1863">
        <v>-13.298476787439901</v>
      </c>
      <c r="J1863">
        <v>-5.0443352083920301</v>
      </c>
      <c r="K1863">
        <v>240.94610522549601</v>
      </c>
      <c r="L1863">
        <v>217.656299947251</v>
      </c>
      <c r="M1863">
        <v>50.151745728290997</v>
      </c>
      <c r="N1863">
        <v>0.40130335158074598</v>
      </c>
      <c r="O1863">
        <v>35.062460300656298</v>
      </c>
      <c r="P1863">
        <v>84.204368174726994</v>
      </c>
      <c r="Q1863">
        <v>9.4221462652685994E-2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E1864">
        <v>430.93563273000001</v>
      </c>
      <c r="F1864">
        <v>251.95</v>
      </c>
      <c r="G1864">
        <v>386.58056606872702</v>
      </c>
      <c r="H1864">
        <v>-1.6695330801105801</v>
      </c>
      <c r="I1864">
        <v>3.5689630971701298</v>
      </c>
      <c r="J1864">
        <v>-1.1977624301055001</v>
      </c>
      <c r="K1864">
        <v>233.01443441578999</v>
      </c>
      <c r="L1864">
        <v>185.40253938481899</v>
      </c>
      <c r="M1864">
        <v>52.007634949575497</v>
      </c>
      <c r="N1864">
        <v>1.1431854199683</v>
      </c>
      <c r="O1864">
        <v>24.627902361579601</v>
      </c>
      <c r="P1864">
        <v>415.49872122762099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135</v>
      </c>
      <c r="E1865">
        <v>430.31787817200001</v>
      </c>
      <c r="F1865">
        <v>125.58</v>
      </c>
      <c r="G1865">
        <v>20.882653953378998</v>
      </c>
      <c r="H1865">
        <v>-1.3023049906059301</v>
      </c>
      <c r="I1865">
        <v>-30.725994305546799</v>
      </c>
      <c r="J1865">
        <v>-7.0391589592476098</v>
      </c>
      <c r="K1865">
        <v>131.318221473324</v>
      </c>
      <c r="L1865">
        <v>125.23692691216</v>
      </c>
      <c r="M1865">
        <v>28.527191118447799</v>
      </c>
      <c r="N1865">
        <v>1.5995264902527799</v>
      </c>
      <c r="O1865">
        <v>47.236821149864603</v>
      </c>
      <c r="Q1865">
        <v>6.4102679594986001E-2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917</v>
      </c>
      <c r="E1866">
        <v>429.11279999999999</v>
      </c>
      <c r="F1866">
        <v>214</v>
      </c>
      <c r="G1866">
        <v>17.827988864657801</v>
      </c>
      <c r="H1866">
        <v>-12.048419890543601</v>
      </c>
      <c r="I1866">
        <v>-22.5532536272237</v>
      </c>
      <c r="J1866">
        <v>0.87891748185513896</v>
      </c>
      <c r="K1866">
        <v>216.56630266303301</v>
      </c>
      <c r="L1866">
        <v>210.872458599357</v>
      </c>
      <c r="M1866">
        <v>52.808879480091697</v>
      </c>
      <c r="N1866">
        <v>0.98653846153846103</v>
      </c>
      <c r="O1866">
        <v>42.032710280373799</v>
      </c>
      <c r="P1866">
        <v>55.636363636363598</v>
      </c>
      <c r="Q1866">
        <v>0.106707777857686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153</v>
      </c>
      <c r="E1867">
        <v>428.990632275</v>
      </c>
      <c r="F1867">
        <v>188.25</v>
      </c>
      <c r="G1867">
        <v>63.371106609268097</v>
      </c>
      <c r="H1867">
        <v>-8.0120214231106903</v>
      </c>
      <c r="I1867">
        <v>-1.29608102782291</v>
      </c>
      <c r="J1867">
        <v>-7.5531475291572203</v>
      </c>
      <c r="K1867">
        <v>181.12066986685599</v>
      </c>
      <c r="L1867">
        <v>162.260159554854</v>
      </c>
      <c r="M1867">
        <v>63.066249635921501</v>
      </c>
      <c r="N1867">
        <v>1.2259842519685</v>
      </c>
      <c r="O1867">
        <v>11.0225763612217</v>
      </c>
      <c r="P1867">
        <v>96.09375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628</v>
      </c>
      <c r="E1868">
        <v>427.98965305500002</v>
      </c>
      <c r="F1868">
        <v>237.13</v>
      </c>
      <c r="G1868">
        <v>56.8863737848406</v>
      </c>
      <c r="H1868">
        <v>14.5913196802304</v>
      </c>
      <c r="I1868">
        <v>15.013239341170101</v>
      </c>
      <c r="J1868">
        <v>13.6483410407523</v>
      </c>
      <c r="K1868">
        <v>192.28116833817401</v>
      </c>
      <c r="L1868">
        <v>172.099605608931</v>
      </c>
      <c r="M1868">
        <v>77.277929471400498</v>
      </c>
      <c r="N1868">
        <v>3.8560326817701198</v>
      </c>
      <c r="O1868">
        <v>7.72993716526799</v>
      </c>
      <c r="P1868">
        <v>104.422413793103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1154</v>
      </c>
      <c r="E1869">
        <v>427.41099307500002</v>
      </c>
      <c r="F1869">
        <v>156.75</v>
      </c>
      <c r="G1869">
        <v>-11.6019730748668</v>
      </c>
      <c r="H1869">
        <v>4.4224534891496896</v>
      </c>
      <c r="I1869">
        <v>-25.777352397366101</v>
      </c>
      <c r="J1869">
        <v>5.2747932302072602</v>
      </c>
      <c r="K1869">
        <v>152.343348205551</v>
      </c>
      <c r="L1869">
        <v>154.349585070426</v>
      </c>
      <c r="M1869">
        <v>58.691633876488297</v>
      </c>
      <c r="N1869">
        <v>1.7225581265871801</v>
      </c>
      <c r="O1869">
        <v>53.110047846889898</v>
      </c>
      <c r="P1869">
        <v>26.615508885298802</v>
      </c>
      <c r="Q1869">
        <v>8.2948900567519999E-3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286</v>
      </c>
      <c r="E1870">
        <v>425.87545</v>
      </c>
      <c r="F1870">
        <v>178.75</v>
      </c>
      <c r="G1870">
        <v>-5.2791593481786396</v>
      </c>
      <c r="H1870">
        <v>-9.3377547788793898</v>
      </c>
      <c r="I1870">
        <v>5.2326506280954197</v>
      </c>
      <c r="J1870">
        <v>-11.1673452337574</v>
      </c>
      <c r="K1870">
        <v>217.29394389197699</v>
      </c>
      <c r="M1870">
        <v>18.669183564548401</v>
      </c>
      <c r="N1870">
        <v>0.24730309889938301</v>
      </c>
      <c r="O1870">
        <v>76.783216783216702</v>
      </c>
      <c r="P1870">
        <v>31.240822320117399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469</v>
      </c>
      <c r="E1871">
        <v>425.17500000000001</v>
      </c>
      <c r="F1871">
        <v>566.9</v>
      </c>
      <c r="G1871">
        <v>46.547006052290897</v>
      </c>
      <c r="H1871">
        <v>3.46213878360764</v>
      </c>
      <c r="I1871">
        <v>31.370128861756999</v>
      </c>
      <c r="J1871">
        <v>6.4016323973637101</v>
      </c>
      <c r="K1871">
        <v>519.25960921944795</v>
      </c>
      <c r="L1871">
        <v>451.69363788590698</v>
      </c>
      <c r="M1871">
        <v>82.0555165892997</v>
      </c>
      <c r="N1871">
        <v>1.3311509194456299</v>
      </c>
      <c r="O1871">
        <v>8.4847415769977008</v>
      </c>
      <c r="P1871">
        <v>94.276901987662697</v>
      </c>
      <c r="Q1871">
        <v>4.3398922230118001E-2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271</v>
      </c>
      <c r="E1872">
        <v>424.83</v>
      </c>
      <c r="F1872">
        <v>170</v>
      </c>
      <c r="G1872">
        <v>86.137031160907</v>
      </c>
      <c r="H1872">
        <v>1.20333438213275</v>
      </c>
      <c r="I1872">
        <v>-37.332587116499496</v>
      </c>
      <c r="J1872">
        <v>-2.5585555109717402</v>
      </c>
      <c r="K1872">
        <v>176.95717274981601</v>
      </c>
      <c r="L1872">
        <v>174.884799571792</v>
      </c>
      <c r="M1872">
        <v>38.037719382420299</v>
      </c>
      <c r="N1872">
        <v>0.51195840554592698</v>
      </c>
      <c r="O1872">
        <v>42.999999999999901</v>
      </c>
      <c r="P1872">
        <v>125.314777998674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543</v>
      </c>
      <c r="E1873">
        <v>424.307796615999</v>
      </c>
      <c r="F1873">
        <v>171.16</v>
      </c>
      <c r="G1873">
        <v>101.675855949637</v>
      </c>
      <c r="H1873">
        <v>-9.9814540806621608</v>
      </c>
      <c r="I1873">
        <v>5.45074267249875</v>
      </c>
      <c r="J1873">
        <v>6.8942915948870702</v>
      </c>
      <c r="K1873">
        <v>162.93994515419601</v>
      </c>
      <c r="L1873">
        <v>138.03743813680501</v>
      </c>
      <c r="M1873">
        <v>58.082402115580798</v>
      </c>
      <c r="N1873">
        <v>0.31696100802139798</v>
      </c>
      <c r="O1873">
        <v>15.5702266884786</v>
      </c>
      <c r="P1873">
        <v>130.05376344086</v>
      </c>
      <c r="Q1873">
        <v>2.6030049387705E-2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628</v>
      </c>
      <c r="E1874">
        <v>424.21594499999998</v>
      </c>
      <c r="F1874">
        <v>6099</v>
      </c>
      <c r="G1874">
        <v>44.398324072655797</v>
      </c>
      <c r="H1874">
        <v>20.881118424890701</v>
      </c>
      <c r="I1874">
        <v>36.938335000748303</v>
      </c>
      <c r="J1874">
        <v>1.5867847109033699</v>
      </c>
      <c r="K1874">
        <v>5285.72854775221</v>
      </c>
      <c r="L1874">
        <v>4563.6257201971302</v>
      </c>
      <c r="M1874">
        <v>64.5825362929167</v>
      </c>
      <c r="N1874">
        <v>0.58888056907525199</v>
      </c>
      <c r="O1874">
        <v>15.918183308739099</v>
      </c>
      <c r="P1874">
        <v>82.0597014925373</v>
      </c>
      <c r="Q1874">
        <v>4.1139458843347E-2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1382</v>
      </c>
      <c r="E1875">
        <v>423.76919175</v>
      </c>
      <c r="F1875">
        <v>391.5</v>
      </c>
      <c r="G1875">
        <v>45.278289646914203</v>
      </c>
      <c r="H1875">
        <v>9.9602007991115205</v>
      </c>
      <c r="I1875">
        <v>-1.14940171379704</v>
      </c>
      <c r="J1875">
        <v>-13.324387579374999</v>
      </c>
      <c r="K1875">
        <v>342.17201388787203</v>
      </c>
      <c r="L1875">
        <v>309.97392142633402</v>
      </c>
      <c r="M1875">
        <v>53.284971929312903</v>
      </c>
      <c r="N1875">
        <v>1.9411059993158699</v>
      </c>
      <c r="O1875">
        <v>18.7739463601532</v>
      </c>
      <c r="P1875">
        <v>77.954545454545396</v>
      </c>
      <c r="Q1875">
        <v>0.14221124249131301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135</v>
      </c>
      <c r="E1876">
        <v>423.6992305</v>
      </c>
      <c r="F1876">
        <v>172.9</v>
      </c>
      <c r="G1876">
        <v>25.244756717259499</v>
      </c>
      <c r="H1876">
        <v>8.0457271149009895</v>
      </c>
      <c r="I1876">
        <v>-31.6739554523724</v>
      </c>
      <c r="J1876">
        <v>8.7965833109768603</v>
      </c>
      <c r="K1876">
        <v>163.77748856775801</v>
      </c>
      <c r="L1876">
        <v>164.42667457568001</v>
      </c>
      <c r="M1876">
        <v>67.576087936132595</v>
      </c>
      <c r="N1876">
        <v>1.5325809391787499</v>
      </c>
      <c r="O1876">
        <v>36.957779063042203</v>
      </c>
      <c r="P1876">
        <v>53.008849557522097</v>
      </c>
      <c r="Q1876">
        <v>0.129564718715134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271</v>
      </c>
      <c r="E1877">
        <v>423.63979014</v>
      </c>
      <c r="F1877">
        <v>352.2</v>
      </c>
      <c r="G1877">
        <v>1.142314149727</v>
      </c>
      <c r="H1877">
        <v>23.351895774974199</v>
      </c>
      <c r="I1877">
        <v>18.441409273956101</v>
      </c>
      <c r="J1877">
        <v>-2.1709914730207802</v>
      </c>
      <c r="K1877">
        <v>310.03738560831999</v>
      </c>
      <c r="L1877">
        <v>299.27046848657301</v>
      </c>
      <c r="M1877">
        <v>54.384318372219099</v>
      </c>
      <c r="N1877">
        <v>1.96139129387588</v>
      </c>
      <c r="O1877">
        <v>18.8813174332765</v>
      </c>
      <c r="P1877">
        <v>49.872340425531902</v>
      </c>
      <c r="Q1877">
        <v>-5.3563418459859999E-2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E1878">
        <v>422.4375</v>
      </c>
      <c r="F1878">
        <v>751</v>
      </c>
      <c r="G1878">
        <v>385.88808453796003</v>
      </c>
      <c r="H1878">
        <v>23.282917247487099</v>
      </c>
      <c r="I1878">
        <v>174.12238018707399</v>
      </c>
      <c r="J1878">
        <v>9.8040588023095605</v>
      </c>
      <c r="K1878">
        <v>567.66027571622999</v>
      </c>
      <c r="M1878">
        <v>65.394807592494303</v>
      </c>
      <c r="N1878">
        <v>0.65837057408043997</v>
      </c>
      <c r="O1878">
        <v>7.0639147802929303</v>
      </c>
      <c r="P1878">
        <v>544.63519313304698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46</v>
      </c>
      <c r="E1879">
        <v>422.35588208000001</v>
      </c>
      <c r="F1879">
        <v>223.85</v>
      </c>
      <c r="G1879">
        <v>25.005017335450699</v>
      </c>
      <c r="H1879">
        <v>-5.62957517277514</v>
      </c>
      <c r="I1879">
        <v>-14.4587223956316</v>
      </c>
      <c r="J1879">
        <v>0.13722992964127401</v>
      </c>
      <c r="K1879">
        <v>210.897697875413</v>
      </c>
      <c r="L1879">
        <v>193.81135589074501</v>
      </c>
      <c r="M1879">
        <v>45.133929120332503</v>
      </c>
      <c r="N1879">
        <v>0.77728880157170899</v>
      </c>
      <c r="O1879">
        <v>28.880947062765198</v>
      </c>
      <c r="P1879">
        <v>58.7025877348457</v>
      </c>
      <c r="Q1879">
        <v>0.120894131791878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E1880">
        <v>422.25096565600001</v>
      </c>
      <c r="F1880">
        <v>89.57</v>
      </c>
      <c r="G1880">
        <v>-65.871982821626105</v>
      </c>
      <c r="H1880">
        <v>-7.87153768052067</v>
      </c>
      <c r="I1880">
        <v>-48.285208870329299</v>
      </c>
      <c r="J1880">
        <v>-8.2606606696252805E-2</v>
      </c>
      <c r="K1880">
        <v>95.736589902644397</v>
      </c>
      <c r="L1880">
        <v>118.326338335871</v>
      </c>
      <c r="M1880">
        <v>34.334107094899402</v>
      </c>
      <c r="N1880">
        <v>0.45936376066825202</v>
      </c>
      <c r="O1880">
        <v>97.610807189907305</v>
      </c>
      <c r="P1880">
        <v>11.962499999999901</v>
      </c>
      <c r="Q1880">
        <v>-3.5069948988069997E-2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600</v>
      </c>
      <c r="E1881">
        <v>421.84783334399998</v>
      </c>
      <c r="F1881">
        <v>81.260000000000005</v>
      </c>
      <c r="G1881">
        <v>58.683255090707902</v>
      </c>
      <c r="H1881">
        <v>-27.581317643127701</v>
      </c>
      <c r="I1881">
        <v>-1.45697299347777</v>
      </c>
      <c r="J1881">
        <v>-4.9457160756772502</v>
      </c>
      <c r="K1881">
        <v>100.18638989175901</v>
      </c>
      <c r="L1881">
        <v>80.257733039383794</v>
      </c>
      <c r="M1881">
        <v>26.601223880773102</v>
      </c>
      <c r="N1881">
        <v>2.20279106487716</v>
      </c>
      <c r="O1881">
        <v>72.655673147920197</v>
      </c>
      <c r="P1881">
        <v>90.52754982415</v>
      </c>
      <c r="Q1881">
        <v>5.5342918521102E-2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132</v>
      </c>
      <c r="E1882">
        <v>421.47435000000002</v>
      </c>
      <c r="F1882">
        <v>244.05</v>
      </c>
      <c r="G1882">
        <v>21.159769486922901</v>
      </c>
      <c r="H1882">
        <v>-5.69309389277376</v>
      </c>
      <c r="I1882">
        <v>5.1131525378652602</v>
      </c>
      <c r="J1882">
        <v>-1.9627588718996301</v>
      </c>
      <c r="K1882">
        <v>241.78468649292199</v>
      </c>
      <c r="L1882">
        <v>220.11215549652201</v>
      </c>
      <c r="M1882">
        <v>52.171306600737203</v>
      </c>
      <c r="N1882">
        <v>1.2356943853336999</v>
      </c>
      <c r="O1882">
        <v>16.369596394181499</v>
      </c>
      <c r="P1882">
        <v>77.879008746355694</v>
      </c>
      <c r="Q1882">
        <v>0.112526984939803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469</v>
      </c>
      <c r="E1883">
        <v>421.46249999999998</v>
      </c>
      <c r="F1883">
        <v>561.95000000000005</v>
      </c>
      <c r="G1883">
        <v>-6.5415320180596996</v>
      </c>
      <c r="H1883">
        <v>-6.5732570084256103</v>
      </c>
      <c r="I1883">
        <v>-29.981125682652401</v>
      </c>
      <c r="J1883">
        <v>-3.0961081177824701</v>
      </c>
      <c r="K1883">
        <v>589.64493608173598</v>
      </c>
      <c r="L1883">
        <v>591.39327836970699</v>
      </c>
      <c r="M1883">
        <v>28.856278470974502</v>
      </c>
      <c r="N1883">
        <v>0.60946806542069298</v>
      </c>
      <c r="O1883">
        <v>52.6470326541506</v>
      </c>
      <c r="Q1883">
        <v>-1.6785570413083001E-2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235</v>
      </c>
      <c r="E1884">
        <v>421.21078154999998</v>
      </c>
      <c r="F1884">
        <v>186.81</v>
      </c>
      <c r="G1884">
        <v>52.356699429296498</v>
      </c>
      <c r="H1884">
        <v>3.2130256578685801</v>
      </c>
      <c r="I1884">
        <v>-38.290470511231902</v>
      </c>
      <c r="J1884">
        <v>-6.2685260939457601</v>
      </c>
      <c r="K1884">
        <v>181.566179858597</v>
      </c>
      <c r="L1884">
        <v>175.04164379551301</v>
      </c>
      <c r="M1884">
        <v>39.5747763659245</v>
      </c>
      <c r="N1884">
        <v>1.3791468351190801</v>
      </c>
      <c r="O1884">
        <v>49.8849098014025</v>
      </c>
      <c r="P1884">
        <v>90.525242223355406</v>
      </c>
      <c r="Q1884">
        <v>8.4161992303939004E-2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628</v>
      </c>
      <c r="E1885">
        <v>420.53799444499998</v>
      </c>
      <c r="F1885">
        <v>183.55</v>
      </c>
      <c r="G1885">
        <v>-5.7858888775145401</v>
      </c>
      <c r="H1885">
        <v>6.8011098900206202</v>
      </c>
      <c r="I1885">
        <v>-17.843537888759801</v>
      </c>
      <c r="J1885">
        <v>-11.559992292580899</v>
      </c>
      <c r="K1885">
        <v>174.95621176607199</v>
      </c>
      <c r="L1885">
        <v>180.31870394921299</v>
      </c>
      <c r="M1885">
        <v>53.207809336404601</v>
      </c>
      <c r="N1885">
        <v>3.6295395601295999</v>
      </c>
      <c r="O1885">
        <v>35.821302097521098</v>
      </c>
      <c r="P1885">
        <v>22.3666666666666</v>
      </c>
      <c r="Q1885">
        <v>0.28525982376417103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268</v>
      </c>
      <c r="E1886">
        <v>420.29607900000002</v>
      </c>
      <c r="F1886">
        <v>122.5</v>
      </c>
      <c r="G1886">
        <v>36.022760420223797</v>
      </c>
      <c r="H1886">
        <v>-10.454700865033701</v>
      </c>
      <c r="I1886">
        <v>9.9954291990639295</v>
      </c>
      <c r="J1886">
        <v>-5.6364706853027098</v>
      </c>
      <c r="K1886">
        <v>125.672853117852</v>
      </c>
      <c r="L1886">
        <v>113.898284778057</v>
      </c>
      <c r="M1886">
        <v>43.356217195878401</v>
      </c>
      <c r="N1886">
        <v>1.6533689512949501</v>
      </c>
      <c r="O1886">
        <v>32.775510204081598</v>
      </c>
      <c r="P1886">
        <v>88.316679477325096</v>
      </c>
      <c r="Q1886">
        <v>0.12818229144496901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330</v>
      </c>
      <c r="E1887">
        <v>419.422302</v>
      </c>
      <c r="F1887">
        <v>358.15</v>
      </c>
      <c r="G1887">
        <v>-33.170163232001599</v>
      </c>
      <c r="H1887">
        <v>-5.8097992008884702</v>
      </c>
      <c r="I1887">
        <v>-22.658353255727601</v>
      </c>
      <c r="J1887">
        <v>-19.218710562544899</v>
      </c>
      <c r="M1887">
        <v>37.246154088182799</v>
      </c>
      <c r="O1887">
        <v>31.229931592907999</v>
      </c>
      <c r="P1887">
        <v>6.9104477611940203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917</v>
      </c>
      <c r="E1888">
        <v>418.15199999999999</v>
      </c>
      <c r="F1888">
        <v>26.2</v>
      </c>
      <c r="G1888">
        <v>-24.1288933907318</v>
      </c>
      <c r="H1888">
        <v>-4.2897992008884698</v>
      </c>
      <c r="I1888">
        <v>-13.617083414457699</v>
      </c>
      <c r="J1888">
        <v>0.31500770741905398</v>
      </c>
      <c r="K1888">
        <v>26.347999999999999</v>
      </c>
      <c r="M1888">
        <v>7.2193837330719104</v>
      </c>
      <c r="O1888">
        <v>0</v>
      </c>
      <c r="P1888">
        <v>0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21</v>
      </c>
      <c r="E1889">
        <v>417.47196875999998</v>
      </c>
      <c r="F1889">
        <v>406.2</v>
      </c>
      <c r="G1889">
        <v>-18.402709111710401</v>
      </c>
      <c r="H1889">
        <v>-2.8228065358518002</v>
      </c>
      <c r="I1889">
        <v>-29.378178395793299</v>
      </c>
      <c r="J1889">
        <v>-1.5762452476636799</v>
      </c>
      <c r="K1889">
        <v>408.93464224976998</v>
      </c>
      <c r="L1889">
        <v>407.829463476699</v>
      </c>
      <c r="M1889">
        <v>39.312252742317099</v>
      </c>
      <c r="N1889">
        <v>0.90352306002928195</v>
      </c>
      <c r="O1889">
        <v>40.324963072378097</v>
      </c>
      <c r="P1889">
        <v>19.085312225153899</v>
      </c>
      <c r="Q1889">
        <v>0.134456056630014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493</v>
      </c>
      <c r="E1890">
        <v>416.62633</v>
      </c>
      <c r="F1890">
        <v>171.55</v>
      </c>
      <c r="G1890">
        <v>-26.795560057398401</v>
      </c>
      <c r="H1890">
        <v>3.1541469874523198</v>
      </c>
      <c r="I1890">
        <v>-16.283750081124399</v>
      </c>
      <c r="J1890">
        <v>3.0007219931333302</v>
      </c>
      <c r="K1890">
        <v>195.89596794140601</v>
      </c>
      <c r="M1890">
        <v>39.081302973770498</v>
      </c>
      <c r="N1890">
        <v>0.47679745070703</v>
      </c>
      <c r="O1890">
        <v>93.354707082483202</v>
      </c>
      <c r="P1890">
        <v>15.483002356109001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E1891">
        <v>416.54393599999997</v>
      </c>
      <c r="F1891">
        <v>218</v>
      </c>
      <c r="G1891">
        <v>51.890484889445801</v>
      </c>
      <c r="H1891">
        <v>32.920997714278599</v>
      </c>
      <c r="I1891">
        <v>47.744870693610302</v>
      </c>
      <c r="J1891">
        <v>-4.79610340369205</v>
      </c>
      <c r="K1891">
        <v>190.36857360442701</v>
      </c>
      <c r="L1891">
        <v>156.414864031414</v>
      </c>
      <c r="M1891">
        <v>44.916525295914603</v>
      </c>
      <c r="N1891">
        <v>0.58743588971525496</v>
      </c>
      <c r="O1891">
        <v>27.064220183486199</v>
      </c>
      <c r="P1891">
        <v>85.059422750424403</v>
      </c>
      <c r="Q1891">
        <v>0.10670914243879499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917</v>
      </c>
      <c r="E1892">
        <v>415.17279087999998</v>
      </c>
      <c r="F1892">
        <v>224.96</v>
      </c>
      <c r="G1892">
        <v>35.1912199237157</v>
      </c>
      <c r="H1892">
        <v>9.8835858891881596</v>
      </c>
      <c r="I1892">
        <v>20.407343156885702</v>
      </c>
      <c r="J1892">
        <v>-2.0303717673180999</v>
      </c>
      <c r="K1892">
        <v>203.869116603436</v>
      </c>
      <c r="L1892">
        <v>177.03762545359501</v>
      </c>
      <c r="M1892">
        <v>48.8752087510275</v>
      </c>
      <c r="N1892">
        <v>2.6649646663788</v>
      </c>
      <c r="O1892">
        <v>14.87820056899</v>
      </c>
      <c r="P1892">
        <v>74.185056136275605</v>
      </c>
      <c r="Q1892">
        <v>-2.346621542219E-2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40</v>
      </c>
      <c r="E1893">
        <v>414.78606000000002</v>
      </c>
      <c r="F1893">
        <v>11.05</v>
      </c>
      <c r="G1893">
        <v>-79.911206315901893</v>
      </c>
      <c r="H1893">
        <v>-14.4855577653256</v>
      </c>
      <c r="I1893">
        <v>-40.357414906170398</v>
      </c>
      <c r="J1893">
        <v>-6.7735998875176504</v>
      </c>
      <c r="K1893">
        <v>12.060688343149501</v>
      </c>
      <c r="L1893">
        <v>15.701049040368099</v>
      </c>
      <c r="M1893">
        <v>30.207406967698098</v>
      </c>
      <c r="N1893">
        <v>1.1879610439650199</v>
      </c>
      <c r="O1893">
        <v>201.80995475113099</v>
      </c>
      <c r="P1893">
        <v>16.931216931216898</v>
      </c>
      <c r="Q1893">
        <v>0.18962073013046299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291</v>
      </c>
      <c r="E1894">
        <v>412.98432000000003</v>
      </c>
      <c r="F1894">
        <v>250.5</v>
      </c>
      <c r="G1894">
        <v>15.386561914197101</v>
      </c>
      <c r="H1894">
        <v>58.458738810807397</v>
      </c>
      <c r="I1894">
        <v>25.8983718904712</v>
      </c>
      <c r="J1894">
        <v>16.056326068824699</v>
      </c>
      <c r="O1894">
        <v>11.097804391217499</v>
      </c>
      <c r="P1894">
        <v>46.491228070175403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204</v>
      </c>
      <c r="E1895">
        <v>412.78861385099998</v>
      </c>
      <c r="F1895">
        <v>25.53</v>
      </c>
      <c r="G1895">
        <v>30.1309253403859</v>
      </c>
      <c r="H1895">
        <v>-16.7211178822071</v>
      </c>
      <c r="I1895">
        <v>-54.994810165318803</v>
      </c>
      <c r="J1895">
        <v>-4.39351247195314</v>
      </c>
      <c r="K1895">
        <v>27.847824251774799</v>
      </c>
      <c r="L1895">
        <v>28.659450002885698</v>
      </c>
      <c r="M1895">
        <v>24.059598481940998</v>
      </c>
      <c r="N1895">
        <v>1.17611953556448</v>
      </c>
      <c r="O1895">
        <v>109.557383470426</v>
      </c>
      <c r="P1895">
        <v>58.080495356037098</v>
      </c>
      <c r="Q1895">
        <v>3.3500301932253999E-2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D1896" t="s">
        <v>922</v>
      </c>
      <c r="E1896">
        <v>411.94844160000002</v>
      </c>
      <c r="F1896">
        <v>128</v>
      </c>
      <c r="G1896">
        <v>56.662067061245502</v>
      </c>
      <c r="H1896">
        <v>40.2697862913395</v>
      </c>
      <c r="I1896">
        <v>-16.7207927255856</v>
      </c>
      <c r="J1896">
        <v>-3.2193756963458302</v>
      </c>
      <c r="K1896">
        <v>111.158942617425</v>
      </c>
      <c r="M1896">
        <v>55.870190521684201</v>
      </c>
      <c r="N1896">
        <v>1.0125203841275501</v>
      </c>
      <c r="O1896">
        <v>36.71875</v>
      </c>
      <c r="P1896">
        <v>90.193164933135193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21</v>
      </c>
      <c r="E1897">
        <v>411.29743295999998</v>
      </c>
      <c r="F1897">
        <v>133.6</v>
      </c>
      <c r="G1897">
        <v>-22.260803417418799</v>
      </c>
      <c r="H1897">
        <v>-2.68328176522532</v>
      </c>
      <c r="I1897">
        <v>-27.755900895177501</v>
      </c>
      <c r="J1897">
        <v>-1.55999229258095</v>
      </c>
      <c r="K1897">
        <v>129.40396413457199</v>
      </c>
      <c r="L1897">
        <v>124.003554095336</v>
      </c>
      <c r="M1897">
        <v>40.844633962893603</v>
      </c>
      <c r="N1897">
        <v>0.40040359258625002</v>
      </c>
      <c r="O1897">
        <v>25.748502994011901</v>
      </c>
      <c r="P1897">
        <v>45.059717698154103</v>
      </c>
      <c r="Q1897">
        <v>-2.8235915030825998E-2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268</v>
      </c>
      <c r="E1898">
        <v>410.74782725</v>
      </c>
      <c r="F1898">
        <v>14.15</v>
      </c>
      <c r="G1898">
        <v>-0.54680383849303704</v>
      </c>
      <c r="H1898">
        <v>1.49891281068894</v>
      </c>
      <c r="I1898">
        <v>-27.807501849873098</v>
      </c>
      <c r="J1898">
        <v>-10.8096123533712</v>
      </c>
      <c r="K1898">
        <v>14.2554698248222</v>
      </c>
      <c r="L1898">
        <v>13.915859422945299</v>
      </c>
      <c r="M1898">
        <v>36.9614612532569</v>
      </c>
      <c r="N1898">
        <v>1.7752441674144701</v>
      </c>
      <c r="O1898">
        <v>51.943462897526402</v>
      </c>
      <c r="P1898">
        <v>45.876288659793801</v>
      </c>
      <c r="Q1898">
        <v>0.10856977095852099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543</v>
      </c>
      <c r="E1899">
        <v>410.68070999999998</v>
      </c>
      <c r="F1899">
        <v>351.55</v>
      </c>
      <c r="G1899">
        <v>132.47694602532599</v>
      </c>
      <c r="H1899">
        <v>5.9521362829824902</v>
      </c>
      <c r="I1899">
        <v>58.711347958091203</v>
      </c>
      <c r="J1899">
        <v>-2.5969241107627599</v>
      </c>
      <c r="K1899">
        <v>304.69173881474597</v>
      </c>
      <c r="L1899">
        <v>239.93997005340401</v>
      </c>
      <c r="M1899">
        <v>68.939169903427299</v>
      </c>
      <c r="N1899">
        <v>3.1102446331088398</v>
      </c>
      <c r="O1899">
        <v>3.8259138102687902</v>
      </c>
      <c r="P1899">
        <v>181.24</v>
      </c>
      <c r="Q1899">
        <v>0.15189715281542099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204</v>
      </c>
      <c r="E1900">
        <v>410.43097999999998</v>
      </c>
      <c r="F1900">
        <v>185.2</v>
      </c>
      <c r="G1900">
        <v>25.004520555257599</v>
      </c>
      <c r="H1900">
        <v>-5.3137819548631402</v>
      </c>
      <c r="I1900">
        <v>25.631036886294101</v>
      </c>
      <c r="J1900">
        <v>-6.1768456530697398</v>
      </c>
      <c r="K1900">
        <v>188.37827709338501</v>
      </c>
      <c r="L1900">
        <v>163.739284013602</v>
      </c>
      <c r="M1900">
        <v>33.991892381854697</v>
      </c>
      <c r="N1900">
        <v>0.82396116174536604</v>
      </c>
      <c r="O1900">
        <v>27.375809935205101</v>
      </c>
      <c r="P1900">
        <v>60.903562119895703</v>
      </c>
      <c r="Q1900">
        <v>9.2224656343440001E-2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122</v>
      </c>
      <c r="E1901">
        <v>409.37058765</v>
      </c>
      <c r="F1901">
        <v>671.7</v>
      </c>
      <c r="G1901">
        <v>-20.935204181878301</v>
      </c>
      <c r="H1901">
        <v>-5.87629217810992</v>
      </c>
      <c r="I1901">
        <v>6.5869251753776101</v>
      </c>
      <c r="J1901">
        <v>-0.28040540637101702</v>
      </c>
      <c r="K1901">
        <v>623.50999940537201</v>
      </c>
      <c r="L1901">
        <v>580.08226846028106</v>
      </c>
      <c r="M1901">
        <v>44.963639897039997</v>
      </c>
      <c r="N1901">
        <v>0.31059957778866798</v>
      </c>
      <c r="O1901">
        <v>22.740806907845698</v>
      </c>
      <c r="P1901">
        <v>37.081632653061199</v>
      </c>
      <c r="Q1901">
        <v>4.9478171327259998E-2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516</v>
      </c>
      <c r="E1902">
        <v>408.53862219199999</v>
      </c>
      <c r="F1902">
        <v>66.94</v>
      </c>
      <c r="G1902">
        <v>-5.65101728453714</v>
      </c>
      <c r="H1902">
        <v>1.60889360956903</v>
      </c>
      <c r="I1902">
        <v>-21.069039725808501</v>
      </c>
      <c r="J1902">
        <v>1.5173812239711999</v>
      </c>
      <c r="K1902">
        <v>63.157747234236801</v>
      </c>
      <c r="L1902">
        <v>63.721052377532601</v>
      </c>
      <c r="M1902">
        <v>59.583474866552898</v>
      </c>
      <c r="N1902">
        <v>2.0667561365594702</v>
      </c>
      <c r="O1902">
        <v>21.0038840752913</v>
      </c>
      <c r="P1902">
        <v>28.730769230769202</v>
      </c>
      <c r="Q1902">
        <v>-7.8854837539280003E-3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222</v>
      </c>
      <c r="E1903">
        <v>408.24</v>
      </c>
      <c r="F1903">
        <v>189</v>
      </c>
      <c r="G1903">
        <v>-20.9790714241473</v>
      </c>
      <c r="H1903">
        <v>-9.6178702418356696</v>
      </c>
      <c r="I1903">
        <v>-21.579099484581899</v>
      </c>
      <c r="J1903">
        <v>-4.6849922925809402</v>
      </c>
      <c r="K1903">
        <v>190.182207118663</v>
      </c>
      <c r="L1903">
        <v>187.537819260189</v>
      </c>
      <c r="M1903">
        <v>30.488913112107301</v>
      </c>
      <c r="N1903">
        <v>1.7292282964741299</v>
      </c>
      <c r="O1903">
        <v>19.047619047619001</v>
      </c>
      <c r="P1903">
        <v>18.867924528301799</v>
      </c>
      <c r="Q1903">
        <v>-0.12929963779015799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543</v>
      </c>
      <c r="E1904">
        <v>407.80098106499997</v>
      </c>
      <c r="F1904">
        <v>233.05</v>
      </c>
      <c r="G1904">
        <v>134.52815433401801</v>
      </c>
      <c r="H1904">
        <v>-10.5061769653833</v>
      </c>
      <c r="I1904">
        <v>35.965715045105703</v>
      </c>
      <c r="J1904">
        <v>-2.2719128223822702</v>
      </c>
      <c r="K1904">
        <v>227.581834120309</v>
      </c>
      <c r="L1904">
        <v>185.47682447159801</v>
      </c>
      <c r="M1904">
        <v>33.984452501005698</v>
      </c>
      <c r="N1904">
        <v>0.77943284651912903</v>
      </c>
      <c r="O1904">
        <v>23.8360866766788</v>
      </c>
      <c r="P1904">
        <v>167.19789039211099</v>
      </c>
      <c r="Q1904">
        <v>9.3024966416637003E-2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694</v>
      </c>
      <c r="E1905">
        <v>407.14528536999899</v>
      </c>
      <c r="F1905">
        <v>136.41999999999999</v>
      </c>
      <c r="G1905">
        <v>-2.4339781364945501</v>
      </c>
      <c r="H1905">
        <v>-3.4822328131110898</v>
      </c>
      <c r="I1905">
        <v>-15.789905214386</v>
      </c>
      <c r="J1905">
        <v>-4.6180969237987801</v>
      </c>
      <c r="K1905">
        <v>135.259315478075</v>
      </c>
      <c r="L1905">
        <v>130.294912215268</v>
      </c>
      <c r="M1905">
        <v>31.983650513378102</v>
      </c>
      <c r="N1905">
        <v>0.96145557806164506</v>
      </c>
      <c r="O1905">
        <v>20.363583052338299</v>
      </c>
      <c r="P1905">
        <v>26.8433286843328</v>
      </c>
      <c r="Q1905">
        <v>3.6424711788758002E-2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D1906" t="s">
        <v>235</v>
      </c>
      <c r="E1906">
        <v>405.73030008000001</v>
      </c>
      <c r="F1906">
        <v>12.92</v>
      </c>
      <c r="G1906">
        <v>18.633537548494601</v>
      </c>
      <c r="H1906">
        <v>-6.2262825471316896</v>
      </c>
      <c r="I1906">
        <v>0.71919977138293201</v>
      </c>
      <c r="J1906">
        <v>-1.0868614514594399</v>
      </c>
      <c r="K1906">
        <v>12.152692448696699</v>
      </c>
      <c r="L1906">
        <v>10.703813291737299</v>
      </c>
      <c r="M1906">
        <v>55.683505039733198</v>
      </c>
      <c r="N1906">
        <v>1.17994453741022</v>
      </c>
      <c r="O1906">
        <v>14.164086687306501</v>
      </c>
      <c r="P1906">
        <v>80.699300699300693</v>
      </c>
      <c r="Q1906">
        <v>2.9120431597248E-2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62</v>
      </c>
      <c r="E1907">
        <v>405.54547000000002</v>
      </c>
      <c r="F1907">
        <v>113.63</v>
      </c>
      <c r="G1907">
        <v>-18.130759062373599</v>
      </c>
      <c r="H1907">
        <v>2.3559166693398201</v>
      </c>
      <c r="I1907">
        <v>-16.910700435734299</v>
      </c>
      <c r="J1907">
        <v>1.53441291840247</v>
      </c>
      <c r="K1907">
        <v>111.70553082835301</v>
      </c>
      <c r="L1907">
        <v>116.06025660879401</v>
      </c>
      <c r="M1907">
        <v>55.198142035724999</v>
      </c>
      <c r="N1907">
        <v>1.9987019800136101</v>
      </c>
      <c r="O1907">
        <v>26.991111502244099</v>
      </c>
      <c r="P1907">
        <v>16.067415730337</v>
      </c>
      <c r="Q1907">
        <v>3.2668203401934999E-2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797</v>
      </c>
      <c r="E1908">
        <v>404.86014893999999</v>
      </c>
      <c r="F1908">
        <v>369.85</v>
      </c>
      <c r="G1908">
        <v>-28.176110928674401</v>
      </c>
      <c r="H1908">
        <v>-3.80093445346859</v>
      </c>
      <c r="I1908">
        <v>-22.1832144404157</v>
      </c>
      <c r="J1908">
        <v>-3.5810961886848398</v>
      </c>
      <c r="K1908">
        <v>371.56276852073898</v>
      </c>
      <c r="L1908">
        <v>387.26320775430997</v>
      </c>
      <c r="M1908">
        <v>39.222886862984602</v>
      </c>
      <c r="N1908">
        <v>0.89049014283729599</v>
      </c>
      <c r="O1908">
        <v>30.782749763417499</v>
      </c>
      <c r="P1908">
        <v>19.2295293359123</v>
      </c>
      <c r="Q1908">
        <v>1.1954624560312E-2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163</v>
      </c>
      <c r="E1909">
        <v>404.20258947500002</v>
      </c>
      <c r="F1909">
        <v>2801.35</v>
      </c>
      <c r="G1909">
        <v>-13.1733532382414</v>
      </c>
      <c r="H1909">
        <v>10.1481658101712</v>
      </c>
      <c r="I1909">
        <v>4.1411241604718096</v>
      </c>
      <c r="J1909">
        <v>-4.0379334690515298</v>
      </c>
      <c r="K1909">
        <v>2694.4938908366698</v>
      </c>
      <c r="L1909">
        <v>2460.30537124795</v>
      </c>
      <c r="M1909">
        <v>43.235009026744798</v>
      </c>
      <c r="N1909">
        <v>0.69267920094006996</v>
      </c>
      <c r="O1909">
        <v>17.764649186999101</v>
      </c>
      <c r="P1909">
        <v>43.799086289204801</v>
      </c>
      <c r="Q1909">
        <v>-5.5922267099384998E-2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382</v>
      </c>
      <c r="E1910">
        <v>402.97163212199899</v>
      </c>
      <c r="F1910">
        <v>41.94</v>
      </c>
      <c r="G1910">
        <v>93.1768060911334</v>
      </c>
      <c r="H1910">
        <v>33.000277134989297</v>
      </c>
      <c r="I1910">
        <v>33.283091716890702</v>
      </c>
      <c r="J1910">
        <v>29.239738890214699</v>
      </c>
      <c r="K1910">
        <v>27.9155181125303</v>
      </c>
      <c r="L1910">
        <v>26.6419771342464</v>
      </c>
      <c r="M1910">
        <v>90.733445551970405</v>
      </c>
      <c r="N1910">
        <v>4.2901882063005301</v>
      </c>
      <c r="O1910">
        <v>2.8850739151168301</v>
      </c>
      <c r="P1910">
        <v>132.354570637119</v>
      </c>
      <c r="Q1910">
        <v>6.1328662487697999E-2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304</v>
      </c>
      <c r="E1911">
        <v>402.80529911999997</v>
      </c>
      <c r="F1911">
        <v>57.12</v>
      </c>
      <c r="G1911">
        <v>53.870483362150601</v>
      </c>
      <c r="H1911">
        <v>22.746860676911901</v>
      </c>
      <c r="I1911">
        <v>18.299775707944001</v>
      </c>
      <c r="J1911">
        <v>16.092269888393499</v>
      </c>
      <c r="K1911">
        <v>44.200610775892798</v>
      </c>
      <c r="L1911">
        <v>44.769647999245102</v>
      </c>
      <c r="M1911">
        <v>82.249571939121907</v>
      </c>
      <c r="N1911">
        <v>4.7899998307923903</v>
      </c>
      <c r="O1911">
        <v>16.053921568627398</v>
      </c>
      <c r="P1911">
        <v>140.80944350758801</v>
      </c>
      <c r="Q1911">
        <v>8.0340957575364996E-2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E1912">
        <v>402.72918611399899</v>
      </c>
      <c r="F1912">
        <v>22.05</v>
      </c>
      <c r="G1912">
        <v>9.1037350080597008</v>
      </c>
      <c r="K1912">
        <v>22.064075533845699</v>
      </c>
      <c r="L1912">
        <v>20.559754299100199</v>
      </c>
      <c r="M1912">
        <v>35.6509857849477</v>
      </c>
      <c r="N1912">
        <v>1</v>
      </c>
      <c r="O1912">
        <v>18.367346938775501</v>
      </c>
      <c r="P1912">
        <v>55.281690140845001</v>
      </c>
      <c r="Q1912">
        <v>2.5042493907753999E-2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46</v>
      </c>
      <c r="E1913">
        <v>401.61606520999999</v>
      </c>
      <c r="F1913">
        <v>72.55</v>
      </c>
      <c r="G1913">
        <v>115.70581735306899</v>
      </c>
      <c r="H1913">
        <v>-3.9041242697589902</v>
      </c>
      <c r="I1913">
        <v>45.309532138663798</v>
      </c>
      <c r="J1913">
        <v>-3.47377117046873</v>
      </c>
      <c r="K1913">
        <v>67.611335536683399</v>
      </c>
      <c r="L1913">
        <v>52.8873770804421</v>
      </c>
      <c r="M1913">
        <v>39.5783182942614</v>
      </c>
      <c r="N1913">
        <v>0.39005153235719298</v>
      </c>
      <c r="O1913">
        <v>21.984838042729098</v>
      </c>
      <c r="P1913">
        <v>146.34974533106899</v>
      </c>
    </row>
    <row r="1914" spans="1:17" hidden="1" x14ac:dyDescent="0.3">
      <c r="A1914" t="s">
        <v>3984</v>
      </c>
      <c r="B1914" t="s">
        <v>3985</v>
      </c>
      <c r="C1914" t="str">
        <f>IFERROR(VLOOKUP(Table1[[#This Row],[Ticker]],[1]!Table1[[Symbol]:[Industry]],2,FALSE),"-")</f>
        <v>-</v>
      </c>
      <c r="D1914" t="s">
        <v>917</v>
      </c>
      <c r="E1914">
        <v>401.45164454399998</v>
      </c>
      <c r="F1914">
        <v>3.76</v>
      </c>
      <c r="G1914">
        <v>10.1507598289986</v>
      </c>
      <c r="H1914">
        <v>-20.0201362795401</v>
      </c>
      <c r="I1914">
        <v>-59.716095854425099</v>
      </c>
      <c r="J1914">
        <v>1.6663590587704</v>
      </c>
      <c r="K1914">
        <v>3.90519732014626</v>
      </c>
      <c r="L1914">
        <v>3.9045972700420601</v>
      </c>
      <c r="M1914">
        <v>40.496767651665103</v>
      </c>
      <c r="N1914">
        <v>1.53571990860162</v>
      </c>
      <c r="O1914">
        <v>101.20355699339299</v>
      </c>
      <c r="P1914">
        <v>44.413966670276203</v>
      </c>
      <c r="Q1914">
        <v>0.12598018931486299</v>
      </c>
    </row>
    <row r="1915" spans="1:17" hidden="1" x14ac:dyDescent="0.3">
      <c r="A1915" t="s">
        <v>3986</v>
      </c>
      <c r="B1915" t="s">
        <v>3987</v>
      </c>
      <c r="C1915" t="str">
        <f>IFERROR(VLOOKUP(Table1[[#This Row],[Ticker]],[1]!Table1[[Symbol]:[Industry]],2,FALSE),"-")</f>
        <v>-</v>
      </c>
      <c r="D1915" t="s">
        <v>1429</v>
      </c>
      <c r="E1915">
        <v>400.21098569999998</v>
      </c>
      <c r="F1915">
        <v>233.01</v>
      </c>
      <c r="G1915">
        <v>-27.624441123181601</v>
      </c>
      <c r="H1915">
        <v>-1.79078220582533</v>
      </c>
      <c r="I1915">
        <v>-20.8398586483817</v>
      </c>
      <c r="J1915">
        <v>-9.1019807095693501</v>
      </c>
      <c r="K1915">
        <v>228.05082751514999</v>
      </c>
      <c r="L1915">
        <v>229.78713085191899</v>
      </c>
      <c r="M1915">
        <v>43.430115033465398</v>
      </c>
      <c r="N1915">
        <v>1.8474725362203399</v>
      </c>
      <c r="O1915">
        <v>32.6123342345822</v>
      </c>
      <c r="P1915">
        <v>29.521956642579099</v>
      </c>
      <c r="Q1915">
        <v>-3.0075722959499999E-2</v>
      </c>
    </row>
    <row r="1916" spans="1:17" hidden="1" x14ac:dyDescent="0.3">
      <c r="A1916" t="s">
        <v>3988</v>
      </c>
      <c r="B1916" t="s">
        <v>3989</v>
      </c>
      <c r="C1916" t="str">
        <f>IFERROR(VLOOKUP(Table1[[#This Row],[Ticker]],[1]!Table1[[Symbol]:[Industry]],2,FALSE),"-")</f>
        <v>-</v>
      </c>
      <c r="D1916" t="s">
        <v>72</v>
      </c>
      <c r="E1916">
        <v>399.85176000000001</v>
      </c>
      <c r="F1916">
        <v>294</v>
      </c>
      <c r="G1916">
        <v>-33.667354929193301</v>
      </c>
      <c r="H1916">
        <v>-7.26009623059144</v>
      </c>
      <c r="I1916">
        <v>-15.617083414457699</v>
      </c>
      <c r="J1916">
        <v>0.65630463574669895</v>
      </c>
      <c r="K1916">
        <v>240.93553543611401</v>
      </c>
      <c r="M1916" s="1">
        <v>6.0965434000000003E-8</v>
      </c>
      <c r="N1916">
        <v>1.1171171171171099</v>
      </c>
      <c r="O1916">
        <v>10.5442176870748</v>
      </c>
      <c r="P1916">
        <v>0.34129692832765002</v>
      </c>
    </row>
    <row r="1917" spans="1:17" hidden="1" x14ac:dyDescent="0.3">
      <c r="A1917" t="s">
        <v>3990</v>
      </c>
      <c r="B1917" t="s">
        <v>3991</v>
      </c>
      <c r="C1917" t="str">
        <f>IFERROR(VLOOKUP(Table1[[#This Row],[Ticker]],[1]!Table1[[Symbol]:[Industry]],2,FALSE),"-")</f>
        <v>-</v>
      </c>
      <c r="D1917" t="s">
        <v>724</v>
      </c>
      <c r="E1917">
        <v>399.31404974999998</v>
      </c>
      <c r="F1917">
        <v>89.25</v>
      </c>
      <c r="G1917">
        <v>-42.360684503878801</v>
      </c>
      <c r="H1917">
        <v>-9.6911814443759798</v>
      </c>
      <c r="I1917">
        <v>-35.258874459233802</v>
      </c>
      <c r="J1917">
        <v>-1.2232835719080799</v>
      </c>
      <c r="K1917">
        <v>94.226756460031098</v>
      </c>
      <c r="L1917">
        <v>105.269760768862</v>
      </c>
      <c r="M1917">
        <v>35.467603547609201</v>
      </c>
      <c r="N1917">
        <v>0.40011287927251099</v>
      </c>
      <c r="O1917">
        <v>70.308123249299697</v>
      </c>
      <c r="P1917">
        <v>8.5766423357664205</v>
      </c>
      <c r="Q1917">
        <v>-6.0019742194587999E-2</v>
      </c>
    </row>
    <row r="1918" spans="1:17" hidden="1" x14ac:dyDescent="0.3">
      <c r="A1918" t="s">
        <v>3992</v>
      </c>
      <c r="B1918" t="s">
        <v>3993</v>
      </c>
      <c r="C1918" t="str">
        <f>IFERROR(VLOOKUP(Table1[[#This Row],[Ticker]],[1]!Table1[[Symbol]:[Industry]],2,FALSE),"-")</f>
        <v>-</v>
      </c>
      <c r="D1918" t="s">
        <v>119</v>
      </c>
      <c r="E1918">
        <v>396.05624999999998</v>
      </c>
      <c r="F1918">
        <v>26403.75</v>
      </c>
      <c r="G1918">
        <v>113.61421844071</v>
      </c>
      <c r="H1918">
        <v>30.330773013290798</v>
      </c>
      <c r="I1918">
        <v>36.922987910876401</v>
      </c>
      <c r="J1918">
        <v>-7.3612422925809398</v>
      </c>
      <c r="K1918">
        <v>23755.179767257199</v>
      </c>
      <c r="L1918">
        <v>18648.807499482798</v>
      </c>
      <c r="M1918">
        <v>43.849457501747402</v>
      </c>
      <c r="N1918">
        <v>0.610269823788546</v>
      </c>
      <c r="O1918">
        <v>46.9488235572598</v>
      </c>
      <c r="P1918">
        <v>169.115713514009</v>
      </c>
      <c r="Q1918">
        <v>4.7018855185986003E-2</v>
      </c>
    </row>
    <row r="1919" spans="1:17" hidden="1" x14ac:dyDescent="0.3">
      <c r="A1919" t="s">
        <v>3994</v>
      </c>
      <c r="B1919" t="s">
        <v>3995</v>
      </c>
      <c r="C1919" t="str">
        <f>IFERROR(VLOOKUP(Table1[[#This Row],[Ticker]],[1]!Table1[[Symbol]:[Industry]],2,FALSE),"-")</f>
        <v>-</v>
      </c>
      <c r="D1919" t="s">
        <v>21</v>
      </c>
      <c r="E1919">
        <v>395.14920000000001</v>
      </c>
      <c r="F1919">
        <v>319.7</v>
      </c>
      <c r="G1919">
        <v>-8.0853362219478004</v>
      </c>
      <c r="H1919">
        <v>34.921337690062799</v>
      </c>
      <c r="I1919">
        <v>2.4264737543262598</v>
      </c>
      <c r="J1919">
        <v>-2.2823948899835398</v>
      </c>
      <c r="K1919">
        <v>260.06118928237998</v>
      </c>
      <c r="M1919">
        <v>59.740299887975802</v>
      </c>
      <c r="N1919">
        <v>0.928775919732441</v>
      </c>
      <c r="O1919">
        <v>18.173287456990899</v>
      </c>
      <c r="P1919">
        <v>125.140845070422</v>
      </c>
    </row>
    <row r="1920" spans="1:17" hidden="1" x14ac:dyDescent="0.3">
      <c r="A1920" t="s">
        <v>3996</v>
      </c>
      <c r="B1920" t="s">
        <v>3997</v>
      </c>
      <c r="C1920" t="str">
        <f>IFERROR(VLOOKUP(Table1[[#This Row],[Ticker]],[1]!Table1[[Symbol]:[Industry]],2,FALSE),"-")</f>
        <v>-</v>
      </c>
      <c r="D1920" t="s">
        <v>271</v>
      </c>
      <c r="E1920">
        <v>395.02499999999998</v>
      </c>
      <c r="F1920">
        <v>343.5</v>
      </c>
      <c r="G1920">
        <v>-31.162616721770998</v>
      </c>
      <c r="H1920">
        <v>-4.0274085303345402</v>
      </c>
      <c r="I1920">
        <v>-18.094280299886002</v>
      </c>
      <c r="J1920">
        <v>-0.52120913225800203</v>
      </c>
      <c r="K1920">
        <v>348.00997382207998</v>
      </c>
      <c r="L1920">
        <v>353.677211002685</v>
      </c>
      <c r="M1920">
        <v>42.270235301293802</v>
      </c>
      <c r="N1920">
        <v>1.0653680757898301</v>
      </c>
      <c r="O1920">
        <v>28.078602620087299</v>
      </c>
      <c r="P1920">
        <v>9.7444089456869101</v>
      </c>
      <c r="Q1920">
        <v>9.9615152197589998E-2</v>
      </c>
    </row>
    <row r="1921" spans="1:17" hidden="1" x14ac:dyDescent="0.3">
      <c r="A1921" t="s">
        <v>3998</v>
      </c>
      <c r="B1921" t="s">
        <v>3999</v>
      </c>
      <c r="C1921" t="str">
        <f>IFERROR(VLOOKUP(Table1[[#This Row],[Ticker]],[1]!Table1[[Symbol]:[Industry]],2,FALSE),"-")</f>
        <v>-</v>
      </c>
      <c r="D1921" t="s">
        <v>132</v>
      </c>
      <c r="E1921">
        <v>393.776710559999</v>
      </c>
      <c r="F1921">
        <v>206.4</v>
      </c>
      <c r="G1921">
        <v>40.333258003690403</v>
      </c>
      <c r="H1921">
        <v>-13.505045837659701</v>
      </c>
      <c r="I1921">
        <v>22.9811958707838</v>
      </c>
      <c r="J1921">
        <v>-5.2366601255643799</v>
      </c>
      <c r="K1921">
        <v>213.38250067420901</v>
      </c>
      <c r="L1921">
        <v>181.45945358881599</v>
      </c>
      <c r="M1921">
        <v>42.7553037348857</v>
      </c>
      <c r="N1921">
        <v>0.27764575692063698</v>
      </c>
      <c r="O1921">
        <v>25.920542635658901</v>
      </c>
      <c r="P1921">
        <v>101.16959064327401</v>
      </c>
      <c r="Q1921">
        <v>5.5305211477641003E-2</v>
      </c>
    </row>
    <row r="1922" spans="1:17" hidden="1" x14ac:dyDescent="0.3">
      <c r="A1922" t="s">
        <v>4000</v>
      </c>
      <c r="B1922" t="s">
        <v>4001</v>
      </c>
      <c r="C1922" t="str">
        <f>IFERROR(VLOOKUP(Table1[[#This Row],[Ticker]],[1]!Table1[[Symbol]:[Industry]],2,FALSE),"-")</f>
        <v>-</v>
      </c>
      <c r="D1922" t="s">
        <v>1665</v>
      </c>
      <c r="E1922">
        <v>393.67655376300002</v>
      </c>
      <c r="F1922">
        <v>140.93</v>
      </c>
      <c r="G1922">
        <v>-2.0587331482025899</v>
      </c>
      <c r="H1922">
        <v>-14.6601695712588</v>
      </c>
      <c r="I1922">
        <v>-8.9142602346657807</v>
      </c>
      <c r="J1922">
        <v>-5.3992780068666599</v>
      </c>
      <c r="K1922">
        <v>149.74032456963801</v>
      </c>
      <c r="L1922">
        <v>135.11370182045201</v>
      </c>
      <c r="M1922">
        <v>20.455463312009901</v>
      </c>
      <c r="N1922">
        <v>0.249263498371394</v>
      </c>
      <c r="O1922">
        <v>27.474632796423698</v>
      </c>
      <c r="P1922">
        <v>34.796747967479597</v>
      </c>
      <c r="Q1922">
        <v>-3.8873009357164999E-2</v>
      </c>
    </row>
    <row r="1923" spans="1:17" hidden="1" x14ac:dyDescent="0.3">
      <c r="A1923" t="s">
        <v>4002</v>
      </c>
      <c r="B1923" t="s">
        <v>4003</v>
      </c>
      <c r="C1923" t="str">
        <f>IFERROR(VLOOKUP(Table1[[#This Row],[Ticker]],[1]!Table1[[Symbol]:[Industry]],2,FALSE),"-")</f>
        <v>-</v>
      </c>
      <c r="D1923" t="s">
        <v>812</v>
      </c>
      <c r="E1923">
        <v>393.15888023999997</v>
      </c>
      <c r="F1923">
        <v>29.68</v>
      </c>
      <c r="G1923">
        <v>113.628115955062</v>
      </c>
      <c r="H1923">
        <v>-4.9923753133006503</v>
      </c>
      <c r="I1923">
        <v>49.909087384440298</v>
      </c>
      <c r="J1923">
        <v>-9.4722263351341294</v>
      </c>
      <c r="K1923">
        <v>26.214584929282601</v>
      </c>
      <c r="L1923">
        <v>21.026077178449299</v>
      </c>
      <c r="M1923">
        <v>49.080032141314</v>
      </c>
      <c r="N1923">
        <v>0.402885253460945</v>
      </c>
      <c r="O1923">
        <v>13.544474393531001</v>
      </c>
      <c r="P1923">
        <v>154.03708987161201</v>
      </c>
      <c r="Q1923">
        <v>9.3803240971942994E-2</v>
      </c>
    </row>
    <row r="1924" spans="1:17" hidden="1" x14ac:dyDescent="0.3">
      <c r="A1924" t="s">
        <v>4004</v>
      </c>
      <c r="B1924" t="s">
        <v>4005</v>
      </c>
      <c r="C1924" t="str">
        <f>IFERROR(VLOOKUP(Table1[[#This Row],[Ticker]],[1]!Table1[[Symbol]:[Industry]],2,FALSE),"-")</f>
        <v>-</v>
      </c>
      <c r="D1924" t="s">
        <v>4006</v>
      </c>
      <c r="E1924">
        <v>392.862707</v>
      </c>
      <c r="F1924">
        <v>390.9</v>
      </c>
      <c r="G1924">
        <v>-30.1173493791878</v>
      </c>
      <c r="H1924">
        <v>-13.8024788783455</v>
      </c>
      <c r="I1924">
        <v>-13.591494878122001</v>
      </c>
      <c r="J1924">
        <v>-6.1930821259545299</v>
      </c>
      <c r="K1924">
        <v>401.541766904008</v>
      </c>
      <c r="L1924">
        <v>394.63788198705902</v>
      </c>
      <c r="M1924">
        <v>50.898629908195701</v>
      </c>
      <c r="N1924">
        <v>0.53589427987454996</v>
      </c>
      <c r="O1924">
        <v>23.8424149398823</v>
      </c>
      <c r="P1924">
        <v>20.258421781264399</v>
      </c>
      <c r="Q1924">
        <v>-5.4961303401006002E-2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694</v>
      </c>
      <c r="E1925">
        <v>392.78412774999998</v>
      </c>
      <c r="F1925">
        <v>251.65</v>
      </c>
      <c r="G1925">
        <v>22.264358499902201</v>
      </c>
      <c r="H1925">
        <v>-11.012021423110699</v>
      </c>
      <c r="I1925">
        <v>-9.5649850063535595</v>
      </c>
      <c r="J1925">
        <v>-4.2872650198536704</v>
      </c>
      <c r="K1925">
        <v>250.347123926937</v>
      </c>
      <c r="L1925">
        <v>233.73081898497</v>
      </c>
      <c r="M1925">
        <v>33.665351026785899</v>
      </c>
      <c r="N1925">
        <v>1.1403152190264001</v>
      </c>
      <c r="O1925">
        <v>14.444665209616501</v>
      </c>
      <c r="P1925">
        <v>48.378537735849001</v>
      </c>
      <c r="Q1925">
        <v>2.3545931788723998E-2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238</v>
      </c>
      <c r="E1926">
        <v>392.14182815999999</v>
      </c>
      <c r="F1926">
        <v>172.1</v>
      </c>
      <c r="G1926">
        <v>69.024866429694598</v>
      </c>
      <c r="H1926">
        <v>-6.2822601594237399</v>
      </c>
      <c r="I1926">
        <v>-16.549965535157099</v>
      </c>
      <c r="J1926">
        <v>-12.184992292580899</v>
      </c>
      <c r="K1926">
        <v>174.22536908778901</v>
      </c>
      <c r="L1926">
        <v>145.79578364843999</v>
      </c>
      <c r="M1926">
        <v>35.387214537930902</v>
      </c>
      <c r="N1926">
        <v>1.0147227533460801</v>
      </c>
      <c r="O1926">
        <v>27.658338175479301</v>
      </c>
      <c r="P1926">
        <v>147.092605886575</v>
      </c>
      <c r="Q1926">
        <v>0.12955691502102701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D1927" t="s">
        <v>694</v>
      </c>
      <c r="E1927">
        <v>392.00787500000001</v>
      </c>
      <c r="F1927">
        <v>283.55</v>
      </c>
      <c r="G1927">
        <v>21.281363019524498</v>
      </c>
      <c r="H1927">
        <v>-3.3519735669877901</v>
      </c>
      <c r="I1927">
        <v>-9.1595405888913497</v>
      </c>
      <c r="J1927">
        <v>-6.9896174919429797</v>
      </c>
      <c r="K1927">
        <v>273.27826475493202</v>
      </c>
      <c r="L1927">
        <v>249.84105153944299</v>
      </c>
      <c r="M1927">
        <v>38.163710461989403</v>
      </c>
      <c r="N1927">
        <v>2.64926732458175</v>
      </c>
      <c r="O1927">
        <v>22.3770058190795</v>
      </c>
      <c r="P1927">
        <v>47.951995825723898</v>
      </c>
      <c r="Q1927">
        <v>6.6771987856134002E-2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405</v>
      </c>
      <c r="E1928">
        <v>391.12924500000003</v>
      </c>
      <c r="F1928">
        <v>39.51</v>
      </c>
      <c r="G1928">
        <v>0.70522983201698197</v>
      </c>
      <c r="H1928">
        <v>-8.11068019383079</v>
      </c>
      <c r="I1928">
        <v>-47.3807045376765</v>
      </c>
      <c r="J1928">
        <v>-0.78609339368204001</v>
      </c>
      <c r="K1928">
        <v>40.688584716877401</v>
      </c>
      <c r="L1928">
        <v>41.587453030538001</v>
      </c>
      <c r="M1928">
        <v>44.980946336859503</v>
      </c>
      <c r="N1928">
        <v>0.83797859860565305</v>
      </c>
      <c r="O1928">
        <v>64.262212098202994</v>
      </c>
      <c r="P1928">
        <v>33.705583756345099</v>
      </c>
      <c r="Q1928">
        <v>1.8046867248381001E-2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D1929" t="s">
        <v>46</v>
      </c>
      <c r="E1929">
        <v>389.90199999999999</v>
      </c>
      <c r="F1929">
        <v>355.75</v>
      </c>
      <c r="G1929">
        <v>24.471774946778599</v>
      </c>
      <c r="H1929">
        <v>25.2895507035092</v>
      </c>
      <c r="I1929">
        <v>35.170034946060802</v>
      </c>
      <c r="J1929">
        <v>-7.6061879447548497</v>
      </c>
      <c r="K1929">
        <v>305.77836319656598</v>
      </c>
      <c r="M1929">
        <v>52.1531037824818</v>
      </c>
      <c r="N1929">
        <v>1.11283513553547</v>
      </c>
      <c r="O1929">
        <v>19.325368938861502</v>
      </c>
      <c r="P1929">
        <v>107.555425904317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122</v>
      </c>
      <c r="E1930">
        <v>389.72313600000001</v>
      </c>
      <c r="F1930">
        <v>242.8</v>
      </c>
      <c r="G1930">
        <v>-21.811152134937402</v>
      </c>
      <c r="H1930">
        <v>23.121368311801799</v>
      </c>
      <c r="I1930">
        <v>-40.197065271125403</v>
      </c>
      <c r="J1930">
        <v>-14.368880803797801</v>
      </c>
      <c r="K1930">
        <v>226.57891092579499</v>
      </c>
      <c r="L1930">
        <v>250.43273147175199</v>
      </c>
      <c r="M1930">
        <v>47.253020081857201</v>
      </c>
      <c r="N1930">
        <v>2.9854505083557301</v>
      </c>
      <c r="O1930">
        <v>137.29406919275101</v>
      </c>
      <c r="P1930">
        <v>50.713842333953998</v>
      </c>
      <c r="Q1930">
        <v>0.142458066983389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304</v>
      </c>
      <c r="E1931">
        <v>389.3239471</v>
      </c>
      <c r="F1931">
        <v>74.47</v>
      </c>
      <c r="G1931">
        <v>82.445309105800703</v>
      </c>
      <c r="H1931">
        <v>-20.215096314640501</v>
      </c>
      <c r="I1931">
        <v>-1.2943081505060201</v>
      </c>
      <c r="J1931">
        <v>-5.4210329017179903</v>
      </c>
      <c r="K1931">
        <v>76.904151998528405</v>
      </c>
      <c r="L1931">
        <v>65.970441410132494</v>
      </c>
      <c r="M1931">
        <v>30.872694898492501</v>
      </c>
      <c r="N1931">
        <v>0.28623252367429097</v>
      </c>
      <c r="O1931">
        <v>21.525446488518799</v>
      </c>
      <c r="P1931">
        <v>113.38108882521399</v>
      </c>
      <c r="Q1931">
        <v>7.7670191914375006E-2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62</v>
      </c>
      <c r="E1932">
        <v>389.08855711000001</v>
      </c>
      <c r="F1932">
        <v>824.05</v>
      </c>
      <c r="G1932">
        <v>-27.452013824387201</v>
      </c>
      <c r="H1932">
        <v>-13.234176864531699</v>
      </c>
      <c r="I1932">
        <v>-17.422604922658302</v>
      </c>
      <c r="J1932">
        <v>-3.4667474888857899</v>
      </c>
      <c r="K1932">
        <v>852.110886420101</v>
      </c>
      <c r="L1932">
        <v>859.46483533661797</v>
      </c>
      <c r="M1932">
        <v>38.639173690405798</v>
      </c>
      <c r="N1932">
        <v>0.55989353467591896</v>
      </c>
      <c r="O1932">
        <v>51.568472786845398</v>
      </c>
      <c r="P1932">
        <v>26.776923076923001</v>
      </c>
      <c r="Q1932">
        <v>5.7840994708658999E-2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153</v>
      </c>
      <c r="E1933">
        <v>389.00736000000001</v>
      </c>
      <c r="F1933">
        <v>14.07</v>
      </c>
      <c r="G1933">
        <v>33.960994249717601</v>
      </c>
      <c r="H1933">
        <v>20.480843000946301</v>
      </c>
      <c r="I1933">
        <v>-20.128711321434501</v>
      </c>
      <c r="J1933">
        <v>3.4234231736813698</v>
      </c>
      <c r="K1933">
        <v>11.9197895128837</v>
      </c>
      <c r="L1933">
        <v>11.933819901402201</v>
      </c>
      <c r="M1933">
        <v>70.760967539217205</v>
      </c>
      <c r="N1933">
        <v>3.1188151368655599</v>
      </c>
      <c r="O1933">
        <v>51.741293532338297</v>
      </c>
      <c r="P1933">
        <v>65.529411764705799</v>
      </c>
      <c r="Q1933">
        <v>4.4037044834055003E-2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D1934" t="s">
        <v>628</v>
      </c>
      <c r="E1934">
        <v>388.96276499999999</v>
      </c>
      <c r="F1934">
        <v>165.65</v>
      </c>
      <c r="G1934">
        <v>228.31791511990599</v>
      </c>
      <c r="H1934">
        <v>5.2356718388881998</v>
      </c>
      <c r="I1934">
        <v>287.95867416129897</v>
      </c>
      <c r="J1934">
        <v>1.5730722235480701</v>
      </c>
      <c r="K1934">
        <v>121.381774029976</v>
      </c>
      <c r="L1934">
        <v>81.024701677219298</v>
      </c>
      <c r="M1934">
        <v>88.121049642633395</v>
      </c>
      <c r="N1934">
        <v>1.05021424199143</v>
      </c>
      <c r="O1934">
        <v>0.513130093570768</v>
      </c>
      <c r="P1934">
        <v>308.508014796547</v>
      </c>
      <c r="Q1934">
        <v>6.6261040057712994E-2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51</v>
      </c>
      <c r="E1935">
        <v>388.72476719999997</v>
      </c>
      <c r="F1935">
        <v>12.15</v>
      </c>
      <c r="G1935">
        <v>146.47244291216299</v>
      </c>
      <c r="H1935">
        <v>10.154645243555899</v>
      </c>
      <c r="I1935">
        <v>31.1981728429915</v>
      </c>
      <c r="J1935">
        <v>21.362016254427601</v>
      </c>
      <c r="K1935">
        <v>9.66321875073508</v>
      </c>
      <c r="L1935">
        <v>8.7598625340017797</v>
      </c>
      <c r="M1935">
        <v>93.472924422730998</v>
      </c>
      <c r="N1935">
        <v>2.0902679369690702</v>
      </c>
      <c r="O1935">
        <v>2.4691358024691201</v>
      </c>
      <c r="P1935">
        <v>185.88235294117601</v>
      </c>
      <c r="Q1935">
        <v>0.145182402152889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633</v>
      </c>
      <c r="E1936">
        <v>388.36537538499999</v>
      </c>
      <c r="F1936">
        <v>382.85</v>
      </c>
      <c r="G1936">
        <v>147.10738007721</v>
      </c>
      <c r="H1936">
        <v>-7.1670370525508797</v>
      </c>
      <c r="I1936">
        <v>24.1482998169204</v>
      </c>
      <c r="J1936">
        <v>-1.3041632770369</v>
      </c>
      <c r="K1936">
        <v>356.33251691034599</v>
      </c>
      <c r="L1936">
        <v>282.13404714844199</v>
      </c>
      <c r="M1936">
        <v>59.151873853790597</v>
      </c>
      <c r="N1936">
        <v>0.16359907562560899</v>
      </c>
      <c r="O1936">
        <v>8.1755256627922002</v>
      </c>
      <c r="P1936">
        <v>175.431654676259</v>
      </c>
      <c r="Q1936">
        <v>0.115057564852413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46</v>
      </c>
      <c r="E1937">
        <v>387.83888000000002</v>
      </c>
      <c r="F1937">
        <v>157.30000000000001</v>
      </c>
      <c r="G1937">
        <v>57.825993827313198</v>
      </c>
      <c r="H1937">
        <v>-16.4082911218938</v>
      </c>
      <c r="I1937">
        <v>35.9076314144395</v>
      </c>
      <c r="J1937">
        <v>-10.278599598516999</v>
      </c>
      <c r="K1937">
        <v>150.710944364374</v>
      </c>
      <c r="L1937">
        <v>116.318225938117</v>
      </c>
      <c r="M1937">
        <v>48.328858281815002</v>
      </c>
      <c r="N1937">
        <v>0.63160714285714203</v>
      </c>
      <c r="O1937">
        <v>17.609663064208501</v>
      </c>
      <c r="P1937">
        <v>104.28571428571399</v>
      </c>
    </row>
    <row r="1938" spans="1:17" hidden="1" x14ac:dyDescent="0.3">
      <c r="A1938" t="s">
        <v>4033</v>
      </c>
      <c r="B1938" t="s">
        <v>4034</v>
      </c>
      <c r="C1938" t="str">
        <f>IFERROR(VLOOKUP(Table1[[#This Row],[Ticker]],[1]!Table1[[Symbol]:[Industry]],2,FALSE),"-")</f>
        <v>-</v>
      </c>
      <c r="D1938" t="s">
        <v>472</v>
      </c>
      <c r="E1938">
        <v>387.31021496400001</v>
      </c>
      <c r="F1938">
        <v>24.13</v>
      </c>
      <c r="G1938">
        <v>68.146529047103499</v>
      </c>
      <c r="H1938">
        <v>0.35429802133374799</v>
      </c>
      <c r="I1938">
        <v>6.69851000970153</v>
      </c>
      <c r="J1938">
        <v>-14.188538391871701</v>
      </c>
      <c r="K1938">
        <v>24.354710716586801</v>
      </c>
      <c r="L1938">
        <v>21.846281765020699</v>
      </c>
      <c r="M1938">
        <v>43.840945213582998</v>
      </c>
      <c r="N1938">
        <v>3.1597948904352902</v>
      </c>
      <c r="O1938">
        <v>36.759220886862799</v>
      </c>
      <c r="P1938">
        <v>105.747962382445</v>
      </c>
    </row>
    <row r="1939" spans="1:17" hidden="1" x14ac:dyDescent="0.3">
      <c r="A1939" t="s">
        <v>4035</v>
      </c>
      <c r="B1939" t="s">
        <v>4036</v>
      </c>
      <c r="C1939" t="str">
        <f>IFERROR(VLOOKUP(Table1[[#This Row],[Ticker]],[1]!Table1[[Symbol]:[Industry]],2,FALSE),"-")</f>
        <v>-</v>
      </c>
      <c r="D1939" t="s">
        <v>343</v>
      </c>
      <c r="E1939">
        <v>387.26</v>
      </c>
      <c r="F1939">
        <v>335</v>
      </c>
      <c r="G1939">
        <v>-59.457078718917103</v>
      </c>
      <c r="H1939">
        <v>-1.16479920088847</v>
      </c>
      <c r="I1939">
        <v>-42.340487669776898</v>
      </c>
      <c r="J1939">
        <v>-2.6261687631691801</v>
      </c>
      <c r="K1939">
        <v>369.870430611188</v>
      </c>
      <c r="L1939">
        <v>429.27234781961499</v>
      </c>
      <c r="M1939">
        <v>44.935791247680903</v>
      </c>
      <c r="N1939">
        <v>1.1447610294117601</v>
      </c>
      <c r="O1939">
        <v>91.014925373134304</v>
      </c>
      <c r="P1939">
        <v>8.0645161290322491</v>
      </c>
      <c r="Q1939">
        <v>0.228298100401886</v>
      </c>
    </row>
    <row r="1940" spans="1:17" hidden="1" x14ac:dyDescent="0.3">
      <c r="A1940" t="s">
        <v>4037</v>
      </c>
      <c r="B1940" t="s">
        <v>4038</v>
      </c>
      <c r="C1940" t="str">
        <f>IFERROR(VLOOKUP(Table1[[#This Row],[Ticker]],[1]!Table1[[Symbol]:[Industry]],2,FALSE),"-")</f>
        <v>-</v>
      </c>
      <c r="D1940" t="s">
        <v>268</v>
      </c>
      <c r="E1940">
        <v>387.08313750000002</v>
      </c>
      <c r="F1940">
        <v>341.75</v>
      </c>
      <c r="G1940">
        <v>-35.189400872839798</v>
      </c>
      <c r="H1940">
        <v>-20.2644827451922</v>
      </c>
      <c r="I1940">
        <v>-24.6775908965657</v>
      </c>
      <c r="J1940">
        <v>-4.8564208640095199</v>
      </c>
      <c r="M1940">
        <v>37.697547421322703</v>
      </c>
      <c r="O1940">
        <v>36.8836869056327</v>
      </c>
      <c r="P1940">
        <v>17.844827586206801</v>
      </c>
    </row>
    <row r="1941" spans="1:17" hidden="1" x14ac:dyDescent="0.3">
      <c r="A1941" t="s">
        <v>4039</v>
      </c>
      <c r="B1941" t="s">
        <v>4040</v>
      </c>
      <c r="C1941" t="str">
        <f>IFERROR(VLOOKUP(Table1[[#This Row],[Ticker]],[1]!Table1[[Symbol]:[Industry]],2,FALSE),"-")</f>
        <v>-</v>
      </c>
      <c r="D1941" t="s">
        <v>628</v>
      </c>
      <c r="E1941">
        <v>386.3064225</v>
      </c>
      <c r="F1941">
        <v>311.55</v>
      </c>
      <c r="G1941">
        <v>253.05028336471599</v>
      </c>
      <c r="H1941">
        <v>22.714156660031701</v>
      </c>
      <c r="I1941">
        <v>107.183767046208</v>
      </c>
      <c r="J1941">
        <v>-2.5512343307975001</v>
      </c>
      <c r="K1941">
        <v>286.58201727338701</v>
      </c>
      <c r="M1941">
        <v>59.244143070964199</v>
      </c>
      <c r="N1941">
        <v>0.56530310497782099</v>
      </c>
      <c r="O1941">
        <v>9.1317605520783101</v>
      </c>
      <c r="P1941">
        <v>315.39999999999998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62</v>
      </c>
      <c r="E1942">
        <v>385.61208749999997</v>
      </c>
      <c r="F1942">
        <v>873.75</v>
      </c>
      <c r="G1942">
        <v>-7.1688505555802298</v>
      </c>
      <c r="H1942">
        <v>-3.88494090129333</v>
      </c>
      <c r="I1942">
        <v>-14.0614518984775</v>
      </c>
      <c r="J1942">
        <v>-1.2555541795231699</v>
      </c>
      <c r="K1942">
        <v>846.01903842752597</v>
      </c>
      <c r="L1942">
        <v>776.19669517824298</v>
      </c>
      <c r="M1942">
        <v>47.225798271585298</v>
      </c>
      <c r="N1942">
        <v>0.82252456277824104</v>
      </c>
      <c r="O1942">
        <v>5.8655221745350401</v>
      </c>
      <c r="P1942">
        <v>48.875447265292202</v>
      </c>
      <c r="Q1942">
        <v>3.5388706682891E-2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4045</v>
      </c>
      <c r="E1943">
        <v>385.59974999999997</v>
      </c>
      <c r="F1943">
        <v>750</v>
      </c>
      <c r="G1943">
        <v>34.433474473961603</v>
      </c>
      <c r="H1943">
        <v>-16.0787279614038</v>
      </c>
      <c r="I1943">
        <v>35.770427789605499</v>
      </c>
      <c r="J1943">
        <v>-4.7378638179402701</v>
      </c>
      <c r="K1943">
        <v>758.81898639359702</v>
      </c>
      <c r="L1943">
        <v>615.27631131130795</v>
      </c>
      <c r="M1943">
        <v>27.275778348845801</v>
      </c>
      <c r="N1943">
        <v>0.56941833137485298</v>
      </c>
      <c r="O1943">
        <v>17.999999999999901</v>
      </c>
      <c r="P1943">
        <v>69.7600724309642</v>
      </c>
      <c r="Q1943">
        <v>0.173699909216948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E1944">
        <v>384.43193242799998</v>
      </c>
      <c r="F1944">
        <v>59.16</v>
      </c>
      <c r="G1944">
        <v>-75.782073991167195</v>
      </c>
      <c r="H1944">
        <v>-3.1695356094551901</v>
      </c>
      <c r="I1944">
        <v>-43.700312528431198</v>
      </c>
      <c r="J1944">
        <v>6.1425939143156096</v>
      </c>
      <c r="K1944">
        <v>60.912785536582199</v>
      </c>
      <c r="L1944">
        <v>79.179808549642701</v>
      </c>
      <c r="M1944">
        <v>51.902114862509997</v>
      </c>
      <c r="N1944">
        <v>1.1579195298365199</v>
      </c>
      <c r="O1944">
        <v>214.860059558215</v>
      </c>
      <c r="P1944">
        <v>17.287866772402801</v>
      </c>
      <c r="Q1944">
        <v>-0.16161618581015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E1945">
        <v>383.3</v>
      </c>
      <c r="F1945">
        <v>383.3</v>
      </c>
      <c r="G1945">
        <v>16.609127538219798</v>
      </c>
      <c r="H1945">
        <v>-3.4975914086806799</v>
      </c>
      <c r="I1945">
        <v>-8.6177682521512295</v>
      </c>
      <c r="J1945">
        <v>-0.21049857302186001</v>
      </c>
      <c r="K1945">
        <v>381.13257626037898</v>
      </c>
      <c r="L1945">
        <v>344.34708542050703</v>
      </c>
      <c r="M1945">
        <v>40.856531563780599</v>
      </c>
      <c r="N1945">
        <v>0.86109056095432501</v>
      </c>
      <c r="O1945">
        <v>14.5186537959822</v>
      </c>
      <c r="P1945">
        <v>52.6483472720032</v>
      </c>
      <c r="Q1945">
        <v>5.6074874158136001E-2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472</v>
      </c>
      <c r="E1946">
        <v>382.66967252699999</v>
      </c>
      <c r="F1946">
        <v>46.33</v>
      </c>
      <c r="G1946">
        <v>-22.9716881505571</v>
      </c>
      <c r="H1946">
        <v>9.0305228288748793</v>
      </c>
      <c r="I1946">
        <v>-11.230343082966</v>
      </c>
      <c r="J1946">
        <v>-6.7849922925809398</v>
      </c>
      <c r="K1946">
        <v>41.179610020714399</v>
      </c>
      <c r="L1946">
        <v>41.7066880700092</v>
      </c>
      <c r="M1946">
        <v>51.492964175847703</v>
      </c>
      <c r="N1946">
        <v>2.69846124354265</v>
      </c>
      <c r="O1946">
        <v>28.8581912367796</v>
      </c>
      <c r="P1946">
        <v>61.993006993006901</v>
      </c>
      <c r="Q1946">
        <v>5.6949681632979997E-2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982</v>
      </c>
      <c r="E1947">
        <v>382.2426888</v>
      </c>
      <c r="F1947">
        <v>24.9</v>
      </c>
      <c r="G1947">
        <v>-20.3788933907318</v>
      </c>
      <c r="H1947">
        <v>-7.7884535645947404</v>
      </c>
      <c r="I1947">
        <v>-0.94740015653922705</v>
      </c>
      <c r="J1947">
        <v>-6.4457649523134801</v>
      </c>
      <c r="K1947">
        <v>24.254692926602299</v>
      </c>
      <c r="L1947">
        <v>23.7719674431019</v>
      </c>
      <c r="M1947">
        <v>41.200046938395502</v>
      </c>
      <c r="N1947">
        <v>1.52887710109835</v>
      </c>
      <c r="O1947">
        <v>22.088353413654598</v>
      </c>
      <c r="P1947">
        <v>36.813186813186803</v>
      </c>
      <c r="Q1947">
        <v>-3.6881811728019E-2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1154</v>
      </c>
      <c r="E1948">
        <v>381.53170949999998</v>
      </c>
      <c r="F1948">
        <v>155.85</v>
      </c>
      <c r="G1948">
        <v>383.69124346166302</v>
      </c>
      <c r="H1948">
        <v>58.975506921560502</v>
      </c>
      <c r="I1948">
        <v>81.4392369860428</v>
      </c>
      <c r="J1948">
        <v>12.085877424498999</v>
      </c>
      <c r="K1948">
        <v>120.640710691922</v>
      </c>
      <c r="L1948">
        <v>85.180411421697102</v>
      </c>
      <c r="M1948">
        <v>63.438429440857902</v>
      </c>
      <c r="N1948">
        <v>1.5973761612683299</v>
      </c>
      <c r="O1948">
        <v>9.8812961180622292</v>
      </c>
      <c r="P1948">
        <v>491.91036840106301</v>
      </c>
      <c r="Q1948">
        <v>0.321676228597784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D1949" t="s">
        <v>982</v>
      </c>
      <c r="E1949">
        <v>379.68470158999997</v>
      </c>
      <c r="F1949">
        <v>41.27</v>
      </c>
      <c r="G1949">
        <v>28.722958461120001</v>
      </c>
      <c r="H1949">
        <v>-13.8062827173719</v>
      </c>
      <c r="I1949">
        <v>22.363147228046302</v>
      </c>
      <c r="J1949">
        <v>-6.3289832222861602</v>
      </c>
      <c r="K1949">
        <v>41.153845569001803</v>
      </c>
      <c r="L1949">
        <v>35.990589350900898</v>
      </c>
      <c r="M1949">
        <v>36.602887324995102</v>
      </c>
      <c r="N1949">
        <v>0.22385394057219299</v>
      </c>
      <c r="O1949">
        <v>22.122607220741401</v>
      </c>
      <c r="P1949">
        <v>59.9612403100775</v>
      </c>
      <c r="Q1949">
        <v>1.8417089240529001E-2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D1950" t="s">
        <v>391</v>
      </c>
      <c r="E1950">
        <v>377.9776</v>
      </c>
      <c r="F1950">
        <v>75.52</v>
      </c>
      <c r="G1950">
        <v>53.774522392542501</v>
      </c>
      <c r="H1950">
        <v>-5.7555526255459997</v>
      </c>
      <c r="I1950">
        <v>18.7580261385658</v>
      </c>
      <c r="J1950">
        <v>3.8114105851168998</v>
      </c>
      <c r="K1950">
        <v>71.154989504462193</v>
      </c>
      <c r="L1950">
        <v>60.7978399840826</v>
      </c>
      <c r="M1950">
        <v>60.469048410947003</v>
      </c>
      <c r="N1950">
        <v>0.231654243544022</v>
      </c>
      <c r="O1950">
        <v>14.5391949152542</v>
      </c>
      <c r="P1950">
        <v>93.145780051150794</v>
      </c>
      <c r="Q1950">
        <v>4.5273524429298002E-2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271</v>
      </c>
      <c r="E1951">
        <v>377.88569023999997</v>
      </c>
      <c r="F1951">
        <v>483.2</v>
      </c>
      <c r="G1951">
        <v>-6.3386767930194798</v>
      </c>
      <c r="H1951">
        <v>-9.0938074531725803</v>
      </c>
      <c r="I1951">
        <v>-20.407206871247801</v>
      </c>
      <c r="J1951">
        <v>6.7941617239934096E-2</v>
      </c>
      <c r="K1951">
        <v>499.52436933351601</v>
      </c>
      <c r="L1951">
        <v>481.32212809029602</v>
      </c>
      <c r="M1951">
        <v>36.593146834177404</v>
      </c>
      <c r="N1951">
        <v>0.69894348418436403</v>
      </c>
      <c r="O1951">
        <v>21.481788079470199</v>
      </c>
      <c r="P1951">
        <v>24.857881136950901</v>
      </c>
      <c r="Q1951">
        <v>4.4429418177218002E-2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D1952" t="s">
        <v>271</v>
      </c>
      <c r="E1952">
        <v>377.52557667999997</v>
      </c>
      <c r="F1952">
        <v>377.9</v>
      </c>
      <c r="G1952">
        <v>70.542431459355598</v>
      </c>
      <c r="H1952">
        <v>89.777215000608805</v>
      </c>
      <c r="I1952">
        <v>62.383618233984699</v>
      </c>
      <c r="J1952">
        <v>32.867412146383202</v>
      </c>
      <c r="K1952">
        <v>225.37539658487</v>
      </c>
      <c r="L1952">
        <v>198.257400569764</v>
      </c>
      <c r="M1952">
        <v>85.599026686368603</v>
      </c>
      <c r="N1952">
        <v>1.3652247871229699</v>
      </c>
      <c r="O1952">
        <v>5.8481079650701302</v>
      </c>
      <c r="P1952">
        <v>160.20408302085701</v>
      </c>
      <c r="Q1952">
        <v>1.0621115762145E-2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405</v>
      </c>
      <c r="E1953">
        <v>374.74205148499999</v>
      </c>
      <c r="F1953">
        <v>276.18</v>
      </c>
      <c r="G1953">
        <v>-13.7672550290934</v>
      </c>
      <c r="H1953">
        <v>13.430335526376201</v>
      </c>
      <c r="I1953">
        <v>-22.558725353132299</v>
      </c>
      <c r="J1953">
        <v>9.2704732944635904</v>
      </c>
      <c r="K1953">
        <v>244.44211081117101</v>
      </c>
      <c r="L1953">
        <v>253.90369257919701</v>
      </c>
      <c r="M1953">
        <v>72.929542527445705</v>
      </c>
      <c r="N1953">
        <v>3.2540055830327601</v>
      </c>
      <c r="O1953">
        <v>28.231588094720799</v>
      </c>
      <c r="P1953">
        <v>32.460431654676199</v>
      </c>
      <c r="Q1953">
        <v>4.4441701243099997E-3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1665</v>
      </c>
      <c r="E1954">
        <v>374.7</v>
      </c>
      <c r="F1954">
        <v>150</v>
      </c>
      <c r="G1954">
        <v>194.680883442424</v>
      </c>
      <c r="H1954">
        <v>-5.2421801532694197</v>
      </c>
      <c r="I1954">
        <v>32.013984546707199</v>
      </c>
      <c r="J1954">
        <v>0.60430375370641398</v>
      </c>
      <c r="K1954">
        <v>144.507362709924</v>
      </c>
      <c r="L1954">
        <v>108.279291132624</v>
      </c>
      <c r="M1954">
        <v>41.312735418521903</v>
      </c>
      <c r="N1954">
        <v>0.39955257270693501</v>
      </c>
      <c r="O1954">
        <v>6.6666666666666599</v>
      </c>
      <c r="P1954">
        <v>265.85365853658499</v>
      </c>
      <c r="Q1954">
        <v>0.17633258383168501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E1955">
        <v>374.36548723200002</v>
      </c>
      <c r="F1955">
        <v>47.52</v>
      </c>
      <c r="G1955">
        <v>-50.2827395445779</v>
      </c>
      <c r="H1955">
        <v>-18.6502538283465</v>
      </c>
      <c r="I1955">
        <v>-46.630897905577001</v>
      </c>
      <c r="J1955">
        <v>-2.9061951468113101</v>
      </c>
      <c r="K1955">
        <v>53.334580212031398</v>
      </c>
      <c r="L1955">
        <v>57.253471784269003</v>
      </c>
      <c r="M1955">
        <v>16.325978810635199</v>
      </c>
      <c r="N1955">
        <v>0.97002796704475303</v>
      </c>
      <c r="O1955">
        <v>73.6111111111111</v>
      </c>
      <c r="P1955">
        <v>39.354838709677402</v>
      </c>
      <c r="Q1955">
        <v>5.4867154512618997E-2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352</v>
      </c>
      <c r="E1956">
        <v>374.00478964000001</v>
      </c>
      <c r="F1956">
        <v>287.60000000000002</v>
      </c>
      <c r="G1956">
        <v>48.189860354025498</v>
      </c>
      <c r="H1956">
        <v>-5.5211424844705599</v>
      </c>
      <c r="I1956">
        <v>17.7671102812937</v>
      </c>
      <c r="J1956">
        <v>-5.5192149891302202</v>
      </c>
      <c r="K1956">
        <v>263.37208385553402</v>
      </c>
      <c r="L1956">
        <v>238.51423252468999</v>
      </c>
      <c r="M1956">
        <v>61.249833060004903</v>
      </c>
      <c r="N1956">
        <v>1.79798334491113</v>
      </c>
      <c r="O1956">
        <v>19.158553546592401</v>
      </c>
      <c r="P1956">
        <v>81.967731730465005</v>
      </c>
      <c r="Q1956">
        <v>3.2186133371981E-2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396</v>
      </c>
      <c r="E1957">
        <v>373.59751</v>
      </c>
      <c r="F1957">
        <v>337.7</v>
      </c>
      <c r="G1957">
        <v>35.163559439456797</v>
      </c>
      <c r="H1957">
        <v>-7.4956815538296402</v>
      </c>
      <c r="I1957">
        <v>-33.317475757817597</v>
      </c>
      <c r="J1957">
        <v>-2.3037228740278901</v>
      </c>
      <c r="K1957">
        <v>375.02998981995597</v>
      </c>
      <c r="L1957">
        <v>373.16397438374202</v>
      </c>
      <c r="M1957">
        <v>39.267560954595503</v>
      </c>
      <c r="N1957">
        <v>0.50903562119895696</v>
      </c>
      <c r="O1957">
        <v>117.530352383772</v>
      </c>
      <c r="P1957">
        <v>81.364124597207294</v>
      </c>
      <c r="Q1957">
        <v>0.20481022037796601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122</v>
      </c>
      <c r="E1958">
        <v>373.46319999999997</v>
      </c>
      <c r="F1958">
        <v>150.59</v>
      </c>
      <c r="G1958">
        <v>-22.959931348407299</v>
      </c>
      <c r="H1958">
        <v>9.6113080340576609</v>
      </c>
      <c r="I1958">
        <v>-10.3317610550613</v>
      </c>
      <c r="J1958">
        <v>-4.9858950402367097E-2</v>
      </c>
      <c r="K1958">
        <v>138.92397354323199</v>
      </c>
      <c r="L1958">
        <v>139.197693352763</v>
      </c>
      <c r="M1958">
        <v>68.570762713717798</v>
      </c>
      <c r="N1958">
        <v>1.61341542926334</v>
      </c>
      <c r="O1958">
        <v>12.1256391526661</v>
      </c>
      <c r="P1958">
        <v>21.443548387096701</v>
      </c>
      <c r="Q1958">
        <v>4.2864790664182001E-2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705</v>
      </c>
      <c r="E1959">
        <v>373.16630627000001</v>
      </c>
      <c r="F1959">
        <v>215.55</v>
      </c>
      <c r="G1959">
        <v>29.004098936633898</v>
      </c>
      <c r="H1959">
        <v>-2.94112429755923</v>
      </c>
      <c r="I1959">
        <v>8.5075624778935097</v>
      </c>
      <c r="J1959">
        <v>-1.9763179881619599</v>
      </c>
      <c r="K1959">
        <v>208.81944874882899</v>
      </c>
      <c r="L1959">
        <v>184.745303339646</v>
      </c>
      <c r="M1959">
        <v>43.478451693180702</v>
      </c>
      <c r="N1959">
        <v>0.95493501913293999</v>
      </c>
      <c r="O1959">
        <v>3.4516353514265798</v>
      </c>
      <c r="P1959">
        <v>56.082548877624902</v>
      </c>
      <c r="Q1959">
        <v>8.1463636799704003E-2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E1960">
        <v>372.80901889</v>
      </c>
      <c r="F1960">
        <v>149.94999999999999</v>
      </c>
      <c r="G1960">
        <v>106.56341430157499</v>
      </c>
      <c r="H1960">
        <v>-3.59535475644403</v>
      </c>
      <c r="I1960">
        <v>0.61312912458388502</v>
      </c>
      <c r="J1960">
        <v>-0.36992379943025999</v>
      </c>
      <c r="K1960">
        <v>142.258585344122</v>
      </c>
      <c r="L1960">
        <v>122.897122656904</v>
      </c>
      <c r="M1960">
        <v>65.962343773079795</v>
      </c>
      <c r="N1960">
        <v>0.87643979057591603</v>
      </c>
      <c r="O1960">
        <v>32.0440146715572</v>
      </c>
      <c r="P1960">
        <v>171.402714932126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204</v>
      </c>
      <c r="E1961">
        <v>372.76366392</v>
      </c>
      <c r="F1961">
        <v>3149.6</v>
      </c>
      <c r="G1961">
        <v>76.425087952195298</v>
      </c>
      <c r="H1961">
        <v>-11.8783970437236</v>
      </c>
      <c r="I1961">
        <v>70.753343325576097</v>
      </c>
      <c r="J1961">
        <v>-0.71634542789447597</v>
      </c>
      <c r="K1961">
        <v>2970.4342205438402</v>
      </c>
      <c r="L1961">
        <v>2471.90097526815</v>
      </c>
      <c r="M1961">
        <v>63.6063458767836</v>
      </c>
      <c r="N1961">
        <v>0.53825900053734499</v>
      </c>
      <c r="O1961">
        <v>14.1414782829565</v>
      </c>
      <c r="P1961">
        <v>117.213793103448</v>
      </c>
      <c r="Q1961">
        <v>5.2904661265816999E-2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D1962" t="s">
        <v>204</v>
      </c>
      <c r="E1962">
        <v>372.33368718000003</v>
      </c>
      <c r="F1962">
        <v>358.1</v>
      </c>
      <c r="G1962">
        <v>109.846931503093</v>
      </c>
      <c r="H1962">
        <v>-7.1532965597986804</v>
      </c>
      <c r="I1962">
        <v>23.402239332815999</v>
      </c>
      <c r="J1962">
        <v>-6.43706061390467</v>
      </c>
      <c r="K1962">
        <v>349.24314992006299</v>
      </c>
      <c r="L1962">
        <v>295.26910290944699</v>
      </c>
      <c r="M1962">
        <v>47.2081853155996</v>
      </c>
      <c r="N1962">
        <v>1.0512896709460899</v>
      </c>
      <c r="O1962">
        <v>17.020385367215798</v>
      </c>
      <c r="P1962">
        <v>140.335570469798</v>
      </c>
      <c r="Q1962">
        <v>6.8488425927922994E-2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D1963" t="s">
        <v>51</v>
      </c>
      <c r="E1963">
        <v>371.74369999499999</v>
      </c>
      <c r="F1963">
        <v>55.89</v>
      </c>
      <c r="G1963">
        <v>93.257337647774506</v>
      </c>
      <c r="H1963">
        <v>25.951511403494901</v>
      </c>
      <c r="I1963">
        <v>37.070433436445398</v>
      </c>
      <c r="J1963">
        <v>-0.141845084459123</v>
      </c>
      <c r="K1963">
        <v>50.536405505247899</v>
      </c>
      <c r="L1963">
        <v>41.656400049945397</v>
      </c>
      <c r="M1963">
        <v>40.160300174345501</v>
      </c>
      <c r="N1963">
        <v>1.1407524977540999</v>
      </c>
      <c r="O1963">
        <v>17.444981213097101</v>
      </c>
      <c r="P1963">
        <v>152.32505643340801</v>
      </c>
      <c r="Q1963">
        <v>0.15056971636458799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62</v>
      </c>
      <c r="E1964">
        <v>371.74257364499999</v>
      </c>
      <c r="F1964">
        <v>308.95</v>
      </c>
      <c r="G1964">
        <v>151.596229322342</v>
      </c>
      <c r="H1964">
        <v>-8.2648576576304809</v>
      </c>
      <c r="I1964">
        <v>-6.4172222069629701</v>
      </c>
      <c r="J1964">
        <v>-4.9157615233501701</v>
      </c>
      <c r="K1964">
        <v>319.76272042960198</v>
      </c>
      <c r="L1964">
        <v>268.03929863773499</v>
      </c>
      <c r="M1964">
        <v>34.012815574929903</v>
      </c>
      <c r="N1964">
        <v>1.15360591772577</v>
      </c>
      <c r="O1964">
        <v>34.9732966499433</v>
      </c>
      <c r="P1964">
        <v>183.44036697247699</v>
      </c>
      <c r="Q1964">
        <v>0.13595649618424899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536</v>
      </c>
      <c r="E1965">
        <v>371.710778694</v>
      </c>
      <c r="F1965">
        <v>27.38</v>
      </c>
      <c r="G1965">
        <v>158.13914784638101</v>
      </c>
      <c r="H1965">
        <v>9.5543453354632799</v>
      </c>
      <c r="I1965">
        <v>55.395262264554503</v>
      </c>
      <c r="J1965">
        <v>-5.7216433885205698</v>
      </c>
      <c r="K1965">
        <v>22.479049202433998</v>
      </c>
      <c r="L1965">
        <v>17.297686181084899</v>
      </c>
      <c r="M1965">
        <v>58.338918298713203</v>
      </c>
      <c r="N1965">
        <v>1.04479021892026</v>
      </c>
      <c r="O1965">
        <v>8.1081081081081106</v>
      </c>
      <c r="P1965">
        <v>197.608695652173</v>
      </c>
      <c r="Q1965">
        <v>0.115904246240916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132</v>
      </c>
      <c r="E1966">
        <v>371.3159273</v>
      </c>
      <c r="F1966">
        <v>56.66</v>
      </c>
      <c r="G1966">
        <v>-1.7530834555266399</v>
      </c>
      <c r="H1966">
        <v>-0.84473402397973296</v>
      </c>
      <c r="I1966">
        <v>-39.744853949007897</v>
      </c>
      <c r="J1966">
        <v>-0.48856372115237801</v>
      </c>
      <c r="K1966">
        <v>56.949135130051999</v>
      </c>
      <c r="L1966">
        <v>56.607407553479902</v>
      </c>
      <c r="M1966">
        <v>51.150500485503997</v>
      </c>
      <c r="N1966">
        <v>2.31921033734208</v>
      </c>
      <c r="O1966">
        <v>88.845746558418597</v>
      </c>
      <c r="P1966">
        <v>43.261694058154198</v>
      </c>
      <c r="Q1966">
        <v>4.0507022004943001E-2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D1967" t="s">
        <v>268</v>
      </c>
      <c r="E1967">
        <v>370.49259650400001</v>
      </c>
      <c r="F1967">
        <v>84.68</v>
      </c>
      <c r="G1967">
        <v>-18.542858478013599</v>
      </c>
      <c r="H1967">
        <v>-9.3279500087879406</v>
      </c>
      <c r="I1967">
        <v>-30.800457497587299</v>
      </c>
      <c r="J1967">
        <v>8.7289937896459207E-3</v>
      </c>
      <c r="K1967">
        <v>88.070232503695607</v>
      </c>
      <c r="M1967">
        <v>38.807123522732802</v>
      </c>
      <c r="N1967">
        <v>1.2367584037883499</v>
      </c>
      <c r="O1967">
        <v>104.88899385923401</v>
      </c>
      <c r="P1967">
        <v>13.0574098798397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21</v>
      </c>
      <c r="E1968">
        <v>368.05887999999999</v>
      </c>
      <c r="F1968">
        <v>29.44</v>
      </c>
      <c r="G1968">
        <v>12.4836356115883</v>
      </c>
      <c r="H1968">
        <v>-5.6716664068203899</v>
      </c>
      <c r="I1968">
        <v>-13.9893338374696</v>
      </c>
      <c r="J1968">
        <v>-7.1193485089681499</v>
      </c>
      <c r="K1968">
        <v>28.955199542766799</v>
      </c>
      <c r="L1968">
        <v>26.216627131236599</v>
      </c>
      <c r="M1968">
        <v>37.466212108975299</v>
      </c>
      <c r="N1968">
        <v>1.57772131227837</v>
      </c>
      <c r="O1968">
        <v>25.6793478260869</v>
      </c>
      <c r="P1968">
        <v>51.752577319587601</v>
      </c>
      <c r="Q1968">
        <v>-6.3586451559079996E-3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21</v>
      </c>
      <c r="E1969">
        <v>367.30675200000002</v>
      </c>
      <c r="F1969">
        <v>250.4</v>
      </c>
      <c r="G1969">
        <v>-12.9141476656596</v>
      </c>
      <c r="H1969">
        <v>3.47615824592003</v>
      </c>
      <c r="I1969">
        <v>-28.778865559129901</v>
      </c>
      <c r="J1969">
        <v>-10.5124570813133</v>
      </c>
      <c r="K1969">
        <v>260.01693240071899</v>
      </c>
      <c r="L1969">
        <v>265.13762059542898</v>
      </c>
      <c r="M1969">
        <v>38.754097746191</v>
      </c>
      <c r="N1969">
        <v>0.86238457800097201</v>
      </c>
      <c r="O1969">
        <v>62.819488817891298</v>
      </c>
      <c r="P1969">
        <v>19.8086124401913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304</v>
      </c>
      <c r="E1970">
        <v>366.97833007499997</v>
      </c>
      <c r="F1970">
        <v>22.45</v>
      </c>
      <c r="G1970">
        <v>203.60833288664</v>
      </c>
      <c r="H1970">
        <v>22.061936712600399</v>
      </c>
      <c r="I1970">
        <v>12.1532247087915</v>
      </c>
      <c r="J1970">
        <v>-8.1386005400036208</v>
      </c>
      <c r="K1970">
        <v>20.1605035046463</v>
      </c>
      <c r="L1970">
        <v>15.3910136944067</v>
      </c>
      <c r="M1970">
        <v>42.365713992115097</v>
      </c>
      <c r="N1970">
        <v>0.49002794241480202</v>
      </c>
      <c r="O1970">
        <v>36.525612472160297</v>
      </c>
      <c r="P1970">
        <v>253.54330708661399</v>
      </c>
      <c r="Q1970">
        <v>7.8324665364973997E-2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405</v>
      </c>
      <c r="E1971">
        <v>366.83300880000002</v>
      </c>
      <c r="F1971">
        <v>1068</v>
      </c>
      <c r="G1971">
        <v>-10.921346220920499</v>
      </c>
      <c r="H1971">
        <v>-3.4244145855038499</v>
      </c>
      <c r="I1971">
        <v>-4.9811359014885896</v>
      </c>
      <c r="J1971">
        <v>-1.09476672867117</v>
      </c>
      <c r="K1971">
        <v>1005.58589736788</v>
      </c>
      <c r="L1971">
        <v>1022.61570056082</v>
      </c>
      <c r="M1971">
        <v>68.894021188894001</v>
      </c>
      <c r="N1971">
        <v>1.12447552447552</v>
      </c>
      <c r="O1971">
        <v>18.913857677902602</v>
      </c>
      <c r="P1971">
        <v>26.390532544378701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382</v>
      </c>
      <c r="E1972">
        <v>366.5765232</v>
      </c>
      <c r="F1972">
        <v>338.55</v>
      </c>
      <c r="G1972">
        <v>99.928022558970298</v>
      </c>
      <c r="H1972">
        <v>-6.9384326187526497</v>
      </c>
      <c r="I1972">
        <v>112.989342288353</v>
      </c>
      <c r="J1972">
        <v>4.6956723599870296</v>
      </c>
      <c r="K1972">
        <v>321.53872722840902</v>
      </c>
      <c r="L1972">
        <v>236.669207448561</v>
      </c>
      <c r="M1972">
        <v>48.776585013042798</v>
      </c>
      <c r="N1972">
        <v>0.31154586674559998</v>
      </c>
      <c r="O1972">
        <v>8.69886279722345</v>
      </c>
      <c r="P1972">
        <v>164.4921875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268</v>
      </c>
      <c r="E1973">
        <v>366.44499999999999</v>
      </c>
      <c r="F1973">
        <v>220.75</v>
      </c>
      <c r="G1973">
        <v>-10.310899062296601</v>
      </c>
      <c r="H1973">
        <v>-9.0111943518880402</v>
      </c>
      <c r="I1973">
        <v>-28.204044141871101</v>
      </c>
      <c r="J1973">
        <v>-1.00657819566464</v>
      </c>
      <c r="K1973">
        <v>230.49577834228501</v>
      </c>
      <c r="L1973">
        <v>229.021503453896</v>
      </c>
      <c r="M1973">
        <v>36.355069134843902</v>
      </c>
      <c r="N1973">
        <v>0.82710280373831702</v>
      </c>
      <c r="O1973">
        <v>56.262740656851598</v>
      </c>
      <c r="P1973">
        <v>28.305725079918599</v>
      </c>
      <c r="Q1973">
        <v>0.12214845574644401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21</v>
      </c>
      <c r="E1974">
        <v>366.44421613499998</v>
      </c>
      <c r="F1974">
        <v>156.15</v>
      </c>
      <c r="G1974">
        <v>64.686100563318902</v>
      </c>
      <c r="H1974">
        <v>11.266538827280501</v>
      </c>
      <c r="I1974">
        <v>24.4465770629958</v>
      </c>
      <c r="J1974">
        <v>9.6718887470724901</v>
      </c>
      <c r="K1974">
        <v>140.11608123851099</v>
      </c>
      <c r="L1974">
        <v>118.53383432042</v>
      </c>
      <c r="M1974">
        <v>51.151685027282198</v>
      </c>
      <c r="N1974">
        <v>1.7158280667430501</v>
      </c>
      <c r="O1974">
        <v>14.1978866474543</v>
      </c>
      <c r="P1974">
        <v>111.872455902306</v>
      </c>
      <c r="Q1974">
        <v>3.2618251229733997E-2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271</v>
      </c>
      <c r="E1975">
        <v>364.68275990000001</v>
      </c>
      <c r="F1975">
        <v>54.29</v>
      </c>
      <c r="G1975">
        <v>67.302700403344303</v>
      </c>
      <c r="H1975">
        <v>0.68635671866368297</v>
      </c>
      <c r="I1975">
        <v>-22.724734511059101</v>
      </c>
      <c r="J1975">
        <v>-1.9436795512681899</v>
      </c>
      <c r="K1975">
        <v>46.650502608330001</v>
      </c>
      <c r="L1975">
        <v>43.427029491158699</v>
      </c>
      <c r="M1975">
        <v>80.192060008990197</v>
      </c>
      <c r="N1975">
        <v>2.2180791415273702</v>
      </c>
      <c r="O1975">
        <v>21.477251795910799</v>
      </c>
      <c r="P1975">
        <v>95.147375988497402</v>
      </c>
      <c r="Q1975">
        <v>2.4496401621137E-2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127</v>
      </c>
      <c r="E1976">
        <v>364.66789319999998</v>
      </c>
      <c r="F1976">
        <v>46.54</v>
      </c>
      <c r="G1976">
        <v>788.42012621711103</v>
      </c>
      <c r="H1976">
        <v>32.613891168148399</v>
      </c>
      <c r="I1976">
        <v>105.601004197412</v>
      </c>
      <c r="J1976">
        <v>6.4066143105346196</v>
      </c>
      <c r="K1976">
        <v>35.5888908715919</v>
      </c>
      <c r="L1976">
        <v>25.164188314764399</v>
      </c>
      <c r="M1976">
        <v>97.004850480801693</v>
      </c>
      <c r="N1976">
        <v>1.5996087907633001</v>
      </c>
      <c r="O1976">
        <v>0</v>
      </c>
      <c r="P1976">
        <v>1121.5223097112801</v>
      </c>
      <c r="Q1976">
        <v>0.29086330221886397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46</v>
      </c>
      <c r="E1977">
        <v>363.72987037199999</v>
      </c>
      <c r="F1977">
        <v>27.74</v>
      </c>
      <c r="G1977">
        <v>71.913509436123206</v>
      </c>
      <c r="H1977">
        <v>22.2218287060882</v>
      </c>
      <c r="I1977">
        <v>-38.236648631849</v>
      </c>
      <c r="J1977">
        <v>6.3992510771538296</v>
      </c>
      <c r="K1977">
        <v>24.938194586554602</v>
      </c>
      <c r="L1977">
        <v>27.208451128154401</v>
      </c>
      <c r="M1977">
        <v>88.015458428282102</v>
      </c>
      <c r="N1977">
        <v>0.90629542258729301</v>
      </c>
      <c r="O1977">
        <v>86.193222782984805</v>
      </c>
      <c r="Q1977">
        <v>0.121185782820876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527</v>
      </c>
      <c r="E1978">
        <v>363.236874</v>
      </c>
      <c r="F1978">
        <v>1396.85</v>
      </c>
      <c r="G1978">
        <v>-20.6240213963633</v>
      </c>
      <c r="H1978">
        <v>-15.327820099793099</v>
      </c>
      <c r="I1978">
        <v>-50.082026217668897</v>
      </c>
      <c r="J1978">
        <v>-2.7542652692613201</v>
      </c>
      <c r="K1978">
        <v>1565.1134430946099</v>
      </c>
      <c r="L1978">
        <v>1663.32145422082</v>
      </c>
      <c r="M1978">
        <v>18.7277580530886</v>
      </c>
      <c r="N1978">
        <v>0.96399420525694302</v>
      </c>
      <c r="O1978">
        <v>89.855746859004199</v>
      </c>
      <c r="P1978">
        <v>7.69853508095603</v>
      </c>
      <c r="Q1978">
        <v>5.1355658000104998E-2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101</v>
      </c>
      <c r="E1979">
        <v>363.22089552</v>
      </c>
      <c r="F1979">
        <v>28.2</v>
      </c>
      <c r="G1979">
        <v>91.803333510432395</v>
      </c>
      <c r="H1979">
        <v>16.164985925452999</v>
      </c>
      <c r="I1979">
        <v>0.140315815082765</v>
      </c>
      <c r="J1979">
        <v>-2.22954270130028</v>
      </c>
      <c r="K1979">
        <v>25.572700083119798</v>
      </c>
      <c r="L1979">
        <v>21.409925133846599</v>
      </c>
      <c r="M1979">
        <v>45.3025628721917</v>
      </c>
      <c r="N1979">
        <v>1.0550493352919801</v>
      </c>
      <c r="O1979">
        <v>15.8275883588094</v>
      </c>
      <c r="P1979">
        <v>144.367746493087</v>
      </c>
      <c r="Q1979">
        <v>0.12337768396326999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46</v>
      </c>
      <c r="E1980">
        <v>361.823712</v>
      </c>
      <c r="F1980">
        <v>144.85</v>
      </c>
      <c r="G1980">
        <v>68.875770166896402</v>
      </c>
      <c r="H1980">
        <v>-14.423642413125499</v>
      </c>
      <c r="I1980">
        <v>79.387580143170396</v>
      </c>
      <c r="J1980">
        <v>1.31787303693195</v>
      </c>
      <c r="K1980">
        <v>125.274911855921</v>
      </c>
      <c r="M1980">
        <v>54.872960460722503</v>
      </c>
      <c r="N1980">
        <v>0.63309571596650205</v>
      </c>
      <c r="O1980">
        <v>12.495685191577399</v>
      </c>
      <c r="P1980">
        <v>129.920634920634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1829</v>
      </c>
      <c r="E1981">
        <v>361.74827195400002</v>
      </c>
      <c r="F1981">
        <v>61.98</v>
      </c>
      <c r="G1981">
        <v>32.386258124419598</v>
      </c>
      <c r="H1981">
        <v>-6.1393484703942303</v>
      </c>
      <c r="I1981">
        <v>-6.2924080897824402</v>
      </c>
      <c r="J1981">
        <v>-6.8173452337574103</v>
      </c>
      <c r="K1981">
        <v>65.647655567569203</v>
      </c>
      <c r="L1981">
        <v>61.007682475430698</v>
      </c>
      <c r="M1981">
        <v>26.298545667211702</v>
      </c>
      <c r="N1981">
        <v>0.53340083795323701</v>
      </c>
      <c r="O1981">
        <v>50.613101000322601</v>
      </c>
      <c r="P1981">
        <v>57.910828025477599</v>
      </c>
      <c r="Q1981">
        <v>2.6760214295274001E-2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62</v>
      </c>
      <c r="E1982">
        <v>361.68841744000002</v>
      </c>
      <c r="F1982">
        <v>82.6</v>
      </c>
      <c r="G1982">
        <v>74.012036144500499</v>
      </c>
      <c r="H1982">
        <v>-35.8772941257768</v>
      </c>
      <c r="I1982">
        <v>149.33556282509599</v>
      </c>
      <c r="J1982">
        <v>-5.4982958141013496</v>
      </c>
      <c r="K1982">
        <v>99.240407601453001</v>
      </c>
      <c r="L1982">
        <v>72.151641273872997</v>
      </c>
      <c r="M1982">
        <v>7.7119815630186004</v>
      </c>
      <c r="N1982">
        <v>1.1780353904791701</v>
      </c>
      <c r="O1982">
        <v>57.263922518159802</v>
      </c>
      <c r="P1982">
        <v>304.40636474908098</v>
      </c>
      <c r="Q1982">
        <v>0.20639669024319099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E1983">
        <v>361.63201350000003</v>
      </c>
      <c r="F1983">
        <v>1187</v>
      </c>
      <c r="G1983">
        <v>1173.8481432413</v>
      </c>
      <c r="H1983">
        <v>-1.08917146486799</v>
      </c>
      <c r="I1983">
        <v>903.520877168232</v>
      </c>
      <c r="J1983">
        <v>-0.43958937745325899</v>
      </c>
      <c r="K1983">
        <v>1075.46160308864</v>
      </c>
      <c r="M1983">
        <v>39.3817000257635</v>
      </c>
      <c r="N1983">
        <v>1.1027950125638599</v>
      </c>
      <c r="O1983">
        <v>16.9250210614995</v>
      </c>
      <c r="P1983">
        <v>1262.8013777267499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271</v>
      </c>
      <c r="E1984">
        <v>361.52809000000002</v>
      </c>
      <c r="F1984">
        <v>46.97</v>
      </c>
      <c r="G1984">
        <v>1118.46369920186</v>
      </c>
      <c r="H1984">
        <v>35.340279634769502</v>
      </c>
      <c r="I1984">
        <v>991.55938717377705</v>
      </c>
      <c r="J1984">
        <v>6.3965557378267901</v>
      </c>
      <c r="K1984">
        <v>32.589911783145403</v>
      </c>
      <c r="L1984">
        <v>17.159852050171999</v>
      </c>
      <c r="M1984">
        <v>96.413080082793201</v>
      </c>
      <c r="N1984">
        <v>2.6420963037691401</v>
      </c>
      <c r="O1984">
        <v>0</v>
      </c>
      <c r="P1984">
        <v>1665.78947368421</v>
      </c>
      <c r="Q1984">
        <v>0.172731801075273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46</v>
      </c>
      <c r="E1985">
        <v>360.70012728</v>
      </c>
      <c r="F1985">
        <v>13.38</v>
      </c>
      <c r="G1985">
        <v>118.262410957094</v>
      </c>
      <c r="H1985">
        <v>5.0543158036038802</v>
      </c>
      <c r="I1985">
        <v>-15.1623372775924</v>
      </c>
      <c r="J1985">
        <v>22.015007707418999</v>
      </c>
      <c r="K1985">
        <v>10.963172099448199</v>
      </c>
      <c r="L1985">
        <v>9.9754295180776804</v>
      </c>
      <c r="M1985">
        <v>88.467136514287802</v>
      </c>
      <c r="N1985">
        <v>2.4955611047725599</v>
      </c>
      <c r="O1985">
        <v>12.107623318385601</v>
      </c>
      <c r="P1985">
        <v>153.40909090909</v>
      </c>
      <c r="Q1985">
        <v>6.3806178997655005E-2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343</v>
      </c>
      <c r="E1986">
        <v>360.36361349999999</v>
      </c>
      <c r="F1986">
        <v>27</v>
      </c>
      <c r="G1986">
        <v>12.926944172719899</v>
      </c>
      <c r="H1986">
        <v>-4.1042704439311404</v>
      </c>
      <c r="I1986">
        <v>-20.3528347097945</v>
      </c>
      <c r="J1986">
        <v>-7.3457310066712198</v>
      </c>
      <c r="K1986">
        <v>27.0729910846017</v>
      </c>
      <c r="L1986">
        <v>25.423988979794899</v>
      </c>
      <c r="M1986">
        <v>34.949085984173301</v>
      </c>
      <c r="N1986">
        <v>1.9366939917577699</v>
      </c>
      <c r="O1986">
        <v>31.296296296296301</v>
      </c>
      <c r="P1986">
        <v>57.4344023323615</v>
      </c>
      <c r="Q1986">
        <v>5.9310865596283999E-2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132</v>
      </c>
      <c r="E1987">
        <v>360.26973701999998</v>
      </c>
      <c r="F1987">
        <v>16.98</v>
      </c>
      <c r="G1987">
        <v>-38.802260224902597</v>
      </c>
      <c r="H1987">
        <v>-8.9632226243119</v>
      </c>
      <c r="I1987">
        <v>-44.5926931705553</v>
      </c>
      <c r="J1987">
        <v>-0.73700865727995002</v>
      </c>
      <c r="K1987">
        <v>17.744050957226101</v>
      </c>
      <c r="L1987">
        <v>19.4449587063473</v>
      </c>
      <c r="M1987">
        <v>41.177981974942902</v>
      </c>
      <c r="N1987">
        <v>1.3173217125460499</v>
      </c>
      <c r="O1987">
        <v>90.8127208480565</v>
      </c>
      <c r="P1987">
        <v>6.125</v>
      </c>
      <c r="Q1987">
        <v>1.5623498034750001E-3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46</v>
      </c>
      <c r="E1988">
        <v>360.00278082</v>
      </c>
      <c r="F1988">
        <v>285.3</v>
      </c>
      <c r="G1988">
        <v>40.546431284592799</v>
      </c>
      <c r="H1988">
        <v>4.2567234445539901</v>
      </c>
      <c r="I1988">
        <v>51.0582412608669</v>
      </c>
      <c r="J1988">
        <v>-6.0902210507508796</v>
      </c>
      <c r="K1988">
        <v>233.21963523715101</v>
      </c>
      <c r="M1988">
        <v>50.866298342421203</v>
      </c>
      <c r="N1988">
        <v>0.89283439490445804</v>
      </c>
      <c r="O1988">
        <v>15.317209954433901</v>
      </c>
      <c r="P1988">
        <v>111.72541743970299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271</v>
      </c>
      <c r="E1989">
        <v>359.43990015000003</v>
      </c>
      <c r="F1989">
        <v>70.5</v>
      </c>
      <c r="G1989">
        <v>52.784531954312001</v>
      </c>
      <c r="H1989">
        <v>4.5205222585444398E-2</v>
      </c>
      <c r="I1989">
        <v>5.6722566870650697</v>
      </c>
      <c r="J1989">
        <v>0.187978773050686</v>
      </c>
      <c r="K1989">
        <v>68.069531051902203</v>
      </c>
      <c r="L1989">
        <v>61.956547409956499</v>
      </c>
      <c r="M1989">
        <v>46.282414334302999</v>
      </c>
      <c r="N1989">
        <v>1.6765111868445099</v>
      </c>
      <c r="O1989">
        <v>27.943262411347501</v>
      </c>
      <c r="P1989">
        <v>83.8331160365058</v>
      </c>
      <c r="Q1989">
        <v>-3.713617579292E-3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271</v>
      </c>
      <c r="E1990">
        <v>359.06414699999999</v>
      </c>
      <c r="F1990">
        <v>419.25</v>
      </c>
      <c r="G1990">
        <v>-33.627004561805698</v>
      </c>
      <c r="H1990">
        <v>13.651377269699699</v>
      </c>
      <c r="I1990">
        <v>-4.7492568758963598</v>
      </c>
      <c r="J1990">
        <v>9.7691020002230307</v>
      </c>
      <c r="K1990">
        <v>379.76481340668897</v>
      </c>
      <c r="L1990">
        <v>379.73428135747997</v>
      </c>
      <c r="M1990">
        <v>59.012987956281599</v>
      </c>
      <c r="N1990">
        <v>1.26207957041737</v>
      </c>
      <c r="O1990">
        <v>14.2516398330351</v>
      </c>
      <c r="P1990">
        <v>55.2777777777777</v>
      </c>
      <c r="Q1990">
        <v>-9.0009036553781993E-2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E1991">
        <v>358.968013694999</v>
      </c>
      <c r="F1991">
        <v>203.05</v>
      </c>
      <c r="G1991">
        <v>5.8647045606126103</v>
      </c>
      <c r="H1991">
        <v>34.7980386369493</v>
      </c>
      <c r="I1991">
        <v>33.042360428084599</v>
      </c>
      <c r="J1991">
        <v>-10.184992292580899</v>
      </c>
      <c r="K1991">
        <v>165.86476249146199</v>
      </c>
      <c r="L1991">
        <v>145.544666556691</v>
      </c>
      <c r="M1991">
        <v>56.661043203019297</v>
      </c>
      <c r="N1991">
        <v>2.8061364500527302</v>
      </c>
      <c r="O1991">
        <v>17.2125092341787</v>
      </c>
      <c r="P1991">
        <v>73.472874839811993</v>
      </c>
      <c r="Q1991">
        <v>0.122137317943108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917</v>
      </c>
      <c r="E1992">
        <v>357.818989721999</v>
      </c>
      <c r="F1992">
        <v>15.91</v>
      </c>
      <c r="G1992">
        <v>71.085830535648498</v>
      </c>
      <c r="H1992">
        <v>13.1191076817026</v>
      </c>
      <c r="I1992">
        <v>17.3294186431554</v>
      </c>
      <c r="J1992">
        <v>-2.6301060810682202</v>
      </c>
      <c r="K1992">
        <v>13.377775742275499</v>
      </c>
      <c r="L1992">
        <v>12.579528046659499</v>
      </c>
      <c r="M1992">
        <v>78.850473843959904</v>
      </c>
      <c r="N1992">
        <v>2.0113029901619899</v>
      </c>
      <c r="O1992">
        <v>17.536140791954701</v>
      </c>
      <c r="P1992">
        <v>96.419753086419703</v>
      </c>
      <c r="Q1992">
        <v>4.9620027425458998E-2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238</v>
      </c>
      <c r="E1993">
        <v>357.16018500000001</v>
      </c>
      <c r="F1993">
        <v>111.63</v>
      </c>
      <c r="G1993">
        <v>84.330490362769496</v>
      </c>
      <c r="H1993">
        <v>-0.60429551538479198</v>
      </c>
      <c r="I1993">
        <v>4.7604351433365002</v>
      </c>
      <c r="J1993">
        <v>-2.4665622584512499</v>
      </c>
      <c r="K1993">
        <v>111.204098180676</v>
      </c>
      <c r="L1993">
        <v>96.382052325099394</v>
      </c>
      <c r="M1993">
        <v>38.283798627140001</v>
      </c>
      <c r="N1993">
        <v>1.23547763846245</v>
      </c>
      <c r="O1993">
        <v>15.461793424706601</v>
      </c>
      <c r="P1993">
        <v>110.225988700564</v>
      </c>
      <c r="Q1993">
        <v>6.9792238964340003E-2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135</v>
      </c>
      <c r="E1994">
        <v>357.13278049299998</v>
      </c>
      <c r="F1994">
        <v>94.37</v>
      </c>
      <c r="G1994">
        <v>22.181184128647999</v>
      </c>
      <c r="H1994">
        <v>-18.409065255934301</v>
      </c>
      <c r="I1994">
        <v>-35.496222487305403</v>
      </c>
      <c r="J1994">
        <v>-7.7121096044300304</v>
      </c>
      <c r="K1994">
        <v>102.53344776528699</v>
      </c>
      <c r="L1994">
        <v>100.92027591946299</v>
      </c>
      <c r="M1994">
        <v>25.055673715810101</v>
      </c>
      <c r="N1994">
        <v>0.65661137019628502</v>
      </c>
      <c r="O1994">
        <v>61.227084878668997</v>
      </c>
      <c r="P1994">
        <v>47.453125</v>
      </c>
      <c r="Q1994">
        <v>1.2020925364084001E-2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83</v>
      </c>
      <c r="E1995">
        <v>356.62566709999999</v>
      </c>
      <c r="F1995">
        <v>26.89</v>
      </c>
      <c r="G1995">
        <v>-46.186864405224497</v>
      </c>
      <c r="H1995">
        <v>17.993056642676699</v>
      </c>
      <c r="I1995">
        <v>-72.120169834210799</v>
      </c>
      <c r="J1995">
        <v>0.65082860294144196</v>
      </c>
      <c r="K1995">
        <v>26.283039375609299</v>
      </c>
      <c r="L1995">
        <v>35.492699845721397</v>
      </c>
      <c r="M1995">
        <v>61.167652828326098</v>
      </c>
      <c r="N1995">
        <v>0.90468165062196804</v>
      </c>
      <c r="O1995">
        <v>190.62848642617999</v>
      </c>
      <c r="P1995">
        <v>27.622211675367801</v>
      </c>
      <c r="Q1995">
        <v>7.7273452854334998E-2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132</v>
      </c>
      <c r="E1996">
        <v>356.20923379999999</v>
      </c>
      <c r="F1996">
        <v>137</v>
      </c>
      <c r="G1996">
        <v>-10.905752894863999</v>
      </c>
      <c r="H1996">
        <v>-3.0416347368649599</v>
      </c>
      <c r="I1996">
        <v>-2.4157847131590602</v>
      </c>
      <c r="J1996">
        <v>2.4631558555672002</v>
      </c>
      <c r="K1996">
        <v>140.678157537972</v>
      </c>
      <c r="L1996">
        <v>133.12871860407901</v>
      </c>
      <c r="M1996">
        <v>41.760616405736798</v>
      </c>
      <c r="N1996">
        <v>0.41021385253750398</v>
      </c>
      <c r="O1996">
        <v>34.306569343065597</v>
      </c>
      <c r="P1996">
        <v>29.245283018867902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382</v>
      </c>
      <c r="E1997">
        <v>355.97607499999998</v>
      </c>
      <c r="F1997">
        <v>33.67</v>
      </c>
      <c r="G1997">
        <v>-36.583391570659003</v>
      </c>
      <c r="H1997">
        <v>-16.0897992008884</v>
      </c>
      <c r="I1997">
        <v>-72.814853651975895</v>
      </c>
      <c r="J1997">
        <v>-6.8428870294230402</v>
      </c>
      <c r="K1997">
        <v>41.051626927103896</v>
      </c>
      <c r="L1997">
        <v>49.293300857040698</v>
      </c>
      <c r="M1997">
        <v>24.327753254659498</v>
      </c>
      <c r="N1997">
        <v>1.0887153092086299</v>
      </c>
      <c r="O1997">
        <v>158.390258390258</v>
      </c>
      <c r="P1997">
        <v>0.44749403341288702</v>
      </c>
      <c r="Q1997">
        <v>0.142356724622164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D1998" t="s">
        <v>1509</v>
      </c>
      <c r="E1998">
        <v>353.7857856</v>
      </c>
      <c r="F1998">
        <v>173.76</v>
      </c>
      <c r="G1998">
        <v>-19.233028615603502</v>
      </c>
      <c r="H1998">
        <v>-3.73424364533291</v>
      </c>
      <c r="I1998">
        <v>-56.421560043819099</v>
      </c>
      <c r="J1998">
        <v>2.5748947130687698</v>
      </c>
      <c r="K1998">
        <v>195.16673361382601</v>
      </c>
      <c r="L1998">
        <v>223.780164755577</v>
      </c>
      <c r="M1998">
        <v>38.160378680299701</v>
      </c>
      <c r="N1998">
        <v>0.60791320193175402</v>
      </c>
      <c r="O1998">
        <v>120.246316758747</v>
      </c>
      <c r="P1998">
        <v>7.2261647639617097</v>
      </c>
      <c r="Q1998">
        <v>0.149735397254186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268</v>
      </c>
      <c r="E1999">
        <v>353.29206754799998</v>
      </c>
      <c r="F1999">
        <v>128.34</v>
      </c>
      <c r="G1999">
        <v>-18.150363250351901</v>
      </c>
      <c r="H1999">
        <v>-6.5896730787725799</v>
      </c>
      <c r="I1999">
        <v>-13.155243884124999</v>
      </c>
      <c r="J1999">
        <v>-3.2864855946818201</v>
      </c>
      <c r="K1999">
        <v>134.19463287423699</v>
      </c>
      <c r="L1999">
        <v>128.86255412697301</v>
      </c>
      <c r="M1999">
        <v>13.4619961363813</v>
      </c>
      <c r="N1999">
        <v>0.92494015047879596</v>
      </c>
      <c r="O1999">
        <v>11.4227832320398</v>
      </c>
      <c r="P1999">
        <v>6.4179104477612103</v>
      </c>
      <c r="Q1999">
        <v>-1.1375671903193999E-2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1617</v>
      </c>
      <c r="E2000">
        <v>353.22745599999899</v>
      </c>
      <c r="F2000">
        <v>65.88</v>
      </c>
      <c r="G2000">
        <v>-0.68875848348056901</v>
      </c>
      <c r="H2000">
        <v>-2.63779981845832</v>
      </c>
      <c r="I2000">
        <v>3.8579522488803102</v>
      </c>
      <c r="J2000">
        <v>0.40622084211045301</v>
      </c>
      <c r="K2000">
        <v>64.451244093786599</v>
      </c>
      <c r="L2000">
        <v>60.101281566903303</v>
      </c>
      <c r="M2000">
        <v>59.429581906584403</v>
      </c>
      <c r="N2000">
        <v>0.74382975016827002</v>
      </c>
      <c r="O2000">
        <v>18.3970856102003</v>
      </c>
      <c r="P2000">
        <v>53.853339560952797</v>
      </c>
      <c r="Q2000">
        <v>-2.7277470216565999E-2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E2001">
        <v>352.88945999999999</v>
      </c>
      <c r="F2001">
        <v>173.25</v>
      </c>
      <c r="G2001">
        <v>-24.1288933907318</v>
      </c>
      <c r="I2001">
        <v>-13.617083414457699</v>
      </c>
      <c r="M2001">
        <v>50</v>
      </c>
      <c r="O2001">
        <v>0</v>
      </c>
      <c r="P2001">
        <v>10.5263157894736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343</v>
      </c>
      <c r="E2002">
        <v>352.5102</v>
      </c>
      <c r="F2002">
        <v>168</v>
      </c>
      <c r="G2002">
        <v>-56.112699058747999</v>
      </c>
      <c r="H2002">
        <v>-9.2437162515797109</v>
      </c>
      <c r="I2002">
        <v>-45.600889082473898</v>
      </c>
      <c r="J2002">
        <v>-7.1183723767324096</v>
      </c>
      <c r="K2002">
        <v>185.315532703776</v>
      </c>
      <c r="M2002">
        <v>40.221073440978699</v>
      </c>
      <c r="N2002">
        <v>1.3354838709677399</v>
      </c>
      <c r="O2002">
        <v>62.5</v>
      </c>
      <c r="P2002">
        <v>12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922</v>
      </c>
      <c r="E2003">
        <v>352.15956999999997</v>
      </c>
      <c r="F2003">
        <v>622.29999999999995</v>
      </c>
      <c r="G2003">
        <v>73.426662164823696</v>
      </c>
      <c r="H2003">
        <v>-4.0176342524348696</v>
      </c>
      <c r="I2003">
        <v>17.393442901331699</v>
      </c>
      <c r="J2003">
        <v>-4.5072875798832799</v>
      </c>
      <c r="K2003">
        <v>573.36801941233705</v>
      </c>
      <c r="M2003">
        <v>51.777782567728202</v>
      </c>
      <c r="N2003">
        <v>1.18645773433007</v>
      </c>
      <c r="O2003">
        <v>8.4685842841073509</v>
      </c>
      <c r="P2003">
        <v>143.08593749999901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268</v>
      </c>
      <c r="E2004">
        <v>352.09199760000001</v>
      </c>
      <c r="F2004">
        <v>643.65</v>
      </c>
      <c r="G2004">
        <v>93.762101869931598</v>
      </c>
      <c r="H2004">
        <v>-16.8877986602017</v>
      </c>
      <c r="I2004">
        <v>45.112879594173499</v>
      </c>
      <c r="J2004">
        <v>-5.2908317086393302</v>
      </c>
      <c r="K2004">
        <v>623.94708622229496</v>
      </c>
      <c r="L2004">
        <v>488.63337674652701</v>
      </c>
      <c r="M2004">
        <v>24.075836606564199</v>
      </c>
      <c r="N2004">
        <v>0.27945030912417801</v>
      </c>
      <c r="O2004">
        <v>22.6909034413112</v>
      </c>
      <c r="P2004">
        <v>121.948275862068</v>
      </c>
      <c r="Q2004">
        <v>8.1280336877264006E-2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222</v>
      </c>
      <c r="E2005">
        <v>350.890356688</v>
      </c>
      <c r="F2005">
        <v>121.51</v>
      </c>
      <c r="G2005">
        <v>12.629688488840401</v>
      </c>
      <c r="H2005">
        <v>0.48497557388629797</v>
      </c>
      <c r="I2005">
        <v>-2.6996940945125201</v>
      </c>
      <c r="J2005">
        <v>-4.9781519017014597</v>
      </c>
      <c r="K2005">
        <v>111.887629291419</v>
      </c>
      <c r="L2005">
        <v>106.130570737982</v>
      </c>
      <c r="M2005">
        <v>57.382649464065899</v>
      </c>
      <c r="N2005">
        <v>3.8378789302358798</v>
      </c>
      <c r="O2005">
        <v>10.278989383589799</v>
      </c>
      <c r="P2005">
        <v>41.290697674418603</v>
      </c>
      <c r="Q2005">
        <v>-6.0994250759384E-2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304</v>
      </c>
      <c r="E2006">
        <v>349.010381489</v>
      </c>
      <c r="F2006">
        <v>179.41</v>
      </c>
      <c r="G2006">
        <v>-8.3805062939576391</v>
      </c>
      <c r="H2006">
        <v>19.082041954346099</v>
      </c>
      <c r="I2006">
        <v>-23.912083414457701</v>
      </c>
      <c r="J2006">
        <v>5.6472725329646103</v>
      </c>
      <c r="K2006">
        <v>150.10114907453001</v>
      </c>
      <c r="L2006">
        <v>152.28460543691199</v>
      </c>
      <c r="M2006">
        <v>73.1520146226717</v>
      </c>
      <c r="N2006">
        <v>1.57104957725662</v>
      </c>
      <c r="O2006">
        <v>33.186555933336997</v>
      </c>
      <c r="P2006">
        <v>64.823151125401907</v>
      </c>
      <c r="Q2006">
        <v>5.1035761016628003E-2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271</v>
      </c>
      <c r="E2007">
        <v>346.5</v>
      </c>
      <c r="F2007">
        <v>3465</v>
      </c>
      <c r="G2007">
        <v>109.58215476790799</v>
      </c>
      <c r="H2007">
        <v>-20.996798126673099</v>
      </c>
      <c r="I2007">
        <v>8.5146708416488206</v>
      </c>
      <c r="J2007">
        <v>-3.60656092003192</v>
      </c>
      <c r="K2007">
        <v>3740.7889885135501</v>
      </c>
      <c r="L2007">
        <v>3076.8882616266401</v>
      </c>
      <c r="M2007">
        <v>24.433142451108399</v>
      </c>
      <c r="N2007">
        <v>0.34353718753214602</v>
      </c>
      <c r="O2007">
        <v>47.041847041846999</v>
      </c>
      <c r="P2007">
        <v>135.68222010610799</v>
      </c>
      <c r="Q2007">
        <v>0.112270408776905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46</v>
      </c>
      <c r="E2008">
        <v>344.76891260000002</v>
      </c>
      <c r="F2008">
        <v>143.71</v>
      </c>
      <c r="G2008">
        <v>114.196148068638</v>
      </c>
      <c r="H2008">
        <v>29.280294257055399</v>
      </c>
      <c r="I2008">
        <v>62.067513162559301</v>
      </c>
      <c r="J2008">
        <v>10.677942070353399</v>
      </c>
      <c r="K2008">
        <v>111.46951077852999</v>
      </c>
      <c r="L2008">
        <v>91.647788658460001</v>
      </c>
      <c r="M2008">
        <v>78.119961473780606</v>
      </c>
      <c r="N2008">
        <v>1.0323396524275901</v>
      </c>
      <c r="O2008">
        <v>3.3331013847331201</v>
      </c>
      <c r="P2008">
        <v>148.20379965457599</v>
      </c>
      <c r="Q2008">
        <v>3.8036154332118002E-2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E2009">
        <v>344.71222805899998</v>
      </c>
      <c r="F2009">
        <v>83.21</v>
      </c>
      <c r="G2009">
        <v>-21.905306167144602</v>
      </c>
      <c r="H2009">
        <v>0.88696847587919403</v>
      </c>
      <c r="I2009">
        <v>-10.044765764470201</v>
      </c>
      <c r="J2009">
        <v>3.6520626633798501</v>
      </c>
      <c r="K2009">
        <v>79.353541764331695</v>
      </c>
      <c r="L2009">
        <v>77.833757569065099</v>
      </c>
      <c r="M2009">
        <v>59.6290259076399</v>
      </c>
      <c r="N2009">
        <v>1.4421113399872501</v>
      </c>
      <c r="O2009">
        <v>26.1987741857949</v>
      </c>
      <c r="P2009">
        <v>28.015384615384502</v>
      </c>
      <c r="Q2009">
        <v>-0.101459330493381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405</v>
      </c>
      <c r="E2010">
        <v>344.54208599999998</v>
      </c>
      <c r="F2010">
        <v>307.8</v>
      </c>
      <c r="G2010">
        <v>-31.821201083039501</v>
      </c>
      <c r="H2010">
        <v>11.1449834078071</v>
      </c>
      <c r="I2010">
        <v>-27.265561461869702</v>
      </c>
      <c r="J2010">
        <v>-18.537451308974301</v>
      </c>
      <c r="K2010">
        <v>274.21371344539102</v>
      </c>
      <c r="L2010">
        <v>290.70878104805098</v>
      </c>
      <c r="M2010">
        <v>62.166143798006601</v>
      </c>
      <c r="N2010">
        <v>4.0117154753739399</v>
      </c>
      <c r="O2010">
        <v>31.562703053931099</v>
      </c>
      <c r="P2010">
        <v>43.162790697674403</v>
      </c>
      <c r="Q2010">
        <v>8.6014483045293993E-2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80</v>
      </c>
      <c r="E2011">
        <v>343.51263047999998</v>
      </c>
      <c r="F2011">
        <v>196.15</v>
      </c>
      <c r="G2011">
        <v>16.128525272121198</v>
      </c>
      <c r="H2011">
        <v>-3.93626384735312</v>
      </c>
      <c r="I2011">
        <v>-33.555858924661798</v>
      </c>
      <c r="J2011">
        <v>-6.8345250028613203</v>
      </c>
      <c r="K2011">
        <v>200.21348561491101</v>
      </c>
      <c r="L2011">
        <v>198.533096238003</v>
      </c>
      <c r="M2011">
        <v>46.343972221571697</v>
      </c>
      <c r="N2011">
        <v>1.0942124264000099</v>
      </c>
      <c r="O2011">
        <v>62.7580932959469</v>
      </c>
      <c r="P2011">
        <v>63.050706566915999</v>
      </c>
      <c r="Q2011">
        <v>0.122568085385825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628</v>
      </c>
      <c r="E2012">
        <v>343.42991521300002</v>
      </c>
      <c r="F2012">
        <v>38.53</v>
      </c>
      <c r="G2012">
        <v>0.56366324357238096</v>
      </c>
      <c r="H2012">
        <v>-4.7573316684209397</v>
      </c>
      <c r="I2012">
        <v>-18.8323355669792</v>
      </c>
      <c r="J2012">
        <v>-6.9004886606196703</v>
      </c>
      <c r="K2012">
        <v>38.791196611676703</v>
      </c>
      <c r="L2012">
        <v>38.216341235795198</v>
      </c>
      <c r="M2012">
        <v>35.878866932958204</v>
      </c>
      <c r="N2012">
        <v>1.78536328750595</v>
      </c>
      <c r="O2012">
        <v>33.143005450298404</v>
      </c>
      <c r="P2012">
        <v>38.597122302158198</v>
      </c>
      <c r="Q2012">
        <v>1.0286007713072001E-2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204</v>
      </c>
      <c r="E2013">
        <v>343.13711912500003</v>
      </c>
      <c r="F2013">
        <v>155.16999999999999</v>
      </c>
      <c r="G2013">
        <v>-24.180423181392001</v>
      </c>
      <c r="H2013">
        <v>-10.065015339217</v>
      </c>
      <c r="I2013">
        <v>-12.890046738054</v>
      </c>
      <c r="J2013">
        <v>-7.79583485342632</v>
      </c>
      <c r="K2013">
        <v>169.23615827735401</v>
      </c>
      <c r="L2013">
        <v>157.028538266938</v>
      </c>
      <c r="M2013">
        <v>19.364932044677801</v>
      </c>
      <c r="N2013">
        <v>1.0031750978054199</v>
      </c>
      <c r="O2013">
        <v>25.990848746535999</v>
      </c>
      <c r="P2013">
        <v>20.990253411306</v>
      </c>
      <c r="Q2013">
        <v>-3.2502198098897997E-2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1354</v>
      </c>
      <c r="E2014">
        <v>342.92908</v>
      </c>
      <c r="F2014">
        <v>275.60000000000002</v>
      </c>
      <c r="G2014">
        <v>195.40733849332599</v>
      </c>
      <c r="H2014">
        <v>-10.3005501375231</v>
      </c>
      <c r="I2014">
        <v>-35.752978314867399</v>
      </c>
      <c r="J2014">
        <v>-7.5124683309196003</v>
      </c>
      <c r="K2014">
        <v>340.47182904791202</v>
      </c>
      <c r="L2014">
        <v>288.19823409941802</v>
      </c>
      <c r="M2014">
        <v>25.839562727311801</v>
      </c>
      <c r="N2014">
        <v>0.47711590296495898</v>
      </c>
      <c r="O2014">
        <v>65.058055152394701</v>
      </c>
      <c r="P2014">
        <v>231.64861612515</v>
      </c>
      <c r="Q2014">
        <v>0.14813585942287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E2015">
        <v>342.79331250000001</v>
      </c>
      <c r="F2015">
        <v>264.45</v>
      </c>
      <c r="G2015">
        <v>-21.069657225494101</v>
      </c>
      <c r="H2015">
        <v>-12.4063989565177</v>
      </c>
      <c r="I2015">
        <v>-50.131307397172897</v>
      </c>
      <c r="J2015">
        <v>-6.1360319229345999</v>
      </c>
      <c r="K2015">
        <v>286.83641502919198</v>
      </c>
      <c r="L2015">
        <v>296.19321908362298</v>
      </c>
      <c r="M2015">
        <v>35.527878154658197</v>
      </c>
      <c r="N2015">
        <v>0.36649157193257498</v>
      </c>
      <c r="O2015">
        <v>66.761202495745806</v>
      </c>
      <c r="P2015">
        <v>18.058035714285701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917</v>
      </c>
      <c r="E2016">
        <v>342.23102101500001</v>
      </c>
      <c r="F2016">
        <v>1069.05</v>
      </c>
      <c r="G2016">
        <v>7.8200081150691902</v>
      </c>
      <c r="H2016">
        <v>14.710200799111499</v>
      </c>
      <c r="I2016">
        <v>10.6910561204259</v>
      </c>
      <c r="J2016">
        <v>-1.4182046337787499</v>
      </c>
      <c r="K2016">
        <v>1001.29137060226</v>
      </c>
      <c r="L2016">
        <v>914.53057271217904</v>
      </c>
      <c r="M2016">
        <v>43.167057728108198</v>
      </c>
      <c r="N2016">
        <v>1.1438886472379199</v>
      </c>
      <c r="O2016">
        <v>29.7413591506477</v>
      </c>
      <c r="P2016">
        <v>42.54</v>
      </c>
      <c r="Q2016">
        <v>-9.5745266353733996E-2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177</v>
      </c>
      <c r="E2017">
        <v>340.43427437999998</v>
      </c>
      <c r="F2017">
        <v>4.43</v>
      </c>
      <c r="G2017">
        <v>-89.546535857554602</v>
      </c>
      <c r="H2017">
        <v>-26.832172082244401</v>
      </c>
      <c r="I2017">
        <v>-69.537481424408</v>
      </c>
      <c r="J2017">
        <v>-1.4054224001078199</v>
      </c>
      <c r="K2017">
        <v>5.73023563400415</v>
      </c>
      <c r="L2017">
        <v>8.4464797348726393</v>
      </c>
      <c r="M2017">
        <v>29.858318579821798</v>
      </c>
      <c r="N2017">
        <v>1.6370383722455999</v>
      </c>
      <c r="O2017">
        <v>245.372460496614</v>
      </c>
      <c r="P2017">
        <v>2.5462962962962798</v>
      </c>
      <c r="Q2017">
        <v>0.197077761225569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1554</v>
      </c>
      <c r="E2018">
        <v>340.24256000000003</v>
      </c>
      <c r="F2018">
        <v>553.6</v>
      </c>
      <c r="G2018">
        <v>54.101533089217199</v>
      </c>
      <c r="H2018">
        <v>-6.2722553412393403</v>
      </c>
      <c r="I2018">
        <v>13.661914171471601</v>
      </c>
      <c r="J2018">
        <v>-2.0187043806851102</v>
      </c>
      <c r="K2018">
        <v>558.78860761669398</v>
      </c>
      <c r="L2018">
        <v>476.69239478269901</v>
      </c>
      <c r="M2018">
        <v>33.562992388892603</v>
      </c>
      <c r="N2018">
        <v>0.72088830353389399</v>
      </c>
      <c r="O2018">
        <v>13.439306358381501</v>
      </c>
      <c r="P2018">
        <v>83.920265780730901</v>
      </c>
      <c r="Q2018">
        <v>7.7628429949651995E-2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472</v>
      </c>
      <c r="E2019">
        <v>339.37396915199997</v>
      </c>
      <c r="F2019">
        <v>130.56</v>
      </c>
      <c r="G2019">
        <v>7.5503804368022003</v>
      </c>
      <c r="H2019">
        <v>-9.1952667532645602</v>
      </c>
      <c r="I2019">
        <v>-13.0702986628212</v>
      </c>
      <c r="J2019">
        <v>-11.276441223697301</v>
      </c>
      <c r="K2019">
        <v>131.92112833821801</v>
      </c>
      <c r="L2019">
        <v>123.432605100182</v>
      </c>
      <c r="M2019">
        <v>28.794190840994698</v>
      </c>
      <c r="N2019">
        <v>0.255636701023781</v>
      </c>
      <c r="O2019">
        <v>35.845588235294102</v>
      </c>
      <c r="P2019">
        <v>33.1565527791942</v>
      </c>
      <c r="Q2019">
        <v>-3.9148648409541E-2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271</v>
      </c>
      <c r="E2020">
        <v>338.97434759999999</v>
      </c>
      <c r="F2020">
        <v>228.9</v>
      </c>
      <c r="G2020">
        <v>-52.138953120376598</v>
      </c>
      <c r="H2020">
        <v>-8.6635158333320099</v>
      </c>
      <c r="I2020">
        <v>-33.131851346947201</v>
      </c>
      <c r="J2020">
        <v>-2.25821404990312</v>
      </c>
      <c r="K2020">
        <v>241.57405336160701</v>
      </c>
      <c r="L2020">
        <v>270.29231127928199</v>
      </c>
      <c r="M2020">
        <v>24.593699730416901</v>
      </c>
      <c r="N2020">
        <v>0.68811502856017304</v>
      </c>
      <c r="O2020">
        <v>56.837046745303603</v>
      </c>
      <c r="P2020">
        <v>18.909090909090899</v>
      </c>
      <c r="Q2020">
        <v>3.3970928914361001E-2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E2021">
        <v>338.70893599999999</v>
      </c>
      <c r="F2021">
        <v>294.55</v>
      </c>
      <c r="G2021">
        <v>86.263963752125306</v>
      </c>
      <c r="H2021">
        <v>53.341779746479901</v>
      </c>
      <c r="I2021">
        <v>35.559923422716203</v>
      </c>
      <c r="J2021">
        <v>-1.4882709811055299</v>
      </c>
      <c r="K2021">
        <v>223.23946150776601</v>
      </c>
      <c r="L2021">
        <v>188.14695671090999</v>
      </c>
      <c r="M2021">
        <v>63.695626004542</v>
      </c>
      <c r="N2021">
        <v>1.9147842639593899</v>
      </c>
      <c r="O2021">
        <v>10.337803428959401</v>
      </c>
      <c r="P2021">
        <v>116.580882352941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268</v>
      </c>
      <c r="E2022">
        <v>336.55063469999999</v>
      </c>
      <c r="F2022">
        <v>129.5</v>
      </c>
      <c r="G2022">
        <v>53.584843400814698</v>
      </c>
      <c r="H2022">
        <v>1.1233062122169399</v>
      </c>
      <c r="I2022">
        <v>-37.193359602123699</v>
      </c>
      <c r="J2022">
        <v>0.70260460664386004</v>
      </c>
      <c r="K2022">
        <v>127.17290746344899</v>
      </c>
      <c r="L2022">
        <v>116.93853788181799</v>
      </c>
      <c r="M2022">
        <v>52.632666948553698</v>
      </c>
      <c r="N2022">
        <v>0.37242319728490803</v>
      </c>
      <c r="O2022">
        <v>33.513513513513502</v>
      </c>
      <c r="P2022">
        <v>100.46439628482899</v>
      </c>
      <c r="Q2022">
        <v>3.1811879223134998E-2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352</v>
      </c>
      <c r="E2023">
        <v>336.48952483400001</v>
      </c>
      <c r="F2023">
        <v>190.18</v>
      </c>
      <c r="G2023">
        <v>-46.536074133285801</v>
      </c>
      <c r="H2023">
        <v>-7.7256966367858997</v>
      </c>
      <c r="I2023">
        <v>-28.104493486400202</v>
      </c>
      <c r="J2023">
        <v>-1.1965776265419099</v>
      </c>
      <c r="K2023">
        <v>185.07913805157</v>
      </c>
      <c r="L2023">
        <v>198.16265198023001</v>
      </c>
      <c r="M2023">
        <v>48.8682638770536</v>
      </c>
      <c r="N2023">
        <v>0.89625813552789402</v>
      </c>
      <c r="O2023">
        <v>41.9707645388579</v>
      </c>
      <c r="P2023">
        <v>31.566931857488701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E2024">
        <v>336.20022899999998</v>
      </c>
      <c r="F2024">
        <v>140.15</v>
      </c>
      <c r="G2024">
        <v>-26.821333846375602</v>
      </c>
      <c r="H2024">
        <v>-11.442205618000701</v>
      </c>
      <c r="I2024">
        <v>-39.581161597236402</v>
      </c>
      <c r="J2024">
        <v>-3.4938565585089201</v>
      </c>
      <c r="K2024">
        <v>146.54727103440899</v>
      </c>
      <c r="L2024">
        <v>157.90356115530099</v>
      </c>
      <c r="M2024">
        <v>35.177100339639303</v>
      </c>
      <c r="N2024">
        <v>0.62477867771708395</v>
      </c>
      <c r="O2024">
        <v>57.688191223688797</v>
      </c>
      <c r="P2024">
        <v>11.8962075848303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119</v>
      </c>
      <c r="E2025">
        <v>336.11953499999998</v>
      </c>
      <c r="F2025">
        <v>13.45</v>
      </c>
      <c r="G2025">
        <v>-50.751915758434997</v>
      </c>
      <c r="H2025">
        <v>-1.1469420580313301</v>
      </c>
      <c r="I2025">
        <v>-27.066246863621199</v>
      </c>
      <c r="J2025">
        <v>7.2779706703820102</v>
      </c>
      <c r="K2025">
        <v>13.942664471594201</v>
      </c>
      <c r="L2025">
        <v>14.4941442519237</v>
      </c>
      <c r="M2025">
        <v>40.664718699513898</v>
      </c>
      <c r="N2025">
        <v>1.2707582134778499</v>
      </c>
      <c r="O2025">
        <v>43.866171003717398</v>
      </c>
      <c r="P2025">
        <v>19.5555555555555</v>
      </c>
      <c r="Q2025">
        <v>-5.5910743132350001E-3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982</v>
      </c>
      <c r="E2026">
        <v>335.95985400000001</v>
      </c>
      <c r="F2026">
        <v>70.5</v>
      </c>
      <c r="G2026">
        <v>72.798480910944093</v>
      </c>
      <c r="H2026">
        <v>15.3049144554991</v>
      </c>
      <c r="I2026">
        <v>76.3074855510595</v>
      </c>
      <c r="J2026">
        <v>-20.692906631500801</v>
      </c>
      <c r="K2026">
        <v>58.519356719542799</v>
      </c>
      <c r="L2026">
        <v>46.726623827668803</v>
      </c>
      <c r="M2026">
        <v>54.212916445985499</v>
      </c>
      <c r="N2026">
        <v>1.2802488216032</v>
      </c>
      <c r="O2026">
        <v>21.872340425531899</v>
      </c>
      <c r="P2026">
        <v>117.92890262751099</v>
      </c>
      <c r="Q2026">
        <v>5.9196978237506998E-2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414</v>
      </c>
      <c r="E2027">
        <v>335.71548389999998</v>
      </c>
      <c r="F2027">
        <v>134.6</v>
      </c>
      <c r="G2027">
        <v>340.00903764374999</v>
      </c>
      <c r="H2027">
        <v>-4.3666631516955396</v>
      </c>
      <c r="I2027">
        <v>73.223560672160701</v>
      </c>
      <c r="J2027">
        <v>-0.18250473039189399</v>
      </c>
      <c r="K2027">
        <v>121.82724416342199</v>
      </c>
      <c r="L2027">
        <v>88.639375905727107</v>
      </c>
      <c r="M2027">
        <v>68.291298558385193</v>
      </c>
      <c r="N2027">
        <v>1.02423351532969</v>
      </c>
      <c r="O2027">
        <v>11.181277860326899</v>
      </c>
      <c r="P2027">
        <v>415.11672407194698</v>
      </c>
      <c r="Q2027">
        <v>0.16973253771944699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46</v>
      </c>
      <c r="E2028">
        <v>335.53550000000001</v>
      </c>
      <c r="F2028">
        <v>41.17</v>
      </c>
      <c r="G2028">
        <v>152.17983144148201</v>
      </c>
      <c r="H2028">
        <v>-12.5596333559758</v>
      </c>
      <c r="I2028">
        <v>65.382916585542205</v>
      </c>
      <c r="J2028">
        <v>-6.0022273578132497</v>
      </c>
      <c r="K2028">
        <v>38.620327420468797</v>
      </c>
      <c r="L2028">
        <v>28.805923528599099</v>
      </c>
      <c r="M2028">
        <v>45.3548448716449</v>
      </c>
      <c r="N2028">
        <v>0.79352659542471105</v>
      </c>
      <c r="O2028">
        <v>14.9866407578333</v>
      </c>
      <c r="P2028">
        <v>214.27480916030501</v>
      </c>
      <c r="Q2028">
        <v>8.7846360188254993E-2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21</v>
      </c>
      <c r="E2029">
        <v>334.505960659999</v>
      </c>
      <c r="F2029">
        <v>32.86</v>
      </c>
      <c r="G2029">
        <v>-37.541278107464301</v>
      </c>
      <c r="H2029">
        <v>-11.3701941233144</v>
      </c>
      <c r="I2029">
        <v>-19.055932335321</v>
      </c>
      <c r="J2029">
        <v>-2.8026393514044798</v>
      </c>
      <c r="K2029">
        <v>35.301579430584198</v>
      </c>
      <c r="L2029">
        <v>35.786997175321098</v>
      </c>
      <c r="M2029">
        <v>29.1495705469938</v>
      </c>
      <c r="N2029">
        <v>0.60974391584288401</v>
      </c>
      <c r="O2029">
        <v>33.901399878271398</v>
      </c>
      <c r="P2029">
        <v>16.318584070796401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E2030">
        <v>333.83598599999999</v>
      </c>
      <c r="F2030">
        <v>162.85</v>
      </c>
      <c r="G2030">
        <v>-40.833921266543797</v>
      </c>
      <c r="H2030">
        <v>-13.340078530497401</v>
      </c>
      <c r="I2030">
        <v>-30.322111290269699</v>
      </c>
      <c r="J2030">
        <v>-5.3901761906405996</v>
      </c>
      <c r="K2030">
        <v>187.37303326072001</v>
      </c>
      <c r="M2030">
        <v>26.8731008599005</v>
      </c>
      <c r="O2030">
        <v>62.112373349708299</v>
      </c>
      <c r="P2030">
        <v>23.231176693151699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917</v>
      </c>
      <c r="E2031">
        <v>333.45830881999899</v>
      </c>
      <c r="F2031">
        <v>250.6</v>
      </c>
      <c r="G2031">
        <v>-13.0374610241168</v>
      </c>
      <c r="H2031">
        <v>-7.6329077052873</v>
      </c>
      <c r="I2031">
        <v>-23.651188602036299</v>
      </c>
      <c r="J2031">
        <v>-10.103546378466</v>
      </c>
      <c r="K2031">
        <v>241.882595474146</v>
      </c>
      <c r="L2031">
        <v>239.282073570427</v>
      </c>
      <c r="M2031">
        <v>37.593068759170997</v>
      </c>
      <c r="N2031">
        <v>1.22461820144162</v>
      </c>
      <c r="O2031">
        <v>36.073423782920997</v>
      </c>
      <c r="P2031">
        <v>33.297872340425499</v>
      </c>
      <c r="Q2031">
        <v>4.0118869596201E-2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135</v>
      </c>
      <c r="E2032">
        <v>332.85975359999998</v>
      </c>
      <c r="F2032">
        <v>42.57</v>
      </c>
      <c r="G2032">
        <v>-5.8569911866199504</v>
      </c>
      <c r="H2032">
        <v>-6.30537409781929</v>
      </c>
      <c r="I2032">
        <v>-15.506919782284401</v>
      </c>
      <c r="J2032">
        <v>-5.1853236378427097</v>
      </c>
      <c r="K2032">
        <v>45.226420136742</v>
      </c>
      <c r="L2032">
        <v>42.752531972462698</v>
      </c>
      <c r="M2032">
        <v>50.740939620989899</v>
      </c>
      <c r="N2032">
        <v>1.1618557865216299</v>
      </c>
      <c r="O2032">
        <v>47.991543340380503</v>
      </c>
      <c r="P2032">
        <v>36.529826812059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46</v>
      </c>
      <c r="E2033">
        <v>332.60047551999997</v>
      </c>
      <c r="F2033">
        <v>259.89999999999998</v>
      </c>
      <c r="G2033">
        <v>113.77586851402999</v>
      </c>
      <c r="H2033">
        <v>11.1712592691831</v>
      </c>
      <c r="I2033">
        <v>133.90672610935101</v>
      </c>
      <c r="J2033">
        <v>-8.1999162991731396</v>
      </c>
      <c r="M2033">
        <v>54.673697511583597</v>
      </c>
      <c r="O2033">
        <v>17.179684494036099</v>
      </c>
      <c r="P2033">
        <v>161.995967741935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2990</v>
      </c>
      <c r="E2034">
        <v>329.26</v>
      </c>
      <c r="F2034">
        <v>326</v>
      </c>
      <c r="G2034">
        <v>17.702735932739898</v>
      </c>
      <c r="H2034">
        <v>-2.8702408412670199</v>
      </c>
      <c r="I2034">
        <v>-4.3494447350543801</v>
      </c>
      <c r="J2034">
        <v>-7.56464845303939</v>
      </c>
      <c r="K2034">
        <v>335.27166854104098</v>
      </c>
      <c r="L2034">
        <v>306.40933483627299</v>
      </c>
      <c r="M2034">
        <v>28.857261385711201</v>
      </c>
      <c r="N2034">
        <v>0.70143834769240798</v>
      </c>
      <c r="O2034">
        <v>24.217791411042899</v>
      </c>
      <c r="P2034">
        <v>55.164207520228402</v>
      </c>
      <c r="Q2034">
        <v>0.24731301572026099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204</v>
      </c>
      <c r="E2035">
        <v>329.21128440000001</v>
      </c>
      <c r="F2035">
        <v>648.5</v>
      </c>
      <c r="G2035">
        <v>-29.082726015676801</v>
      </c>
      <c r="H2035">
        <v>6.9036649614967702</v>
      </c>
      <c r="I2035">
        <v>-21.4416872094972</v>
      </c>
      <c r="J2035">
        <v>-3.5515909964329699</v>
      </c>
      <c r="K2035">
        <v>635.30060914099397</v>
      </c>
      <c r="L2035">
        <v>639.43036756224205</v>
      </c>
      <c r="M2035">
        <v>40.0058782618284</v>
      </c>
      <c r="N2035">
        <v>1.4972898282510301</v>
      </c>
      <c r="O2035">
        <v>50.346954510408601</v>
      </c>
      <c r="P2035">
        <v>29.6999999999999</v>
      </c>
      <c r="Q2035">
        <v>7.2617666340571999E-2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268</v>
      </c>
      <c r="E2036">
        <v>328.93680000000001</v>
      </c>
      <c r="F2036">
        <v>278.76</v>
      </c>
      <c r="G2036">
        <v>-14.6179917996888</v>
      </c>
      <c r="H2036">
        <v>1.0756253953053501</v>
      </c>
      <c r="I2036">
        <v>-22.786193873890799</v>
      </c>
      <c r="J2036">
        <v>3.2562990632254798</v>
      </c>
      <c r="K2036">
        <v>255.24474829513099</v>
      </c>
      <c r="L2036">
        <v>249.58081698068901</v>
      </c>
      <c r="M2036">
        <v>65.465035378719307</v>
      </c>
      <c r="N2036">
        <v>1.8030412302022101</v>
      </c>
      <c r="O2036">
        <v>18.991246950781999</v>
      </c>
      <c r="P2036">
        <v>35.320388349514502</v>
      </c>
      <c r="Q2036">
        <v>-2.5460883557875999E-2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E2037">
        <v>328.64730900000001</v>
      </c>
      <c r="F2037">
        <v>16.89</v>
      </c>
      <c r="G2037">
        <v>6.1951806833422403</v>
      </c>
      <c r="H2037">
        <v>-2.98879387859398</v>
      </c>
      <c r="I2037">
        <v>-25.234037888555001</v>
      </c>
      <c r="J2037">
        <v>-1.6872806221004</v>
      </c>
      <c r="K2037">
        <v>20.0961492473233</v>
      </c>
      <c r="L2037">
        <v>21.6682857059456</v>
      </c>
      <c r="M2037">
        <v>32.939872729673503</v>
      </c>
      <c r="N2037">
        <v>0.87669984633226905</v>
      </c>
      <c r="O2037">
        <v>101.302545885139</v>
      </c>
      <c r="P2037">
        <v>53.4059945504087</v>
      </c>
      <c r="Q2037">
        <v>0.11077158495546099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46</v>
      </c>
      <c r="E2038">
        <v>327.93517559600002</v>
      </c>
      <c r="F2038">
        <v>18.62</v>
      </c>
      <c r="G2038">
        <v>149.69463602103201</v>
      </c>
      <c r="H2038">
        <v>-21.923924090949999</v>
      </c>
      <c r="I2038">
        <v>24.3088425114681</v>
      </c>
      <c r="J2038">
        <v>-5.0412328180988704</v>
      </c>
      <c r="K2038">
        <v>19.215972741554602</v>
      </c>
      <c r="L2038">
        <v>14.958023325005399</v>
      </c>
      <c r="M2038">
        <v>19.585480185739801</v>
      </c>
      <c r="N2038">
        <v>0.34517235305875898</v>
      </c>
      <c r="O2038">
        <v>31.954887218045101</v>
      </c>
      <c r="Q2038">
        <v>0.10268256671244599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135</v>
      </c>
      <c r="E2039">
        <v>327.7158144</v>
      </c>
      <c r="F2039">
        <v>8.32</v>
      </c>
      <c r="G2039">
        <v>120.576988962209</v>
      </c>
      <c r="H2039">
        <v>-20.095910897411098</v>
      </c>
      <c r="I2039">
        <v>61.5408113223843</v>
      </c>
      <c r="J2039">
        <v>-5.9057130486174197E-2</v>
      </c>
      <c r="K2039">
        <v>8.5533701113825593</v>
      </c>
      <c r="L2039">
        <v>6.5921899803972703</v>
      </c>
      <c r="M2039">
        <v>38.878691553072898</v>
      </c>
      <c r="N2039">
        <v>0.55988986434425903</v>
      </c>
      <c r="O2039">
        <v>33.413461538461497</v>
      </c>
      <c r="P2039">
        <v>197.142857142857</v>
      </c>
      <c r="Q2039">
        <v>9.7897655491889002E-2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694</v>
      </c>
      <c r="E2040">
        <v>327.673438078</v>
      </c>
      <c r="F2040">
        <v>49.34</v>
      </c>
      <c r="G2040">
        <v>12.037064733446501</v>
      </c>
      <c r="H2040">
        <v>-15.309984689159</v>
      </c>
      <c r="I2040">
        <v>-45.083223696328197</v>
      </c>
      <c r="J2040">
        <v>-5.0794238471052999</v>
      </c>
      <c r="K2040">
        <v>52.521014950178198</v>
      </c>
      <c r="L2040">
        <v>50.728512890980902</v>
      </c>
      <c r="M2040">
        <v>34.424877035201398</v>
      </c>
      <c r="N2040">
        <v>0.80888739114543495</v>
      </c>
      <c r="O2040">
        <v>57.702295833317599</v>
      </c>
      <c r="P2040">
        <v>59.454742949731198</v>
      </c>
      <c r="Q2040">
        <v>0.124739252755941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E2041">
        <v>327.43700000000001</v>
      </c>
      <c r="F2041">
        <v>722.5</v>
      </c>
      <c r="G2041">
        <v>48.738674500164201</v>
      </c>
      <c r="H2041">
        <v>1.93287839473993</v>
      </c>
      <c r="I2041">
        <v>59.250484476438203</v>
      </c>
      <c r="J2041">
        <v>-5.2304247512787203</v>
      </c>
      <c r="K2041">
        <v>727.07758160049696</v>
      </c>
      <c r="M2041">
        <v>36.493610315983197</v>
      </c>
      <c r="N2041">
        <v>1.17238560426281</v>
      </c>
      <c r="O2041">
        <v>25.8823529411764</v>
      </c>
      <c r="P2041">
        <v>81.509860570280097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343</v>
      </c>
      <c r="E2042">
        <v>327.25435199999998</v>
      </c>
      <c r="F2042">
        <v>158.1</v>
      </c>
      <c r="G2042">
        <v>-0.46835369577680502</v>
      </c>
      <c r="H2042">
        <v>2.4331737720844901</v>
      </c>
      <c r="I2042">
        <v>-40.8437807677374</v>
      </c>
      <c r="J2042">
        <v>-4.07361214730249</v>
      </c>
      <c r="K2042">
        <v>163.289141930699</v>
      </c>
      <c r="L2042">
        <v>168.865847990974</v>
      </c>
      <c r="M2042">
        <v>28.157839391503199</v>
      </c>
      <c r="N2042">
        <v>0.48226884943509302</v>
      </c>
      <c r="O2042">
        <v>56.767868437697601</v>
      </c>
      <c r="P2042">
        <v>27.448609431680701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268</v>
      </c>
      <c r="E2043">
        <v>326.10535468</v>
      </c>
      <c r="F2043">
        <v>1364.3</v>
      </c>
      <c r="G2043">
        <v>53.087447454887403</v>
      </c>
      <c r="H2043">
        <v>-21.146864138314601</v>
      </c>
      <c r="I2043">
        <v>-20.9305111803465</v>
      </c>
      <c r="J2043">
        <v>-16.4790243158706</v>
      </c>
      <c r="K2043">
        <v>1671.9248844522499</v>
      </c>
      <c r="L2043">
        <v>1533.8982328439299</v>
      </c>
      <c r="M2043">
        <v>25.558678191416401</v>
      </c>
      <c r="N2043">
        <v>2.72581984900392</v>
      </c>
      <c r="O2043">
        <v>68.5846221505534</v>
      </c>
      <c r="P2043">
        <v>80.462962962962905</v>
      </c>
      <c r="Q2043">
        <v>0.15861747786757299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135</v>
      </c>
      <c r="E2044">
        <v>325.10222243999999</v>
      </c>
      <c r="F2044">
        <v>80.099999999999994</v>
      </c>
      <c r="G2044">
        <v>145.11480408825901</v>
      </c>
      <c r="H2044">
        <v>-6.5147380761940896</v>
      </c>
      <c r="I2044">
        <v>32.151797386270097</v>
      </c>
      <c r="J2044">
        <v>-1.9457768459232301</v>
      </c>
      <c r="K2044">
        <v>77.074464047700602</v>
      </c>
      <c r="L2044">
        <v>61.405750840151903</v>
      </c>
      <c r="M2044">
        <v>40.4520774664486</v>
      </c>
      <c r="N2044">
        <v>0.74174575417837296</v>
      </c>
      <c r="O2044">
        <v>13.807740324594199</v>
      </c>
      <c r="P2044">
        <v>196.666666666666</v>
      </c>
      <c r="Q2044">
        <v>0.118092943665808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543</v>
      </c>
      <c r="E2045">
        <v>325.07682240000003</v>
      </c>
      <c r="F2045">
        <v>13.92</v>
      </c>
      <c r="G2045">
        <v>46.983583560712503</v>
      </c>
      <c r="H2045">
        <v>0.236221733801182</v>
      </c>
      <c r="I2045">
        <v>24.068376526194999</v>
      </c>
      <c r="J2045">
        <v>2.6976791875634598</v>
      </c>
      <c r="K2045">
        <v>12.836483724151799</v>
      </c>
      <c r="L2045">
        <v>10.697592196402001</v>
      </c>
      <c r="M2045">
        <v>55.239980106954903</v>
      </c>
      <c r="N2045">
        <v>0.34727722885162898</v>
      </c>
      <c r="O2045">
        <v>7.2557471264367699</v>
      </c>
      <c r="P2045">
        <v>115.81395348837199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132</v>
      </c>
      <c r="E2046">
        <v>324.84599047500001</v>
      </c>
      <c r="F2046">
        <v>62.05</v>
      </c>
      <c r="G2046">
        <v>37.923861897855197</v>
      </c>
      <c r="H2046">
        <v>-12.0240360895154</v>
      </c>
      <c r="I2046">
        <v>-22.621336237452301</v>
      </c>
      <c r="J2046">
        <v>-4.7191090476984501</v>
      </c>
      <c r="K2046">
        <v>66.943355462862797</v>
      </c>
      <c r="L2046">
        <v>64.223011229699907</v>
      </c>
      <c r="M2046">
        <v>33.776827641728801</v>
      </c>
      <c r="N2046">
        <v>1.0097056903186401</v>
      </c>
      <c r="O2046">
        <v>52.941176470588204</v>
      </c>
      <c r="P2046">
        <v>83.851851851851805</v>
      </c>
      <c r="Q2046">
        <v>-3.6130020700540001E-3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160</v>
      </c>
      <c r="E2047">
        <v>324.226</v>
      </c>
      <c r="F2047">
        <v>231.59</v>
      </c>
      <c r="G2047">
        <v>169.95364629180699</v>
      </c>
      <c r="H2047">
        <v>-4.4843693366350799</v>
      </c>
      <c r="I2047">
        <v>74.6674694310706</v>
      </c>
      <c r="J2047">
        <v>6.4297002889643098</v>
      </c>
      <c r="K2047">
        <v>202.86299646306</v>
      </c>
      <c r="L2047">
        <v>153.408638437935</v>
      </c>
      <c r="M2047">
        <v>77.115117872697297</v>
      </c>
      <c r="N2047">
        <v>0.47074091808083401</v>
      </c>
      <c r="O2047">
        <v>1.1485815449717001</v>
      </c>
      <c r="P2047">
        <v>217.24657534246501</v>
      </c>
      <c r="Q2047">
        <v>0.101605751336855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62</v>
      </c>
      <c r="E2048">
        <v>323.76161500000001</v>
      </c>
      <c r="F2048">
        <v>245.8</v>
      </c>
      <c r="G2048">
        <v>23.631852025559098</v>
      </c>
      <c r="H2048">
        <v>29.3609944499051</v>
      </c>
      <c r="I2048">
        <v>13.6415238855681</v>
      </c>
      <c r="J2048">
        <v>1.5574926773589299</v>
      </c>
      <c r="K2048">
        <v>210.39299880065599</v>
      </c>
      <c r="L2048">
        <v>201.36001887550799</v>
      </c>
      <c r="M2048">
        <v>63.045107874349597</v>
      </c>
      <c r="N2048">
        <v>4.5187907282273798</v>
      </c>
      <c r="O2048">
        <v>9.8454027664768002</v>
      </c>
      <c r="P2048">
        <v>53.625</v>
      </c>
      <c r="Q2048">
        <v>0.13386588254645401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1816</v>
      </c>
      <c r="E2049">
        <v>323.41609599999998</v>
      </c>
      <c r="F2049">
        <v>510.7</v>
      </c>
      <c r="G2049">
        <v>56.0122000836949</v>
      </c>
      <c r="H2049">
        <v>15.7683403339952</v>
      </c>
      <c r="I2049">
        <v>-3.78912642521045</v>
      </c>
      <c r="J2049">
        <v>-0.97562326772434804</v>
      </c>
      <c r="K2049">
        <v>471.955987596169</v>
      </c>
      <c r="M2049">
        <v>54.9253021028061</v>
      </c>
      <c r="N2049">
        <v>0.70408905543921496</v>
      </c>
      <c r="O2049">
        <v>30.409242216565399</v>
      </c>
      <c r="P2049">
        <v>99.570144587729501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46</v>
      </c>
      <c r="E2050">
        <v>322.49001163999998</v>
      </c>
      <c r="F2050">
        <v>44.69</v>
      </c>
      <c r="G2050">
        <v>-47.931109929521199</v>
      </c>
      <c r="H2050">
        <v>15.9950860536617</v>
      </c>
      <c r="I2050">
        <v>-65.329671204841304</v>
      </c>
      <c r="J2050">
        <v>-4.6651965017911898</v>
      </c>
      <c r="K2050">
        <v>43.583578305246</v>
      </c>
      <c r="L2050">
        <v>56.305173288785397</v>
      </c>
      <c r="M2050">
        <v>44.651682783363498</v>
      </c>
      <c r="N2050">
        <v>1.20476082731128</v>
      </c>
      <c r="O2050">
        <v>167.39762810472101</v>
      </c>
      <c r="P2050">
        <v>35.015105740181198</v>
      </c>
      <c r="Q2050">
        <v>-1.4393293845239E-2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E2051">
        <v>322.40445</v>
      </c>
      <c r="F2051">
        <v>449</v>
      </c>
      <c r="G2051">
        <v>37.789606428958002</v>
      </c>
      <c r="H2051">
        <v>-7.3570260916447801</v>
      </c>
      <c r="I2051">
        <v>-38.211927649909903</v>
      </c>
      <c r="J2051">
        <v>-7.7726416949713801</v>
      </c>
      <c r="K2051">
        <v>462.55452171551798</v>
      </c>
      <c r="M2051">
        <v>35.536037148204301</v>
      </c>
      <c r="N2051">
        <v>0.76872812135355895</v>
      </c>
      <c r="O2051">
        <v>44.766146993318401</v>
      </c>
      <c r="P2051">
        <v>70.011359333585702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135</v>
      </c>
      <c r="E2052">
        <v>322.035383244</v>
      </c>
      <c r="F2052">
        <v>95.64</v>
      </c>
      <c r="G2052">
        <v>-48.374437945187204</v>
      </c>
      <c r="H2052">
        <v>-6.3845360429937301</v>
      </c>
      <c r="I2052">
        <v>-26.35430969183</v>
      </c>
      <c r="J2052">
        <v>-5.4499365681635101</v>
      </c>
      <c r="K2052">
        <v>96.816407832495202</v>
      </c>
      <c r="L2052">
        <v>114.400124254026</v>
      </c>
      <c r="M2052">
        <v>47.703218342235402</v>
      </c>
      <c r="N2052">
        <v>0.95965751699823698</v>
      </c>
      <c r="O2052">
        <v>71.476369719782497</v>
      </c>
      <c r="P2052">
        <v>17.566072526121701</v>
      </c>
      <c r="Q2052">
        <v>7.4976794988383999E-2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1617</v>
      </c>
      <c r="E2053">
        <v>319.171027199999</v>
      </c>
      <c r="F2053">
        <v>62.44</v>
      </c>
      <c r="G2053">
        <v>-1.23969835038545</v>
      </c>
      <c r="H2053">
        <v>-1.9181292853589</v>
      </c>
      <c r="I2053">
        <v>4.0388427208352304</v>
      </c>
      <c r="J2053">
        <v>1.16314340913133</v>
      </c>
      <c r="K2053">
        <v>61.378855642785602</v>
      </c>
      <c r="L2053">
        <v>57.153671893058998</v>
      </c>
      <c r="M2053">
        <v>55.8285238094657</v>
      </c>
      <c r="N2053">
        <v>1.3267211348444801</v>
      </c>
      <c r="O2053">
        <v>3.9397821909032702</v>
      </c>
      <c r="P2053">
        <v>31.424963165649299</v>
      </c>
      <c r="Q2053">
        <v>-2.0749357399728999E-2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543</v>
      </c>
      <c r="E2054">
        <v>319.00072799999998</v>
      </c>
      <c r="F2054">
        <v>355</v>
      </c>
      <c r="G2054">
        <v>267.27132711643401</v>
      </c>
      <c r="H2054">
        <v>-1.05450508324141</v>
      </c>
      <c r="I2054">
        <v>-20.060620112309898</v>
      </c>
      <c r="J2054">
        <v>6.6625308099792697</v>
      </c>
      <c r="K2054">
        <v>364.13643230759999</v>
      </c>
      <c r="L2054">
        <v>326.44473644190901</v>
      </c>
      <c r="M2054">
        <v>45.351636765887299</v>
      </c>
      <c r="N2054">
        <v>0.82275216031645804</v>
      </c>
      <c r="O2054">
        <v>48.535211267605597</v>
      </c>
      <c r="P2054">
        <v>291.40022050716601</v>
      </c>
      <c r="Q2054">
        <v>0.26680160734983399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628</v>
      </c>
      <c r="E2055">
        <v>318.56811222300001</v>
      </c>
      <c r="F2055">
        <v>49.13</v>
      </c>
      <c r="G2055">
        <v>-17.4405111974636</v>
      </c>
      <c r="H2055">
        <v>-8.11803497159943</v>
      </c>
      <c r="I2055">
        <v>-16.522221754378702</v>
      </c>
      <c r="J2055">
        <v>-0.60318928757260803</v>
      </c>
      <c r="K2055">
        <v>47.5627027361381</v>
      </c>
      <c r="L2055">
        <v>47.499342647250799</v>
      </c>
      <c r="M2055">
        <v>54.5523730782946</v>
      </c>
      <c r="N2055">
        <v>1.14048440610484</v>
      </c>
      <c r="O2055">
        <v>21.107266435986102</v>
      </c>
      <c r="P2055">
        <v>31.0133333333333</v>
      </c>
      <c r="Q2055">
        <v>-5.0763329164837001E-2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204</v>
      </c>
      <c r="E2056">
        <v>316.54555240000002</v>
      </c>
      <c r="F2056">
        <v>148</v>
      </c>
      <c r="G2056">
        <v>148.68216651710199</v>
      </c>
      <c r="H2056">
        <v>-11.8847359097492</v>
      </c>
      <c r="I2056">
        <v>75.762315177992605</v>
      </c>
      <c r="J2056">
        <v>-4.8797974873861403</v>
      </c>
      <c r="K2056">
        <v>143.66845989168101</v>
      </c>
      <c r="L2056">
        <v>110.219067135085</v>
      </c>
      <c r="M2056">
        <v>43.7638357659363</v>
      </c>
      <c r="N2056">
        <v>0.45859020324307598</v>
      </c>
      <c r="O2056">
        <v>13.5135135135135</v>
      </c>
      <c r="P2056">
        <v>202.04081632653001</v>
      </c>
      <c r="Q2056">
        <v>7.3886327966809995E-2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469</v>
      </c>
      <c r="E2057">
        <v>316.52707500000002</v>
      </c>
      <c r="F2057">
        <v>13.15</v>
      </c>
      <c r="G2057">
        <v>164.88209562025699</v>
      </c>
      <c r="H2057">
        <v>-13.4126062184323</v>
      </c>
      <c r="I2057">
        <v>-30.125019922394198</v>
      </c>
      <c r="J2057">
        <v>-1.9491432359771701</v>
      </c>
      <c r="K2057">
        <v>13.9941344424908</v>
      </c>
      <c r="L2057">
        <v>13.324759805446201</v>
      </c>
      <c r="M2057">
        <v>44.464351867508903</v>
      </c>
      <c r="N2057">
        <v>0.84924782264449705</v>
      </c>
      <c r="O2057">
        <v>77.566539923954295</v>
      </c>
      <c r="P2057">
        <v>192.222222222222</v>
      </c>
      <c r="Q2057">
        <v>0.23088650077759101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724</v>
      </c>
      <c r="E2058">
        <v>316.28843824</v>
      </c>
      <c r="F2058">
        <v>52.24</v>
      </c>
      <c r="G2058">
        <v>4.3827917261193399</v>
      </c>
      <c r="H2058">
        <v>-5.3275350499450704</v>
      </c>
      <c r="I2058">
        <v>-13.2520497929399</v>
      </c>
      <c r="J2058">
        <v>0.238802715992117</v>
      </c>
      <c r="K2058">
        <v>50.485003671809899</v>
      </c>
      <c r="L2058">
        <v>49.827686089988802</v>
      </c>
      <c r="M2058">
        <v>47.875648372985403</v>
      </c>
      <c r="N2058">
        <v>2.1230809563004498</v>
      </c>
      <c r="O2058">
        <v>37.6339969372128</v>
      </c>
      <c r="P2058">
        <v>33.948717948717899</v>
      </c>
      <c r="Q2058">
        <v>4.4109741827888002E-2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21</v>
      </c>
      <c r="E2059">
        <v>316.20204077699998</v>
      </c>
      <c r="F2059">
        <v>140.63</v>
      </c>
      <c r="G2059">
        <v>-15.7852878437364</v>
      </c>
      <c r="H2059">
        <v>15.7532115517997</v>
      </c>
      <c r="I2059">
        <v>-15.3087995976105</v>
      </c>
      <c r="J2059">
        <v>13.862607381951101</v>
      </c>
      <c r="K2059">
        <v>122.65095228008001</v>
      </c>
      <c r="L2059">
        <v>125.044668614152</v>
      </c>
      <c r="M2059">
        <v>64.864667488127907</v>
      </c>
      <c r="N2059">
        <v>4.2560702521309102</v>
      </c>
      <c r="O2059">
        <v>24.262248453388299</v>
      </c>
      <c r="P2059">
        <v>49.606382978723303</v>
      </c>
      <c r="Q2059">
        <v>0.130551233574417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62</v>
      </c>
      <c r="E2060">
        <v>315.69737151199899</v>
      </c>
      <c r="F2060">
        <v>13.88</v>
      </c>
      <c r="G2060">
        <v>89.409568147729701</v>
      </c>
      <c r="H2060">
        <v>-15.484295761238601</v>
      </c>
      <c r="I2060">
        <v>-38.5900563874307</v>
      </c>
      <c r="J2060">
        <v>-2.4247183199781999</v>
      </c>
      <c r="K2060">
        <v>15.5942297473671</v>
      </c>
      <c r="L2060">
        <v>15.119950372807899</v>
      </c>
      <c r="M2060">
        <v>33.186528228017103</v>
      </c>
      <c r="N2060">
        <v>1.1537276755274899</v>
      </c>
      <c r="O2060">
        <v>57.7089337175792</v>
      </c>
      <c r="P2060">
        <v>125.691056910569</v>
      </c>
      <c r="Q2060">
        <v>3.0863177888734002E-2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271</v>
      </c>
      <c r="E2061">
        <v>315.30099999999999</v>
      </c>
      <c r="F2061">
        <v>290.60000000000002</v>
      </c>
      <c r="G2061">
        <v>-14.276118758795199</v>
      </c>
      <c r="H2061">
        <v>-7.6804707192477197</v>
      </c>
      <c r="I2061">
        <v>-22.804583414457699</v>
      </c>
      <c r="J2061">
        <v>-6.0792230618117102</v>
      </c>
      <c r="K2061">
        <v>294.86248176211598</v>
      </c>
      <c r="L2061">
        <v>291.14734669464599</v>
      </c>
      <c r="M2061">
        <v>29.576295430444901</v>
      </c>
      <c r="N2061">
        <v>0.88315526775082698</v>
      </c>
      <c r="O2061">
        <v>43.823124569855402</v>
      </c>
      <c r="P2061">
        <v>15.6386788698766</v>
      </c>
      <c r="Q2061">
        <v>3.6783630204637E-2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549</v>
      </c>
      <c r="E2062">
        <v>314.99520000000001</v>
      </c>
      <c r="F2062">
        <v>249.6</v>
      </c>
      <c r="G2062">
        <v>-28.5516389392671</v>
      </c>
      <c r="H2062">
        <v>-11.059661192682499</v>
      </c>
      <c r="I2062">
        <v>-5.1189308389307104</v>
      </c>
      <c r="J2062">
        <v>-5.2573383447154303</v>
      </c>
      <c r="K2062">
        <v>264.17964957763002</v>
      </c>
      <c r="L2062">
        <v>252.539270856353</v>
      </c>
      <c r="M2062">
        <v>29.391047359962801</v>
      </c>
      <c r="N2062">
        <v>0.55642988003073102</v>
      </c>
      <c r="O2062">
        <v>35.196314102564003</v>
      </c>
      <c r="P2062">
        <v>18.293838862559198</v>
      </c>
      <c r="Q2062">
        <v>-2.8540615823234E-2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62</v>
      </c>
      <c r="E2063">
        <v>314.01145600000001</v>
      </c>
      <c r="F2063">
        <v>37.840000000000003</v>
      </c>
      <c r="G2063">
        <v>-77.064216773816398</v>
      </c>
      <c r="H2063">
        <v>-10.9649261044417</v>
      </c>
      <c r="I2063">
        <v>-71.874115957204594</v>
      </c>
      <c r="J2063">
        <v>-5.1848637909104003</v>
      </c>
      <c r="K2063">
        <v>41.648231113095399</v>
      </c>
      <c r="L2063">
        <v>57.750297427246501</v>
      </c>
      <c r="M2063">
        <v>40.020454208880501</v>
      </c>
      <c r="N2063">
        <v>0.69605488025588003</v>
      </c>
      <c r="O2063">
        <v>145.63953488371999</v>
      </c>
      <c r="P2063">
        <v>8.7356321839080699</v>
      </c>
      <c r="Q2063">
        <v>3.6627455404412E-2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271</v>
      </c>
      <c r="E2064">
        <v>313.66934479999998</v>
      </c>
      <c r="F2064">
        <v>225.4</v>
      </c>
      <c r="G2064">
        <v>29.5965968053466</v>
      </c>
      <c r="H2064">
        <v>3.3132325376240801</v>
      </c>
      <c r="I2064">
        <v>-18.7916732335574</v>
      </c>
      <c r="J2064">
        <v>-2.61234271993137</v>
      </c>
      <c r="K2064">
        <v>225.857703713631</v>
      </c>
      <c r="L2064">
        <v>218.44824345445701</v>
      </c>
      <c r="M2064">
        <v>39.60503898724</v>
      </c>
      <c r="N2064">
        <v>1.30408163265306</v>
      </c>
      <c r="O2064">
        <v>40.062111801242203</v>
      </c>
      <c r="P2064">
        <v>55.341144038594003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268</v>
      </c>
      <c r="E2065">
        <v>313.55428000000001</v>
      </c>
      <c r="F2065">
        <v>636.4</v>
      </c>
      <c r="G2065">
        <v>86.181747719644804</v>
      </c>
      <c r="H2065">
        <v>-2.96316445718803</v>
      </c>
      <c r="I2065">
        <v>-13.506968580416499</v>
      </c>
      <c r="J2065">
        <v>-4.9125987536675799</v>
      </c>
      <c r="K2065">
        <v>636.50233421003395</v>
      </c>
      <c r="L2065">
        <v>551.33667490663595</v>
      </c>
      <c r="M2065">
        <v>34.246408440097802</v>
      </c>
      <c r="N2065">
        <v>0.64390818533775995</v>
      </c>
      <c r="O2065">
        <v>16.090509113764899</v>
      </c>
      <c r="P2065">
        <v>116.462585034013</v>
      </c>
      <c r="Q2065">
        <v>0.135693539099214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1115</v>
      </c>
      <c r="E2066">
        <v>313.02</v>
      </c>
      <c r="F2066">
        <v>13.32</v>
      </c>
      <c r="G2066">
        <v>24.697922251726201</v>
      </c>
      <c r="H2066">
        <v>-1.4326563437456199</v>
      </c>
      <c r="I2066">
        <v>-18.812812951824299</v>
      </c>
      <c r="J2066">
        <v>-1.93479834378343</v>
      </c>
      <c r="K2066">
        <v>12.320594227929099</v>
      </c>
      <c r="L2066">
        <v>11.9459181639062</v>
      </c>
      <c r="M2066">
        <v>65.004822687607302</v>
      </c>
      <c r="N2066">
        <v>4.4344150826057902</v>
      </c>
      <c r="O2066">
        <v>32.507507507507498</v>
      </c>
      <c r="P2066">
        <v>57.633136094674498</v>
      </c>
      <c r="Q2066">
        <v>4.0353633246977001E-2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633</v>
      </c>
      <c r="E2067">
        <v>312.74354621999998</v>
      </c>
      <c r="F2067">
        <v>217.9</v>
      </c>
      <c r="G2067">
        <v>29.5924469972752</v>
      </c>
      <c r="H2067">
        <v>-5.9417566573265699</v>
      </c>
      <c r="I2067">
        <v>40.104256973549298</v>
      </c>
      <c r="J2067">
        <v>-9.1433256259142706</v>
      </c>
      <c r="K2067">
        <v>219.18063509232601</v>
      </c>
      <c r="M2067">
        <v>38.470157945067399</v>
      </c>
      <c r="N2067">
        <v>0.72939656286341903</v>
      </c>
      <c r="O2067">
        <v>25.7457549334557</v>
      </c>
      <c r="P2067">
        <v>61.407407407407398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95</v>
      </c>
      <c r="E2068">
        <v>311.83010400000001</v>
      </c>
      <c r="F2068">
        <v>141.6</v>
      </c>
      <c r="G2068">
        <v>16.417012316464099</v>
      </c>
      <c r="H2068">
        <v>-7.9437116448733098</v>
      </c>
      <c r="I2068">
        <v>-38.237791426169203</v>
      </c>
      <c r="J2068">
        <v>-2.7709839708056201</v>
      </c>
      <c r="K2068">
        <v>147.36136676219999</v>
      </c>
      <c r="L2068">
        <v>155.19641067054499</v>
      </c>
      <c r="M2068">
        <v>52.388581012670898</v>
      </c>
      <c r="N2068">
        <v>0.58911736451821095</v>
      </c>
      <c r="O2068">
        <v>79.1666666666666</v>
      </c>
      <c r="P2068">
        <v>41.599999999999902</v>
      </c>
      <c r="Q2068">
        <v>-2.2989706210890001E-3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536</v>
      </c>
      <c r="E2069">
        <v>311.49485909999999</v>
      </c>
      <c r="F2069">
        <v>240.95</v>
      </c>
      <c r="G2069">
        <v>126.078790929102</v>
      </c>
      <c r="H2069">
        <v>-11.40677438797</v>
      </c>
      <c r="I2069">
        <v>92.852496705507903</v>
      </c>
      <c r="J2069">
        <v>0.71092086195290105</v>
      </c>
      <c r="K2069">
        <v>224.598943886668</v>
      </c>
      <c r="L2069">
        <v>173.550325791456</v>
      </c>
      <c r="M2069">
        <v>55.608502902994502</v>
      </c>
      <c r="N2069">
        <v>0.38211324732873497</v>
      </c>
      <c r="O2069">
        <v>15.376634156463901</v>
      </c>
      <c r="P2069">
        <v>175.05707762557</v>
      </c>
      <c r="Q2069">
        <v>0.113746231883254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405</v>
      </c>
      <c r="E2070">
        <v>310.87535381999999</v>
      </c>
      <c r="F2070">
        <v>3603.65</v>
      </c>
      <c r="G2070">
        <v>-28.287138071582799</v>
      </c>
      <c r="H2070">
        <v>-6.7345395470935401</v>
      </c>
      <c r="I2070">
        <v>-10.2110087218509</v>
      </c>
      <c r="J2070">
        <v>-0.14151403171138499</v>
      </c>
      <c r="K2070">
        <v>3703.9357779278698</v>
      </c>
      <c r="L2070">
        <v>3636.8045786010798</v>
      </c>
      <c r="M2070">
        <v>43.344934795651596</v>
      </c>
      <c r="N2070">
        <v>0.86612903225806404</v>
      </c>
      <c r="O2070">
        <v>16.992493721643299</v>
      </c>
      <c r="P2070">
        <v>15.298352263637801</v>
      </c>
      <c r="Q2070">
        <v>6.0062104561536003E-2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414</v>
      </c>
      <c r="E2071">
        <v>310.56913409999999</v>
      </c>
      <c r="F2071">
        <v>832.2</v>
      </c>
      <c r="G2071">
        <v>51.551917248913497</v>
      </c>
      <c r="H2071">
        <v>-8.3691817808223199</v>
      </c>
      <c r="I2071">
        <v>-33.9616634575302</v>
      </c>
      <c r="J2071">
        <v>2.6679488838896401</v>
      </c>
      <c r="K2071">
        <v>896.42447788752202</v>
      </c>
      <c r="L2071">
        <v>844.87412422647606</v>
      </c>
      <c r="M2071">
        <v>30.3536949404578</v>
      </c>
      <c r="N2071">
        <v>0.58346340325131496</v>
      </c>
      <c r="O2071">
        <v>63.410237923575998</v>
      </c>
      <c r="P2071">
        <v>80.913043478260803</v>
      </c>
      <c r="Q2071">
        <v>5.6873051152352E-2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E2072">
        <v>308.66363999999999</v>
      </c>
      <c r="F2072">
        <v>5.73</v>
      </c>
      <c r="G2072">
        <v>23.5515189804022</v>
      </c>
      <c r="H2072">
        <v>14.2603074089196</v>
      </c>
      <c r="I2072">
        <v>-11.4780459813026</v>
      </c>
      <c r="J2072">
        <v>9.3346155505563093</v>
      </c>
      <c r="K2072">
        <v>4.6473231992347204</v>
      </c>
      <c r="L2072">
        <v>4.2088314892713603</v>
      </c>
      <c r="M2072">
        <v>84.283218990740494</v>
      </c>
      <c r="N2072">
        <v>1.54629941985685</v>
      </c>
      <c r="O2072">
        <v>16.055846422338501</v>
      </c>
      <c r="P2072">
        <v>137.759336099585</v>
      </c>
      <c r="Q2072">
        <v>-4.3752895128484001E-2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1554</v>
      </c>
      <c r="E2073">
        <v>308.24937599999998</v>
      </c>
      <c r="F2073">
        <v>24.63</v>
      </c>
      <c r="G2073">
        <v>57.776571897303597</v>
      </c>
      <c r="H2073">
        <v>15.0359367915141</v>
      </c>
      <c r="I2073">
        <v>-0.99705597961552705</v>
      </c>
      <c r="J2073">
        <v>16.0148235453564</v>
      </c>
      <c r="K2073">
        <v>21.611142206334101</v>
      </c>
      <c r="L2073">
        <v>22.019058741181301</v>
      </c>
      <c r="M2073">
        <v>81.838991154394904</v>
      </c>
      <c r="N2073">
        <v>2.4021693497046499</v>
      </c>
      <c r="O2073">
        <v>57.937474624441698</v>
      </c>
      <c r="P2073">
        <v>88.015267175572504</v>
      </c>
      <c r="Q2073">
        <v>9.2535152337551996E-2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628</v>
      </c>
      <c r="E2074">
        <v>307.11124999999998</v>
      </c>
      <c r="F2074">
        <v>916.75</v>
      </c>
      <c r="G2074">
        <v>7631.7932724299098</v>
      </c>
      <c r="H2074">
        <v>20.937151153721398</v>
      </c>
      <c r="I2074">
        <v>483.03114307431503</v>
      </c>
      <c r="J2074">
        <v>-4.9687601286500298</v>
      </c>
      <c r="K2074">
        <v>738.85824402336698</v>
      </c>
      <c r="L2074">
        <v>427.501989974119</v>
      </c>
      <c r="M2074">
        <v>75.014325230281003</v>
      </c>
      <c r="N2074">
        <v>0.65333744508917801</v>
      </c>
      <c r="O2074">
        <v>1.67439323697846</v>
      </c>
      <c r="P2074">
        <v>9292.9303278688494</v>
      </c>
      <c r="Q2074">
        <v>0.43298051458140802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543</v>
      </c>
      <c r="E2075">
        <v>306.60000000000002</v>
      </c>
      <c r="F2075">
        <v>2.92</v>
      </c>
      <c r="G2075">
        <v>31.4699851625276</v>
      </c>
      <c r="H2075">
        <v>11.0431643726346</v>
      </c>
      <c r="I2075">
        <v>-7.15469282538551</v>
      </c>
      <c r="J2075">
        <v>19.780656562380798</v>
      </c>
      <c r="K2075">
        <v>2.6362709279590599</v>
      </c>
      <c r="L2075">
        <v>2.4676270783176499</v>
      </c>
      <c r="M2075">
        <v>57.787649693824697</v>
      </c>
      <c r="N2075">
        <v>1.89249901270454</v>
      </c>
      <c r="O2075">
        <v>28.535630757481702</v>
      </c>
      <c r="P2075">
        <v>68.565451766031003</v>
      </c>
      <c r="Q2075">
        <v>3.8837971332900002E-3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271</v>
      </c>
      <c r="E2076">
        <v>306.54178124999999</v>
      </c>
      <c r="F2076">
        <v>171.25</v>
      </c>
      <c r="G2076">
        <v>1.6977046989081399</v>
      </c>
      <c r="H2076">
        <v>-5.5574048346912903</v>
      </c>
      <c r="I2076">
        <v>-30.445640966667501</v>
      </c>
      <c r="J2076">
        <v>-3.6575950323069701</v>
      </c>
      <c r="K2076">
        <v>186.10960960377</v>
      </c>
      <c r="M2076">
        <v>27.813180869010601</v>
      </c>
      <c r="N2076">
        <v>0.64791666666666603</v>
      </c>
      <c r="O2076">
        <v>45.401459854014597</v>
      </c>
      <c r="P2076">
        <v>38.663967611335998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1524</v>
      </c>
      <c r="E2077">
        <v>306.11970000000002</v>
      </c>
      <c r="F2077">
        <v>417</v>
      </c>
      <c r="G2077">
        <v>-54.279647159576001</v>
      </c>
      <c r="H2077">
        <v>-17.453551188169801</v>
      </c>
      <c r="I2077">
        <v>-38.312343008137198</v>
      </c>
      <c r="J2077">
        <v>-4.4397004999745802</v>
      </c>
      <c r="K2077">
        <v>453.589354232034</v>
      </c>
      <c r="L2077">
        <v>502.01176013880701</v>
      </c>
      <c r="M2077">
        <v>28.6890550837985</v>
      </c>
      <c r="N2077">
        <v>1.2628608498216001</v>
      </c>
      <c r="O2077">
        <v>75.059952038369303</v>
      </c>
      <c r="P2077">
        <v>20.520231213872801</v>
      </c>
      <c r="Q2077">
        <v>3.9545232119283E-2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67</v>
      </c>
      <c r="E2078">
        <v>305.55290624000003</v>
      </c>
      <c r="F2078">
        <v>30.88</v>
      </c>
      <c r="G2078">
        <v>112.68092256018799</v>
      </c>
      <c r="H2078">
        <v>67.895993148838201</v>
      </c>
      <c r="I2078">
        <v>68.136889510792301</v>
      </c>
      <c r="J2078">
        <v>-5.5128464467949296</v>
      </c>
      <c r="K2078">
        <v>26.254799641730301</v>
      </c>
      <c r="L2078">
        <v>20.307438827348498</v>
      </c>
      <c r="M2078">
        <v>36.4306511067293</v>
      </c>
      <c r="N2078">
        <v>0.24807027097302201</v>
      </c>
      <c r="O2078">
        <v>39.281088082901498</v>
      </c>
      <c r="P2078">
        <v>190.225563909774</v>
      </c>
      <c r="Q2078">
        <v>6.9374436737134004E-2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1429</v>
      </c>
      <c r="E2079">
        <v>305.2747602</v>
      </c>
      <c r="F2079">
        <v>77.239999999999995</v>
      </c>
      <c r="G2079">
        <v>5.6426119856122297</v>
      </c>
      <c r="H2079">
        <v>0.68518690250231495</v>
      </c>
      <c r="I2079">
        <v>-22.424639494741101</v>
      </c>
      <c r="J2079">
        <v>-1.2487139501258799</v>
      </c>
      <c r="K2079">
        <v>73.609931580473102</v>
      </c>
      <c r="L2079">
        <v>73.542744079144796</v>
      </c>
      <c r="M2079">
        <v>51.488985978824402</v>
      </c>
      <c r="N2079">
        <v>1.4542597878088499</v>
      </c>
      <c r="O2079">
        <v>44.743656136716702</v>
      </c>
      <c r="P2079">
        <v>52.799208704253203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E2080">
        <v>305.17262920000002</v>
      </c>
      <c r="F2080">
        <v>35.78</v>
      </c>
      <c r="G2080">
        <v>36.391519350407698</v>
      </c>
      <c r="H2080">
        <v>5.2583935701958398</v>
      </c>
      <c r="I2080">
        <v>9.7196970060868697</v>
      </c>
      <c r="J2080">
        <v>14.4348696465467</v>
      </c>
      <c r="K2080">
        <v>31.766056668874601</v>
      </c>
      <c r="L2080">
        <v>29.534379859986998</v>
      </c>
      <c r="M2080">
        <v>60.592006883184098</v>
      </c>
      <c r="N2080">
        <v>2.1006820022950499</v>
      </c>
      <c r="O2080">
        <v>16.266070430408</v>
      </c>
      <c r="P2080">
        <v>85.388601036269407</v>
      </c>
      <c r="Q2080">
        <v>7.0084828821577003E-2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628</v>
      </c>
      <c r="E2081">
        <v>304.25364000000002</v>
      </c>
      <c r="F2081">
        <v>73.3</v>
      </c>
      <c r="G2081">
        <v>7.5871892687470499</v>
      </c>
      <c r="H2081">
        <v>-11.2627721738614</v>
      </c>
      <c r="I2081">
        <v>-13.137302742764801</v>
      </c>
      <c r="J2081">
        <v>-4.8640556534624704</v>
      </c>
      <c r="K2081">
        <v>72.5998517472906</v>
      </c>
      <c r="L2081">
        <v>71.477884760087306</v>
      </c>
      <c r="M2081">
        <v>52.9497717484304</v>
      </c>
      <c r="N2081">
        <v>1.04152453773413</v>
      </c>
      <c r="O2081">
        <v>39.1541609822646</v>
      </c>
      <c r="P2081">
        <v>45.725646123260397</v>
      </c>
      <c r="Q2081">
        <v>-1.2249914987874999E-2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628</v>
      </c>
      <c r="E2082">
        <v>303.99959095999998</v>
      </c>
      <c r="F2082">
        <v>542.79999999999995</v>
      </c>
      <c r="G2082">
        <v>-14.2392284448871</v>
      </c>
      <c r="H2082">
        <v>-0.105011339672667</v>
      </c>
      <c r="I2082">
        <v>-5.1004900518028302</v>
      </c>
      <c r="J2082">
        <v>-0.96704357463222701</v>
      </c>
      <c r="K2082">
        <v>522.888130579169</v>
      </c>
      <c r="L2082">
        <v>513.23313502165195</v>
      </c>
      <c r="M2082">
        <v>62.092253261739501</v>
      </c>
      <c r="N2082">
        <v>2.0444897959183601</v>
      </c>
      <c r="O2082">
        <v>4.4491525423729001</v>
      </c>
      <c r="P2082">
        <v>17.744034707158299</v>
      </c>
      <c r="Q2082">
        <v>-7.7082781345455001E-2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1829</v>
      </c>
      <c r="E2083">
        <v>303.72668124</v>
      </c>
      <c r="F2083">
        <v>477.2</v>
      </c>
      <c r="G2083">
        <v>46.910533132565597</v>
      </c>
      <c r="H2083">
        <v>18.201550280080301</v>
      </c>
      <c r="I2083">
        <v>56.629081408945702</v>
      </c>
      <c r="J2083">
        <v>10.3016921281913</v>
      </c>
      <c r="K2083">
        <v>408.30579848038099</v>
      </c>
      <c r="L2083">
        <v>352.915377708638</v>
      </c>
      <c r="M2083">
        <v>59.532258259987401</v>
      </c>
      <c r="N2083">
        <v>3.29981732528225</v>
      </c>
      <c r="O2083">
        <v>9.3461860854987293</v>
      </c>
      <c r="P2083">
        <v>78.259245423981994</v>
      </c>
      <c r="Q2083">
        <v>3.5797437927872003E-2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135</v>
      </c>
      <c r="E2084">
        <v>303.61514749999998</v>
      </c>
      <c r="F2084">
        <v>175.07</v>
      </c>
      <c r="G2084">
        <v>-35.440950128320402</v>
      </c>
      <c r="H2084">
        <v>-9.2293596404489193</v>
      </c>
      <c r="I2084">
        <v>-23.118246505695801</v>
      </c>
      <c r="J2084">
        <v>-4.4676009882331096</v>
      </c>
      <c r="K2084">
        <v>183.44812828205499</v>
      </c>
      <c r="L2084">
        <v>188.93998905512001</v>
      </c>
      <c r="M2084">
        <v>34.389040943397703</v>
      </c>
      <c r="N2084">
        <v>0.61702328364659298</v>
      </c>
      <c r="O2084">
        <v>36.488261838121801</v>
      </c>
      <c r="P2084">
        <v>8.0345572354211399</v>
      </c>
      <c r="Q2084">
        <v>-7.8889698533434E-2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472</v>
      </c>
      <c r="E2085">
        <v>303.22087550999998</v>
      </c>
      <c r="F2085">
        <v>68.459999999999994</v>
      </c>
      <c r="G2085">
        <v>-1.4407213477210801</v>
      </c>
      <c r="H2085">
        <v>4.1997437890418103</v>
      </c>
      <c r="I2085">
        <v>-15.6771692513676</v>
      </c>
      <c r="J2085">
        <v>-3.6614080337025698</v>
      </c>
      <c r="K2085">
        <v>70.568293039066404</v>
      </c>
      <c r="L2085">
        <v>68.545675114569903</v>
      </c>
      <c r="M2085">
        <v>36.436722030284898</v>
      </c>
      <c r="N2085">
        <v>1.5657641497415999</v>
      </c>
      <c r="O2085">
        <v>25.6208004674262</v>
      </c>
      <c r="P2085">
        <v>35.029585798816498</v>
      </c>
      <c r="Q2085">
        <v>4.1144323027757002E-2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E2086">
        <v>303.096277232999</v>
      </c>
      <c r="F2086">
        <v>2.91</v>
      </c>
      <c r="G2086">
        <v>24.340494364370201</v>
      </c>
      <c r="H2086">
        <v>15.2017262228403</v>
      </c>
      <c r="I2086">
        <v>21.105138807764401</v>
      </c>
      <c r="J2086">
        <v>6.7301020470416901</v>
      </c>
      <c r="K2086">
        <v>2.4935203022042902</v>
      </c>
      <c r="L2086">
        <v>2.3351497204208602</v>
      </c>
      <c r="M2086">
        <v>88.9386184325746</v>
      </c>
      <c r="N2086">
        <v>1.8003929839192601</v>
      </c>
      <c r="O2086">
        <v>17.525773195876202</v>
      </c>
      <c r="P2086">
        <v>87.741935483870904</v>
      </c>
      <c r="Q2086">
        <v>-5.8609510309698999E-2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382</v>
      </c>
      <c r="E2087">
        <v>302.92874775000001</v>
      </c>
      <c r="F2087">
        <v>132.5</v>
      </c>
      <c r="G2087">
        <v>20.917630966137299</v>
      </c>
      <c r="H2087">
        <v>13.415828504739199</v>
      </c>
      <c r="I2087">
        <v>31.4294409424114</v>
      </c>
      <c r="J2087">
        <v>0.49923762635788999</v>
      </c>
      <c r="M2087">
        <v>43.160347676359301</v>
      </c>
      <c r="O2087">
        <v>32</v>
      </c>
      <c r="P2087">
        <v>93.008011653313901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D2088" t="s">
        <v>812</v>
      </c>
      <c r="E2088">
        <v>302.80984999999998</v>
      </c>
      <c r="F2088">
        <v>123.95</v>
      </c>
      <c r="G2088">
        <v>-41.385235179783898</v>
      </c>
      <c r="H2088">
        <v>-17.0397992008884</v>
      </c>
      <c r="I2088">
        <v>-55.438252154190202</v>
      </c>
      <c r="J2088">
        <v>-8.5282758746704896</v>
      </c>
      <c r="K2088">
        <v>135.00780994529799</v>
      </c>
      <c r="L2088">
        <v>150.69865249929799</v>
      </c>
      <c r="M2088">
        <v>32.756968818588199</v>
      </c>
      <c r="N2088">
        <v>0.639294710327456</v>
      </c>
      <c r="O2088">
        <v>108.955223880597</v>
      </c>
      <c r="P2088">
        <v>16.2212845757149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268</v>
      </c>
      <c r="E2089">
        <v>302.64508734999998</v>
      </c>
      <c r="F2089">
        <v>54.65</v>
      </c>
      <c r="G2089">
        <v>148.98454988762899</v>
      </c>
      <c r="H2089">
        <v>0.459647367837625</v>
      </c>
      <c r="I2089">
        <v>-8.6218864884250994</v>
      </c>
      <c r="J2089">
        <v>0.41116155357289502</v>
      </c>
      <c r="K2089">
        <v>53.907716008945698</v>
      </c>
      <c r="L2089">
        <v>46.644769748318097</v>
      </c>
      <c r="M2089">
        <v>55.505604210201099</v>
      </c>
      <c r="N2089">
        <v>0.82663255774806799</v>
      </c>
      <c r="O2089">
        <v>27.630375114364099</v>
      </c>
      <c r="P2089">
        <v>176.84903748733501</v>
      </c>
      <c r="Q2089">
        <v>2.9088495020550002E-2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135</v>
      </c>
      <c r="E2090">
        <v>302.62679928</v>
      </c>
      <c r="F2090">
        <v>27.04</v>
      </c>
      <c r="G2090">
        <v>21.639300679348999</v>
      </c>
      <c r="H2090">
        <v>2.6574020694569001</v>
      </c>
      <c r="I2090">
        <v>-23.121768822757598</v>
      </c>
      <c r="J2090">
        <v>-1.2920047104041601</v>
      </c>
      <c r="K2090">
        <v>24.979962296185199</v>
      </c>
      <c r="L2090">
        <v>23.3481977143311</v>
      </c>
      <c r="M2090">
        <v>53.020836198353997</v>
      </c>
      <c r="N2090">
        <v>0.69908623164569705</v>
      </c>
      <c r="O2090">
        <v>37.352071005917097</v>
      </c>
      <c r="P2090">
        <v>57.943925233644798</v>
      </c>
      <c r="Q2090">
        <v>3.6511555200103997E-2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268</v>
      </c>
      <c r="E2091">
        <v>302.49714449999999</v>
      </c>
      <c r="F2091">
        <v>1383.35</v>
      </c>
      <c r="G2091">
        <v>91.111498705113704</v>
      </c>
      <c r="H2091">
        <v>-11.681940827294699</v>
      </c>
      <c r="I2091">
        <v>27.490684219550399</v>
      </c>
      <c r="J2091">
        <v>2.2146359602071501</v>
      </c>
      <c r="K2091">
        <v>1295.3899998156501</v>
      </c>
      <c r="L2091">
        <v>1064.7528878266401</v>
      </c>
      <c r="M2091">
        <v>58.728051429253703</v>
      </c>
      <c r="N2091">
        <v>1.31624099279423</v>
      </c>
      <c r="O2091">
        <v>9.8781942386236299</v>
      </c>
      <c r="P2091">
        <v>129.563557915698</v>
      </c>
      <c r="Q2091">
        <v>0.114890186684415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543</v>
      </c>
      <c r="E2092">
        <v>301.87</v>
      </c>
      <c r="F2092">
        <v>3018.7</v>
      </c>
      <c r="G2092">
        <v>64.522170572021594</v>
      </c>
      <c r="H2092">
        <v>13.9794315683422</v>
      </c>
      <c r="I2092">
        <v>13.240371620001801</v>
      </c>
      <c r="J2092">
        <v>-1.12729998488863</v>
      </c>
      <c r="K2092">
        <v>2854.7128199844401</v>
      </c>
      <c r="L2092">
        <v>2419.9963338910802</v>
      </c>
      <c r="M2092">
        <v>35.996006085727103</v>
      </c>
      <c r="N2092">
        <v>0.32077509529860199</v>
      </c>
      <c r="O2092">
        <v>24.556928479146599</v>
      </c>
      <c r="P2092">
        <v>101.11259160559599</v>
      </c>
      <c r="Q2092">
        <v>6.1812959794317002E-2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122</v>
      </c>
      <c r="E2093">
        <v>301.8178944</v>
      </c>
      <c r="F2093">
        <v>137.16999999999999</v>
      </c>
      <c r="G2093">
        <v>78.635334251544506</v>
      </c>
      <c r="H2093">
        <v>46.210513494546099</v>
      </c>
      <c r="I2093">
        <v>63.262349209655603</v>
      </c>
      <c r="J2093">
        <v>22.266021220932501</v>
      </c>
      <c r="K2093">
        <v>107.033911722951</v>
      </c>
      <c r="L2093">
        <v>88.089960436149894</v>
      </c>
      <c r="M2093">
        <v>60.738108341032003</v>
      </c>
      <c r="N2093">
        <v>2.5814197972179498</v>
      </c>
      <c r="O2093">
        <v>20.580301815265699</v>
      </c>
      <c r="P2093">
        <v>120.17656500802499</v>
      </c>
      <c r="Q2093">
        <v>3.5160478750998002E-2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204</v>
      </c>
      <c r="E2094">
        <v>301.67677350000002</v>
      </c>
      <c r="F2094">
        <v>417</v>
      </c>
      <c r="G2094">
        <v>4.2380451963083301</v>
      </c>
      <c r="H2094">
        <v>-9.3964342719785208</v>
      </c>
      <c r="I2094">
        <v>-15.163536017456201</v>
      </c>
      <c r="J2094">
        <v>-7.5639893020127298</v>
      </c>
      <c r="K2094">
        <v>402.81371795303198</v>
      </c>
      <c r="L2094">
        <v>362.94623027615802</v>
      </c>
      <c r="M2094">
        <v>46.854200558478098</v>
      </c>
      <c r="N2094">
        <v>0.76108518740966102</v>
      </c>
      <c r="O2094">
        <v>21.3309352517985</v>
      </c>
      <c r="P2094">
        <v>51.059590653866998</v>
      </c>
      <c r="Q2094">
        <v>-2.1308413073830002E-3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982</v>
      </c>
      <c r="E2095">
        <v>301.57468</v>
      </c>
      <c r="F2095">
        <v>16.059999999999999</v>
      </c>
      <c r="G2095">
        <v>-27.961228720073098</v>
      </c>
      <c r="H2095">
        <v>-13.4479334443469</v>
      </c>
      <c r="I2095">
        <v>-14.481280945321901</v>
      </c>
      <c r="J2095">
        <v>-6.2385323745001902</v>
      </c>
      <c r="K2095">
        <v>16.571299881990502</v>
      </c>
      <c r="L2095">
        <v>16.7511495981494</v>
      </c>
      <c r="M2095">
        <v>30.899570862468799</v>
      </c>
      <c r="N2095">
        <v>1.3386631975991601</v>
      </c>
      <c r="O2095">
        <v>24.844333748443301</v>
      </c>
      <c r="P2095">
        <v>13.900709219858101</v>
      </c>
      <c r="Q2095">
        <v>-8.7098322565934999E-2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21</v>
      </c>
      <c r="E2096">
        <v>301.14581120000003</v>
      </c>
      <c r="F2096">
        <v>53.6</v>
      </c>
      <c r="G2096">
        <v>5.6531889337233796</v>
      </c>
      <c r="H2096">
        <v>-4.38880910187856</v>
      </c>
      <c r="I2096">
        <v>12.352364294120299</v>
      </c>
      <c r="J2096">
        <v>-15.1082948910721</v>
      </c>
      <c r="K2096">
        <v>52.359736140621202</v>
      </c>
      <c r="M2096">
        <v>41.393470202727499</v>
      </c>
      <c r="N2096">
        <v>0.89897669130187596</v>
      </c>
      <c r="O2096">
        <v>28.171641791044699</v>
      </c>
      <c r="P2096">
        <v>98.518518518518505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204</v>
      </c>
      <c r="E2097">
        <v>301.10251749999998</v>
      </c>
      <c r="F2097">
        <v>779.15</v>
      </c>
      <c r="G2097">
        <v>-16.511490075814699</v>
      </c>
      <c r="H2097">
        <v>4.0667467601143104</v>
      </c>
      <c r="I2097">
        <v>-10.2746867038005</v>
      </c>
      <c r="J2097">
        <v>3.4980315800980901</v>
      </c>
      <c r="K2097">
        <v>739.63086959967904</v>
      </c>
      <c r="L2097">
        <v>731.38838163240996</v>
      </c>
      <c r="M2097">
        <v>66.077047528280801</v>
      </c>
      <c r="N2097">
        <v>2.9965827714728399</v>
      </c>
      <c r="O2097">
        <v>15.382147211705</v>
      </c>
      <c r="P2097">
        <v>19.8692307692307</v>
      </c>
      <c r="Q2097">
        <v>2.1011922842002002E-2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109</v>
      </c>
      <c r="E2098">
        <v>300.81577440000001</v>
      </c>
      <c r="F2098">
        <v>107.81</v>
      </c>
      <c r="G2098">
        <v>-42.916087364366398</v>
      </c>
      <c r="H2098">
        <v>-14.0981615702264</v>
      </c>
      <c r="I2098">
        <v>-46.172604215208402</v>
      </c>
      <c r="J2098">
        <v>-11.0149571808227</v>
      </c>
      <c r="K2098">
        <v>116.156231153845</v>
      </c>
      <c r="L2098">
        <v>129.66703935963301</v>
      </c>
      <c r="M2098">
        <v>36.777535695805902</v>
      </c>
      <c r="N2098">
        <v>1.3116769070198699</v>
      </c>
      <c r="O2098">
        <v>74.566366756330495</v>
      </c>
      <c r="P2098">
        <v>9.8980632008154998</v>
      </c>
      <c r="Q2098">
        <v>3.7155237625002002E-2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135</v>
      </c>
      <c r="E2099">
        <v>300.54527999999999</v>
      </c>
      <c r="F2099">
        <v>192</v>
      </c>
      <c r="G2099">
        <v>19.047840390028799</v>
      </c>
      <c r="H2099">
        <v>-11.717683816273</v>
      </c>
      <c r="I2099">
        <v>-10.833357504393501</v>
      </c>
      <c r="J2099">
        <v>-2.4375175451061901</v>
      </c>
      <c r="K2099">
        <v>203.97155934021501</v>
      </c>
      <c r="L2099">
        <v>189.945394750627</v>
      </c>
      <c r="M2099">
        <v>31.011860580339398</v>
      </c>
      <c r="N2099">
        <v>0.47414377441816502</v>
      </c>
      <c r="O2099">
        <v>47.3697916666666</v>
      </c>
      <c r="P2099">
        <v>58.154859967051003</v>
      </c>
      <c r="Q2099">
        <v>0.22274516495288099</v>
      </c>
    </row>
    <row r="2100" spans="1:17" hidden="1" x14ac:dyDescent="0.3">
      <c r="A2100" t="s">
        <v>4358</v>
      </c>
      <c r="B2100" t="s">
        <v>4359</v>
      </c>
      <c r="C2100" t="str">
        <f>IFERROR(VLOOKUP(Table1[[#This Row],[Ticker]],[1]!Table1[[Symbol]:[Industry]],2,FALSE),"-")</f>
        <v>-</v>
      </c>
      <c r="D2100" t="s">
        <v>891</v>
      </c>
      <c r="E2100">
        <v>299.25</v>
      </c>
      <c r="F2100">
        <v>300</v>
      </c>
      <c r="G2100">
        <v>50.188364017751603</v>
      </c>
      <c r="H2100">
        <v>-2.2901439690318899</v>
      </c>
      <c r="I2100">
        <v>55.826576568597801</v>
      </c>
      <c r="J2100">
        <v>-3.5829945664156</v>
      </c>
      <c r="K2100">
        <v>283.47332804638398</v>
      </c>
      <c r="L2100">
        <v>221.99445633649401</v>
      </c>
      <c r="M2100">
        <v>42.366514664162501</v>
      </c>
      <c r="N2100">
        <v>5.0092068763236103E-2</v>
      </c>
      <c r="O2100">
        <v>15.4333333333333</v>
      </c>
      <c r="P2100">
        <v>89.873417721518905</v>
      </c>
      <c r="Q2100">
        <v>7.1305336986484003E-2</v>
      </c>
    </row>
    <row r="2101" spans="1:17" hidden="1" x14ac:dyDescent="0.3">
      <c r="A2101" t="s">
        <v>4360</v>
      </c>
      <c r="B2101" t="s">
        <v>4361</v>
      </c>
      <c r="C2101" t="str">
        <f>IFERROR(VLOOKUP(Table1[[#This Row],[Ticker]],[1]!Table1[[Symbol]:[Industry]],2,FALSE),"-")</f>
        <v>-</v>
      </c>
      <c r="D2101" t="s">
        <v>705</v>
      </c>
      <c r="E2101">
        <v>298.53358683599998</v>
      </c>
      <c r="F2101">
        <v>11.88</v>
      </c>
      <c r="G2101">
        <v>-16.908676784233599</v>
      </c>
      <c r="H2101">
        <v>-4.12059446315582</v>
      </c>
      <c r="I2101">
        <v>-9.8616248991739095</v>
      </c>
      <c r="J2101">
        <v>-0.27273368636768103</v>
      </c>
      <c r="K2101">
        <v>11.7853283086695</v>
      </c>
      <c r="L2101">
        <v>11.5363910777063</v>
      </c>
      <c r="M2101">
        <v>70.589314799391403</v>
      </c>
      <c r="N2101">
        <v>1.0051119540804401</v>
      </c>
      <c r="O2101">
        <v>11.9528619528619</v>
      </c>
      <c r="P2101">
        <v>25.052631578947299</v>
      </c>
    </row>
    <row r="2102" spans="1:17" hidden="1" x14ac:dyDescent="0.3">
      <c r="A2102" t="s">
        <v>4362</v>
      </c>
      <c r="B2102" t="s">
        <v>4363</v>
      </c>
      <c r="C2102" t="str">
        <f>IFERROR(VLOOKUP(Table1[[#This Row],[Ticker]],[1]!Table1[[Symbol]:[Industry]],2,FALSE),"-")</f>
        <v>-</v>
      </c>
      <c r="D2102" t="s">
        <v>271</v>
      </c>
      <c r="E2102">
        <v>298.19902215500002</v>
      </c>
      <c r="F2102">
        <v>120.4</v>
      </c>
      <c r="G2102">
        <v>-42.969473100876698</v>
      </c>
      <c r="H2102">
        <v>-12.574043477974399</v>
      </c>
      <c r="I2102">
        <v>-32.320662077523203</v>
      </c>
      <c r="J2102">
        <v>-2.0659446735333198</v>
      </c>
      <c r="K2102">
        <v>126.691739556952</v>
      </c>
      <c r="L2102">
        <v>138.32124424274701</v>
      </c>
      <c r="M2102">
        <v>42.541483263054602</v>
      </c>
      <c r="N2102">
        <v>0.71037516536302803</v>
      </c>
      <c r="O2102">
        <v>61.960132890365401</v>
      </c>
      <c r="P2102">
        <v>32.307692307692299</v>
      </c>
      <c r="Q2102">
        <v>9.9416413082425006E-2</v>
      </c>
    </row>
    <row r="2103" spans="1:17" hidden="1" x14ac:dyDescent="0.3">
      <c r="A2103" t="s">
        <v>4364</v>
      </c>
      <c r="B2103" t="s">
        <v>4365</v>
      </c>
      <c r="C2103" t="str">
        <f>IFERROR(VLOOKUP(Table1[[#This Row],[Ticker]],[1]!Table1[[Symbol]:[Industry]],2,FALSE),"-")</f>
        <v>-</v>
      </c>
      <c r="D2103" t="s">
        <v>222</v>
      </c>
      <c r="E2103">
        <v>297.07211033999999</v>
      </c>
      <c r="F2103">
        <v>28.44</v>
      </c>
      <c r="G2103">
        <v>30.436324000572501</v>
      </c>
      <c r="H2103">
        <v>-5.8060192290972097</v>
      </c>
      <c r="I2103">
        <v>4.1468917408217498</v>
      </c>
      <c r="J2103">
        <v>-7.6889448617509002</v>
      </c>
      <c r="K2103">
        <v>27.5306910287992</v>
      </c>
      <c r="L2103">
        <v>26.037080711036399</v>
      </c>
      <c r="M2103">
        <v>45.283557617623003</v>
      </c>
      <c r="N2103">
        <v>2.6681657182316401</v>
      </c>
      <c r="O2103">
        <v>33.087201125175802</v>
      </c>
      <c r="P2103">
        <v>63.919308357348598</v>
      </c>
      <c r="Q2103">
        <v>-9.3403094239620007E-3</v>
      </c>
    </row>
    <row r="2104" spans="1:17" hidden="1" x14ac:dyDescent="0.3">
      <c r="A2104" t="s">
        <v>4366</v>
      </c>
      <c r="B2104" t="s">
        <v>4367</v>
      </c>
      <c r="C2104" t="str">
        <f>IFERROR(VLOOKUP(Table1[[#This Row],[Ticker]],[1]!Table1[[Symbol]:[Industry]],2,FALSE),"-")</f>
        <v>-</v>
      </c>
      <c r="D2104" t="s">
        <v>414</v>
      </c>
      <c r="E2104">
        <v>296.90790261999899</v>
      </c>
      <c r="F2104">
        <v>812.45</v>
      </c>
      <c r="G2104">
        <v>89.673738188215495</v>
      </c>
      <c r="H2104">
        <v>-0.16416704757466</v>
      </c>
      <c r="I2104">
        <v>7.4543717677194303</v>
      </c>
      <c r="J2104">
        <v>-6.4644513656179896</v>
      </c>
      <c r="K2104">
        <v>774.61811531068099</v>
      </c>
      <c r="L2104">
        <v>686.63102075501899</v>
      </c>
      <c r="M2104">
        <v>59.202269111635303</v>
      </c>
      <c r="N2104">
        <v>0.72923101562678705</v>
      </c>
      <c r="O2104">
        <v>14.487045356637299</v>
      </c>
      <c r="P2104">
        <v>128.21629213483101</v>
      </c>
      <c r="Q2104">
        <v>5.6111436449298002E-2</v>
      </c>
    </row>
    <row r="2105" spans="1:17" hidden="1" x14ac:dyDescent="0.3">
      <c r="A2105" t="s">
        <v>4368</v>
      </c>
      <c r="B2105" t="s">
        <v>4369</v>
      </c>
      <c r="C2105" t="str">
        <f>IFERROR(VLOOKUP(Table1[[#This Row],[Ticker]],[1]!Table1[[Symbol]:[Industry]],2,FALSE),"-")</f>
        <v>-</v>
      </c>
      <c r="D2105" t="s">
        <v>135</v>
      </c>
      <c r="E2105">
        <v>296.64354320000001</v>
      </c>
      <c r="F2105">
        <v>283</v>
      </c>
      <c r="G2105">
        <v>65.168765472144401</v>
      </c>
      <c r="H2105">
        <v>-7.0016636076681298</v>
      </c>
      <c r="I2105">
        <v>-5.2502444330294598</v>
      </c>
      <c r="J2105">
        <v>-0.308260990641891</v>
      </c>
      <c r="K2105">
        <v>287.55937005959299</v>
      </c>
      <c r="L2105">
        <v>262.415995595335</v>
      </c>
      <c r="M2105">
        <v>45.894543116516999</v>
      </c>
      <c r="N2105">
        <v>1.4645187601957499</v>
      </c>
      <c r="O2105">
        <v>14.487632508833901</v>
      </c>
      <c r="P2105">
        <v>95.172413793103402</v>
      </c>
      <c r="Q2105">
        <v>6.0002432952417001E-2</v>
      </c>
    </row>
    <row r="2106" spans="1:17" hidden="1" x14ac:dyDescent="0.3">
      <c r="A2106" t="s">
        <v>4370</v>
      </c>
      <c r="B2106" t="s">
        <v>4371</v>
      </c>
      <c r="C2106" t="str">
        <f>IFERROR(VLOOKUP(Table1[[#This Row],[Ticker]],[1]!Table1[[Symbol]:[Industry]],2,FALSE),"-")</f>
        <v>-</v>
      </c>
      <c r="D2106" t="s">
        <v>21</v>
      </c>
      <c r="E2106">
        <v>296.311802</v>
      </c>
      <c r="F2106">
        <v>20.03</v>
      </c>
      <c r="G2106">
        <v>-10.9650515828222</v>
      </c>
      <c r="H2106">
        <v>-13.928353417755901</v>
      </c>
      <c r="I2106">
        <v>-37.312321509695799</v>
      </c>
      <c r="J2106">
        <v>-0.95266659779791996</v>
      </c>
      <c r="K2106">
        <v>21.360307206324698</v>
      </c>
      <c r="L2106">
        <v>22.4964317375651</v>
      </c>
      <c r="M2106">
        <v>31.0432823043427</v>
      </c>
      <c r="N2106">
        <v>0.68965643236208096</v>
      </c>
      <c r="O2106">
        <v>78.731902146779802</v>
      </c>
      <c r="P2106">
        <v>17.478005865102599</v>
      </c>
      <c r="Q2106">
        <v>-0.107408326614729</v>
      </c>
    </row>
    <row r="2107" spans="1:17" hidden="1" x14ac:dyDescent="0.3">
      <c r="A2107" t="s">
        <v>4372</v>
      </c>
      <c r="B2107" t="s">
        <v>4373</v>
      </c>
      <c r="C2107" t="str">
        <f>IFERROR(VLOOKUP(Table1[[#This Row],[Ticker]],[1]!Table1[[Symbol]:[Industry]],2,FALSE),"-")</f>
        <v>-</v>
      </c>
      <c r="D2107" t="s">
        <v>271</v>
      </c>
      <c r="E2107">
        <v>295.80637560000002</v>
      </c>
      <c r="F2107">
        <v>530.5</v>
      </c>
      <c r="G2107">
        <v>179.882567927319</v>
      </c>
      <c r="H2107">
        <v>16.210200799111501</v>
      </c>
      <c r="I2107">
        <v>74.770700676451298</v>
      </c>
      <c r="J2107">
        <v>-18.016442994533499</v>
      </c>
      <c r="K2107">
        <v>440.52848480281699</v>
      </c>
      <c r="L2107">
        <v>321.21167746504801</v>
      </c>
      <c r="M2107">
        <v>52.052962015839903</v>
      </c>
      <c r="N2107">
        <v>1.1096375958596401</v>
      </c>
      <c r="O2107">
        <v>17.247879359095101</v>
      </c>
      <c r="P2107">
        <v>212.058823529411</v>
      </c>
      <c r="Q2107">
        <v>0.18290538979950999</v>
      </c>
    </row>
    <row r="2108" spans="1:17" hidden="1" x14ac:dyDescent="0.3">
      <c r="A2108" t="s">
        <v>4374</v>
      </c>
      <c r="B2108" t="s">
        <v>4375</v>
      </c>
      <c r="C2108" t="str">
        <f>IFERROR(VLOOKUP(Table1[[#This Row],[Ticker]],[1]!Table1[[Symbol]:[Industry]],2,FALSE),"-")</f>
        <v>-</v>
      </c>
      <c r="D2108" t="s">
        <v>204</v>
      </c>
      <c r="E2108">
        <v>295.56799999999998</v>
      </c>
      <c r="F2108">
        <v>30.16</v>
      </c>
      <c r="G2108">
        <v>265.03239693184798</v>
      </c>
      <c r="H2108">
        <v>18.812241615438001</v>
      </c>
      <c r="I2108">
        <v>70.285355609932495</v>
      </c>
      <c r="J2108">
        <v>-7.5089531727765397</v>
      </c>
      <c r="K2108">
        <v>23.8030198799392</v>
      </c>
      <c r="L2108">
        <v>18.054504630989602</v>
      </c>
      <c r="M2108">
        <v>60.161126850403001</v>
      </c>
      <c r="N2108">
        <v>0.72490243522817999</v>
      </c>
      <c r="O2108">
        <v>8.4880636604774509</v>
      </c>
      <c r="P2108">
        <v>299.47019867549602</v>
      </c>
      <c r="Q2108">
        <v>0.109004748523058</v>
      </c>
    </row>
    <row r="2109" spans="1:17" hidden="1" x14ac:dyDescent="0.3">
      <c r="A2109" t="s">
        <v>4376</v>
      </c>
      <c r="B2109" t="s">
        <v>4377</v>
      </c>
      <c r="C2109" t="str">
        <f>IFERROR(VLOOKUP(Table1[[#This Row],[Ticker]],[1]!Table1[[Symbol]:[Industry]],2,FALSE),"-")</f>
        <v>-</v>
      </c>
      <c r="D2109" t="s">
        <v>204</v>
      </c>
      <c r="E2109">
        <v>295.55</v>
      </c>
      <c r="F2109">
        <v>591.1</v>
      </c>
      <c r="G2109">
        <v>12.0378884567687</v>
      </c>
      <c r="H2109">
        <v>-3.0021708730652601</v>
      </c>
      <c r="I2109">
        <v>-14.7295886423958</v>
      </c>
      <c r="J2109">
        <v>-7.2734984046622202</v>
      </c>
      <c r="K2109">
        <v>592.18494091287903</v>
      </c>
      <c r="L2109">
        <v>572.83191997632298</v>
      </c>
      <c r="M2109">
        <v>50.685097213016803</v>
      </c>
      <c r="N2109">
        <v>1.6915375556465</v>
      </c>
      <c r="O2109">
        <v>29.419725934698</v>
      </c>
      <c r="P2109">
        <v>46.384348687469</v>
      </c>
      <c r="Q2109">
        <v>4.9762788302821E-2</v>
      </c>
    </row>
    <row r="2110" spans="1:17" hidden="1" x14ac:dyDescent="0.3">
      <c r="A2110" t="s">
        <v>4378</v>
      </c>
      <c r="B2110" t="s">
        <v>4379</v>
      </c>
      <c r="C2110" t="str">
        <f>IFERROR(VLOOKUP(Table1[[#This Row],[Ticker]],[1]!Table1[[Symbol]:[Industry]],2,FALSE),"-")</f>
        <v>-</v>
      </c>
      <c r="E2110">
        <v>295.23207000000002</v>
      </c>
      <c r="F2110">
        <v>289.75</v>
      </c>
      <c r="G2110">
        <v>477.69891842773302</v>
      </c>
      <c r="H2110">
        <v>-12.472810024109201</v>
      </c>
      <c r="I2110">
        <v>23.057444887429</v>
      </c>
      <c r="J2110">
        <v>-3.0838880827810899</v>
      </c>
      <c r="K2110">
        <v>280.55512296510699</v>
      </c>
      <c r="L2110">
        <v>211.786133826552</v>
      </c>
      <c r="M2110">
        <v>48.163923929863401</v>
      </c>
      <c r="N2110">
        <v>0.30983606557377003</v>
      </c>
      <c r="O2110">
        <v>19.0681622088007</v>
      </c>
      <c r="P2110">
        <v>503.64583333333297</v>
      </c>
    </row>
    <row r="2111" spans="1:17" hidden="1" x14ac:dyDescent="0.3">
      <c r="A2111" t="s">
        <v>4380</v>
      </c>
      <c r="B2111" t="s">
        <v>4381</v>
      </c>
      <c r="C2111" t="str">
        <f>IFERROR(VLOOKUP(Table1[[#This Row],[Ticker]],[1]!Table1[[Symbol]:[Industry]],2,FALSE),"-")</f>
        <v>-</v>
      </c>
      <c r="D2111" t="s">
        <v>62</v>
      </c>
      <c r="E2111">
        <v>294.60989974799998</v>
      </c>
      <c r="F2111">
        <v>239.43</v>
      </c>
      <c r="G2111">
        <v>-4.3839571566732998</v>
      </c>
      <c r="H2111">
        <v>0.70389343471986698</v>
      </c>
      <c r="I2111">
        <v>8.16826755197153</v>
      </c>
      <c r="J2111">
        <v>4.08542903158071</v>
      </c>
      <c r="K2111">
        <v>236.81656148673699</v>
      </c>
      <c r="L2111">
        <v>223.87717458930101</v>
      </c>
      <c r="M2111">
        <v>53.482076491031002</v>
      </c>
      <c r="N2111">
        <v>0.85407682177348498</v>
      </c>
      <c r="O2111">
        <v>35.7390469030614</v>
      </c>
      <c r="P2111">
        <v>34.511235955056101</v>
      </c>
      <c r="Q2111">
        <v>5.8041248956673001E-2</v>
      </c>
    </row>
    <row r="2112" spans="1:17" hidden="1" x14ac:dyDescent="0.3">
      <c r="A2112" t="s">
        <v>4382</v>
      </c>
      <c r="B2112" t="s">
        <v>4383</v>
      </c>
      <c r="C2112" t="str">
        <f>IFERROR(VLOOKUP(Table1[[#This Row],[Ticker]],[1]!Table1[[Symbol]:[Industry]],2,FALSE),"-")</f>
        <v>-</v>
      </c>
      <c r="E2112">
        <v>294.00590199999999</v>
      </c>
      <c r="F2112">
        <v>181</v>
      </c>
      <c r="G2112">
        <v>86.3362228883379</v>
      </c>
      <c r="H2112">
        <v>7.6486236706163897</v>
      </c>
      <c r="I2112">
        <v>10.355519325268199</v>
      </c>
      <c r="J2112">
        <v>3.8905891027678901</v>
      </c>
      <c r="K2112">
        <v>163.93259460069299</v>
      </c>
      <c r="L2112">
        <v>144.318250357626</v>
      </c>
      <c r="M2112">
        <v>86.695887854933105</v>
      </c>
      <c r="N2112">
        <v>1.39325842696629</v>
      </c>
      <c r="O2112">
        <v>0</v>
      </c>
      <c r="P2112">
        <v>126.25</v>
      </c>
      <c r="Q2112">
        <v>0.14302887754350899</v>
      </c>
    </row>
    <row r="2113" spans="1:17" hidden="1" x14ac:dyDescent="0.3">
      <c r="A2113" t="s">
        <v>4384</v>
      </c>
      <c r="B2113" t="s">
        <v>4385</v>
      </c>
      <c r="C2113" t="str">
        <f>IFERROR(VLOOKUP(Table1[[#This Row],[Ticker]],[1]!Table1[[Symbol]:[Industry]],2,FALSE),"-")</f>
        <v>-</v>
      </c>
      <c r="D2113" t="s">
        <v>917</v>
      </c>
      <c r="E2113">
        <v>293.773612869999</v>
      </c>
      <c r="F2113">
        <v>86.89</v>
      </c>
      <c r="G2113">
        <v>35.302299269818597</v>
      </c>
      <c r="H2113">
        <v>-12.0144096550823</v>
      </c>
      <c r="I2113">
        <v>50.017568186295499</v>
      </c>
      <c r="J2113">
        <v>-3.74106491121819</v>
      </c>
      <c r="K2113">
        <v>87.870077677938795</v>
      </c>
      <c r="L2113">
        <v>77.680996673086398</v>
      </c>
      <c r="M2113">
        <v>53.907729861791402</v>
      </c>
      <c r="N2113">
        <v>3.0897527043950102</v>
      </c>
      <c r="O2113">
        <v>36.609506272298297</v>
      </c>
      <c r="P2113">
        <v>90.967032967032907</v>
      </c>
      <c r="Q2113">
        <v>-3.7020431093910001E-3</v>
      </c>
    </row>
    <row r="2114" spans="1:17" hidden="1" x14ac:dyDescent="0.3">
      <c r="A2114" t="s">
        <v>4386</v>
      </c>
      <c r="B2114" t="s">
        <v>4387</v>
      </c>
      <c r="C2114" t="str">
        <f>IFERROR(VLOOKUP(Table1[[#This Row],[Ticker]],[1]!Table1[[Symbol]:[Industry]],2,FALSE),"-")</f>
        <v>-</v>
      </c>
      <c r="D2114" t="s">
        <v>694</v>
      </c>
      <c r="E2114">
        <v>292.68371148799997</v>
      </c>
      <c r="F2114">
        <v>19.84</v>
      </c>
      <c r="G2114">
        <v>37.171919617398203</v>
      </c>
      <c r="H2114">
        <v>-2.15239462073579</v>
      </c>
      <c r="I2114">
        <v>-4.9047546473344799</v>
      </c>
      <c r="J2114">
        <v>-6.16215911457535</v>
      </c>
      <c r="K2114">
        <v>20.198971037807201</v>
      </c>
      <c r="L2114">
        <v>18.630173393905402</v>
      </c>
      <c r="M2114">
        <v>38.529067854581101</v>
      </c>
      <c r="N2114">
        <v>0.86106011028470297</v>
      </c>
      <c r="O2114">
        <v>22.731854838709602</v>
      </c>
      <c r="P2114">
        <v>63.966942148760303</v>
      </c>
      <c r="Q2114">
        <v>-3.2306369321674001E-2</v>
      </c>
    </row>
    <row r="2115" spans="1:17" hidden="1" x14ac:dyDescent="0.3">
      <c r="A2115" t="s">
        <v>4388</v>
      </c>
      <c r="B2115" t="s">
        <v>4389</v>
      </c>
      <c r="C2115" t="str">
        <f>IFERROR(VLOOKUP(Table1[[#This Row],[Ticker]],[1]!Table1[[Symbol]:[Industry]],2,FALSE),"-")</f>
        <v>-</v>
      </c>
      <c r="E2115">
        <v>292.29123750000002</v>
      </c>
      <c r="F2115">
        <v>12.99</v>
      </c>
      <c r="G2115">
        <v>406.68182906758699</v>
      </c>
      <c r="H2115">
        <v>13.8011098900206</v>
      </c>
      <c r="I2115">
        <v>-23.182664032669901</v>
      </c>
      <c r="J2115">
        <v>0.31500770741905398</v>
      </c>
      <c r="K2115">
        <v>12.6107716784307</v>
      </c>
      <c r="L2115">
        <v>10.9204868141864</v>
      </c>
      <c r="M2115">
        <v>63.662296922794098</v>
      </c>
      <c r="N2115">
        <v>4.9606299212598397E-2</v>
      </c>
      <c r="O2115">
        <v>47.036181678214</v>
      </c>
    </row>
    <row r="2116" spans="1:17" hidden="1" x14ac:dyDescent="0.3">
      <c r="A2116" t="s">
        <v>4390</v>
      </c>
      <c r="B2116" t="s">
        <v>4391</v>
      </c>
      <c r="C2116" t="str">
        <f>IFERROR(VLOOKUP(Table1[[#This Row],[Ticker]],[1]!Table1[[Symbol]:[Industry]],2,FALSE),"-")</f>
        <v>-</v>
      </c>
      <c r="D2116" t="s">
        <v>896</v>
      </c>
      <c r="E2116">
        <v>292.19976104</v>
      </c>
      <c r="F2116">
        <v>260.35000000000002</v>
      </c>
      <c r="G2116">
        <v>345.81695498471902</v>
      </c>
      <c r="H2116">
        <v>-20.6967944314131</v>
      </c>
      <c r="I2116">
        <v>108.52455481079799</v>
      </c>
      <c r="J2116">
        <v>-11.4042669735749</v>
      </c>
      <c r="K2116">
        <v>259.92931879293297</v>
      </c>
      <c r="L2116">
        <v>182.71207255267501</v>
      </c>
      <c r="M2116">
        <v>30.5138456092991</v>
      </c>
      <c r="N2116">
        <v>1.0609374807579599</v>
      </c>
      <c r="O2116">
        <v>24.851161897445699</v>
      </c>
      <c r="P2116">
        <v>485.05617977527999</v>
      </c>
      <c r="Q2116">
        <v>0.25608022803484898</v>
      </c>
    </row>
    <row r="2117" spans="1:17" hidden="1" x14ac:dyDescent="0.3">
      <c r="A2117" t="s">
        <v>4392</v>
      </c>
      <c r="B2117" t="s">
        <v>4393</v>
      </c>
      <c r="C2117" t="str">
        <f>IFERROR(VLOOKUP(Table1[[#This Row],[Ticker]],[1]!Table1[[Symbol]:[Industry]],2,FALSE),"-")</f>
        <v>-</v>
      </c>
      <c r="D2117" t="s">
        <v>46</v>
      </c>
      <c r="E2117">
        <v>292.17653047099998</v>
      </c>
      <c r="F2117">
        <v>55.09</v>
      </c>
      <c r="G2117">
        <v>-11.470406683165301</v>
      </c>
      <c r="H2117">
        <v>4.82310402491796</v>
      </c>
      <c r="I2117">
        <v>-1.9858777406988899</v>
      </c>
      <c r="J2117">
        <v>-12.324217474178999</v>
      </c>
      <c r="K2117">
        <v>49.6916818271038</v>
      </c>
      <c r="L2117">
        <v>46.568064195217303</v>
      </c>
      <c r="M2117">
        <v>45.16082916261</v>
      </c>
      <c r="N2117">
        <v>3.3466721685031899</v>
      </c>
      <c r="O2117">
        <v>28.825558177527601</v>
      </c>
      <c r="P2117">
        <v>59.450072358900101</v>
      </c>
      <c r="Q2117">
        <v>1.1435403473669999E-2</v>
      </c>
    </row>
    <row r="2118" spans="1:17" hidden="1" x14ac:dyDescent="0.3">
      <c r="A2118" t="s">
        <v>4394</v>
      </c>
      <c r="B2118" t="s">
        <v>4395</v>
      </c>
      <c r="C2118" t="str">
        <f>IFERROR(VLOOKUP(Table1[[#This Row],[Ticker]],[1]!Table1[[Symbol]:[Industry]],2,FALSE),"-")</f>
        <v>-</v>
      </c>
      <c r="E2118">
        <v>291.9751296</v>
      </c>
      <c r="F2118">
        <v>132</v>
      </c>
      <c r="G2118">
        <v>70.346244730815101</v>
      </c>
      <c r="H2118">
        <v>-11.2495061605954</v>
      </c>
      <c r="I2118">
        <v>25.184178415195198</v>
      </c>
      <c r="J2118">
        <v>-7.6560067853345597</v>
      </c>
      <c r="K2118">
        <v>123.569607724886</v>
      </c>
      <c r="L2118">
        <v>104.562796534591</v>
      </c>
      <c r="M2118">
        <v>43.378582024092303</v>
      </c>
      <c r="N2118">
        <v>0.40171073094867799</v>
      </c>
      <c r="O2118">
        <v>12.1212121212121</v>
      </c>
      <c r="P2118">
        <v>120</v>
      </c>
      <c r="Q2118">
        <v>0.14259769286169099</v>
      </c>
    </row>
    <row r="2119" spans="1:17" hidden="1" x14ac:dyDescent="0.3">
      <c r="A2119" t="s">
        <v>4396</v>
      </c>
      <c r="B2119" t="s">
        <v>4397</v>
      </c>
      <c r="C2119" t="str">
        <f>IFERROR(VLOOKUP(Table1[[#This Row],[Ticker]],[1]!Table1[[Symbol]:[Industry]],2,FALSE),"-")</f>
        <v>-</v>
      </c>
      <c r="E2119">
        <v>291.77760000000001</v>
      </c>
      <c r="F2119">
        <v>213.6</v>
      </c>
      <c r="G2119">
        <v>35.357405422080802</v>
      </c>
      <c r="H2119">
        <v>0.18215633220904601</v>
      </c>
      <c r="I2119">
        <v>-16.3714653857757</v>
      </c>
      <c r="J2119">
        <v>-6.2597776518217998</v>
      </c>
      <c r="K2119">
        <v>200.409787762728</v>
      </c>
      <c r="L2119">
        <v>187.060351836042</v>
      </c>
      <c r="M2119">
        <v>53.6827135242469</v>
      </c>
      <c r="N2119">
        <v>0.93463536655762902</v>
      </c>
      <c r="O2119">
        <v>17.883895131086099</v>
      </c>
      <c r="P2119">
        <v>59.486298812812599</v>
      </c>
    </row>
    <row r="2120" spans="1:17" hidden="1" x14ac:dyDescent="0.3">
      <c r="A2120" t="s">
        <v>4398</v>
      </c>
      <c r="B2120" t="s">
        <v>4399</v>
      </c>
      <c r="C2120" t="str">
        <f>IFERROR(VLOOKUP(Table1[[#This Row],[Ticker]],[1]!Table1[[Symbol]:[Industry]],2,FALSE),"-")</f>
        <v>-</v>
      </c>
      <c r="E2120">
        <v>291.48602334399999</v>
      </c>
      <c r="F2120">
        <v>121.12</v>
      </c>
      <c r="G2120">
        <v>65.121106609268097</v>
      </c>
      <c r="H2120">
        <v>48.345790790220299</v>
      </c>
      <c r="I2120">
        <v>43.681617884243501</v>
      </c>
      <c r="J2120">
        <v>35.261666887654798</v>
      </c>
      <c r="K2120">
        <v>83.222419459266803</v>
      </c>
      <c r="L2120">
        <v>76.347476420709</v>
      </c>
      <c r="M2120">
        <v>96.357019920399793</v>
      </c>
      <c r="N2120">
        <v>2.0288382517743702</v>
      </c>
      <c r="O2120">
        <v>4.85468956406869</v>
      </c>
      <c r="P2120">
        <v>108.10996563573801</v>
      </c>
    </row>
    <row r="2121" spans="1:17" hidden="1" x14ac:dyDescent="0.3">
      <c r="A2121" t="s">
        <v>4400</v>
      </c>
      <c r="B2121" t="s">
        <v>4401</v>
      </c>
      <c r="C2121" t="str">
        <f>IFERROR(VLOOKUP(Table1[[#This Row],[Ticker]],[1]!Table1[[Symbol]:[Industry]],2,FALSE),"-")</f>
        <v>-</v>
      </c>
      <c r="D2121" t="s">
        <v>174</v>
      </c>
      <c r="E2121">
        <v>291.25200769999998</v>
      </c>
      <c r="F2121">
        <v>280.89999999999998</v>
      </c>
      <c r="G2121">
        <v>126.786693925034</v>
      </c>
      <c r="H2121">
        <v>-14.7560371430106</v>
      </c>
      <c r="I2121">
        <v>33.489488986694298</v>
      </c>
      <c r="J2121">
        <v>-8.5393294447904395</v>
      </c>
      <c r="K2121">
        <v>269.52379840825699</v>
      </c>
      <c r="L2121">
        <v>215.49507198700499</v>
      </c>
      <c r="M2121">
        <v>48.408027219372698</v>
      </c>
      <c r="N2121">
        <v>0.310811821922933</v>
      </c>
      <c r="O2121">
        <v>16.767532929868299</v>
      </c>
      <c r="P2121">
        <v>165</v>
      </c>
    </row>
    <row r="2122" spans="1:17" hidden="1" x14ac:dyDescent="0.3">
      <c r="A2122" t="s">
        <v>4402</v>
      </c>
      <c r="B2122" t="s">
        <v>4403</v>
      </c>
      <c r="C2122" t="str">
        <f>IFERROR(VLOOKUP(Table1[[#This Row],[Ticker]],[1]!Table1[[Symbol]:[Industry]],2,FALSE),"-")</f>
        <v>-</v>
      </c>
      <c r="D2122" t="s">
        <v>62</v>
      </c>
      <c r="E2122">
        <v>290.66196450000001</v>
      </c>
      <c r="F2122">
        <v>310.89999999999998</v>
      </c>
      <c r="G2122">
        <v>-39.322188875998101</v>
      </c>
      <c r="H2122">
        <v>-10.308317719406899</v>
      </c>
      <c r="I2122">
        <v>-25.817026933237699</v>
      </c>
      <c r="J2122">
        <v>-5.97826818117918</v>
      </c>
      <c r="K2122">
        <v>313.78741277118002</v>
      </c>
      <c r="L2122">
        <v>338.501366034912</v>
      </c>
      <c r="M2122">
        <v>45.026465325481396</v>
      </c>
      <c r="N2122">
        <v>0.68057951245269699</v>
      </c>
      <c r="O2122">
        <v>35.413316178835601</v>
      </c>
      <c r="P2122">
        <v>21.921568627450899</v>
      </c>
      <c r="Q2122">
        <v>6.5734380520126007E-2</v>
      </c>
    </row>
    <row r="2123" spans="1:17" hidden="1" x14ac:dyDescent="0.3">
      <c r="A2123" t="s">
        <v>4404</v>
      </c>
      <c r="B2123" t="s">
        <v>4405</v>
      </c>
      <c r="C2123" t="str">
        <f>IFERROR(VLOOKUP(Table1[[#This Row],[Ticker]],[1]!Table1[[Symbol]:[Industry]],2,FALSE),"-")</f>
        <v>-</v>
      </c>
      <c r="D2123" t="s">
        <v>21</v>
      </c>
      <c r="E2123">
        <v>290.36419024999998</v>
      </c>
      <c r="F2123">
        <v>127.15</v>
      </c>
      <c r="G2123">
        <v>-34.428717023888701</v>
      </c>
      <c r="H2123">
        <v>-7.9935029045921704</v>
      </c>
      <c r="I2123">
        <v>-31.927395010988398</v>
      </c>
      <c r="J2123">
        <v>-4.1669908230732204</v>
      </c>
      <c r="K2123">
        <v>131.93573315363699</v>
      </c>
      <c r="M2123">
        <v>36.397938047237602</v>
      </c>
      <c r="N2123">
        <v>0.73826237054085098</v>
      </c>
      <c r="O2123">
        <v>63.5863153755406</v>
      </c>
      <c r="P2123">
        <v>26.959560659011402</v>
      </c>
    </row>
    <row r="2124" spans="1:17" hidden="1" x14ac:dyDescent="0.3">
      <c r="A2124" t="s">
        <v>4406</v>
      </c>
      <c r="B2124" t="s">
        <v>4407</v>
      </c>
      <c r="C2124" t="str">
        <f>IFERROR(VLOOKUP(Table1[[#This Row],[Ticker]],[1]!Table1[[Symbol]:[Industry]],2,FALSE),"-")</f>
        <v>-</v>
      </c>
      <c r="D2124" t="s">
        <v>304</v>
      </c>
      <c r="E2124">
        <v>289.653199696</v>
      </c>
      <c r="F2124">
        <v>167.51</v>
      </c>
      <c r="G2124">
        <v>46.278024208454298</v>
      </c>
      <c r="H2124">
        <v>-27.710526853590999</v>
      </c>
      <c r="I2124">
        <v>-2.3147578330624201</v>
      </c>
      <c r="J2124">
        <v>-9.1724452763568394</v>
      </c>
      <c r="K2124">
        <v>177.337511104041</v>
      </c>
      <c r="L2124">
        <v>157.05509720478699</v>
      </c>
      <c r="M2124">
        <v>37.611406354886803</v>
      </c>
      <c r="N2124">
        <v>1.0262822756248999</v>
      </c>
      <c r="O2124">
        <v>36.708256223508997</v>
      </c>
      <c r="P2124">
        <v>77.259259259259196</v>
      </c>
    </row>
    <row r="2125" spans="1:17" hidden="1" x14ac:dyDescent="0.3">
      <c r="A2125" t="s">
        <v>4408</v>
      </c>
      <c r="B2125" t="s">
        <v>4409</v>
      </c>
      <c r="C2125" t="str">
        <f>IFERROR(VLOOKUP(Table1[[#This Row],[Ticker]],[1]!Table1[[Symbol]:[Industry]],2,FALSE),"-")</f>
        <v>-</v>
      </c>
      <c r="D2125" t="s">
        <v>122</v>
      </c>
      <c r="E2125">
        <v>288.31845600000003</v>
      </c>
      <c r="F2125">
        <v>360</v>
      </c>
      <c r="G2125">
        <v>-7.1318183176086496</v>
      </c>
      <c r="H2125">
        <v>-3.57750869809517</v>
      </c>
      <c r="I2125">
        <v>-23.028256036500999</v>
      </c>
      <c r="J2125">
        <v>0.46778548519683499</v>
      </c>
      <c r="K2125">
        <v>358.71354437437498</v>
      </c>
      <c r="L2125">
        <v>354.49034007956499</v>
      </c>
      <c r="M2125">
        <v>45.232277618056202</v>
      </c>
      <c r="N2125">
        <v>0.73553212358999498</v>
      </c>
      <c r="O2125">
        <v>30.5555555555555</v>
      </c>
      <c r="P2125">
        <v>24.137931034482701</v>
      </c>
      <c r="Q2125">
        <v>-3.9166034163353999E-2</v>
      </c>
    </row>
    <row r="2126" spans="1:17" hidden="1" x14ac:dyDescent="0.3">
      <c r="A2126" t="s">
        <v>4410</v>
      </c>
      <c r="B2126" t="s">
        <v>4411</v>
      </c>
      <c r="C2126" t="str">
        <f>IFERROR(VLOOKUP(Table1[[#This Row],[Ticker]],[1]!Table1[[Symbol]:[Industry]],2,FALSE),"-")</f>
        <v>-</v>
      </c>
      <c r="D2126" t="s">
        <v>127</v>
      </c>
      <c r="E2126">
        <v>287.54055</v>
      </c>
      <c r="F2126">
        <v>280.5</v>
      </c>
      <c r="G2126">
        <v>163.85878628072601</v>
      </c>
      <c r="H2126">
        <v>18.429717796092699</v>
      </c>
      <c r="I2126">
        <v>109.799881937991</v>
      </c>
      <c r="J2126">
        <v>-4.5680034828149099</v>
      </c>
      <c r="K2126">
        <v>249.23393722736699</v>
      </c>
      <c r="L2126">
        <v>184.061535259972</v>
      </c>
      <c r="M2126">
        <v>49.052125633198102</v>
      </c>
      <c r="N2126">
        <v>1.5748816662612899</v>
      </c>
      <c r="O2126">
        <v>8.0213903743315598</v>
      </c>
      <c r="P2126">
        <v>201.12721417069201</v>
      </c>
      <c r="Q2126">
        <v>0.146049501285761</v>
      </c>
    </row>
    <row r="2127" spans="1:17" hidden="1" x14ac:dyDescent="0.3">
      <c r="A2127" t="s">
        <v>4412</v>
      </c>
      <c r="B2127" t="s">
        <v>4413</v>
      </c>
      <c r="C2127" t="str">
        <f>IFERROR(VLOOKUP(Table1[[#This Row],[Ticker]],[1]!Table1[[Symbol]:[Industry]],2,FALSE),"-")</f>
        <v>-</v>
      </c>
      <c r="D2127" t="s">
        <v>204</v>
      </c>
      <c r="E2127">
        <v>287.53874100000002</v>
      </c>
      <c r="F2127">
        <v>730.8</v>
      </c>
      <c r="G2127">
        <v>61.353340111806197</v>
      </c>
      <c r="H2127">
        <v>-8.2454127779119606</v>
      </c>
      <c r="I2127">
        <v>1.17126183018214</v>
      </c>
      <c r="J2127">
        <v>-4.4425817805736898</v>
      </c>
      <c r="K2127">
        <v>755.13079524085595</v>
      </c>
      <c r="L2127">
        <v>672.43653745857102</v>
      </c>
      <c r="M2127">
        <v>32.808969022384801</v>
      </c>
      <c r="N2127">
        <v>0.33598002853066999</v>
      </c>
      <c r="O2127">
        <v>28.523535851121999</v>
      </c>
      <c r="P2127">
        <v>87.144686299615799</v>
      </c>
      <c r="Q2127">
        <v>2.5376670161880999E-2</v>
      </c>
    </row>
    <row r="2128" spans="1:17" hidden="1" x14ac:dyDescent="0.3">
      <c r="A2128" t="s">
        <v>4414</v>
      </c>
      <c r="B2128" t="s">
        <v>4415</v>
      </c>
      <c r="C2128" t="str">
        <f>IFERROR(VLOOKUP(Table1[[#This Row],[Ticker]],[1]!Table1[[Symbol]:[Industry]],2,FALSE),"-")</f>
        <v>-</v>
      </c>
      <c r="D2128" t="s">
        <v>286</v>
      </c>
      <c r="E2128">
        <v>287.43161400000002</v>
      </c>
      <c r="F2128">
        <v>143.69999999999999</v>
      </c>
      <c r="G2128">
        <v>19.571106609268099</v>
      </c>
      <c r="H2128">
        <v>-9.7004272202121502</v>
      </c>
      <c r="I2128">
        <v>-0.95538212084742402</v>
      </c>
      <c r="J2128">
        <v>-4.2658889787407901</v>
      </c>
      <c r="K2128">
        <v>137.91653312140099</v>
      </c>
      <c r="L2128">
        <v>119.91529592678501</v>
      </c>
      <c r="M2128">
        <v>38.000251217922703</v>
      </c>
      <c r="N2128">
        <v>0.65072950211618896</v>
      </c>
      <c r="O2128">
        <v>16.005567153792601</v>
      </c>
      <c r="P2128">
        <v>69.557522123893705</v>
      </c>
      <c r="Q2128">
        <v>-6.3913922564480001E-3</v>
      </c>
    </row>
    <row r="2129" spans="1:17" hidden="1" x14ac:dyDescent="0.3">
      <c r="A2129" t="s">
        <v>4416</v>
      </c>
      <c r="B2129" t="s">
        <v>4417</v>
      </c>
      <c r="C2129" t="str">
        <f>IFERROR(VLOOKUP(Table1[[#This Row],[Ticker]],[1]!Table1[[Symbol]:[Industry]],2,FALSE),"-")</f>
        <v>-</v>
      </c>
      <c r="D2129" t="s">
        <v>705</v>
      </c>
      <c r="E2129">
        <v>286.83496256799998</v>
      </c>
      <c r="F2129">
        <v>260.3</v>
      </c>
      <c r="G2129">
        <v>1.5349088686096899</v>
      </c>
      <c r="H2129">
        <v>5.9601298025193601E-2</v>
      </c>
      <c r="I2129">
        <v>2.3346293567124401</v>
      </c>
      <c r="J2129">
        <v>-0.393261817848926</v>
      </c>
      <c r="K2129">
        <v>250.75647396087101</v>
      </c>
      <c r="L2129">
        <v>232.61648836695699</v>
      </c>
      <c r="M2129">
        <v>58.2466499100683</v>
      </c>
      <c r="N2129">
        <v>0.59687378730585605</v>
      </c>
      <c r="O2129">
        <v>2.2474068382635202</v>
      </c>
      <c r="P2129">
        <v>30.843470393083301</v>
      </c>
      <c r="Q2129">
        <v>4.1697795445031001E-2</v>
      </c>
    </row>
    <row r="2130" spans="1:17" hidden="1" x14ac:dyDescent="0.3">
      <c r="A2130" t="s">
        <v>4418</v>
      </c>
      <c r="B2130" t="s">
        <v>4419</v>
      </c>
      <c r="C2130" t="str">
        <f>IFERROR(VLOOKUP(Table1[[#This Row],[Ticker]],[1]!Table1[[Symbol]:[Industry]],2,FALSE),"-")</f>
        <v>-</v>
      </c>
      <c r="D2130" t="s">
        <v>80</v>
      </c>
      <c r="E2130">
        <v>286.58306299999998</v>
      </c>
      <c r="F2130">
        <v>12.77</v>
      </c>
      <c r="G2130">
        <v>73.855602733299094</v>
      </c>
      <c r="H2130">
        <v>-13.1618762297743</v>
      </c>
      <c r="I2130">
        <v>178.60259621940901</v>
      </c>
      <c r="J2130">
        <v>2.2380846304959698</v>
      </c>
      <c r="K2130">
        <v>13.331592548793299</v>
      </c>
      <c r="L2130">
        <v>9.6652697001877996</v>
      </c>
      <c r="M2130">
        <v>35.045335471413999</v>
      </c>
      <c r="N2130">
        <v>1.2840806450681901</v>
      </c>
      <c r="O2130">
        <v>31.558339859044601</v>
      </c>
      <c r="P2130">
        <v>245.13513513513499</v>
      </c>
      <c r="Q2130">
        <v>5.7867328418975003E-2</v>
      </c>
    </row>
    <row r="2131" spans="1:17" hidden="1" x14ac:dyDescent="0.3">
      <c r="A2131" t="s">
        <v>4420</v>
      </c>
      <c r="B2131" t="s">
        <v>4421</v>
      </c>
      <c r="C2131" t="str">
        <f>IFERROR(VLOOKUP(Table1[[#This Row],[Ticker]],[1]!Table1[[Symbol]:[Industry]],2,FALSE),"-")</f>
        <v>-</v>
      </c>
      <c r="E2131">
        <v>285.93533208999997</v>
      </c>
      <c r="F2131">
        <v>127.1</v>
      </c>
      <c r="G2131">
        <v>41.2983734063979</v>
      </c>
      <c r="H2131">
        <v>21.813141975582099</v>
      </c>
      <c r="I2131">
        <v>52.201572815157299</v>
      </c>
      <c r="J2131">
        <v>-8.7380225956112501</v>
      </c>
      <c r="K2131">
        <v>108.728807130034</v>
      </c>
      <c r="M2131">
        <v>60.558230644047299</v>
      </c>
      <c r="N2131">
        <v>1.7800861562561101</v>
      </c>
      <c r="O2131">
        <v>15.656963021243101</v>
      </c>
      <c r="P2131">
        <v>93.366803590445699</v>
      </c>
    </row>
    <row r="2132" spans="1:17" hidden="1" x14ac:dyDescent="0.3">
      <c r="A2132" t="s">
        <v>4422</v>
      </c>
      <c r="B2132" t="s">
        <v>4423</v>
      </c>
      <c r="C2132" t="str">
        <f>IFERROR(VLOOKUP(Table1[[#This Row],[Ticker]],[1]!Table1[[Symbol]:[Industry]],2,FALSE),"-")</f>
        <v>-</v>
      </c>
      <c r="D2132" t="s">
        <v>268</v>
      </c>
      <c r="E2132">
        <v>285.78699999999998</v>
      </c>
      <c r="F2132">
        <v>840.55</v>
      </c>
      <c r="G2132">
        <v>118.45407919224</v>
      </c>
      <c r="H2132">
        <v>6.4661655294019704</v>
      </c>
      <c r="I2132">
        <v>30.968794284002598</v>
      </c>
      <c r="J2132">
        <v>-5.8223549299435797</v>
      </c>
      <c r="K2132">
        <v>807.68739740474996</v>
      </c>
      <c r="L2132">
        <v>650.36887593259496</v>
      </c>
      <c r="M2132">
        <v>44.757154686652399</v>
      </c>
      <c r="N2132">
        <v>0.828972933120666</v>
      </c>
      <c r="O2132">
        <v>10.284932484682599</v>
      </c>
      <c r="P2132">
        <v>158.630769230769</v>
      </c>
      <c r="Q2132">
        <v>0.16051268782289899</v>
      </c>
    </row>
    <row r="2133" spans="1:17" hidden="1" x14ac:dyDescent="0.3">
      <c r="A2133" t="s">
        <v>4424</v>
      </c>
      <c r="B2133" t="s">
        <v>4425</v>
      </c>
      <c r="C2133" t="str">
        <f>IFERROR(VLOOKUP(Table1[[#This Row],[Ticker]],[1]!Table1[[Symbol]:[Industry]],2,FALSE),"-")</f>
        <v>-</v>
      </c>
      <c r="D2133" t="s">
        <v>46</v>
      </c>
      <c r="E2133">
        <v>285.64098749999999</v>
      </c>
      <c r="F2133">
        <v>162.55000000000001</v>
      </c>
      <c r="G2133">
        <v>51.791020029181503</v>
      </c>
      <c r="H2133">
        <v>65.539746253656901</v>
      </c>
      <c r="I2133">
        <v>62.302830005455597</v>
      </c>
      <c r="J2133">
        <v>16.167720885713599</v>
      </c>
      <c r="M2133">
        <v>75.644002498531407</v>
      </c>
      <c r="O2133">
        <v>6.3672716087357797</v>
      </c>
      <c r="P2133">
        <v>94.437799043062199</v>
      </c>
    </row>
    <row r="2134" spans="1:17" hidden="1" x14ac:dyDescent="0.3">
      <c r="A2134" t="s">
        <v>4426</v>
      </c>
      <c r="B2134" t="s">
        <v>4427</v>
      </c>
      <c r="C2134" t="str">
        <f>IFERROR(VLOOKUP(Table1[[#This Row],[Ticker]],[1]!Table1[[Symbol]:[Industry]],2,FALSE),"-")</f>
        <v>-</v>
      </c>
      <c r="E2134">
        <v>284.31</v>
      </c>
      <c r="F2134">
        <v>121.5</v>
      </c>
      <c r="G2134">
        <v>105.680071996065</v>
      </c>
      <c r="H2134">
        <v>10.4247677282453</v>
      </c>
      <c r="I2134">
        <v>48.382916585542198</v>
      </c>
      <c r="J2134">
        <v>-2.3572261130402299</v>
      </c>
      <c r="K2134">
        <v>99.291851611841395</v>
      </c>
      <c r="L2134">
        <v>77.814130460276502</v>
      </c>
      <c r="M2134">
        <v>65.0970792549968</v>
      </c>
      <c r="N2134">
        <v>1.15519848771266</v>
      </c>
      <c r="O2134">
        <v>4.1563786008230501</v>
      </c>
      <c r="P2134">
        <v>164.64822478762699</v>
      </c>
      <c r="Q2134">
        <v>2.5843288184593999E-2</v>
      </c>
    </row>
    <row r="2135" spans="1:17" hidden="1" x14ac:dyDescent="0.3">
      <c r="A2135" t="s">
        <v>4428</v>
      </c>
      <c r="B2135" t="s">
        <v>4429</v>
      </c>
      <c r="C2135" t="str">
        <f>IFERROR(VLOOKUP(Table1[[#This Row],[Ticker]],[1]!Table1[[Symbol]:[Industry]],2,FALSE),"-")</f>
        <v>-</v>
      </c>
      <c r="D2135" t="s">
        <v>204</v>
      </c>
      <c r="E2135">
        <v>282.08242282499998</v>
      </c>
      <c r="F2135">
        <v>200.25</v>
      </c>
      <c r="G2135">
        <v>-29.223680120589599</v>
      </c>
      <c r="H2135">
        <v>-8.2316485812507292</v>
      </c>
      <c r="I2135">
        <v>-26.095230267604599</v>
      </c>
      <c r="J2135">
        <v>-8.5979866428634306</v>
      </c>
      <c r="K2135">
        <v>208.78543627631001</v>
      </c>
      <c r="L2135">
        <v>212.392195233004</v>
      </c>
      <c r="M2135">
        <v>22.967076674497999</v>
      </c>
      <c r="N2135">
        <v>1.3512220660428</v>
      </c>
      <c r="O2135">
        <v>46.816479400749003</v>
      </c>
      <c r="P2135">
        <v>16.424418604651098</v>
      </c>
      <c r="Q2135">
        <v>-7.3243820858656994E-2</v>
      </c>
    </row>
    <row r="2136" spans="1:17" hidden="1" x14ac:dyDescent="0.3">
      <c r="A2136" t="s">
        <v>4430</v>
      </c>
      <c r="B2136" t="s">
        <v>4431</v>
      </c>
      <c r="C2136" t="str">
        <f>IFERROR(VLOOKUP(Table1[[#This Row],[Ticker]],[1]!Table1[[Symbol]:[Industry]],2,FALSE),"-")</f>
        <v>-</v>
      </c>
      <c r="D2136" t="s">
        <v>812</v>
      </c>
      <c r="E2136">
        <v>281.26322601999999</v>
      </c>
      <c r="F2136">
        <v>214.9</v>
      </c>
      <c r="G2136">
        <v>53.8421211020217</v>
      </c>
      <c r="H2136">
        <v>-8.6276987442674695</v>
      </c>
      <c r="I2136">
        <v>21.838321565056798</v>
      </c>
      <c r="J2136">
        <v>-6.1582065782952302</v>
      </c>
      <c r="K2136">
        <v>198.961001332687</v>
      </c>
      <c r="M2136">
        <v>42.940851436183799</v>
      </c>
      <c r="N2136">
        <v>0.59658456486042699</v>
      </c>
      <c r="O2136">
        <v>20.986505351326201</v>
      </c>
      <c r="P2136">
        <v>91.875</v>
      </c>
    </row>
    <row r="2137" spans="1:17" hidden="1" x14ac:dyDescent="0.3">
      <c r="A2137" t="s">
        <v>4432</v>
      </c>
      <c r="B2137" t="s">
        <v>4433</v>
      </c>
      <c r="C2137" t="str">
        <f>IFERROR(VLOOKUP(Table1[[#This Row],[Ticker]],[1]!Table1[[Symbol]:[Industry]],2,FALSE),"-")</f>
        <v>-</v>
      </c>
      <c r="D2137" t="s">
        <v>119</v>
      </c>
      <c r="E2137">
        <v>280.93014066000001</v>
      </c>
      <c r="F2137">
        <v>184.7</v>
      </c>
      <c r="G2137">
        <v>64.1675690417281</v>
      </c>
      <c r="H2137">
        <v>-1.6216502292375601</v>
      </c>
      <c r="I2137">
        <v>-10.0856932799286</v>
      </c>
      <c r="J2137">
        <v>1.24396945605292</v>
      </c>
      <c r="K2137">
        <v>178.67153368136101</v>
      </c>
      <c r="L2137">
        <v>166.51929701592101</v>
      </c>
      <c r="M2137">
        <v>66.924110694903803</v>
      </c>
      <c r="N2137">
        <v>0.94577426090779204</v>
      </c>
      <c r="O2137">
        <v>94.477531131564604</v>
      </c>
      <c r="P2137">
        <v>106.715165081141</v>
      </c>
      <c r="Q2137">
        <v>9.2186160320787996E-2</v>
      </c>
    </row>
    <row r="2138" spans="1:17" hidden="1" x14ac:dyDescent="0.3">
      <c r="A2138" t="s">
        <v>4434</v>
      </c>
      <c r="B2138" t="s">
        <v>4435</v>
      </c>
      <c r="C2138" t="str">
        <f>IFERROR(VLOOKUP(Table1[[#This Row],[Ticker]],[1]!Table1[[Symbol]:[Industry]],2,FALSE),"-")</f>
        <v>-</v>
      </c>
      <c r="D2138" t="s">
        <v>135</v>
      </c>
      <c r="E2138">
        <v>279.44160959999999</v>
      </c>
      <c r="F2138">
        <v>138</v>
      </c>
      <c r="G2138">
        <v>180.50686819867201</v>
      </c>
      <c r="H2138">
        <v>-9.7517007517988006</v>
      </c>
      <c r="I2138">
        <v>89.174981243881604</v>
      </c>
      <c r="J2138">
        <v>-3.7889594608435999</v>
      </c>
      <c r="K2138">
        <v>120.520358571689</v>
      </c>
      <c r="L2138">
        <v>83.222968738446497</v>
      </c>
      <c r="M2138">
        <v>35.176424921529502</v>
      </c>
      <c r="N2138">
        <v>6.7765451763901405E-2</v>
      </c>
      <c r="O2138">
        <v>25</v>
      </c>
      <c r="P2138">
        <v>236.17539585870799</v>
      </c>
      <c r="Q2138">
        <v>0.12674910478527199</v>
      </c>
    </row>
    <row r="2139" spans="1:17" hidden="1" x14ac:dyDescent="0.3">
      <c r="A2139" t="s">
        <v>4436</v>
      </c>
      <c r="B2139" t="s">
        <v>4437</v>
      </c>
      <c r="C2139" t="str">
        <f>IFERROR(VLOOKUP(Table1[[#This Row],[Ticker]],[1]!Table1[[Symbol]:[Industry]],2,FALSE),"-")</f>
        <v>-</v>
      </c>
      <c r="D2139" t="s">
        <v>132</v>
      </c>
      <c r="E2139">
        <v>278.93690550000002</v>
      </c>
      <c r="F2139">
        <v>24.09</v>
      </c>
      <c r="G2139">
        <v>40.871106609268097</v>
      </c>
      <c r="H2139">
        <v>18.104023192933901</v>
      </c>
      <c r="I2139">
        <v>33.7223661268266</v>
      </c>
      <c r="J2139">
        <v>0.31500770741905398</v>
      </c>
      <c r="K2139">
        <v>21.5800168688735</v>
      </c>
      <c r="L2139">
        <v>17.124959819293899</v>
      </c>
      <c r="M2139">
        <v>27.321364679074801</v>
      </c>
      <c r="N2139">
        <v>0.91927471032848995</v>
      </c>
      <c r="O2139">
        <v>16.6874221668742</v>
      </c>
      <c r="P2139">
        <v>95.8536585365853</v>
      </c>
      <c r="Q2139">
        <v>6.6162851409769005E-2</v>
      </c>
    </row>
    <row r="2140" spans="1:17" hidden="1" x14ac:dyDescent="0.3">
      <c r="A2140" t="s">
        <v>4438</v>
      </c>
      <c r="B2140" t="s">
        <v>4439</v>
      </c>
      <c r="C2140" t="str">
        <f>IFERROR(VLOOKUP(Table1[[#This Row],[Ticker]],[1]!Table1[[Symbol]:[Industry]],2,FALSE),"-")</f>
        <v>-</v>
      </c>
      <c r="D2140" t="s">
        <v>1154</v>
      </c>
      <c r="E2140">
        <v>278.54361599999999</v>
      </c>
      <c r="F2140">
        <v>10.41</v>
      </c>
      <c r="G2140">
        <v>-38.801024538272799</v>
      </c>
      <c r="H2140">
        <v>-4.2897992008884698</v>
      </c>
      <c r="I2140">
        <v>-13.617083414457699</v>
      </c>
      <c r="J2140">
        <v>0.31500770741905398</v>
      </c>
      <c r="M2140">
        <v>3.4927125174464799</v>
      </c>
      <c r="O2140">
        <v>18.155619596541701</v>
      </c>
      <c r="P2140">
        <v>0</v>
      </c>
    </row>
    <row r="2141" spans="1:17" hidden="1" x14ac:dyDescent="0.3">
      <c r="A2141" t="s">
        <v>4440</v>
      </c>
      <c r="B2141" t="s">
        <v>4441</v>
      </c>
      <c r="C2141" t="str">
        <f>IFERROR(VLOOKUP(Table1[[#This Row],[Ticker]],[1]!Table1[[Symbol]:[Industry]],2,FALSE),"-")</f>
        <v>-</v>
      </c>
      <c r="D2141" t="s">
        <v>628</v>
      </c>
      <c r="E2141">
        <v>278.304419</v>
      </c>
      <c r="F2141">
        <v>157.51</v>
      </c>
      <c r="G2141">
        <v>110.78534971143</v>
      </c>
      <c r="H2141">
        <v>-5.3235829846722602</v>
      </c>
      <c r="I2141">
        <v>70.175215301994896</v>
      </c>
      <c r="J2141">
        <v>-4.5746026821913297</v>
      </c>
      <c r="K2141">
        <v>143.603382835156</v>
      </c>
      <c r="L2141">
        <v>116.76358000533401</v>
      </c>
      <c r="M2141">
        <v>62.823907666463498</v>
      </c>
      <c r="N2141">
        <v>1.8526831572826801</v>
      </c>
      <c r="O2141">
        <v>11.586565932321699</v>
      </c>
      <c r="P2141">
        <v>159.275720164609</v>
      </c>
      <c r="Q2141">
        <v>9.8139277846016004E-2</v>
      </c>
    </row>
    <row r="2142" spans="1:17" hidden="1" x14ac:dyDescent="0.3">
      <c r="A2142" t="s">
        <v>4442</v>
      </c>
      <c r="B2142" t="s">
        <v>4443</v>
      </c>
      <c r="C2142" t="str">
        <f>IFERROR(VLOOKUP(Table1[[#This Row],[Ticker]],[1]!Table1[[Symbol]:[Industry]],2,FALSE),"-")</f>
        <v>-</v>
      </c>
      <c r="D2142" t="s">
        <v>163</v>
      </c>
      <c r="E2142">
        <v>277.90852599999999</v>
      </c>
      <c r="F2142">
        <v>926.3</v>
      </c>
      <c r="G2142">
        <v>229.555719056767</v>
      </c>
      <c r="H2142">
        <v>3.1121973902973101</v>
      </c>
      <c r="I2142">
        <v>-10.528774472273099</v>
      </c>
      <c r="J2142">
        <v>-3.05848626848455</v>
      </c>
      <c r="K2142">
        <v>908.98930865581406</v>
      </c>
      <c r="L2142">
        <v>754.28632817614198</v>
      </c>
      <c r="M2142">
        <v>54.8833256146102</v>
      </c>
      <c r="N2142">
        <v>0.97895416905948396</v>
      </c>
      <c r="O2142">
        <v>48.440030227787901</v>
      </c>
      <c r="P2142">
        <v>263.540031397174</v>
      </c>
      <c r="Q2142">
        <v>0.16717798067776901</v>
      </c>
    </row>
    <row r="2143" spans="1:17" hidden="1" x14ac:dyDescent="0.3">
      <c r="A2143" t="s">
        <v>4444</v>
      </c>
      <c r="B2143" t="s">
        <v>4445</v>
      </c>
      <c r="C2143" t="str">
        <f>IFERROR(VLOOKUP(Table1[[#This Row],[Ticker]],[1]!Table1[[Symbol]:[Industry]],2,FALSE),"-")</f>
        <v>-</v>
      </c>
      <c r="D2143" t="s">
        <v>4446</v>
      </c>
      <c r="E2143">
        <v>277.68576591999999</v>
      </c>
      <c r="F2143">
        <v>491.6</v>
      </c>
      <c r="G2143">
        <v>117.562355380162</v>
      </c>
      <c r="H2143">
        <v>19.137646629709</v>
      </c>
      <c r="I2143">
        <v>15.107713652837299</v>
      </c>
      <c r="J2143">
        <v>-7.5379334690515298</v>
      </c>
      <c r="K2143">
        <v>411.93512619065001</v>
      </c>
      <c r="M2143">
        <v>51.991489839891202</v>
      </c>
      <c r="N2143">
        <v>0.69961924541363696</v>
      </c>
      <c r="O2143">
        <v>9.8352318958502902</v>
      </c>
      <c r="P2143">
        <v>196.412420862224</v>
      </c>
    </row>
    <row r="2144" spans="1:17" hidden="1" x14ac:dyDescent="0.3">
      <c r="A2144" t="s">
        <v>4447</v>
      </c>
      <c r="B2144" t="s">
        <v>4448</v>
      </c>
      <c r="C2144" t="str">
        <f>IFERROR(VLOOKUP(Table1[[#This Row],[Ticker]],[1]!Table1[[Symbol]:[Industry]],2,FALSE),"-")</f>
        <v>-</v>
      </c>
      <c r="D2144" t="s">
        <v>694</v>
      </c>
      <c r="E2144">
        <v>276.885592709999</v>
      </c>
      <c r="F2144">
        <v>275.7</v>
      </c>
      <c r="G2144">
        <v>8.4191835323450803</v>
      </c>
      <c r="H2144">
        <v>-15.3393480373614</v>
      </c>
      <c r="I2144">
        <v>55.3685126627717</v>
      </c>
      <c r="J2144">
        <v>-5.4064688026480603</v>
      </c>
      <c r="K2144">
        <v>289.32833565986999</v>
      </c>
      <c r="L2144">
        <v>253.265652672747</v>
      </c>
      <c r="M2144">
        <v>18.1095392746371</v>
      </c>
      <c r="N2144">
        <v>0.40883146934053199</v>
      </c>
      <c r="O2144">
        <v>34.1313021400072</v>
      </c>
      <c r="P2144">
        <v>82.522343594836101</v>
      </c>
      <c r="Q2144">
        <v>7.9438022217723003E-2</v>
      </c>
    </row>
    <row r="2145" spans="1:17" hidden="1" x14ac:dyDescent="0.3">
      <c r="A2145" t="s">
        <v>4449</v>
      </c>
      <c r="B2145" t="s">
        <v>4450</v>
      </c>
      <c r="C2145" t="str">
        <f>IFERROR(VLOOKUP(Table1[[#This Row],[Ticker]],[1]!Table1[[Symbol]:[Industry]],2,FALSE),"-")</f>
        <v>-</v>
      </c>
      <c r="D2145" t="s">
        <v>163</v>
      </c>
      <c r="E2145">
        <v>276.86007296499997</v>
      </c>
      <c r="F2145">
        <v>264.35000000000002</v>
      </c>
      <c r="G2145">
        <v>-10.7469504355527</v>
      </c>
      <c r="H2145">
        <v>-4.5370414983399598</v>
      </c>
      <c r="I2145">
        <v>-17.733877030707301</v>
      </c>
      <c r="J2145">
        <v>-3.2695511161103501</v>
      </c>
      <c r="K2145">
        <v>264.51416061411999</v>
      </c>
      <c r="L2145">
        <v>259.92992592695299</v>
      </c>
      <c r="M2145">
        <v>48.386885656946099</v>
      </c>
      <c r="N2145">
        <v>0.78034926804767102</v>
      </c>
      <c r="O2145">
        <v>23.472668810289299</v>
      </c>
      <c r="P2145">
        <v>15.9429824561403</v>
      </c>
      <c r="Q2145">
        <v>6.2774053620111001E-2</v>
      </c>
    </row>
    <row r="2146" spans="1:17" hidden="1" x14ac:dyDescent="0.3">
      <c r="A2146" t="s">
        <v>4451</v>
      </c>
      <c r="B2146" t="s">
        <v>4452</v>
      </c>
      <c r="C2146" t="str">
        <f>IFERROR(VLOOKUP(Table1[[#This Row],[Ticker]],[1]!Table1[[Symbol]:[Industry]],2,FALSE),"-")</f>
        <v>-</v>
      </c>
      <c r="E2146">
        <v>276.82255379999998</v>
      </c>
      <c r="F2146">
        <v>36.01</v>
      </c>
      <c r="G2146">
        <v>333.43146239071598</v>
      </c>
      <c r="H2146">
        <v>97.366397258277701</v>
      </c>
      <c r="I2146">
        <v>124.229680125832</v>
      </c>
      <c r="J2146">
        <v>6.3828959621502097</v>
      </c>
      <c r="K2146">
        <v>21.336039994762</v>
      </c>
      <c r="L2146">
        <v>12.9057920948886</v>
      </c>
      <c r="M2146">
        <v>99.999999942675203</v>
      </c>
      <c r="N2146">
        <v>1.37475288420452</v>
      </c>
      <c r="O2146">
        <v>0</v>
      </c>
      <c r="P2146">
        <v>414.42857142857099</v>
      </c>
      <c r="Q2146">
        <v>0.12702944539066699</v>
      </c>
    </row>
    <row r="2147" spans="1:17" hidden="1" x14ac:dyDescent="0.3">
      <c r="A2147" t="s">
        <v>4453</v>
      </c>
      <c r="B2147" t="s">
        <v>4454</v>
      </c>
      <c r="C2147" t="str">
        <f>IFERROR(VLOOKUP(Table1[[#This Row],[Ticker]],[1]!Table1[[Symbol]:[Industry]],2,FALSE),"-")</f>
        <v>-</v>
      </c>
      <c r="D2147" t="s">
        <v>628</v>
      </c>
      <c r="E2147">
        <v>276.52452240000002</v>
      </c>
      <c r="F2147">
        <v>68.739999999999995</v>
      </c>
      <c r="G2147">
        <v>10.3916545544736</v>
      </c>
      <c r="H2147">
        <v>-3.6427403773590599</v>
      </c>
      <c r="I2147">
        <v>-7.0103836625967304</v>
      </c>
      <c r="J2147">
        <v>-0.71174572714350104</v>
      </c>
      <c r="K2147">
        <v>68.890686200474605</v>
      </c>
      <c r="L2147">
        <v>66.085525540074897</v>
      </c>
      <c r="M2147">
        <v>48.192941699690898</v>
      </c>
      <c r="N2147">
        <v>0.81078455698086904</v>
      </c>
      <c r="O2147">
        <v>14.925807390165801</v>
      </c>
      <c r="P2147">
        <v>35.155328352339701</v>
      </c>
      <c r="Q2147">
        <v>3.2848644301524003E-2</v>
      </c>
    </row>
    <row r="2148" spans="1:17" hidden="1" x14ac:dyDescent="0.3">
      <c r="A2148" t="s">
        <v>4455</v>
      </c>
      <c r="B2148" t="s">
        <v>4456</v>
      </c>
      <c r="C2148" t="str">
        <f>IFERROR(VLOOKUP(Table1[[#This Row],[Ticker]],[1]!Table1[[Symbol]:[Industry]],2,FALSE),"-")</f>
        <v>-</v>
      </c>
      <c r="D2148" t="s">
        <v>46</v>
      </c>
      <c r="E2148">
        <v>276.32650000000001</v>
      </c>
      <c r="F2148">
        <v>493</v>
      </c>
      <c r="G2148">
        <v>57.756367631219803</v>
      </c>
      <c r="H2148">
        <v>13.3259472710105</v>
      </c>
      <c r="I2148">
        <v>81.244576664593595</v>
      </c>
      <c r="J2148">
        <v>-10.0529168208828</v>
      </c>
      <c r="K2148">
        <v>477.593478325859</v>
      </c>
      <c r="L2148">
        <v>367.72704909279599</v>
      </c>
      <c r="M2148">
        <v>32.654297524640199</v>
      </c>
      <c r="N2148">
        <v>0.32881355932203299</v>
      </c>
      <c r="O2148">
        <v>23.123732251521201</v>
      </c>
      <c r="P2148">
        <v>137.01923076923001</v>
      </c>
    </row>
    <row r="2149" spans="1:17" hidden="1" x14ac:dyDescent="0.3">
      <c r="A2149" t="s">
        <v>4457</v>
      </c>
      <c r="B2149" t="s">
        <v>4458</v>
      </c>
      <c r="C2149" t="str">
        <f>IFERROR(VLOOKUP(Table1[[#This Row],[Ticker]],[1]!Table1[[Symbol]:[Industry]],2,FALSE),"-")</f>
        <v>-</v>
      </c>
      <c r="D2149" t="s">
        <v>543</v>
      </c>
      <c r="E2149">
        <v>276.3</v>
      </c>
      <c r="F2149">
        <v>276.3</v>
      </c>
      <c r="G2149">
        <v>-5.1622626049406497</v>
      </c>
      <c r="H2149">
        <v>-5.8181076413191697</v>
      </c>
      <c r="I2149">
        <v>-17.662924706348701</v>
      </c>
      <c r="J2149">
        <v>1.56500770741905</v>
      </c>
      <c r="K2149">
        <v>292.85946464588301</v>
      </c>
      <c r="L2149">
        <v>287.05230323834502</v>
      </c>
      <c r="M2149">
        <v>41.606764068527397</v>
      </c>
      <c r="N2149">
        <v>1.9826512811126</v>
      </c>
      <c r="O2149">
        <v>35.106768005790798</v>
      </c>
      <c r="P2149">
        <v>34.649122807017498</v>
      </c>
      <c r="Q2149">
        <v>0.110751840755849</v>
      </c>
    </row>
    <row r="2150" spans="1:17" hidden="1" x14ac:dyDescent="0.3">
      <c r="A2150" t="s">
        <v>4459</v>
      </c>
      <c r="B2150" t="s">
        <v>4460</v>
      </c>
      <c r="C2150" t="str">
        <f>IFERROR(VLOOKUP(Table1[[#This Row],[Ticker]],[1]!Table1[[Symbol]:[Industry]],2,FALSE),"-")</f>
        <v>-</v>
      </c>
      <c r="D2150" t="s">
        <v>343</v>
      </c>
      <c r="E2150">
        <v>275.92579035</v>
      </c>
      <c r="F2150">
        <v>453.95</v>
      </c>
      <c r="G2150">
        <v>164.20496686851499</v>
      </c>
      <c r="H2150">
        <v>3.88863946082156</v>
      </c>
      <c r="I2150">
        <v>-2.6404301935801202</v>
      </c>
      <c r="J2150">
        <v>13.4711969491559</v>
      </c>
      <c r="K2150">
        <v>407.29612269941799</v>
      </c>
      <c r="L2150">
        <v>361.34362820744599</v>
      </c>
      <c r="M2150">
        <v>82.410981011156693</v>
      </c>
      <c r="N2150">
        <v>2.1058900899802202</v>
      </c>
      <c r="O2150">
        <v>16.378455777067899</v>
      </c>
      <c r="P2150">
        <v>196.699346405228</v>
      </c>
      <c r="Q2150">
        <v>0.15418759815447799</v>
      </c>
    </row>
    <row r="2151" spans="1:17" hidden="1" x14ac:dyDescent="0.3">
      <c r="A2151" t="s">
        <v>4461</v>
      </c>
      <c r="B2151" t="s">
        <v>4462</v>
      </c>
      <c r="C2151" t="str">
        <f>IFERROR(VLOOKUP(Table1[[#This Row],[Ticker]],[1]!Table1[[Symbol]:[Industry]],2,FALSE),"-")</f>
        <v>-</v>
      </c>
      <c r="D2151" t="s">
        <v>628</v>
      </c>
      <c r="E2151">
        <v>275.04314883000001</v>
      </c>
      <c r="F2151">
        <v>571.04999999999995</v>
      </c>
      <c r="G2151">
        <v>-39.170178818091799</v>
      </c>
      <c r="H2151">
        <v>-6.1537483342392099</v>
      </c>
      <c r="I2151">
        <v>-24.0406128262224</v>
      </c>
      <c r="J2151">
        <v>2.29723091889702E-2</v>
      </c>
      <c r="K2151">
        <v>583.07348492737503</v>
      </c>
      <c r="L2151">
        <v>611.11330973305098</v>
      </c>
      <c r="M2151">
        <v>43.917888928000401</v>
      </c>
      <c r="N2151">
        <v>0.85135805873431603</v>
      </c>
      <c r="O2151">
        <v>35.697399527186697</v>
      </c>
      <c r="P2151">
        <v>17.936802973977599</v>
      </c>
    </row>
    <row r="2152" spans="1:17" hidden="1" x14ac:dyDescent="0.3">
      <c r="A2152" t="s">
        <v>4463</v>
      </c>
      <c r="B2152" t="s">
        <v>4464</v>
      </c>
      <c r="C2152" t="str">
        <f>IFERROR(VLOOKUP(Table1[[#This Row],[Ticker]],[1]!Table1[[Symbol]:[Industry]],2,FALSE),"-")</f>
        <v>-</v>
      </c>
      <c r="D2152" t="s">
        <v>1642</v>
      </c>
      <c r="E2152">
        <v>272.36281918999998</v>
      </c>
      <c r="F2152">
        <v>248.05</v>
      </c>
      <c r="G2152">
        <v>-9.2909304277688598</v>
      </c>
      <c r="H2152">
        <v>-5.7639027865458399</v>
      </c>
      <c r="I2152">
        <v>-10.348973506048001</v>
      </c>
      <c r="J2152">
        <v>-2.3227875681714898</v>
      </c>
      <c r="K2152">
        <v>261.978534935607</v>
      </c>
      <c r="L2152">
        <v>256.83039028740501</v>
      </c>
      <c r="M2152">
        <v>42.846008942170698</v>
      </c>
      <c r="N2152">
        <v>0.69865573901146305</v>
      </c>
      <c r="O2152">
        <v>47.994355976617598</v>
      </c>
      <c r="P2152">
        <v>22.797029702970299</v>
      </c>
      <c r="Q2152">
        <v>7.8052254919813005E-2</v>
      </c>
    </row>
    <row r="2153" spans="1:17" hidden="1" x14ac:dyDescent="0.3">
      <c r="A2153" t="s">
        <v>4465</v>
      </c>
      <c r="B2153" t="s">
        <v>4466</v>
      </c>
      <c r="C2153" t="str">
        <f>IFERROR(VLOOKUP(Table1[[#This Row],[Ticker]],[1]!Table1[[Symbol]:[Industry]],2,FALSE),"-")</f>
        <v>-</v>
      </c>
      <c r="D2153" t="s">
        <v>21</v>
      </c>
      <c r="E2153">
        <v>271.32412591799999</v>
      </c>
      <c r="F2153">
        <v>186.91</v>
      </c>
      <c r="G2153">
        <v>148.73242047788099</v>
      </c>
      <c r="H2153">
        <v>-8.9788919633757196</v>
      </c>
      <c r="I2153">
        <v>-15.809652749884201</v>
      </c>
      <c r="J2153">
        <v>-3.6496595070427298</v>
      </c>
      <c r="K2153">
        <v>180.37829824303401</v>
      </c>
      <c r="L2153">
        <v>161.31946077058799</v>
      </c>
      <c r="M2153">
        <v>46.517608609733998</v>
      </c>
      <c r="N2153">
        <v>1.8763474805740099</v>
      </c>
      <c r="O2153">
        <v>19.121502327323299</v>
      </c>
      <c r="P2153">
        <v>178.34698436336501</v>
      </c>
      <c r="Q2153">
        <v>8.8347432486171995E-2</v>
      </c>
    </row>
    <row r="2154" spans="1:17" hidden="1" x14ac:dyDescent="0.3">
      <c r="A2154" t="s">
        <v>4467</v>
      </c>
      <c r="B2154" t="s">
        <v>4468</v>
      </c>
      <c r="C2154" t="str">
        <f>IFERROR(VLOOKUP(Table1[[#This Row],[Ticker]],[1]!Table1[[Symbol]:[Industry]],2,FALSE),"-")</f>
        <v>-</v>
      </c>
      <c r="D2154" t="s">
        <v>238</v>
      </c>
      <c r="E2154">
        <v>270.99757440000002</v>
      </c>
      <c r="F2154">
        <v>214.05</v>
      </c>
      <c r="G2154">
        <v>161.49960941150999</v>
      </c>
      <c r="H2154">
        <v>-14.2254971888577</v>
      </c>
      <c r="I2154">
        <v>30.6700753317505</v>
      </c>
      <c r="J2154">
        <v>-6.1074060856843904</v>
      </c>
      <c r="K2154">
        <v>204.913057357414</v>
      </c>
      <c r="L2154">
        <v>152.012959790704</v>
      </c>
      <c r="M2154">
        <v>30.386891847808101</v>
      </c>
      <c r="N2154">
        <v>0.44338880666643499</v>
      </c>
      <c r="O2154">
        <v>23.569259518803999</v>
      </c>
      <c r="P2154">
        <v>189.061444969615</v>
      </c>
      <c r="Q2154">
        <v>0.16228251042741701</v>
      </c>
    </row>
    <row r="2155" spans="1:17" hidden="1" x14ac:dyDescent="0.3">
      <c r="A2155" t="s">
        <v>4469</v>
      </c>
      <c r="B2155" t="s">
        <v>4470</v>
      </c>
      <c r="C2155" t="str">
        <f>IFERROR(VLOOKUP(Table1[[#This Row],[Ticker]],[1]!Table1[[Symbol]:[Industry]],2,FALSE),"-")</f>
        <v>-</v>
      </c>
      <c r="D2155" t="s">
        <v>271</v>
      </c>
      <c r="E2155">
        <v>270.81947550000001</v>
      </c>
      <c r="F2155">
        <v>381.85</v>
      </c>
      <c r="G2155">
        <v>-17.760803817603701</v>
      </c>
      <c r="H2155">
        <v>-10.1973334474638</v>
      </c>
      <c r="I2155">
        <v>-13.9043271799623</v>
      </c>
      <c r="J2155">
        <v>-2.6001866388706998</v>
      </c>
      <c r="K2155">
        <v>395.019962872571</v>
      </c>
      <c r="L2155">
        <v>383.89027203641803</v>
      </c>
      <c r="M2155">
        <v>30.694948540294401</v>
      </c>
      <c r="N2155">
        <v>0.852191348357209</v>
      </c>
      <c r="O2155">
        <v>34.594736152939603</v>
      </c>
      <c r="P2155">
        <v>17.311827956989202</v>
      </c>
      <c r="Q2155">
        <v>7.6300898199311004E-2</v>
      </c>
    </row>
    <row r="2156" spans="1:17" hidden="1" x14ac:dyDescent="0.3">
      <c r="A2156" t="s">
        <v>4471</v>
      </c>
      <c r="B2156" t="s">
        <v>4472</v>
      </c>
      <c r="C2156" t="str">
        <f>IFERROR(VLOOKUP(Table1[[#This Row],[Ticker]],[1]!Table1[[Symbol]:[Industry]],2,FALSE),"-")</f>
        <v>-</v>
      </c>
      <c r="E2156">
        <v>270.42908098999999</v>
      </c>
      <c r="F2156">
        <v>22.31</v>
      </c>
      <c r="G2156">
        <v>-5.7734557249493497</v>
      </c>
      <c r="H2156">
        <v>-14.5857051595427</v>
      </c>
      <c r="I2156">
        <v>-38.347177881394302</v>
      </c>
      <c r="J2156">
        <v>-3.2159425977248</v>
      </c>
      <c r="K2156">
        <v>22.909808084967398</v>
      </c>
      <c r="L2156">
        <v>23.912511266481701</v>
      </c>
      <c r="M2156">
        <v>42.778378609677397</v>
      </c>
      <c r="N2156">
        <v>0.93900320657386105</v>
      </c>
      <c r="O2156">
        <v>64.948453608247405</v>
      </c>
      <c r="P2156">
        <v>25.690140845070399</v>
      </c>
      <c r="Q2156">
        <v>4.3783217593219001E-2</v>
      </c>
    </row>
    <row r="2157" spans="1:17" hidden="1" x14ac:dyDescent="0.3">
      <c r="A2157" t="s">
        <v>4473</v>
      </c>
      <c r="B2157" t="s">
        <v>4474</v>
      </c>
      <c r="C2157" t="str">
        <f>IFERROR(VLOOKUP(Table1[[#This Row],[Ticker]],[1]!Table1[[Symbol]:[Industry]],2,FALSE),"-")</f>
        <v>-</v>
      </c>
      <c r="E2157">
        <v>268.96637279999999</v>
      </c>
      <c r="F2157">
        <v>110.1</v>
      </c>
      <c r="G2157">
        <v>-21.928949085524302</v>
      </c>
      <c r="H2157">
        <v>-6.4827816570288199</v>
      </c>
      <c r="I2157">
        <v>-11.4171391092503</v>
      </c>
      <c r="J2157">
        <v>-16.059992292580901</v>
      </c>
      <c r="M2157">
        <v>41.794206199159703</v>
      </c>
      <c r="O2157">
        <v>30.971843778383199</v>
      </c>
      <c r="P2157">
        <v>12.691914022517899</v>
      </c>
    </row>
    <row r="2158" spans="1:17" hidden="1" x14ac:dyDescent="0.3">
      <c r="A2158" t="s">
        <v>4475</v>
      </c>
      <c r="B2158" t="s">
        <v>4476</v>
      </c>
      <c r="C2158" t="str">
        <f>IFERROR(VLOOKUP(Table1[[#This Row],[Ticker]],[1]!Table1[[Symbol]:[Industry]],2,FALSE),"-")</f>
        <v>-</v>
      </c>
      <c r="D2158" t="s">
        <v>109</v>
      </c>
      <c r="E2158">
        <v>268.87360634999999</v>
      </c>
      <c r="F2158">
        <v>29.85</v>
      </c>
      <c r="G2158">
        <v>70.453352040077505</v>
      </c>
      <c r="H2158">
        <v>3.3452101100984701</v>
      </c>
      <c r="I2158">
        <v>-11.5658013631757</v>
      </c>
      <c r="J2158">
        <v>-6.9081062572679404</v>
      </c>
      <c r="K2158">
        <v>28.290503642066501</v>
      </c>
      <c r="L2158">
        <v>25.247777380487602</v>
      </c>
      <c r="M2158">
        <v>48.738942054278297</v>
      </c>
      <c r="N2158">
        <v>1.1107322817838801</v>
      </c>
      <c r="O2158">
        <v>36.683417085427102</v>
      </c>
      <c r="P2158">
        <v>105.72019297036501</v>
      </c>
      <c r="Q2158">
        <v>1.7182055586209999E-2</v>
      </c>
    </row>
    <row r="2159" spans="1:17" hidden="1" x14ac:dyDescent="0.3">
      <c r="A2159" t="s">
        <v>4477</v>
      </c>
      <c r="B2159" t="s">
        <v>4478</v>
      </c>
      <c r="C2159" t="str">
        <f>IFERROR(VLOOKUP(Table1[[#This Row],[Ticker]],[1]!Table1[[Symbol]:[Industry]],2,FALSE),"-")</f>
        <v>-</v>
      </c>
      <c r="D2159" t="s">
        <v>414</v>
      </c>
      <c r="E2159">
        <v>268.81770125000003</v>
      </c>
      <c r="F2159">
        <v>271.25</v>
      </c>
      <c r="G2159">
        <v>38.637383236930901</v>
      </c>
      <c r="H2159">
        <v>-14.416783327872499</v>
      </c>
      <c r="I2159">
        <v>-30.729382879698399</v>
      </c>
      <c r="J2159">
        <v>3.63617559063074</v>
      </c>
      <c r="K2159">
        <v>275.37786828941699</v>
      </c>
      <c r="L2159">
        <v>253.07371235247601</v>
      </c>
      <c r="M2159">
        <v>38.062576427829903</v>
      </c>
      <c r="N2159">
        <v>0.45752981926314401</v>
      </c>
      <c r="O2159">
        <v>52</v>
      </c>
      <c r="P2159">
        <v>84.147997284453396</v>
      </c>
      <c r="Q2159">
        <v>4.9862692585696998E-2</v>
      </c>
    </row>
    <row r="2160" spans="1:17" hidden="1" x14ac:dyDescent="0.3">
      <c r="A2160" t="s">
        <v>4479</v>
      </c>
      <c r="B2160" t="s">
        <v>4480</v>
      </c>
      <c r="C2160" t="str">
        <f>IFERROR(VLOOKUP(Table1[[#This Row],[Ticker]],[1]!Table1[[Symbol]:[Industry]],2,FALSE),"-")</f>
        <v>-</v>
      </c>
      <c r="D2160" t="s">
        <v>46</v>
      </c>
      <c r="E2160">
        <v>268.8125</v>
      </c>
      <c r="F2160">
        <v>215.05</v>
      </c>
      <c r="G2160">
        <v>56.433659086178302</v>
      </c>
      <c r="H2160">
        <v>-5.4251096735483504</v>
      </c>
      <c r="I2160">
        <v>12.920133414021199</v>
      </c>
      <c r="J2160">
        <v>-1.2763207058650801</v>
      </c>
      <c r="K2160">
        <v>201.91997987780101</v>
      </c>
      <c r="L2160">
        <v>169.25689939755401</v>
      </c>
      <c r="M2160">
        <v>52.350836319929897</v>
      </c>
      <c r="N2160">
        <v>0.37357521278842298</v>
      </c>
      <c r="O2160">
        <v>18.4375726575215</v>
      </c>
      <c r="P2160">
        <v>114.942528735632</v>
      </c>
      <c r="Q2160">
        <v>0.14359514819973501</v>
      </c>
    </row>
    <row r="2161" spans="1:17" hidden="1" x14ac:dyDescent="0.3">
      <c r="A2161" t="s">
        <v>4481</v>
      </c>
      <c r="B2161" t="s">
        <v>4482</v>
      </c>
      <c r="C2161" t="str">
        <f>IFERROR(VLOOKUP(Table1[[#This Row],[Ticker]],[1]!Table1[[Symbol]:[Industry]],2,FALSE),"-")</f>
        <v>-</v>
      </c>
      <c r="E2161">
        <v>268.18010301199899</v>
      </c>
      <c r="F2161">
        <v>79.78</v>
      </c>
      <c r="G2161">
        <v>-59.634148039074503</v>
      </c>
      <c r="H2161">
        <v>-29.905870629459901</v>
      </c>
      <c r="I2161">
        <v>-49.122338062800502</v>
      </c>
      <c r="J2161">
        <v>-5.0145377471263899</v>
      </c>
      <c r="M2161">
        <v>28.04447381912</v>
      </c>
      <c r="O2161">
        <v>64.878415643018201</v>
      </c>
      <c r="P2161">
        <v>4.9736842105262999</v>
      </c>
    </row>
    <row r="2162" spans="1:17" hidden="1" x14ac:dyDescent="0.3">
      <c r="A2162" t="s">
        <v>4483</v>
      </c>
      <c r="B2162" t="s">
        <v>4484</v>
      </c>
      <c r="C2162" t="str">
        <f>IFERROR(VLOOKUP(Table1[[#This Row],[Ticker]],[1]!Table1[[Symbol]:[Industry]],2,FALSE),"-")</f>
        <v>-</v>
      </c>
      <c r="D2162" t="s">
        <v>1509</v>
      </c>
      <c r="E2162">
        <v>267.39603449999998</v>
      </c>
      <c r="F2162">
        <v>8.1999999999999993</v>
      </c>
      <c r="G2162">
        <v>149.204439942601</v>
      </c>
      <c r="H2162">
        <v>-3.5526984637877499</v>
      </c>
      <c r="I2162">
        <v>-4.28375008112444</v>
      </c>
      <c r="J2162">
        <v>-3.55369100301471</v>
      </c>
      <c r="K2162">
        <v>7.55910140848958</v>
      </c>
      <c r="L2162">
        <v>6.8645204055828497</v>
      </c>
      <c r="M2162">
        <v>50.342145858534202</v>
      </c>
      <c r="N2162">
        <v>1.1877346209558499</v>
      </c>
      <c r="O2162">
        <v>18.292682926829201</v>
      </c>
      <c r="P2162">
        <v>203.70370370370301</v>
      </c>
      <c r="Q2162">
        <v>-3.0931320798199002E-2</v>
      </c>
    </row>
    <row r="2163" spans="1:17" hidden="1" x14ac:dyDescent="0.3">
      <c r="A2163" t="s">
        <v>4485</v>
      </c>
      <c r="B2163" t="s">
        <v>4486</v>
      </c>
      <c r="C2163" t="str">
        <f>IFERROR(VLOOKUP(Table1[[#This Row],[Ticker]],[1]!Table1[[Symbol]:[Industry]],2,FALSE),"-")</f>
        <v>-</v>
      </c>
      <c r="D2163" t="s">
        <v>628</v>
      </c>
      <c r="E2163">
        <v>267.069726</v>
      </c>
      <c r="F2163">
        <v>66.16</v>
      </c>
      <c r="G2163">
        <v>-16.644868696699501</v>
      </c>
      <c r="H2163">
        <v>-8.6116446705938596</v>
      </c>
      <c r="I2163">
        <v>-47.9495896179317</v>
      </c>
      <c r="J2163">
        <v>-3.4854673519633601</v>
      </c>
      <c r="K2163">
        <v>73.3687957224396</v>
      </c>
      <c r="L2163">
        <v>75.567247234407404</v>
      </c>
      <c r="M2163">
        <v>14.9900138145137</v>
      </c>
      <c r="N2163">
        <v>0.78745882188658001</v>
      </c>
      <c r="O2163">
        <v>88.860338573156</v>
      </c>
      <c r="P2163">
        <v>14.8611111111111</v>
      </c>
      <c r="Q2163">
        <v>0.104750143658179</v>
      </c>
    </row>
    <row r="2164" spans="1:17" hidden="1" x14ac:dyDescent="0.3">
      <c r="A2164" t="s">
        <v>4487</v>
      </c>
      <c r="B2164" t="s">
        <v>4488</v>
      </c>
      <c r="C2164" t="str">
        <f>IFERROR(VLOOKUP(Table1[[#This Row],[Ticker]],[1]!Table1[[Symbol]:[Industry]],2,FALSE),"-")</f>
        <v>-</v>
      </c>
      <c r="D2164" t="s">
        <v>271</v>
      </c>
      <c r="E2164">
        <v>266.85672812500002</v>
      </c>
      <c r="F2164">
        <v>52.13</v>
      </c>
      <c r="G2164">
        <v>168.57183653627499</v>
      </c>
      <c r="H2164">
        <v>-8.1541812643226592</v>
      </c>
      <c r="I2164">
        <v>-17.169349834439199</v>
      </c>
      <c r="J2164">
        <v>4.4413650618119496</v>
      </c>
      <c r="K2164">
        <v>51.452141547209102</v>
      </c>
      <c r="L2164">
        <v>45.972440683981397</v>
      </c>
      <c r="M2164">
        <v>57.022542484752698</v>
      </c>
      <c r="N2164">
        <v>1.4806608456644501</v>
      </c>
      <c r="O2164">
        <v>33.704201035871797</v>
      </c>
      <c r="P2164">
        <v>199.082042455536</v>
      </c>
      <c r="Q2164">
        <v>9.2776102526345994E-2</v>
      </c>
    </row>
    <row r="2165" spans="1:17" hidden="1" x14ac:dyDescent="0.3">
      <c r="A2165" t="s">
        <v>4489</v>
      </c>
      <c r="B2165" t="s">
        <v>4490</v>
      </c>
      <c r="C2165" t="str">
        <f>IFERROR(VLOOKUP(Table1[[#This Row],[Ticker]],[1]!Table1[[Symbol]:[Industry]],2,FALSE),"-")</f>
        <v>-</v>
      </c>
      <c r="D2165" t="s">
        <v>281</v>
      </c>
      <c r="E2165">
        <v>266.82799999999997</v>
      </c>
      <c r="F2165">
        <v>325.39999999999998</v>
      </c>
      <c r="G2165">
        <v>31.8260550875811</v>
      </c>
      <c r="H2165">
        <v>20.6734360932291</v>
      </c>
      <c r="I2165">
        <v>-13.1694834761956</v>
      </c>
      <c r="J2165">
        <v>-1.1632531621461599</v>
      </c>
      <c r="K2165">
        <v>305.46456115765898</v>
      </c>
      <c r="L2165">
        <v>272.12131198006603</v>
      </c>
      <c r="M2165">
        <v>50.534887791796997</v>
      </c>
      <c r="N2165">
        <v>0.75865546218487301</v>
      </c>
      <c r="O2165">
        <v>19.791026429010401</v>
      </c>
      <c r="P2165">
        <v>73.085106382978694</v>
      </c>
      <c r="Q2165">
        <v>0.18758775195213001</v>
      </c>
    </row>
    <row r="2166" spans="1:17" hidden="1" x14ac:dyDescent="0.3">
      <c r="A2166" t="s">
        <v>4491</v>
      </c>
      <c r="B2166" t="s">
        <v>4492</v>
      </c>
      <c r="C2166" t="str">
        <f>IFERROR(VLOOKUP(Table1[[#This Row],[Ticker]],[1]!Table1[[Symbol]:[Industry]],2,FALSE),"-")</f>
        <v>-</v>
      </c>
      <c r="D2166" t="s">
        <v>1429</v>
      </c>
      <c r="E2166">
        <v>266.69631399999997</v>
      </c>
      <c r="F2166">
        <v>150.55000000000001</v>
      </c>
      <c r="G2166">
        <v>9.5744813872433099</v>
      </c>
      <c r="H2166">
        <v>-4.7391597262946297</v>
      </c>
      <c r="I2166">
        <v>-11.583874332790501</v>
      </c>
      <c r="J2166">
        <v>3.9121300095773202</v>
      </c>
      <c r="K2166">
        <v>140.115965171395</v>
      </c>
      <c r="L2166">
        <v>134.31522645497699</v>
      </c>
      <c r="M2166">
        <v>75.712460595316003</v>
      </c>
      <c r="N2166">
        <v>1.52160200805517</v>
      </c>
      <c r="O2166">
        <v>22.882763201594098</v>
      </c>
      <c r="P2166">
        <v>55.1262235960845</v>
      </c>
      <c r="Q2166">
        <v>3.3656537633336002E-2</v>
      </c>
    </row>
    <row r="2167" spans="1:17" hidden="1" x14ac:dyDescent="0.3">
      <c r="A2167" t="s">
        <v>4493</v>
      </c>
      <c r="B2167" t="s">
        <v>4494</v>
      </c>
      <c r="C2167" t="str">
        <f>IFERROR(VLOOKUP(Table1[[#This Row],[Ticker]],[1]!Table1[[Symbol]:[Industry]],2,FALSE),"-")</f>
        <v>-</v>
      </c>
      <c r="D2167" t="s">
        <v>51</v>
      </c>
      <c r="E2167">
        <v>266.42046199999999</v>
      </c>
      <c r="F2167">
        <v>1.54</v>
      </c>
      <c r="G2167">
        <v>-39.575452687949898</v>
      </c>
      <c r="H2167">
        <v>-6.9213781482568901</v>
      </c>
      <c r="I2167">
        <v>-62.623705931014001</v>
      </c>
      <c r="J2167">
        <v>-7.7595264540716302</v>
      </c>
      <c r="K2167">
        <v>1.6437251313251799</v>
      </c>
      <c r="L2167">
        <v>1.89304780972286</v>
      </c>
      <c r="M2167">
        <v>46.256304220736297</v>
      </c>
      <c r="N2167">
        <v>1.3383388465010699</v>
      </c>
      <c r="O2167">
        <v>128.57142857142799</v>
      </c>
      <c r="P2167">
        <v>32.644272179155898</v>
      </c>
    </row>
    <row r="2168" spans="1:17" hidden="1" x14ac:dyDescent="0.3">
      <c r="A2168" t="s">
        <v>4495</v>
      </c>
      <c r="B2168" t="s">
        <v>4496</v>
      </c>
      <c r="C2168" t="str">
        <f>IFERROR(VLOOKUP(Table1[[#This Row],[Ticker]],[1]!Table1[[Symbol]:[Industry]],2,FALSE),"-")</f>
        <v>-</v>
      </c>
      <c r="D2168" t="s">
        <v>62</v>
      </c>
      <c r="E2168">
        <v>266.10465675</v>
      </c>
      <c r="F2168">
        <v>266.10000000000002</v>
      </c>
      <c r="G2168">
        <v>-45.575387855676396</v>
      </c>
      <c r="H2168">
        <v>-8.1793851481908408</v>
      </c>
      <c r="I2168">
        <v>-40.068161358072999</v>
      </c>
      <c r="J2168">
        <v>-3.22879513481874</v>
      </c>
      <c r="K2168">
        <v>277.036536442005</v>
      </c>
      <c r="L2168">
        <v>324.22628650116098</v>
      </c>
      <c r="M2168">
        <v>24.990670429339399</v>
      </c>
      <c r="N2168">
        <v>0.55889019207535495</v>
      </c>
      <c r="O2168">
        <v>76.174370537391894</v>
      </c>
      <c r="P2168">
        <v>10.875</v>
      </c>
      <c r="Q2168">
        <v>-0.17277401305547199</v>
      </c>
    </row>
    <row r="2169" spans="1:17" hidden="1" x14ac:dyDescent="0.3">
      <c r="A2169" t="s">
        <v>4497</v>
      </c>
      <c r="B2169" t="s">
        <v>4498</v>
      </c>
      <c r="C2169" t="str">
        <f>IFERROR(VLOOKUP(Table1[[#This Row],[Ticker]],[1]!Table1[[Symbol]:[Industry]],2,FALSE),"-")</f>
        <v>-</v>
      </c>
      <c r="E2169">
        <v>265.15411999999998</v>
      </c>
      <c r="F2169">
        <v>197</v>
      </c>
      <c r="G2169">
        <v>50.207389795108803</v>
      </c>
      <c r="H2169">
        <v>1.97723077186356</v>
      </c>
      <c r="I2169">
        <v>10.751603454229</v>
      </c>
      <c r="J2169">
        <v>-2.1362179053873498</v>
      </c>
      <c r="K2169">
        <v>188.84177575096101</v>
      </c>
      <c r="L2169">
        <v>174.220370003326</v>
      </c>
      <c r="M2169">
        <v>58.162335960949797</v>
      </c>
      <c r="N2169">
        <v>0.89111366245694601</v>
      </c>
      <c r="O2169">
        <v>9.3908629441624196</v>
      </c>
      <c r="P2169">
        <v>77.158273381294904</v>
      </c>
      <c r="Q2169">
        <v>0.194963539578766</v>
      </c>
    </row>
    <row r="2170" spans="1:17" hidden="1" x14ac:dyDescent="0.3">
      <c r="A2170" t="s">
        <v>4499</v>
      </c>
      <c r="B2170" t="s">
        <v>4500</v>
      </c>
      <c r="C2170" t="str">
        <f>IFERROR(VLOOKUP(Table1[[#This Row],[Ticker]],[1]!Table1[[Symbol]:[Industry]],2,FALSE),"-")</f>
        <v>-</v>
      </c>
      <c r="D2170" t="s">
        <v>148</v>
      </c>
      <c r="E2170">
        <v>265.07038740000002</v>
      </c>
      <c r="F2170">
        <v>246</v>
      </c>
      <c r="G2170">
        <v>209.656723976975</v>
      </c>
      <c r="H2170">
        <v>-22.2428193351166</v>
      </c>
      <c r="I2170">
        <v>-22.892392284087101</v>
      </c>
      <c r="J2170">
        <v>-8.1119585847157705</v>
      </c>
      <c r="K2170">
        <v>264.34188199219102</v>
      </c>
      <c r="L2170">
        <v>230.306218231798</v>
      </c>
      <c r="M2170">
        <v>19.433848017107699</v>
      </c>
      <c r="N2170">
        <v>0.52031213603540605</v>
      </c>
      <c r="O2170">
        <v>46.422764227642197</v>
      </c>
      <c r="P2170">
        <v>281.39534883720899</v>
      </c>
      <c r="Q2170">
        <v>0.20663271075741901</v>
      </c>
    </row>
    <row r="2171" spans="1:17" hidden="1" x14ac:dyDescent="0.3">
      <c r="A2171" t="s">
        <v>4501</v>
      </c>
      <c r="B2171" t="s">
        <v>4502</v>
      </c>
      <c r="C2171" t="str">
        <f>IFERROR(VLOOKUP(Table1[[#This Row],[Ticker]],[1]!Table1[[Symbol]:[Industry]],2,FALSE),"-")</f>
        <v>-</v>
      </c>
      <c r="E2171">
        <v>264.98599919999998</v>
      </c>
      <c r="F2171">
        <v>17.940000000000001</v>
      </c>
      <c r="G2171">
        <v>-57.338126451044502</v>
      </c>
      <c r="H2171">
        <v>-9.6337145448037997</v>
      </c>
      <c r="I2171">
        <v>-19.2953168529435</v>
      </c>
      <c r="J2171">
        <v>-1.92542945105089</v>
      </c>
      <c r="K2171">
        <v>18.454407619345101</v>
      </c>
      <c r="L2171">
        <v>19.250872754273001</v>
      </c>
      <c r="M2171">
        <v>35.1954095783668</v>
      </c>
      <c r="N2171">
        <v>0.480753205663147</v>
      </c>
      <c r="O2171">
        <v>57.190635451505003</v>
      </c>
      <c r="P2171">
        <v>27.2340425531915</v>
      </c>
      <c r="Q2171">
        <v>0.19149004067481701</v>
      </c>
    </row>
    <row r="2172" spans="1:17" hidden="1" x14ac:dyDescent="0.3">
      <c r="A2172" t="s">
        <v>4503</v>
      </c>
      <c r="B2172" t="s">
        <v>4504</v>
      </c>
      <c r="C2172" t="str">
        <f>IFERROR(VLOOKUP(Table1[[#This Row],[Ticker]],[1]!Table1[[Symbol]:[Industry]],2,FALSE),"-")</f>
        <v>-</v>
      </c>
      <c r="D2172" t="s">
        <v>238</v>
      </c>
      <c r="E2172">
        <v>264.53186224499899</v>
      </c>
      <c r="F2172">
        <v>138.38999999999999</v>
      </c>
      <c r="G2172">
        <v>4.84594351513954</v>
      </c>
      <c r="H2172">
        <v>7.59484742786863</v>
      </c>
      <c r="I2172">
        <v>-1.1506063726048701</v>
      </c>
      <c r="J2172">
        <v>-8.1700421264679903</v>
      </c>
      <c r="K2172">
        <v>132.78007675949701</v>
      </c>
      <c r="L2172">
        <v>126.284896472718</v>
      </c>
      <c r="M2172">
        <v>45.922017631695098</v>
      </c>
      <c r="N2172">
        <v>2.14991132927037</v>
      </c>
      <c r="O2172">
        <v>13.447503432328901</v>
      </c>
      <c r="P2172">
        <v>31.799999999999901</v>
      </c>
      <c r="Q2172">
        <v>-2.2265619584801999E-2</v>
      </c>
    </row>
    <row r="2173" spans="1:17" hidden="1" x14ac:dyDescent="0.3">
      <c r="A2173" t="s">
        <v>4505</v>
      </c>
      <c r="B2173" t="s">
        <v>4506</v>
      </c>
      <c r="C2173" t="str">
        <f>IFERROR(VLOOKUP(Table1[[#This Row],[Ticker]],[1]!Table1[[Symbol]:[Industry]],2,FALSE),"-")</f>
        <v>-</v>
      </c>
      <c r="D2173" t="s">
        <v>543</v>
      </c>
      <c r="E2173">
        <v>264.40128249999998</v>
      </c>
      <c r="F2173">
        <v>320.5</v>
      </c>
      <c r="G2173">
        <v>368.72056070737602</v>
      </c>
      <c r="H2173">
        <v>-11.457940793808801</v>
      </c>
      <c r="I2173">
        <v>83.856730510372699</v>
      </c>
      <c r="J2173">
        <v>-9.638469764424E-2</v>
      </c>
      <c r="K2173">
        <v>291.46609865982703</v>
      </c>
      <c r="L2173">
        <v>212.24215831218399</v>
      </c>
      <c r="M2173">
        <v>54.083274147078697</v>
      </c>
      <c r="N2173">
        <v>0.75594486528650195</v>
      </c>
      <c r="O2173">
        <v>13.416536661466401</v>
      </c>
      <c r="P2173">
        <v>433.72189841798502</v>
      </c>
      <c r="Q2173">
        <v>0.188650936287827</v>
      </c>
    </row>
    <row r="2174" spans="1:17" hidden="1" x14ac:dyDescent="0.3">
      <c r="A2174" t="s">
        <v>4507</v>
      </c>
      <c r="B2174" t="s">
        <v>4508</v>
      </c>
      <c r="C2174" t="str">
        <f>IFERROR(VLOOKUP(Table1[[#This Row],[Ticker]],[1]!Table1[[Symbol]:[Industry]],2,FALSE),"-")</f>
        <v>-</v>
      </c>
      <c r="D2174" t="s">
        <v>135</v>
      </c>
      <c r="E2174">
        <v>263.762033546</v>
      </c>
      <c r="F2174">
        <v>43.01</v>
      </c>
      <c r="G2174">
        <v>49.298525964106801</v>
      </c>
      <c r="H2174">
        <v>-3.63928327446407</v>
      </c>
      <c r="I2174">
        <v>-38.424775722150002</v>
      </c>
      <c r="J2174">
        <v>2.6118818530160098E-2</v>
      </c>
      <c r="K2174">
        <v>46.326631254110701</v>
      </c>
      <c r="L2174">
        <v>43.647381523934797</v>
      </c>
      <c r="M2174">
        <v>41.605583463208802</v>
      </c>
      <c r="N2174">
        <v>1.87622979994551</v>
      </c>
      <c r="O2174">
        <v>48.570099976749503</v>
      </c>
      <c r="P2174">
        <v>89.889624724061804</v>
      </c>
      <c r="Q2174">
        <v>6.6753830913867995E-2</v>
      </c>
    </row>
    <row r="2175" spans="1:17" hidden="1" x14ac:dyDescent="0.3">
      <c r="A2175" t="s">
        <v>4509</v>
      </c>
      <c r="B2175" t="s">
        <v>4510</v>
      </c>
      <c r="C2175" t="str">
        <f>IFERROR(VLOOKUP(Table1[[#This Row],[Ticker]],[1]!Table1[[Symbol]:[Industry]],2,FALSE),"-")</f>
        <v>-</v>
      </c>
      <c r="D2175" t="s">
        <v>268</v>
      </c>
      <c r="E2175">
        <v>263.41928999999999</v>
      </c>
      <c r="F2175">
        <v>258</v>
      </c>
      <c r="G2175">
        <v>131.34194530616799</v>
      </c>
      <c r="H2175">
        <v>14.5507805092564</v>
      </c>
      <c r="I2175">
        <v>100.490800402969</v>
      </c>
      <c r="J2175">
        <v>-4.1880978826430599</v>
      </c>
      <c r="K2175">
        <v>220.44369818983699</v>
      </c>
      <c r="L2175">
        <v>172.31021971702501</v>
      </c>
      <c r="M2175">
        <v>74.241682621668403</v>
      </c>
      <c r="N2175">
        <v>1.8235294117647001</v>
      </c>
      <c r="O2175">
        <v>4.65116279069768</v>
      </c>
      <c r="P2175">
        <v>168.19126819126799</v>
      </c>
    </row>
    <row r="2176" spans="1:17" hidden="1" x14ac:dyDescent="0.3">
      <c r="A2176" t="s">
        <v>4511</v>
      </c>
      <c r="B2176" t="s">
        <v>4512</v>
      </c>
      <c r="C2176" t="str">
        <f>IFERROR(VLOOKUP(Table1[[#This Row],[Ticker]],[1]!Table1[[Symbol]:[Industry]],2,FALSE),"-")</f>
        <v>-</v>
      </c>
      <c r="D2176" t="s">
        <v>382</v>
      </c>
      <c r="E2176">
        <v>263.396952</v>
      </c>
      <c r="F2176">
        <v>229.72</v>
      </c>
      <c r="G2176">
        <v>5.2908249191273198</v>
      </c>
      <c r="H2176">
        <v>-7.87538789249336</v>
      </c>
      <c r="I2176">
        <v>-19.815531760721498</v>
      </c>
      <c r="J2176">
        <v>4.3176110266510603</v>
      </c>
      <c r="K2176">
        <v>223.61548178223001</v>
      </c>
      <c r="L2176">
        <v>207.92065418237999</v>
      </c>
      <c r="M2176">
        <v>57.432167421596297</v>
      </c>
      <c r="N2176">
        <v>0.86122159320756597</v>
      </c>
      <c r="O2176">
        <v>15.3578269197283</v>
      </c>
      <c r="P2176">
        <v>48.206451612903201</v>
      </c>
      <c r="Q2176">
        <v>0.101059084045757</v>
      </c>
    </row>
    <row r="2177" spans="1:17" hidden="1" x14ac:dyDescent="0.3">
      <c r="A2177" t="s">
        <v>4513</v>
      </c>
      <c r="B2177" t="s">
        <v>4514</v>
      </c>
      <c r="C2177" t="str">
        <f>IFERROR(VLOOKUP(Table1[[#This Row],[Ticker]],[1]!Table1[[Symbol]:[Industry]],2,FALSE),"-")</f>
        <v>-</v>
      </c>
      <c r="D2177" t="s">
        <v>62</v>
      </c>
      <c r="E2177">
        <v>263.17713335000002</v>
      </c>
      <c r="F2177">
        <v>870.5</v>
      </c>
      <c r="G2177">
        <v>45.8740360106938</v>
      </c>
      <c r="H2177">
        <v>0.44930148945295201</v>
      </c>
      <c r="I2177">
        <v>38.995118549076601</v>
      </c>
      <c r="J2177">
        <v>-0.69016511176740902</v>
      </c>
      <c r="K2177">
        <v>790.31001994450003</v>
      </c>
      <c r="L2177">
        <v>668.54019985587104</v>
      </c>
      <c r="M2177">
        <v>60.548473768216198</v>
      </c>
      <c r="N2177">
        <v>0.53003396953248105</v>
      </c>
      <c r="O2177">
        <v>8.9029293509477405</v>
      </c>
      <c r="P2177">
        <v>84.408431310242506</v>
      </c>
      <c r="Q2177">
        <v>-1.7536289532397002E-2</v>
      </c>
    </row>
    <row r="2178" spans="1:17" hidden="1" x14ac:dyDescent="0.3">
      <c r="A2178" t="s">
        <v>4515</v>
      </c>
      <c r="B2178" t="s">
        <v>4516</v>
      </c>
      <c r="C2178" t="str">
        <f>IFERROR(VLOOKUP(Table1[[#This Row],[Ticker]],[1]!Table1[[Symbol]:[Industry]],2,FALSE),"-")</f>
        <v>-</v>
      </c>
      <c r="D2178" t="s">
        <v>135</v>
      </c>
      <c r="E2178">
        <v>263.05334800000003</v>
      </c>
      <c r="F2178">
        <v>152.19999999999999</v>
      </c>
      <c r="G2178">
        <v>152.59837933654001</v>
      </c>
      <c r="H2178">
        <v>-5.9454283399613201</v>
      </c>
      <c r="I2178">
        <v>70.132765674036705</v>
      </c>
      <c r="J2178">
        <v>7.7679744223249898</v>
      </c>
      <c r="K2178">
        <v>150.158586491157</v>
      </c>
      <c r="L2178">
        <v>122.369956101711</v>
      </c>
      <c r="M2178">
        <v>56.764963125982199</v>
      </c>
      <c r="N2178">
        <v>1.58206116966692</v>
      </c>
      <c r="O2178">
        <v>24.770039421813401</v>
      </c>
      <c r="P2178">
        <v>223.07365739758001</v>
      </c>
      <c r="Q2178">
        <v>0.12587950282452301</v>
      </c>
    </row>
    <row r="2179" spans="1:17" hidden="1" x14ac:dyDescent="0.3">
      <c r="A2179" t="s">
        <v>4517</v>
      </c>
      <c r="B2179" t="s">
        <v>4518</v>
      </c>
      <c r="C2179" t="str">
        <f>IFERROR(VLOOKUP(Table1[[#This Row],[Ticker]],[1]!Table1[[Symbol]:[Industry]],2,FALSE),"-")</f>
        <v>-</v>
      </c>
      <c r="D2179" t="s">
        <v>268</v>
      </c>
      <c r="E2179">
        <v>262.26091176300002</v>
      </c>
      <c r="F2179">
        <v>11.01</v>
      </c>
      <c r="G2179">
        <v>-4.4549803472535601</v>
      </c>
      <c r="H2179">
        <v>-24.808006483801599</v>
      </c>
      <c r="I2179">
        <v>-22.9997994638404</v>
      </c>
      <c r="J2179">
        <v>-8.0788583135656094</v>
      </c>
      <c r="K2179">
        <v>11.356840987127599</v>
      </c>
      <c r="L2179">
        <v>10.8459140401475</v>
      </c>
      <c r="M2179">
        <v>27.736001693560301</v>
      </c>
      <c r="N2179">
        <v>0.26904276598397597</v>
      </c>
      <c r="O2179">
        <v>34.695731153496801</v>
      </c>
      <c r="P2179">
        <v>30.295857988165601</v>
      </c>
      <c r="Q2179">
        <v>3.7563128838220002E-2</v>
      </c>
    </row>
    <row r="2180" spans="1:17" hidden="1" x14ac:dyDescent="0.3">
      <c r="A2180" t="s">
        <v>4519</v>
      </c>
      <c r="B2180" t="s">
        <v>4520</v>
      </c>
      <c r="C2180" t="str">
        <f>IFERROR(VLOOKUP(Table1[[#This Row],[Ticker]],[1]!Table1[[Symbol]:[Industry]],2,FALSE),"-")</f>
        <v>-</v>
      </c>
      <c r="E2180">
        <v>261.80880000000002</v>
      </c>
      <c r="F2180">
        <v>62.04</v>
      </c>
      <c r="G2180">
        <v>159.19690868789399</v>
      </c>
      <c r="H2180">
        <v>-8.3739386143691998</v>
      </c>
      <c r="I2180">
        <v>70.314135085394</v>
      </c>
      <c r="J2180">
        <v>-7.8173452337574103</v>
      </c>
      <c r="K2180">
        <v>64.329720620472202</v>
      </c>
      <c r="L2180">
        <v>50.055594072897399</v>
      </c>
      <c r="M2180">
        <v>25.853736176290401</v>
      </c>
      <c r="N2180">
        <v>1.2385891352543501</v>
      </c>
      <c r="O2180">
        <v>19.7775628626692</v>
      </c>
      <c r="P2180">
        <v>190.17773620205799</v>
      </c>
      <c r="Q2180">
        <v>0.16215129463164599</v>
      </c>
    </row>
    <row r="2181" spans="1:17" hidden="1" x14ac:dyDescent="0.3">
      <c r="A2181" t="s">
        <v>4521</v>
      </c>
      <c r="B2181" t="s">
        <v>4522</v>
      </c>
      <c r="C2181" t="str">
        <f>IFERROR(VLOOKUP(Table1[[#This Row],[Ticker]],[1]!Table1[[Symbol]:[Industry]],2,FALSE),"-")</f>
        <v>-</v>
      </c>
      <c r="D2181" t="s">
        <v>46</v>
      </c>
      <c r="E2181">
        <v>261.30549999999999</v>
      </c>
      <c r="F2181">
        <v>173.05</v>
      </c>
      <c r="G2181">
        <v>-45.648167767148998</v>
      </c>
      <c r="H2181">
        <v>-10.7829498858199</v>
      </c>
      <c r="I2181">
        <v>-35.136357790874897</v>
      </c>
      <c r="J2181">
        <v>-8.9137156968362596</v>
      </c>
      <c r="K2181">
        <v>193.054353639966</v>
      </c>
      <c r="M2181">
        <v>27.652133911337</v>
      </c>
      <c r="N2181">
        <v>0.47280145058930101</v>
      </c>
      <c r="O2181">
        <v>86.535683328517706</v>
      </c>
      <c r="P2181">
        <v>19.303688383316</v>
      </c>
    </row>
    <row r="2182" spans="1:17" hidden="1" x14ac:dyDescent="0.3">
      <c r="A2182" t="s">
        <v>4523</v>
      </c>
      <c r="B2182" t="s">
        <v>4524</v>
      </c>
      <c r="C2182" t="str">
        <f>IFERROR(VLOOKUP(Table1[[#This Row],[Ticker]],[1]!Table1[[Symbol]:[Industry]],2,FALSE),"-")</f>
        <v>-</v>
      </c>
      <c r="D2182" t="s">
        <v>917</v>
      </c>
      <c r="E2182">
        <v>260.84460799999999</v>
      </c>
      <c r="F2182">
        <v>437.6</v>
      </c>
      <c r="G2182">
        <v>95.439596323267097</v>
      </c>
      <c r="H2182">
        <v>91.989270566553301</v>
      </c>
      <c r="I2182">
        <v>37.279468309680098</v>
      </c>
      <c r="J2182">
        <v>15.4582546378419</v>
      </c>
      <c r="K2182">
        <v>294.84408917937498</v>
      </c>
      <c r="L2182">
        <v>232.22283770235899</v>
      </c>
      <c r="M2182">
        <v>71.514134376270903</v>
      </c>
      <c r="N2182">
        <v>2.2513473053892201</v>
      </c>
      <c r="O2182">
        <v>5.2330895795246803</v>
      </c>
      <c r="P2182">
        <v>229.022556390977</v>
      </c>
    </row>
    <row r="2183" spans="1:17" hidden="1" x14ac:dyDescent="0.3">
      <c r="A2183" t="s">
        <v>4525</v>
      </c>
      <c r="B2183" t="s">
        <v>4526</v>
      </c>
      <c r="C2183" t="str">
        <f>IFERROR(VLOOKUP(Table1[[#This Row],[Ticker]],[1]!Table1[[Symbol]:[Industry]],2,FALSE),"-")</f>
        <v>-</v>
      </c>
      <c r="D2183" t="s">
        <v>72</v>
      </c>
      <c r="E2183">
        <v>260.837274059999</v>
      </c>
      <c r="F2183">
        <v>178.2</v>
      </c>
      <c r="G2183">
        <v>316.96021552015901</v>
      </c>
      <c r="H2183">
        <v>-11.5583531412098</v>
      </c>
      <c r="I2183">
        <v>128.370966558383</v>
      </c>
      <c r="J2183">
        <v>-7.4007283331900702</v>
      </c>
      <c r="K2183">
        <v>174.67010536440301</v>
      </c>
      <c r="L2183">
        <v>119.66169258341699</v>
      </c>
      <c r="M2183">
        <v>25.760240672448901</v>
      </c>
      <c r="N2183">
        <v>0.303806356762235</v>
      </c>
      <c r="O2183">
        <v>16.694725028058301</v>
      </c>
      <c r="P2183">
        <v>474.83870967741899</v>
      </c>
      <c r="Q2183">
        <v>0.201728893583244</v>
      </c>
    </row>
    <row r="2184" spans="1:17" hidden="1" x14ac:dyDescent="0.3">
      <c r="A2184" t="s">
        <v>4527</v>
      </c>
      <c r="B2184" t="s">
        <v>4528</v>
      </c>
      <c r="C2184" t="str">
        <f>IFERROR(VLOOKUP(Table1[[#This Row],[Ticker]],[1]!Table1[[Symbol]:[Industry]],2,FALSE),"-")</f>
        <v>-</v>
      </c>
      <c r="E2184">
        <v>260.33239724999999</v>
      </c>
      <c r="F2184">
        <v>854.5</v>
      </c>
      <c r="G2184">
        <v>810.26148386459897</v>
      </c>
      <c r="H2184">
        <v>-9.2040542919924402</v>
      </c>
      <c r="I2184">
        <v>820.77329384087295</v>
      </c>
      <c r="J2184">
        <v>3.3521737933656199</v>
      </c>
      <c r="K2184">
        <v>778.72253306753396</v>
      </c>
      <c r="M2184">
        <v>49.433676319872198</v>
      </c>
      <c r="N2184">
        <v>0.71379904306220099</v>
      </c>
      <c r="O2184">
        <v>14.569923932124</v>
      </c>
      <c r="P2184">
        <v>881.05625717565999</v>
      </c>
    </row>
    <row r="2185" spans="1:17" hidden="1" x14ac:dyDescent="0.3">
      <c r="A2185" t="s">
        <v>4529</v>
      </c>
      <c r="B2185" t="s">
        <v>4530</v>
      </c>
      <c r="C2185" t="str">
        <f>IFERROR(VLOOKUP(Table1[[#This Row],[Ticker]],[1]!Table1[[Symbol]:[Industry]],2,FALSE),"-")</f>
        <v>-</v>
      </c>
      <c r="D2185" t="s">
        <v>46</v>
      </c>
      <c r="E2185">
        <v>260.14995599999997</v>
      </c>
      <c r="F2185">
        <v>89.65</v>
      </c>
      <c r="G2185">
        <v>72.671457255772594</v>
      </c>
      <c r="H2185">
        <v>-5.1977691594132898</v>
      </c>
      <c r="I2185">
        <v>19.158390519191499</v>
      </c>
      <c r="J2185">
        <v>-7.8885229260181102</v>
      </c>
      <c r="K2185">
        <v>90.401963656528693</v>
      </c>
      <c r="L2185">
        <v>73.322547717738104</v>
      </c>
      <c r="M2185">
        <v>34.129606563185703</v>
      </c>
      <c r="N2185">
        <v>0.95453637726298601</v>
      </c>
      <c r="O2185">
        <v>27.607361963190101</v>
      </c>
      <c r="P2185">
        <v>129.22526208130901</v>
      </c>
      <c r="Q2185">
        <v>0.13102542676805501</v>
      </c>
    </row>
    <row r="2186" spans="1:17" hidden="1" x14ac:dyDescent="0.3">
      <c r="A2186" t="s">
        <v>4531</v>
      </c>
      <c r="B2186" t="s">
        <v>4532</v>
      </c>
      <c r="C2186" t="str">
        <f>IFERROR(VLOOKUP(Table1[[#This Row],[Ticker]],[1]!Table1[[Symbol]:[Industry]],2,FALSE),"-")</f>
        <v>-</v>
      </c>
      <c r="E2186">
        <v>259.95186135</v>
      </c>
      <c r="F2186">
        <v>190.5</v>
      </c>
      <c r="G2186">
        <v>-39.311440140509198</v>
      </c>
      <c r="H2186">
        <v>-16.904478099971001</v>
      </c>
      <c r="I2186">
        <v>-47.927428242043902</v>
      </c>
      <c r="J2186">
        <v>-5.84262776056124</v>
      </c>
      <c r="K2186">
        <v>210.55281019256699</v>
      </c>
      <c r="L2186">
        <v>240.08284597128301</v>
      </c>
      <c r="M2186">
        <v>38.345800060706097</v>
      </c>
      <c r="N2186">
        <v>0.63</v>
      </c>
      <c r="O2186">
        <v>81.1023622047244</v>
      </c>
      <c r="P2186">
        <v>5.8333333333333304</v>
      </c>
      <c r="Q2186">
        <v>0.102289233924823</v>
      </c>
    </row>
    <row r="2187" spans="1:17" hidden="1" x14ac:dyDescent="0.3">
      <c r="A2187" t="s">
        <v>4533</v>
      </c>
      <c r="B2187" t="s">
        <v>4534</v>
      </c>
      <c r="C2187" t="str">
        <f>IFERROR(VLOOKUP(Table1[[#This Row],[Ticker]],[1]!Table1[[Symbol]:[Industry]],2,FALSE),"-")</f>
        <v>-</v>
      </c>
      <c r="D2187" t="s">
        <v>46</v>
      </c>
      <c r="E2187">
        <v>259.41823502</v>
      </c>
      <c r="F2187">
        <v>52.15</v>
      </c>
      <c r="G2187">
        <v>60.165084292235001</v>
      </c>
      <c r="H2187">
        <v>-13.594147026975399</v>
      </c>
      <c r="I2187">
        <v>-1.6594007194798801</v>
      </c>
      <c r="J2187">
        <v>-3.1109182185068698</v>
      </c>
      <c r="K2187">
        <v>53.920067588610301</v>
      </c>
      <c r="L2187">
        <v>44.388241074345899</v>
      </c>
      <c r="M2187">
        <v>36.8278811246091</v>
      </c>
      <c r="N2187">
        <v>0.19984700707592201</v>
      </c>
      <c r="O2187">
        <v>28.475551294343202</v>
      </c>
      <c r="P2187">
        <v>106.03464655663799</v>
      </c>
      <c r="Q2187">
        <v>0.203979881551593</v>
      </c>
    </row>
    <row r="2188" spans="1:17" hidden="1" x14ac:dyDescent="0.3">
      <c r="A2188" t="s">
        <v>4535</v>
      </c>
      <c r="B2188" t="s">
        <v>4536</v>
      </c>
      <c r="C2188" t="str">
        <f>IFERROR(VLOOKUP(Table1[[#This Row],[Ticker]],[1]!Table1[[Symbol]:[Industry]],2,FALSE),"-")</f>
        <v>-</v>
      </c>
      <c r="D2188" t="s">
        <v>238</v>
      </c>
      <c r="E2188">
        <v>259.18803674999998</v>
      </c>
      <c r="F2188">
        <v>189.33</v>
      </c>
      <c r="G2188">
        <v>-54.123347079029102</v>
      </c>
      <c r="H2188">
        <v>-10.3425617693304</v>
      </c>
      <c r="I2188">
        <v>-44.5311501905935</v>
      </c>
      <c r="J2188">
        <v>0.124632244700923</v>
      </c>
      <c r="K2188">
        <v>206.529508311901</v>
      </c>
      <c r="L2188">
        <v>225.88408923682499</v>
      </c>
      <c r="M2188">
        <v>38.302896075324497</v>
      </c>
      <c r="N2188">
        <v>1.08205127083041</v>
      </c>
      <c r="O2188">
        <v>136.62388422331301</v>
      </c>
      <c r="P2188">
        <v>2.56229685807152</v>
      </c>
      <c r="Q2188">
        <v>4.7026412490815003E-2</v>
      </c>
    </row>
    <row r="2189" spans="1:17" hidden="1" x14ac:dyDescent="0.3">
      <c r="A2189" t="s">
        <v>4537</v>
      </c>
      <c r="B2189" t="s">
        <v>4538</v>
      </c>
      <c r="C2189" t="str">
        <f>IFERROR(VLOOKUP(Table1[[#This Row],[Ticker]],[1]!Table1[[Symbol]:[Industry]],2,FALSE),"-")</f>
        <v>-</v>
      </c>
      <c r="D2189" t="s">
        <v>382</v>
      </c>
      <c r="E2189">
        <v>258.87463750000001</v>
      </c>
      <c r="F2189">
        <v>194.5</v>
      </c>
      <c r="G2189">
        <v>1.88341629504724</v>
      </c>
      <c r="H2189">
        <v>-7.0105384206009997</v>
      </c>
      <c r="I2189">
        <v>-11.140792582002501</v>
      </c>
      <c r="J2189">
        <v>-2.5553152039084601</v>
      </c>
      <c r="K2189">
        <v>200.72106791849899</v>
      </c>
      <c r="L2189">
        <v>205.45397370678199</v>
      </c>
      <c r="M2189">
        <v>46.186329352237699</v>
      </c>
      <c r="N2189">
        <v>0.837733333333333</v>
      </c>
      <c r="O2189">
        <v>51.362467866323897</v>
      </c>
      <c r="P2189">
        <v>36.491228070175403</v>
      </c>
    </row>
    <row r="2190" spans="1:17" hidden="1" x14ac:dyDescent="0.3">
      <c r="A2190" t="s">
        <v>4539</v>
      </c>
      <c r="B2190" t="s">
        <v>4540</v>
      </c>
      <c r="C2190" t="str">
        <f>IFERROR(VLOOKUP(Table1[[#This Row],[Ticker]],[1]!Table1[[Symbol]:[Industry]],2,FALSE),"-")</f>
        <v>-</v>
      </c>
      <c r="D2190" t="s">
        <v>628</v>
      </c>
      <c r="E2190">
        <v>257.46409539000001</v>
      </c>
      <c r="F2190">
        <v>30.06</v>
      </c>
      <c r="G2190">
        <v>-14.4208641936515</v>
      </c>
      <c r="H2190">
        <v>-16.288628583387698</v>
      </c>
      <c r="I2190">
        <v>-36.242566039940399</v>
      </c>
      <c r="J2190">
        <v>-2.99688939869027</v>
      </c>
      <c r="K2190">
        <v>32.341873302695198</v>
      </c>
      <c r="L2190">
        <v>32.560132814535997</v>
      </c>
      <c r="M2190">
        <v>29.946406998547999</v>
      </c>
      <c r="N2190">
        <v>0.74381917068802395</v>
      </c>
      <c r="O2190">
        <v>50.365934797072498</v>
      </c>
      <c r="P2190">
        <v>23.1967213114754</v>
      </c>
      <c r="Q2190">
        <v>-2.1239163237895001E-2</v>
      </c>
    </row>
    <row r="2191" spans="1:17" hidden="1" x14ac:dyDescent="0.3">
      <c r="A2191" t="s">
        <v>4541</v>
      </c>
      <c r="B2191" t="s">
        <v>4542</v>
      </c>
      <c r="C2191" t="str">
        <f>IFERROR(VLOOKUP(Table1[[#This Row],[Ticker]],[1]!Table1[[Symbol]:[Industry]],2,FALSE),"-")</f>
        <v>-</v>
      </c>
      <c r="D2191" t="s">
        <v>917</v>
      </c>
      <c r="E2191">
        <v>257.46224000000001</v>
      </c>
      <c r="F2191">
        <v>187.6</v>
      </c>
      <c r="G2191">
        <v>18.804439942601402</v>
      </c>
      <c r="H2191">
        <v>-22.180896867266998</v>
      </c>
      <c r="I2191">
        <v>29.316249918875499</v>
      </c>
      <c r="J2191">
        <v>-9.1441297717327092</v>
      </c>
      <c r="K2191">
        <v>184.68010408608799</v>
      </c>
      <c r="M2191">
        <v>30.8442087950474</v>
      </c>
      <c r="N2191">
        <v>0.34832855778414501</v>
      </c>
      <c r="O2191">
        <v>33.208955223880601</v>
      </c>
      <c r="P2191">
        <v>62.988705473501298</v>
      </c>
    </row>
    <row r="2192" spans="1:17" hidden="1" x14ac:dyDescent="0.3">
      <c r="A2192" t="s">
        <v>4543</v>
      </c>
      <c r="B2192" t="s">
        <v>4544</v>
      </c>
      <c r="C2192" t="str">
        <f>IFERROR(VLOOKUP(Table1[[#This Row],[Ticker]],[1]!Table1[[Symbol]:[Industry]],2,FALSE),"-")</f>
        <v>-</v>
      </c>
      <c r="D2192" t="s">
        <v>441</v>
      </c>
      <c r="E2192">
        <v>257.45580000000001</v>
      </c>
      <c r="F2192">
        <v>102.9</v>
      </c>
      <c r="G2192">
        <v>-52.670560057398397</v>
      </c>
      <c r="H2192">
        <v>-6.8124074826590499</v>
      </c>
      <c r="I2192">
        <v>-10.4591886776156</v>
      </c>
      <c r="J2192">
        <v>-3.0356293855493202</v>
      </c>
      <c r="K2192">
        <v>106.268945503669</v>
      </c>
      <c r="L2192">
        <v>113.85654266982</v>
      </c>
      <c r="M2192">
        <v>43.716306096611298</v>
      </c>
      <c r="N2192">
        <v>1.36144636373728</v>
      </c>
      <c r="O2192">
        <v>54.956268221574298</v>
      </c>
      <c r="P2192">
        <v>7.1875000000000098</v>
      </c>
    </row>
    <row r="2193" spans="1:17" hidden="1" x14ac:dyDescent="0.3">
      <c r="A2193" t="s">
        <v>4545</v>
      </c>
      <c r="B2193" t="s">
        <v>4546</v>
      </c>
      <c r="C2193" t="str">
        <f>IFERROR(VLOOKUP(Table1[[#This Row],[Ticker]],[1]!Table1[[Symbol]:[Industry]],2,FALSE),"-")</f>
        <v>-</v>
      </c>
      <c r="D2193" t="s">
        <v>549</v>
      </c>
      <c r="E2193">
        <v>256.90158000000002</v>
      </c>
      <c r="F2193">
        <v>131.30000000000001</v>
      </c>
      <c r="G2193">
        <v>-62.701992805936499</v>
      </c>
      <c r="H2193">
        <v>7.7355172548077196</v>
      </c>
      <c r="I2193">
        <v>-33.360359698076302</v>
      </c>
      <c r="J2193">
        <v>-6.1990767996231897</v>
      </c>
      <c r="K2193">
        <v>132.42890943242099</v>
      </c>
      <c r="M2193">
        <v>38.079559973631497</v>
      </c>
      <c r="N2193">
        <v>1.0625165562913901</v>
      </c>
      <c r="O2193">
        <v>79.741051028179697</v>
      </c>
      <c r="P2193">
        <v>31.3</v>
      </c>
    </row>
    <row r="2194" spans="1:17" hidden="1" x14ac:dyDescent="0.3">
      <c r="A2194" t="s">
        <v>4547</v>
      </c>
      <c r="B2194" t="s">
        <v>4548</v>
      </c>
      <c r="C2194" t="str">
        <f>IFERROR(VLOOKUP(Table1[[#This Row],[Ticker]],[1]!Table1[[Symbol]:[Industry]],2,FALSE),"-")</f>
        <v>-</v>
      </c>
      <c r="D2194" t="s">
        <v>917</v>
      </c>
      <c r="E2194">
        <v>256.40773578</v>
      </c>
      <c r="F2194">
        <v>4121.8999999999996</v>
      </c>
      <c r="G2194">
        <v>-3.5790652120376798</v>
      </c>
      <c r="H2194">
        <v>-3.4961080281588899</v>
      </c>
      <c r="I2194">
        <v>-4.02268823226132</v>
      </c>
      <c r="J2194">
        <v>-6.6319157308148604</v>
      </c>
      <c r="K2194">
        <v>4027.3446698906</v>
      </c>
      <c r="L2194">
        <v>3794.7025740313702</v>
      </c>
      <c r="M2194">
        <v>46.103362807535198</v>
      </c>
      <c r="N2194">
        <v>1.50121062992125</v>
      </c>
      <c r="O2194">
        <v>8.6877410902738994</v>
      </c>
      <c r="P2194">
        <v>30.853968253968201</v>
      </c>
      <c r="Q2194">
        <v>9.7008289887849999E-3</v>
      </c>
    </row>
    <row r="2195" spans="1:17" hidden="1" x14ac:dyDescent="0.3">
      <c r="A2195" t="s">
        <v>4549</v>
      </c>
      <c r="B2195" t="s">
        <v>4550</v>
      </c>
      <c r="C2195" t="str">
        <f>IFERROR(VLOOKUP(Table1[[#This Row],[Ticker]],[1]!Table1[[Symbol]:[Industry]],2,FALSE),"-")</f>
        <v>-</v>
      </c>
      <c r="D2195" t="s">
        <v>414</v>
      </c>
      <c r="E2195">
        <v>256.34937600000001</v>
      </c>
      <c r="F2195">
        <v>4.8</v>
      </c>
      <c r="G2195">
        <v>181.60359068570099</v>
      </c>
      <c r="H2195">
        <v>20.455098758295101</v>
      </c>
      <c r="I2195">
        <v>50.766478229377803</v>
      </c>
      <c r="J2195">
        <v>3.6976715551991601</v>
      </c>
      <c r="K2195">
        <v>4.0307831245145698</v>
      </c>
      <c r="L2195">
        <v>3.1265222530349202</v>
      </c>
      <c r="M2195">
        <v>67.424100210305198</v>
      </c>
      <c r="N2195">
        <v>0.79282071136925802</v>
      </c>
      <c r="O2195">
        <v>2.9166666666666701</v>
      </c>
      <c r="P2195">
        <v>242.85714285714201</v>
      </c>
      <c r="Q2195">
        <v>6.0699130888950001E-2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D2196" t="s">
        <v>549</v>
      </c>
      <c r="E2196">
        <v>255.87852187499999</v>
      </c>
      <c r="F2196">
        <v>196.65</v>
      </c>
      <c r="G2196">
        <v>64.143007040096293</v>
      </c>
      <c r="H2196">
        <v>-0.98739745416357705</v>
      </c>
      <c r="I2196">
        <v>-9.1271790573907996</v>
      </c>
      <c r="J2196">
        <v>3.2801872504005498</v>
      </c>
      <c r="K2196">
        <v>175.68656003531601</v>
      </c>
      <c r="L2196">
        <v>166.82924368814801</v>
      </c>
      <c r="M2196">
        <v>69.376450288702799</v>
      </c>
      <c r="N2196">
        <v>1.7919090166989899</v>
      </c>
      <c r="O2196">
        <v>20.518688024408799</v>
      </c>
      <c r="P2196">
        <v>92.794117647058798</v>
      </c>
      <c r="Q2196">
        <v>5.0163901851809998E-3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917</v>
      </c>
      <c r="E2197">
        <v>255.63144750000001</v>
      </c>
      <c r="F2197">
        <v>214.5</v>
      </c>
      <c r="G2197">
        <v>-19.443681092049498</v>
      </c>
      <c r="H2197">
        <v>-1.0407017279642801</v>
      </c>
      <c r="I2197">
        <v>-66.108777766617195</v>
      </c>
      <c r="J2197">
        <v>0.12887462226316501</v>
      </c>
      <c r="K2197">
        <v>213.87501492566199</v>
      </c>
      <c r="L2197">
        <v>269.94996948001898</v>
      </c>
      <c r="M2197">
        <v>79.603768552201799</v>
      </c>
      <c r="N2197">
        <v>2.0049751243781002</v>
      </c>
      <c r="O2197">
        <v>126.946386946386</v>
      </c>
      <c r="P2197">
        <v>15.322580645161199</v>
      </c>
      <c r="Q2197">
        <v>4.3702832478156997E-2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D2198" t="s">
        <v>633</v>
      </c>
      <c r="E2198">
        <v>255.59759299999999</v>
      </c>
      <c r="F2198">
        <v>263.75</v>
      </c>
      <c r="G2198">
        <v>25.686499963428901</v>
      </c>
      <c r="H2198">
        <v>13.192718281629</v>
      </c>
      <c r="I2198">
        <v>-3.7212500811244298</v>
      </c>
      <c r="J2198">
        <v>2.1331895256008702</v>
      </c>
      <c r="K2198">
        <v>241.88102437893201</v>
      </c>
      <c r="L2198">
        <v>218.28651081630301</v>
      </c>
      <c r="M2198">
        <v>49.507585523825597</v>
      </c>
      <c r="N2198">
        <v>0.58009478672985704</v>
      </c>
      <c r="O2198">
        <v>25.744075829383799</v>
      </c>
      <c r="P2198">
        <v>72.385620915032604</v>
      </c>
    </row>
    <row r="2199" spans="1:17" hidden="1" x14ac:dyDescent="0.3">
      <c r="A2199" t="s">
        <v>4557</v>
      </c>
      <c r="B2199" t="s">
        <v>4558</v>
      </c>
      <c r="C2199" t="str">
        <f>IFERROR(VLOOKUP(Table1[[#This Row],[Ticker]],[1]!Table1[[Symbol]:[Industry]],2,FALSE),"-")</f>
        <v>-</v>
      </c>
      <c r="D2199" t="s">
        <v>396</v>
      </c>
      <c r="E2199">
        <v>255.15821843200001</v>
      </c>
      <c r="F2199">
        <v>64.48</v>
      </c>
      <c r="G2199">
        <v>30.982966123340798</v>
      </c>
      <c r="H2199">
        <v>-6.0928295039187699</v>
      </c>
      <c r="I2199">
        <v>-17.9494276281076</v>
      </c>
      <c r="J2199">
        <v>-4.3761687631691704</v>
      </c>
      <c r="K2199">
        <v>63.989051407708097</v>
      </c>
      <c r="L2199">
        <v>59.034943924522203</v>
      </c>
      <c r="M2199">
        <v>45.048594309012898</v>
      </c>
      <c r="N2199">
        <v>2.74057662510491</v>
      </c>
      <c r="O2199">
        <v>23.278535980148799</v>
      </c>
      <c r="P2199">
        <v>67.9166666666666</v>
      </c>
      <c r="Q2199">
        <v>7.9918303962410994E-2</v>
      </c>
    </row>
    <row r="2200" spans="1:17" hidden="1" x14ac:dyDescent="0.3">
      <c r="A2200" t="s">
        <v>4559</v>
      </c>
      <c r="B2200" t="s">
        <v>4560</v>
      </c>
      <c r="C2200" t="str">
        <f>IFERROR(VLOOKUP(Table1[[#This Row],[Ticker]],[1]!Table1[[Symbol]:[Industry]],2,FALSE),"-")</f>
        <v>-</v>
      </c>
      <c r="D2200" t="s">
        <v>694</v>
      </c>
      <c r="E2200">
        <v>255.13960799499901</v>
      </c>
      <c r="F2200">
        <v>216.2</v>
      </c>
      <c r="G2200">
        <v>-13.537764906083501</v>
      </c>
      <c r="H2200">
        <v>-7.9245893350295402</v>
      </c>
      <c r="I2200">
        <v>-16.688143714838802</v>
      </c>
      <c r="J2200">
        <v>-7.2016035882620102</v>
      </c>
      <c r="K2200">
        <v>224.243730489086</v>
      </c>
      <c r="L2200">
        <v>212.783866497779</v>
      </c>
      <c r="M2200">
        <v>34.6379712043151</v>
      </c>
      <c r="N2200">
        <v>0.93569128262076595</v>
      </c>
      <c r="O2200">
        <v>37.488260092789403</v>
      </c>
      <c r="P2200">
        <v>24.181504882251499</v>
      </c>
      <c r="Q2200">
        <v>-4.1393386796714997E-2</v>
      </c>
    </row>
    <row r="2201" spans="1:17" hidden="1" x14ac:dyDescent="0.3">
      <c r="A2201" t="s">
        <v>4561</v>
      </c>
      <c r="B2201" t="s">
        <v>4562</v>
      </c>
      <c r="C2201" t="str">
        <f>IFERROR(VLOOKUP(Table1[[#This Row],[Ticker]],[1]!Table1[[Symbol]:[Industry]],2,FALSE),"-")</f>
        <v>-</v>
      </c>
      <c r="D2201" t="s">
        <v>95</v>
      </c>
      <c r="E2201">
        <v>254.98571949000001</v>
      </c>
      <c r="F2201">
        <v>7.65</v>
      </c>
      <c r="G2201">
        <v>-38.515847204208903</v>
      </c>
      <c r="H2201">
        <v>-5.8442033459661902</v>
      </c>
      <c r="I2201">
        <v>-46.647612361512898</v>
      </c>
      <c r="J2201">
        <v>-4.0875080158513901</v>
      </c>
      <c r="K2201">
        <v>9.2459056036841307</v>
      </c>
      <c r="L2201">
        <v>9.9561808105442804</v>
      </c>
      <c r="M2201">
        <v>38.547780283811598</v>
      </c>
      <c r="N2201">
        <v>0.87872748866469796</v>
      </c>
      <c r="O2201">
        <v>112.687097739859</v>
      </c>
      <c r="P2201">
        <v>9.28571428571429</v>
      </c>
      <c r="Q2201">
        <v>6.6751837931334004E-2</v>
      </c>
    </row>
    <row r="2202" spans="1:17" hidden="1" x14ac:dyDescent="0.3">
      <c r="A2202" t="s">
        <v>4563</v>
      </c>
      <c r="B2202" t="s">
        <v>4564</v>
      </c>
      <c r="C2202" t="str">
        <f>IFERROR(VLOOKUP(Table1[[#This Row],[Ticker]],[1]!Table1[[Symbol]:[Industry]],2,FALSE),"-")</f>
        <v>-</v>
      </c>
      <c r="D2202" t="s">
        <v>143</v>
      </c>
      <c r="E2202">
        <v>254.87188463999999</v>
      </c>
      <c r="F2202">
        <v>2.19</v>
      </c>
      <c r="G2202">
        <v>305.28287131514998</v>
      </c>
      <c r="H2202">
        <v>-8.4191724252968295E-2</v>
      </c>
      <c r="I2202">
        <v>-10.800182006007001</v>
      </c>
      <c r="J2202">
        <v>-2.3050796288254798</v>
      </c>
      <c r="K2202">
        <v>2.3980819627709402</v>
      </c>
      <c r="L2202">
        <v>2.0211573685318198</v>
      </c>
      <c r="M2202">
        <v>24.227494363462501</v>
      </c>
      <c r="N2202">
        <v>0.52153985903376299</v>
      </c>
      <c r="O2202">
        <v>76.255707762556995</v>
      </c>
      <c r="P2202">
        <v>346.93877551020398</v>
      </c>
    </row>
    <row r="2203" spans="1:17" hidden="1" x14ac:dyDescent="0.3">
      <c r="A2203" t="s">
        <v>4565</v>
      </c>
      <c r="B2203" t="s">
        <v>4566</v>
      </c>
      <c r="C2203" t="str">
        <f>IFERROR(VLOOKUP(Table1[[#This Row],[Ticker]],[1]!Table1[[Symbol]:[Industry]],2,FALSE),"-")</f>
        <v>-</v>
      </c>
      <c r="D2203" t="s">
        <v>1509</v>
      </c>
      <c r="E2203">
        <v>254.624854984</v>
      </c>
      <c r="F2203">
        <v>32.18</v>
      </c>
      <c r="G2203">
        <v>39.637009917156199</v>
      </c>
      <c r="H2203">
        <v>1.52257333480152</v>
      </c>
      <c r="I2203">
        <v>-5.0841997719619698</v>
      </c>
      <c r="J2203">
        <v>12.333719474241599</v>
      </c>
      <c r="K2203">
        <v>29.715814580640899</v>
      </c>
      <c r="L2203">
        <v>28.3613212643371</v>
      </c>
      <c r="M2203">
        <v>62.170449418625203</v>
      </c>
      <c r="N2203">
        <v>1.75497591503024</v>
      </c>
      <c r="O2203">
        <v>35.487880671224303</v>
      </c>
      <c r="P2203">
        <v>66.304909560723502</v>
      </c>
      <c r="Q2203">
        <v>6.7955953486151993E-2</v>
      </c>
    </row>
    <row r="2204" spans="1:17" hidden="1" x14ac:dyDescent="0.3">
      <c r="A2204" t="s">
        <v>4567</v>
      </c>
      <c r="B2204" t="s">
        <v>4568</v>
      </c>
      <c r="C2204" t="str">
        <f>IFERROR(VLOOKUP(Table1[[#This Row],[Ticker]],[1]!Table1[[Symbol]:[Industry]],2,FALSE),"-")</f>
        <v>-</v>
      </c>
      <c r="D2204" t="s">
        <v>4569</v>
      </c>
      <c r="E2204">
        <v>254.33592007499999</v>
      </c>
      <c r="F2204">
        <v>24.67</v>
      </c>
      <c r="G2204">
        <v>-36.646623887185697</v>
      </c>
      <c r="H2204">
        <v>-7.45139170674328</v>
      </c>
      <c r="I2204">
        <v>-34.6730834144577</v>
      </c>
      <c r="J2204">
        <v>1.5803138298680199</v>
      </c>
      <c r="K2204">
        <v>26.773021618384501</v>
      </c>
      <c r="L2204">
        <v>29.471856733644199</v>
      </c>
      <c r="M2204">
        <v>34.6817864148436</v>
      </c>
      <c r="N2204">
        <v>1.19612352812497</v>
      </c>
      <c r="O2204">
        <v>47.142278070530999</v>
      </c>
      <c r="P2204">
        <v>5.2025586353944702</v>
      </c>
      <c r="Q2204">
        <v>7.3619508119520005E-2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72</v>
      </c>
      <c r="E2205">
        <v>253.45689030999901</v>
      </c>
      <c r="F2205">
        <v>43.42</v>
      </c>
      <c r="G2205">
        <v>158.92195406689501</v>
      </c>
      <c r="H2205">
        <v>-17.054505083241398</v>
      </c>
      <c r="I2205">
        <v>-15.5592695029853</v>
      </c>
      <c r="J2205">
        <v>-6.9974922925809402</v>
      </c>
      <c r="K2205">
        <v>45.693316488178297</v>
      </c>
      <c r="L2205">
        <v>38.8506671080412</v>
      </c>
      <c r="M2205">
        <v>23.1313221574345</v>
      </c>
      <c r="N2205">
        <v>0.61127022155855504</v>
      </c>
      <c r="O2205">
        <v>35.421464762782101</v>
      </c>
      <c r="P2205">
        <v>188.12209688121999</v>
      </c>
      <c r="Q2205">
        <v>6.1743708405908003E-2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72</v>
      </c>
      <c r="E2206">
        <v>253.16299599999999</v>
      </c>
      <c r="F2206">
        <v>18.61</v>
      </c>
      <c r="G2206">
        <v>-4.4504367990919604</v>
      </c>
      <c r="H2206">
        <v>-13.3942768128287</v>
      </c>
      <c r="I2206">
        <v>-26.409960640324599</v>
      </c>
      <c r="J2206">
        <v>-5.8483204898074401</v>
      </c>
      <c r="K2206">
        <v>19.2193697780388</v>
      </c>
      <c r="L2206">
        <v>19.4991521348445</v>
      </c>
      <c r="M2206">
        <v>39.851012991801497</v>
      </c>
      <c r="N2206">
        <v>1.13952662530622</v>
      </c>
      <c r="O2206">
        <v>63.621708758731799</v>
      </c>
      <c r="P2206">
        <v>38.8805970149253</v>
      </c>
      <c r="Q2206">
        <v>4.7773619045856003E-2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E2207">
        <v>252.91125</v>
      </c>
      <c r="F2207">
        <v>1124.05</v>
      </c>
      <c r="G2207">
        <v>176.00289364142401</v>
      </c>
      <c r="H2207">
        <v>-16.325799200888401</v>
      </c>
      <c r="I2207">
        <v>18.624093056130398</v>
      </c>
      <c r="J2207">
        <v>-11.0830583683263</v>
      </c>
      <c r="K2207">
        <v>1163.8600037154699</v>
      </c>
      <c r="L2207">
        <v>881.08769660687904</v>
      </c>
      <c r="M2207">
        <v>30.222190639518601</v>
      </c>
      <c r="N2207">
        <v>0.93467536438691201</v>
      </c>
      <c r="O2207">
        <v>28.085939237578401</v>
      </c>
      <c r="P2207">
        <v>234.289962825278</v>
      </c>
      <c r="Q2207">
        <v>0.1663616641158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268</v>
      </c>
      <c r="E2208">
        <v>252.63828223199999</v>
      </c>
      <c r="F2208">
        <v>214.47</v>
      </c>
      <c r="G2208">
        <v>206.58814593077901</v>
      </c>
      <c r="H2208">
        <v>28.8386924192232</v>
      </c>
      <c r="I2208">
        <v>109.78916658554201</v>
      </c>
      <c r="J2208">
        <v>6.18952022161168</v>
      </c>
      <c r="K2208">
        <v>169.28044457864399</v>
      </c>
      <c r="L2208">
        <v>124.386953977701</v>
      </c>
      <c r="M2208">
        <v>65.647047581739201</v>
      </c>
      <c r="N2208">
        <v>0.60951767871362705</v>
      </c>
      <c r="O2208">
        <v>9.8428684664521899</v>
      </c>
      <c r="P2208">
        <v>311.65067178502801</v>
      </c>
      <c r="Q2208">
        <v>0.111095463044333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549</v>
      </c>
      <c r="E2209">
        <v>252.39997058</v>
      </c>
      <c r="F2209">
        <v>314.2</v>
      </c>
      <c r="G2209">
        <v>7.0610857324414402</v>
      </c>
      <c r="H2209">
        <v>-11.9844744855914</v>
      </c>
      <c r="I2209">
        <v>2.43093135931877</v>
      </c>
      <c r="J2209">
        <v>-6.4904615281309797</v>
      </c>
      <c r="K2209">
        <v>296.44670860050201</v>
      </c>
      <c r="L2209">
        <v>280.41435811580999</v>
      </c>
      <c r="M2209">
        <v>52.043820250730001</v>
      </c>
      <c r="N2209">
        <v>1.1096866667630401</v>
      </c>
      <c r="O2209">
        <v>16.327180140038202</v>
      </c>
      <c r="P2209">
        <v>35.870270270270197</v>
      </c>
      <c r="Q2209">
        <v>-5.5544961071708997E-2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135</v>
      </c>
      <c r="E2210">
        <v>252.38005386</v>
      </c>
      <c r="F2210">
        <v>145.69999999999999</v>
      </c>
      <c r="G2210">
        <v>-15.7614705569646</v>
      </c>
      <c r="H2210">
        <v>-2.3282607393500001</v>
      </c>
      <c r="I2210">
        <v>-28.287654424706599</v>
      </c>
      <c r="J2210">
        <v>-5.0064208640094998</v>
      </c>
      <c r="K2210">
        <v>140.383106001073</v>
      </c>
      <c r="L2210">
        <v>145.52828813915099</v>
      </c>
      <c r="M2210">
        <v>70.512533621096296</v>
      </c>
      <c r="N2210">
        <v>1.7400839151399701</v>
      </c>
      <c r="O2210">
        <v>37.817433081674601</v>
      </c>
      <c r="P2210">
        <v>29.741763134461198</v>
      </c>
      <c r="Q2210">
        <v>0.14453796299027799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21</v>
      </c>
      <c r="E2211">
        <v>251.67865584</v>
      </c>
      <c r="F2211">
        <v>104.1</v>
      </c>
      <c r="G2211">
        <v>-5.3339601486914301</v>
      </c>
      <c r="H2211">
        <v>-15.290232288805299</v>
      </c>
      <c r="I2211">
        <v>2.63082278319717</v>
      </c>
      <c r="J2211">
        <v>4.4711151580019104</v>
      </c>
      <c r="K2211">
        <v>106.904557933403</v>
      </c>
      <c r="L2211">
        <v>103.151889443746</v>
      </c>
      <c r="M2211">
        <v>55.318617994122</v>
      </c>
      <c r="N2211">
        <v>0.60075059202715797</v>
      </c>
      <c r="O2211">
        <v>25.696445725264098</v>
      </c>
      <c r="P2211">
        <v>26.642335766423301</v>
      </c>
      <c r="Q2211">
        <v>8.9019054616784998E-2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238</v>
      </c>
      <c r="E2212">
        <v>251.55345600000001</v>
      </c>
      <c r="F2212">
        <v>138.6</v>
      </c>
      <c r="G2212">
        <v>37.976369767162801</v>
      </c>
      <c r="H2212">
        <v>49.061552150462802</v>
      </c>
      <c r="I2212">
        <v>48.488179743436902</v>
      </c>
      <c r="J2212">
        <v>-6.9725739919273497</v>
      </c>
      <c r="K2212">
        <v>119.217543521118</v>
      </c>
      <c r="M2212">
        <v>43.519263893202201</v>
      </c>
      <c r="N2212">
        <v>0.89490817303507697</v>
      </c>
      <c r="O2212">
        <v>31.673881673881599</v>
      </c>
      <c r="P2212">
        <v>79.999999999999901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E2213">
        <v>251.425668</v>
      </c>
      <c r="F2213">
        <v>696.2</v>
      </c>
      <c r="G2213">
        <v>-34.2966353262157</v>
      </c>
      <c r="H2213">
        <v>-1.28979920088847</v>
      </c>
      <c r="I2213">
        <v>-36.688906618877603</v>
      </c>
      <c r="J2213">
        <v>-3.8377700703587201</v>
      </c>
      <c r="K2213">
        <v>723.34529932523196</v>
      </c>
      <c r="L2213">
        <v>823.91203175655403</v>
      </c>
      <c r="M2213">
        <v>39.761926010250797</v>
      </c>
      <c r="N2213">
        <v>0.56663118680149005</v>
      </c>
      <c r="O2213">
        <v>57.2536627405917</v>
      </c>
      <c r="P2213">
        <v>30.8646616541353</v>
      </c>
      <c r="Q2213">
        <v>0.117270020906276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628</v>
      </c>
      <c r="E2214">
        <v>250.79761500000001</v>
      </c>
      <c r="F2214">
        <v>205</v>
      </c>
      <c r="G2214">
        <v>608.01396375212505</v>
      </c>
      <c r="H2214">
        <v>-0.96318629766267105</v>
      </c>
      <c r="I2214">
        <v>277.60429063134302</v>
      </c>
      <c r="J2214">
        <v>7.2529315467513502</v>
      </c>
      <c r="K2214">
        <v>177.45056439923101</v>
      </c>
      <c r="L2214">
        <v>100.121228433624</v>
      </c>
      <c r="M2214">
        <v>52.374378932696402</v>
      </c>
      <c r="N2214">
        <v>0.98044111527257605</v>
      </c>
      <c r="O2214">
        <v>6.0975609756097597</v>
      </c>
      <c r="P2214">
        <v>857.94392523364399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D2215" t="s">
        <v>268</v>
      </c>
      <c r="E2215">
        <v>249.3135</v>
      </c>
      <c r="F2215">
        <v>651.79999999999995</v>
      </c>
      <c r="G2215">
        <v>-2.3790572757746899E-2</v>
      </c>
      <c r="H2215">
        <v>-1.0187711635052901</v>
      </c>
      <c r="I2215">
        <v>-3.68286179192445</v>
      </c>
      <c r="J2215">
        <v>-1.6805577027805001</v>
      </c>
      <c r="K2215">
        <v>647.65583802725905</v>
      </c>
      <c r="L2215">
        <v>606.61468552081806</v>
      </c>
      <c r="M2215">
        <v>40.996704890841897</v>
      </c>
      <c r="N2215">
        <v>1.6139443187803999</v>
      </c>
      <c r="O2215">
        <v>11.997545259282001</v>
      </c>
      <c r="P2215">
        <v>32.7494908350305</v>
      </c>
      <c r="Q2215">
        <v>1.3358786753519E-2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21</v>
      </c>
      <c r="E2216">
        <v>248.93074999999999</v>
      </c>
      <c r="F2216">
        <v>273.25</v>
      </c>
      <c r="G2216">
        <v>-39.909445093613598</v>
      </c>
      <c r="H2216">
        <v>11.7971573208506</v>
      </c>
      <c r="I2216">
        <v>-29.397635117339501</v>
      </c>
      <c r="J2216">
        <v>-7.7270105464125303</v>
      </c>
      <c r="K2216">
        <v>250.905034547855</v>
      </c>
      <c r="M2216">
        <v>52.657246791955401</v>
      </c>
      <c r="N2216">
        <v>0.79944388270980704</v>
      </c>
      <c r="O2216">
        <v>22.964318389752901</v>
      </c>
      <c r="P2216">
        <v>48.4650910078782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549</v>
      </c>
      <c r="E2217">
        <v>248.90120099999999</v>
      </c>
      <c r="F2217">
        <v>18.45</v>
      </c>
      <c r="G2217">
        <v>211.32565206381301</v>
      </c>
      <c r="H2217">
        <v>31.7911841685981</v>
      </c>
      <c r="I2217">
        <v>89.130169332794907</v>
      </c>
      <c r="J2217">
        <v>-5.4907980983867501</v>
      </c>
      <c r="K2217">
        <v>14.8421872914926</v>
      </c>
      <c r="L2217">
        <v>9.8742951761735203</v>
      </c>
      <c r="M2217">
        <v>39.094501505487202</v>
      </c>
      <c r="N2217">
        <v>2.0450680509498702</v>
      </c>
      <c r="O2217">
        <v>17.289972899729001</v>
      </c>
      <c r="P2217">
        <v>283.57588357588298</v>
      </c>
      <c r="Q2217">
        <v>9.6904700281870995E-2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982</v>
      </c>
      <c r="E2218">
        <v>248.25196015200001</v>
      </c>
      <c r="F2218">
        <v>74.92</v>
      </c>
      <c r="G2218">
        <v>31.7920223220673</v>
      </c>
      <c r="H2218">
        <v>-12.584901494750801</v>
      </c>
      <c r="I2218">
        <v>-2.12898817636253</v>
      </c>
      <c r="J2218">
        <v>-4.3388533213291698</v>
      </c>
      <c r="K2218">
        <v>72.839374081690394</v>
      </c>
      <c r="L2218">
        <v>65.061406264985095</v>
      </c>
      <c r="M2218">
        <v>42.726496004618603</v>
      </c>
      <c r="N2218">
        <v>1.24689927407754</v>
      </c>
      <c r="O2218">
        <v>36.011745862253001</v>
      </c>
      <c r="P2218">
        <v>72.032146957520098</v>
      </c>
      <c r="Q2218">
        <v>7.5417413784401005E-2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391</v>
      </c>
      <c r="E2219">
        <v>248.02646945999999</v>
      </c>
      <c r="F2219">
        <v>99.05</v>
      </c>
      <c r="G2219">
        <v>10.7247485425561</v>
      </c>
      <c r="H2219">
        <v>-1.4884496456282801</v>
      </c>
      <c r="I2219">
        <v>-0.99627613759591804</v>
      </c>
      <c r="J2219">
        <v>0.36475895120014601</v>
      </c>
      <c r="K2219">
        <v>98.004429373275897</v>
      </c>
      <c r="L2219">
        <v>91.571627049209894</v>
      </c>
      <c r="M2219">
        <v>47.382523241497303</v>
      </c>
      <c r="N2219">
        <v>1.2224156845095699</v>
      </c>
      <c r="O2219">
        <v>21.2014134275618</v>
      </c>
      <c r="P2219">
        <v>48.947368421052602</v>
      </c>
      <c r="Q2219">
        <v>1.7982929274505999E-2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414</v>
      </c>
      <c r="E2220">
        <v>247.93406899999999</v>
      </c>
      <c r="F2220">
        <v>837.7</v>
      </c>
      <c r="G2220">
        <v>368.78078592671397</v>
      </c>
      <c r="H2220">
        <v>-6.36405510760832</v>
      </c>
      <c r="I2220">
        <v>51.528308404172101</v>
      </c>
      <c r="J2220">
        <v>-0.33870913979797901</v>
      </c>
      <c r="K2220">
        <v>763.92715707482705</v>
      </c>
      <c r="L2220">
        <v>597.25461929703602</v>
      </c>
      <c r="M2220">
        <v>65.139091463047393</v>
      </c>
      <c r="N2220">
        <v>1.74501861178016</v>
      </c>
      <c r="O2220">
        <v>1.4683060761608999</v>
      </c>
      <c r="P2220">
        <v>417.09876543209799</v>
      </c>
      <c r="Q2220">
        <v>0.155297120002892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51</v>
      </c>
      <c r="E2221">
        <v>247.13633999999999</v>
      </c>
      <c r="F2221">
        <v>801.35</v>
      </c>
      <c r="G2221">
        <v>11.513050920493299</v>
      </c>
      <c r="H2221">
        <v>-9.2167204644433909</v>
      </c>
      <c r="I2221">
        <v>-44.7725816962447</v>
      </c>
      <c r="J2221">
        <v>-3.6554667255829099</v>
      </c>
      <c r="K2221">
        <v>867.59184307712201</v>
      </c>
      <c r="L2221">
        <v>895.97773422068406</v>
      </c>
      <c r="M2221">
        <v>26.048679185660401</v>
      </c>
      <c r="N2221">
        <v>0.89291815947650499</v>
      </c>
      <c r="O2221">
        <v>84.675859487115403</v>
      </c>
      <c r="P2221">
        <v>41.165590135055801</v>
      </c>
      <c r="Q2221">
        <v>2.3550801868293999E-2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62</v>
      </c>
      <c r="E2222">
        <v>247.04528999999999</v>
      </c>
      <c r="F2222">
        <v>691.5</v>
      </c>
      <c r="G2222">
        <v>154.75797896256501</v>
      </c>
      <c r="H2222">
        <v>4.3357099437485296</v>
      </c>
      <c r="I2222">
        <v>43.900000868002302</v>
      </c>
      <c r="J2222">
        <v>-8.4031130979500794</v>
      </c>
      <c r="K2222">
        <v>598.608534891315</v>
      </c>
      <c r="L2222">
        <v>452.224639725065</v>
      </c>
      <c r="M2222">
        <v>49.0681192771791</v>
      </c>
      <c r="N2222">
        <v>0.53450276930736196</v>
      </c>
      <c r="O2222">
        <v>8.1706435285610901</v>
      </c>
      <c r="P2222">
        <v>182.24489795918299</v>
      </c>
      <c r="Q2222">
        <v>3.6519068567966002E-2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1154</v>
      </c>
      <c r="E2223">
        <v>246.20997213000001</v>
      </c>
      <c r="F2223">
        <v>569.54999999999995</v>
      </c>
      <c r="G2223">
        <v>-22.332646741938198</v>
      </c>
      <c r="H2223">
        <v>-10.275027148931599</v>
      </c>
      <c r="I2223">
        <v>-37.458762895637101</v>
      </c>
      <c r="J2223">
        <v>-1.68499229258093</v>
      </c>
      <c r="K2223">
        <v>575.79882748494697</v>
      </c>
      <c r="L2223">
        <v>610.776072276273</v>
      </c>
      <c r="M2223">
        <v>54.928692541084402</v>
      </c>
      <c r="N2223">
        <v>1.11619798244632</v>
      </c>
      <c r="O2223">
        <v>74.681766306733394</v>
      </c>
      <c r="P2223">
        <v>16.175420703722502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132</v>
      </c>
      <c r="E2224">
        <v>246.18115256599901</v>
      </c>
      <c r="F2224">
        <v>221.71</v>
      </c>
      <c r="G2224">
        <v>-24.951975475276601</v>
      </c>
      <c r="H2224">
        <v>-8.4863803974696701</v>
      </c>
      <c r="I2224">
        <v>-36.860981631525398</v>
      </c>
      <c r="J2224">
        <v>-2.1730305700928998</v>
      </c>
      <c r="K2224">
        <v>234.56205078915499</v>
      </c>
      <c r="L2224">
        <v>242.834054211314</v>
      </c>
      <c r="M2224">
        <v>29.2400130171931</v>
      </c>
      <c r="N2224">
        <v>0.79229775188456397</v>
      </c>
      <c r="O2224">
        <v>50.038338369942601</v>
      </c>
      <c r="P2224">
        <v>15.8662137444473</v>
      </c>
      <c r="Q2224">
        <v>9.8846363511309997E-3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106</v>
      </c>
      <c r="E2225">
        <v>245.96018849999999</v>
      </c>
      <c r="F2225">
        <v>241.05</v>
      </c>
      <c r="G2225">
        <v>35.984025905183103</v>
      </c>
      <c r="H2225">
        <v>-12.528122113724001</v>
      </c>
      <c r="I2225">
        <v>4.4867872371835897</v>
      </c>
      <c r="J2225">
        <v>-3.94439367400842</v>
      </c>
      <c r="K2225">
        <v>268.08211583644299</v>
      </c>
      <c r="L2225">
        <v>226.16878253882999</v>
      </c>
      <c r="M2225">
        <v>27.3487467295584</v>
      </c>
      <c r="N2225">
        <v>1.0994891422714701</v>
      </c>
      <c r="O2225">
        <v>41.630367143746099</v>
      </c>
      <c r="P2225">
        <v>142.13962832747299</v>
      </c>
      <c r="Q2225">
        <v>9.5555783945236006E-2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628</v>
      </c>
      <c r="E2226">
        <v>245.70121345000001</v>
      </c>
      <c r="F2226">
        <v>114.29</v>
      </c>
      <c r="G2226">
        <v>22.3028811127915</v>
      </c>
      <c r="H2226">
        <v>-3.4608288693003399</v>
      </c>
      <c r="I2226">
        <v>-6.3528882009429699</v>
      </c>
      <c r="J2226">
        <v>-3.5615416645133902</v>
      </c>
      <c r="K2226">
        <v>113.16154955183301</v>
      </c>
      <c r="L2226">
        <v>105.56526120307301</v>
      </c>
      <c r="M2226">
        <v>37.798070061942902</v>
      </c>
      <c r="N2226">
        <v>1.26134667678815</v>
      </c>
      <c r="O2226">
        <v>15.9331525067809</v>
      </c>
      <c r="P2226">
        <v>52.896321070234102</v>
      </c>
      <c r="Q2226">
        <v>4.3531173653626E-2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917</v>
      </c>
      <c r="E2227">
        <v>245.31215351999899</v>
      </c>
      <c r="F2227">
        <v>30.48</v>
      </c>
      <c r="G2227">
        <v>-13.573942356999501</v>
      </c>
      <c r="H2227">
        <v>-2.25782052000906</v>
      </c>
      <c r="I2227">
        <v>-12.388255782441799</v>
      </c>
      <c r="J2227">
        <v>1.5712060545264801</v>
      </c>
      <c r="K2227">
        <v>29.728928014825701</v>
      </c>
      <c r="L2227">
        <v>30.516006342796</v>
      </c>
      <c r="M2227">
        <v>50.985619715389703</v>
      </c>
      <c r="N2227">
        <v>0.835007168669332</v>
      </c>
      <c r="O2227">
        <v>30.511811023621998</v>
      </c>
      <c r="P2227">
        <v>23.902439024390201</v>
      </c>
      <c r="Q2227">
        <v>2.4697329270674001E-2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1115</v>
      </c>
      <c r="E2228">
        <v>245.09630999999999</v>
      </c>
      <c r="F2228">
        <v>220.45</v>
      </c>
      <c r="G2228">
        <v>179.730513914574</v>
      </c>
      <c r="H2228">
        <v>-3.6854174330718101</v>
      </c>
      <c r="I2228">
        <v>76.426020033818006</v>
      </c>
      <c r="J2228">
        <v>0.44032099062707403</v>
      </c>
      <c r="K2228">
        <v>196.79287472098201</v>
      </c>
      <c r="L2228">
        <v>142.355111034684</v>
      </c>
      <c r="M2228">
        <v>71.754311127749602</v>
      </c>
      <c r="N2228">
        <v>2.5120435120435101</v>
      </c>
      <c r="O2228">
        <v>13.1095486504876</v>
      </c>
      <c r="P2228">
        <v>241.25386996904001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446</v>
      </c>
      <c r="E2229">
        <v>244.42909620999899</v>
      </c>
      <c r="F2229">
        <v>107.9</v>
      </c>
      <c r="G2229">
        <v>5.8711066092681703</v>
      </c>
      <c r="H2229">
        <v>-7.0363097817079199</v>
      </c>
      <c r="I2229">
        <v>10.334668452285401</v>
      </c>
      <c r="J2229">
        <v>-3.25642086400951</v>
      </c>
      <c r="K2229">
        <v>109.78158460292801</v>
      </c>
      <c r="L2229">
        <v>96.385781004029695</v>
      </c>
      <c r="M2229">
        <v>39.935096240529099</v>
      </c>
      <c r="N2229">
        <v>0.35831168831168803</v>
      </c>
      <c r="O2229">
        <v>42.817423540315097</v>
      </c>
      <c r="P2229">
        <v>59.733530717986604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204</v>
      </c>
      <c r="E2230">
        <v>244.4252492</v>
      </c>
      <c r="F2230">
        <v>2.09</v>
      </c>
      <c r="G2230">
        <v>57.610237044050699</v>
      </c>
      <c r="H2230">
        <v>-2.3574320511300102</v>
      </c>
      <c r="I2230">
        <v>-24.680913201691801</v>
      </c>
      <c r="J2230">
        <v>-5.4885637211523797</v>
      </c>
      <c r="K2230">
        <v>2.1627818675102399</v>
      </c>
      <c r="L2230">
        <v>1.9965493606031499</v>
      </c>
      <c r="M2230">
        <v>34.935815221924699</v>
      </c>
      <c r="N2230">
        <v>1.03554123688348</v>
      </c>
      <c r="O2230">
        <v>42.105263157894697</v>
      </c>
      <c r="P2230">
        <v>97.169811320754604</v>
      </c>
      <c r="Q2230">
        <v>-4.9912889159307999E-2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E2231">
        <v>244.30989338000001</v>
      </c>
      <c r="F2231">
        <v>156.1</v>
      </c>
      <c r="G2231">
        <v>-6.9191021307828997</v>
      </c>
      <c r="H2231">
        <v>-12.1060283178335</v>
      </c>
      <c r="I2231">
        <v>3.5927078454911601</v>
      </c>
      <c r="J2231">
        <v>-2.8501442825527401</v>
      </c>
      <c r="K2231">
        <v>156.30905135078899</v>
      </c>
      <c r="M2231">
        <v>38.070767360274402</v>
      </c>
      <c r="N2231">
        <v>0.37225130890052299</v>
      </c>
      <c r="O2231">
        <v>14.477898782831501</v>
      </c>
      <c r="P2231">
        <v>36.690017513134798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4626</v>
      </c>
      <c r="E2232">
        <v>244.16668619999999</v>
      </c>
      <c r="F2232">
        <v>131.85</v>
      </c>
      <c r="G2232">
        <v>78.405668821249705</v>
      </c>
      <c r="H2232">
        <v>13.9462468153024</v>
      </c>
      <c r="I2232">
        <v>-21.4142862116605</v>
      </c>
      <c r="J2232">
        <v>-11.309196114236901</v>
      </c>
      <c r="K2232">
        <v>125.41313118824201</v>
      </c>
      <c r="M2232">
        <v>32.176503964002599</v>
      </c>
      <c r="N2232">
        <v>0.72935779816513702</v>
      </c>
      <c r="O2232">
        <v>45.544178991277903</v>
      </c>
      <c r="P2232">
        <v>112.66129032258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705</v>
      </c>
      <c r="E2233">
        <v>242.86609717499999</v>
      </c>
      <c r="F2233">
        <v>530.39</v>
      </c>
      <c r="G2233">
        <v>-9.6035004040329195</v>
      </c>
      <c r="H2233">
        <v>-2.36672227781155</v>
      </c>
      <c r="I2233">
        <v>2.9034904118565099</v>
      </c>
      <c r="J2233">
        <v>0.124804133098422</v>
      </c>
      <c r="K2233">
        <v>516.70053460723102</v>
      </c>
      <c r="L2233">
        <v>484.247975797788</v>
      </c>
      <c r="M2233">
        <v>76.378610990004603</v>
      </c>
      <c r="N2233">
        <v>0.68889643154771196</v>
      </c>
      <c r="O2233">
        <v>4.5080035445615296</v>
      </c>
      <c r="P2233">
        <v>24.373314573807001</v>
      </c>
      <c r="Q2233">
        <v>-1.6014498322345E-2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E2234">
        <v>242.709576</v>
      </c>
      <c r="F2234">
        <v>2.33</v>
      </c>
      <c r="G2234">
        <v>176.75891936148699</v>
      </c>
      <c r="H2234">
        <v>-32.313398020947403</v>
      </c>
      <c r="I2234">
        <v>2.58514836660326</v>
      </c>
      <c r="J2234">
        <v>1.1414539884107899</v>
      </c>
      <c r="K2234">
        <v>2.96998463179095</v>
      </c>
      <c r="L2234">
        <v>2.5153430189280699</v>
      </c>
      <c r="M2234">
        <v>33.418252006064399</v>
      </c>
      <c r="N2234">
        <v>1.09598057774338</v>
      </c>
      <c r="O2234">
        <v>77.253218884120102</v>
      </c>
      <c r="P2234">
        <v>432.57142857142799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72</v>
      </c>
      <c r="E2235">
        <v>242.10962000000001</v>
      </c>
      <c r="F2235">
        <v>766</v>
      </c>
      <c r="G2235">
        <v>159.62735776688899</v>
      </c>
      <c r="H2235">
        <v>7.4531845509579</v>
      </c>
      <c r="I2235">
        <v>144.730302757548</v>
      </c>
      <c r="J2235">
        <v>5.8314314468708899</v>
      </c>
      <c r="K2235">
        <v>643.55145677460496</v>
      </c>
      <c r="L2235">
        <v>454.54579256104699</v>
      </c>
      <c r="M2235">
        <v>79.466373200458804</v>
      </c>
      <c r="N2235">
        <v>0.528800644373835</v>
      </c>
      <c r="O2235">
        <v>0.28720626631855101</v>
      </c>
      <c r="P2235">
        <v>257.44283714418998</v>
      </c>
      <c r="Q2235">
        <v>4.5836523866492999E-2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D2236" t="s">
        <v>51</v>
      </c>
      <c r="E2236">
        <v>242.10432675000001</v>
      </c>
      <c r="F2236">
        <v>123.75</v>
      </c>
      <c r="G2236">
        <v>6.2715281055800602</v>
      </c>
      <c r="H2236">
        <v>15.6339376913898</v>
      </c>
      <c r="I2236">
        <v>5.3161217753548202</v>
      </c>
      <c r="J2236">
        <v>9.7063120552451299</v>
      </c>
      <c r="K2236">
        <v>110.01057756957501</v>
      </c>
      <c r="L2236">
        <v>108.124791080394</v>
      </c>
      <c r="M2236">
        <v>77.219108575287905</v>
      </c>
      <c r="N2236">
        <v>1.15189832592053</v>
      </c>
      <c r="O2236">
        <v>4.2020202020201802</v>
      </c>
      <c r="P2236">
        <v>37.5</v>
      </c>
      <c r="Q2236">
        <v>5.9516393163567001E-2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286</v>
      </c>
      <c r="E2237">
        <v>241.927282875</v>
      </c>
      <c r="F2237">
        <v>153.05000000000001</v>
      </c>
      <c r="G2237">
        <v>61.228984773250197</v>
      </c>
      <c r="H2237">
        <v>-8.0475631760437594</v>
      </c>
      <c r="I2237">
        <v>62.586002010363799</v>
      </c>
      <c r="J2237">
        <v>11.950454393297999</v>
      </c>
      <c r="K2237">
        <v>138.42485778986801</v>
      </c>
      <c r="L2237">
        <v>101.898726872471</v>
      </c>
      <c r="M2237">
        <v>56.1331188285358</v>
      </c>
      <c r="N2237">
        <v>0.19819725312540901</v>
      </c>
      <c r="O2237">
        <v>17.6739627572688</v>
      </c>
      <c r="P2237">
        <v>156.36515912897801</v>
      </c>
      <c r="Q2237">
        <v>8.2552388264358997E-2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365</v>
      </c>
      <c r="E2238">
        <v>241.11</v>
      </c>
      <c r="F2238">
        <v>142.5</v>
      </c>
      <c r="G2238">
        <v>211.36257217724901</v>
      </c>
      <c r="H2238">
        <v>-2.1745548536966401</v>
      </c>
      <c r="I2238">
        <v>-1.4123590050089401</v>
      </c>
      <c r="J2238">
        <v>-8.1817243187247293</v>
      </c>
      <c r="K2238">
        <v>145.847229792588</v>
      </c>
      <c r="L2238">
        <v>118.827576881233</v>
      </c>
      <c r="M2238">
        <v>32.813400574414302</v>
      </c>
      <c r="N2238">
        <v>0.70803053435114505</v>
      </c>
      <c r="O2238">
        <v>31.9298245614035</v>
      </c>
      <c r="P2238">
        <v>260.531309297912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E2239">
        <v>240.82036199999999</v>
      </c>
      <c r="F2239">
        <v>139.94999999999999</v>
      </c>
      <c r="G2239">
        <v>38.056759639746701</v>
      </c>
      <c r="H2239">
        <v>-8.4978046747167308</v>
      </c>
      <c r="I2239">
        <v>24.605138807764401</v>
      </c>
      <c r="J2239">
        <v>-2.1240166828248399</v>
      </c>
      <c r="K2239">
        <v>132.92228243858301</v>
      </c>
      <c r="L2239">
        <v>110.054268614954</v>
      </c>
      <c r="M2239">
        <v>48.791338485994103</v>
      </c>
      <c r="N2239">
        <v>0.77206412704185201</v>
      </c>
      <c r="O2239">
        <v>28.188638799571201</v>
      </c>
      <c r="P2239">
        <v>79.676466812171</v>
      </c>
      <c r="Q2239">
        <v>0.24851158523316999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62</v>
      </c>
      <c r="E2240">
        <v>240.721632</v>
      </c>
      <c r="F2240">
        <v>97.2</v>
      </c>
      <c r="G2240">
        <v>-19.274524458692898</v>
      </c>
      <c r="H2240">
        <v>0.29397319110308801</v>
      </c>
      <c r="I2240">
        <v>-8.7627144824189305</v>
      </c>
      <c r="J2240">
        <v>-3.0442912215001199</v>
      </c>
      <c r="K2240">
        <v>99.227855726391397</v>
      </c>
      <c r="M2240">
        <v>33.481657901125899</v>
      </c>
      <c r="N2240">
        <v>0.59398249452953999</v>
      </c>
      <c r="O2240">
        <v>25.360082304526699</v>
      </c>
      <c r="P2240">
        <v>18.6089078706528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343</v>
      </c>
      <c r="E2241">
        <v>240.497694</v>
      </c>
      <c r="F2241">
        <v>70.02</v>
      </c>
      <c r="G2241">
        <v>11.2626631674376</v>
      </c>
      <c r="H2241">
        <v>-7.3524188344679002</v>
      </c>
      <c r="I2241">
        <v>-31.546366477555999</v>
      </c>
      <c r="J2241">
        <v>-5.02544623116572</v>
      </c>
      <c r="K2241">
        <v>74.874878989069401</v>
      </c>
      <c r="L2241">
        <v>74.945099116104501</v>
      </c>
      <c r="M2241">
        <v>25.883394637161299</v>
      </c>
      <c r="N2241">
        <v>1.2260837013158901</v>
      </c>
      <c r="O2241">
        <v>84.947157954869994</v>
      </c>
      <c r="P2241">
        <v>40.932572962093197</v>
      </c>
      <c r="Q2241">
        <v>3.0045568692730999E-2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62</v>
      </c>
      <c r="E2242">
        <v>240.34388976</v>
      </c>
      <c r="F2242">
        <v>173.2</v>
      </c>
      <c r="G2242">
        <v>51.423508798605198</v>
      </c>
      <c r="H2242">
        <v>-20.878756256103198</v>
      </c>
      <c r="I2242">
        <v>23.137752748195101</v>
      </c>
      <c r="J2242">
        <v>-5.0843799908831997</v>
      </c>
      <c r="K2242">
        <v>182.35024124760099</v>
      </c>
      <c r="L2242">
        <v>152.06526058076801</v>
      </c>
      <c r="M2242">
        <v>34.2834403266341</v>
      </c>
      <c r="N2242">
        <v>0.41226454979712601</v>
      </c>
      <c r="O2242">
        <v>34.468822170900701</v>
      </c>
      <c r="P2242">
        <v>87.344510546241196</v>
      </c>
      <c r="Q2242">
        <v>8.8815931872027007E-2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D2243" t="s">
        <v>132</v>
      </c>
      <c r="E2243">
        <v>240.18340799999999</v>
      </c>
      <c r="F2243">
        <v>473.1</v>
      </c>
      <c r="G2243">
        <v>490.12714400215299</v>
      </c>
      <c r="H2243">
        <v>-25.523719309216101</v>
      </c>
      <c r="I2243">
        <v>45.3012907877592</v>
      </c>
      <c r="J2243">
        <v>-4.4824554677036899</v>
      </c>
      <c r="K2243">
        <v>461.02056664203002</v>
      </c>
      <c r="L2243">
        <v>320.97727257959298</v>
      </c>
      <c r="M2243">
        <v>32.702308103110497</v>
      </c>
      <c r="N2243">
        <v>0.79188589952001198</v>
      </c>
      <c r="O2243">
        <v>58.993870217712903</v>
      </c>
      <c r="P2243">
        <v>546.57646576465697</v>
      </c>
      <c r="Q2243">
        <v>0.137907651677529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1012</v>
      </c>
      <c r="E2244">
        <v>240.14081970999999</v>
      </c>
      <c r="F2244">
        <v>7.3</v>
      </c>
      <c r="G2244">
        <v>132.01145748646101</v>
      </c>
      <c r="H2244">
        <v>20.084157393435301</v>
      </c>
      <c r="I2244">
        <v>26.767531970157599</v>
      </c>
      <c r="J2244">
        <v>-5.7379557225935498</v>
      </c>
      <c r="K2244">
        <v>6.1770504497240299</v>
      </c>
      <c r="L2244">
        <v>5.0729959350147098</v>
      </c>
      <c r="M2244">
        <v>42.778768706422397</v>
      </c>
      <c r="N2244">
        <v>0.72845616598516405</v>
      </c>
      <c r="O2244">
        <v>18.082191780821901</v>
      </c>
      <c r="Q2244">
        <v>3.6156250744488999E-2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286</v>
      </c>
      <c r="E2245">
        <v>239.06534400000001</v>
      </c>
      <c r="F2245">
        <v>52.5</v>
      </c>
      <c r="G2245">
        <v>-34.858361168320599</v>
      </c>
      <c r="H2245">
        <v>-18.6836166215936</v>
      </c>
      <c r="I2245">
        <v>-46.326645065316498</v>
      </c>
      <c r="J2245">
        <v>2.8212733715794598</v>
      </c>
      <c r="K2245">
        <v>55.080978582358199</v>
      </c>
      <c r="L2245">
        <v>58.752900560151602</v>
      </c>
      <c r="M2245">
        <v>33.785759805626398</v>
      </c>
      <c r="N2245">
        <v>0.45325560685003002</v>
      </c>
      <c r="O2245">
        <v>89.904761904761898</v>
      </c>
      <c r="P2245">
        <v>18.243243243243199</v>
      </c>
      <c r="Q2245">
        <v>0.114724179809414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D2246" t="s">
        <v>177</v>
      </c>
      <c r="E2246">
        <v>238.76407470000001</v>
      </c>
      <c r="F2246">
        <v>159.1</v>
      </c>
      <c r="G2246">
        <v>73.265647552196199</v>
      </c>
      <c r="H2246">
        <v>-0.123132534221808</v>
      </c>
      <c r="I2246">
        <v>11.2161845337572</v>
      </c>
      <c r="J2246">
        <v>-3.8554921392537498</v>
      </c>
      <c r="K2246">
        <v>151.86283567136701</v>
      </c>
      <c r="L2246">
        <v>137.75753107426701</v>
      </c>
      <c r="M2246">
        <v>70.783250143374303</v>
      </c>
      <c r="N2246">
        <v>1.1422812380588401</v>
      </c>
      <c r="O2246">
        <v>13.1363922061596</v>
      </c>
      <c r="P2246">
        <v>100.73176886197299</v>
      </c>
      <c r="Q2246">
        <v>0.108088388137594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D2247" t="s">
        <v>132</v>
      </c>
      <c r="E2247">
        <v>238.41</v>
      </c>
      <c r="F2247">
        <v>264.89999999999998</v>
      </c>
      <c r="G2247">
        <v>-23.022023161724199</v>
      </c>
      <c r="H2247">
        <v>-3.2610724928139501</v>
      </c>
      <c r="I2247">
        <v>-23.7138083423383</v>
      </c>
      <c r="J2247">
        <v>-5.3915140317113801</v>
      </c>
      <c r="K2247">
        <v>276.82390262686403</v>
      </c>
      <c r="L2247">
        <v>268.07177399307898</v>
      </c>
      <c r="M2247">
        <v>38.4127012217984</v>
      </c>
      <c r="N2247">
        <v>0.57606389243827005</v>
      </c>
      <c r="O2247">
        <v>33.257833144582797</v>
      </c>
      <c r="P2247">
        <v>27.417027417027398</v>
      </c>
      <c r="Q2247">
        <v>-1.4584882808790001E-2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469</v>
      </c>
      <c r="E2248">
        <v>238.392</v>
      </c>
      <c r="F2248">
        <v>496.65</v>
      </c>
      <c r="G2248">
        <v>2.5309636062037999</v>
      </c>
      <c r="H2248">
        <v>-15.3614812448913</v>
      </c>
      <c r="I2248">
        <v>-15.6391785022462</v>
      </c>
      <c r="J2248">
        <v>1.0688523149172899</v>
      </c>
      <c r="K2248">
        <v>516.29310223063203</v>
      </c>
      <c r="L2248">
        <v>487.15502439751901</v>
      </c>
      <c r="M2248">
        <v>38.148673528381202</v>
      </c>
      <c r="N2248">
        <v>0.93007256723776699</v>
      </c>
      <c r="O2248">
        <v>20.869827846572001</v>
      </c>
      <c r="P2248">
        <v>29.945054945054899</v>
      </c>
      <c r="Q2248">
        <v>-7.7871801515582997E-2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D2249" t="s">
        <v>286</v>
      </c>
      <c r="E2249">
        <v>238.145547204</v>
      </c>
      <c r="F2249">
        <v>92.28</v>
      </c>
      <c r="G2249">
        <v>-72.690766300430795</v>
      </c>
      <c r="H2249">
        <v>-7.4138196794173599</v>
      </c>
      <c r="I2249">
        <v>-58.392666897402101</v>
      </c>
      <c r="J2249">
        <v>-2.0747175268161202</v>
      </c>
      <c r="K2249">
        <v>102.169373772442</v>
      </c>
      <c r="L2249">
        <v>141.33317970418</v>
      </c>
      <c r="M2249">
        <v>33.7120401411633</v>
      </c>
      <c r="N2249">
        <v>0.90452123452928501</v>
      </c>
      <c r="O2249">
        <v>145.93628088426499</v>
      </c>
      <c r="P2249">
        <v>3.6853932584269602</v>
      </c>
      <c r="Q2249">
        <v>1.7094850483417998E-2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62</v>
      </c>
      <c r="E2250">
        <v>237.74652352499999</v>
      </c>
      <c r="F2250">
        <v>50.25</v>
      </c>
      <c r="G2250">
        <v>9.6926778476170394</v>
      </c>
      <c r="H2250">
        <v>-6.4821068931961596</v>
      </c>
      <c r="I2250">
        <v>29.7904508321175</v>
      </c>
      <c r="J2250">
        <v>-7.9461755537642</v>
      </c>
      <c r="K2250">
        <v>51.292759207324401</v>
      </c>
      <c r="L2250">
        <v>45.638570268610799</v>
      </c>
      <c r="M2250">
        <v>31.511121852368401</v>
      </c>
      <c r="N2250">
        <v>0.96319062312215997</v>
      </c>
      <c r="O2250">
        <v>16.218905472636798</v>
      </c>
      <c r="P2250">
        <v>57.080337605501697</v>
      </c>
      <c r="Q2250">
        <v>2.51678375174E-3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222</v>
      </c>
      <c r="E2251">
        <v>235.54499105900001</v>
      </c>
      <c r="F2251">
        <v>224.17</v>
      </c>
      <c r="G2251">
        <v>-18.388327352995901</v>
      </c>
      <c r="H2251">
        <v>-0.67545858698566397</v>
      </c>
      <c r="I2251">
        <v>-15.4476067339235</v>
      </c>
      <c r="J2251">
        <v>-4.2933491379389901</v>
      </c>
      <c r="K2251">
        <v>210.44794401585801</v>
      </c>
      <c r="L2251">
        <v>211.67304154332399</v>
      </c>
      <c r="M2251">
        <v>57.283854578830599</v>
      </c>
      <c r="N2251">
        <v>3.4984978504430901</v>
      </c>
      <c r="O2251">
        <v>22.674755765713499</v>
      </c>
      <c r="P2251">
        <v>28.1703830760434</v>
      </c>
      <c r="Q2251">
        <v>-0.114168908874957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705</v>
      </c>
      <c r="E2252">
        <v>235.24006722999999</v>
      </c>
      <c r="F2252">
        <v>21.43</v>
      </c>
      <c r="G2252">
        <v>8.7208989346044703</v>
      </c>
      <c r="H2252">
        <v>1.6390545540522501</v>
      </c>
      <c r="I2252">
        <v>2.8439784843520699</v>
      </c>
      <c r="J2252">
        <v>8.2341350974209804E-2</v>
      </c>
      <c r="K2252">
        <v>20.554524541975699</v>
      </c>
      <c r="L2252">
        <v>18.9676598000555</v>
      </c>
      <c r="M2252">
        <v>52.769297021364501</v>
      </c>
      <c r="N2252">
        <v>0.76338963059704801</v>
      </c>
      <c r="O2252">
        <v>8.4927671488567391</v>
      </c>
      <c r="P2252">
        <v>37.733787518478003</v>
      </c>
      <c r="Q2252">
        <v>2.7288076423579999E-3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546</v>
      </c>
      <c r="E2253">
        <v>234.54585</v>
      </c>
      <c r="F2253">
        <v>212.74</v>
      </c>
      <c r="G2253">
        <v>-21.554158578774199</v>
      </c>
      <c r="H2253">
        <v>-8.7655701259986003</v>
      </c>
      <c r="I2253">
        <v>-26.159735007468999</v>
      </c>
      <c r="J2253">
        <v>-5.40673142301572</v>
      </c>
      <c r="K2253">
        <v>218.72622676934199</v>
      </c>
      <c r="L2253">
        <v>221.66615431467699</v>
      </c>
      <c r="M2253">
        <v>36.181720446058897</v>
      </c>
      <c r="N2253">
        <v>1.82800474901247</v>
      </c>
      <c r="O2253">
        <v>29.2657704239917</v>
      </c>
      <c r="P2253">
        <v>11.9684210526315</v>
      </c>
      <c r="Q2253">
        <v>1.2818382414332001E-2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1229</v>
      </c>
      <c r="E2254">
        <v>234.39492440000001</v>
      </c>
      <c r="F2254">
        <v>101.5</v>
      </c>
      <c r="G2254">
        <v>-53.125045891606199</v>
      </c>
      <c r="H2254">
        <v>-18.667206132852499</v>
      </c>
      <c r="I2254">
        <v>-19.7659507283736</v>
      </c>
      <c r="J2254">
        <v>-1.1135637211523699</v>
      </c>
      <c r="K2254">
        <v>99.643060253046897</v>
      </c>
      <c r="L2254">
        <v>107.46277388653399</v>
      </c>
      <c r="M2254">
        <v>43.095158990759501</v>
      </c>
      <c r="N2254">
        <v>0.82980582524271795</v>
      </c>
      <c r="O2254">
        <v>61.576354679802897</v>
      </c>
      <c r="P2254">
        <v>38.001359619306598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941</v>
      </c>
      <c r="E2255">
        <v>234.0479464</v>
      </c>
      <c r="F2255">
        <v>120.8</v>
      </c>
      <c r="G2255">
        <v>50.185680923842398</v>
      </c>
      <c r="H2255">
        <v>62.1495947385054</v>
      </c>
      <c r="I2255">
        <v>60.697490900116499</v>
      </c>
      <c r="J2255">
        <v>11.274603667015</v>
      </c>
      <c r="M2255">
        <v>68.496789686979099</v>
      </c>
      <c r="O2255">
        <v>15.0662251655629</v>
      </c>
      <c r="P2255">
        <v>92.663476874003095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E2256">
        <v>233.69051999999999</v>
      </c>
      <c r="F2256">
        <v>76.22</v>
      </c>
      <c r="G2256">
        <v>177.255052833072</v>
      </c>
      <c r="H2256">
        <v>-14.4374660644442</v>
      </c>
      <c r="I2256">
        <v>-7.2537007742121498</v>
      </c>
      <c r="J2256">
        <v>4.5067885293368599</v>
      </c>
      <c r="K2256">
        <v>79.273090931740796</v>
      </c>
      <c r="L2256">
        <v>66.236928910638696</v>
      </c>
      <c r="M2256">
        <v>53.8661499377205</v>
      </c>
      <c r="N2256">
        <v>3.3362652122050598</v>
      </c>
      <c r="O2256">
        <v>28.3127787982157</v>
      </c>
      <c r="P2256">
        <v>201.38394622380301</v>
      </c>
      <c r="Q2256">
        <v>0.23592635489803601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1429</v>
      </c>
      <c r="E2257">
        <v>233.599975</v>
      </c>
      <c r="F2257">
        <v>198.05</v>
      </c>
      <c r="G2257">
        <v>-41.633080995421899</v>
      </c>
      <c r="H2257">
        <v>1.6772251382897301</v>
      </c>
      <c r="I2257">
        <v>0.76351144549025696</v>
      </c>
      <c r="J2257">
        <v>-5.2586863224317</v>
      </c>
      <c r="K2257">
        <v>195.406358059761</v>
      </c>
      <c r="L2257">
        <v>195.06781135784499</v>
      </c>
      <c r="M2257">
        <v>42.802009715011003</v>
      </c>
      <c r="N2257">
        <v>2.00425841659772</v>
      </c>
      <c r="O2257">
        <v>49.861146175208198</v>
      </c>
      <c r="P2257">
        <v>23.549594510293101</v>
      </c>
      <c r="Q2257">
        <v>5.7401080958980003E-3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62</v>
      </c>
      <c r="E2258">
        <v>233.39389249999999</v>
      </c>
      <c r="F2258">
        <v>199.75</v>
      </c>
      <c r="G2258">
        <v>178.06475260019101</v>
      </c>
      <c r="H2258">
        <v>3.0913408043650099</v>
      </c>
      <c r="I2258">
        <v>10.451239566908599</v>
      </c>
      <c r="J2258">
        <v>-1.8859492303799801</v>
      </c>
      <c r="K2258">
        <v>194.94077600407101</v>
      </c>
      <c r="L2258">
        <v>160.22664349706599</v>
      </c>
      <c r="M2258">
        <v>35.424481327610103</v>
      </c>
      <c r="N2258">
        <v>0.70551623498093596</v>
      </c>
      <c r="O2258">
        <v>16.570713391739599</v>
      </c>
      <c r="P2258">
        <v>221.089856936183</v>
      </c>
      <c r="Q2258">
        <v>0.14165030915066701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122</v>
      </c>
      <c r="E2259">
        <v>233.28630000000001</v>
      </c>
      <c r="F2259">
        <v>9.24</v>
      </c>
      <c r="G2259">
        <v>-37.123243673217701</v>
      </c>
      <c r="H2259">
        <v>-4.2897992008884698</v>
      </c>
      <c r="I2259">
        <v>-15.5279114399354</v>
      </c>
      <c r="J2259">
        <v>0.31500770741905398</v>
      </c>
      <c r="M2259">
        <v>0</v>
      </c>
      <c r="O2259">
        <v>14.935064935064901</v>
      </c>
      <c r="P2259">
        <v>0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549</v>
      </c>
      <c r="E2260">
        <v>232.66711601999901</v>
      </c>
      <c r="F2260">
        <v>384.6</v>
      </c>
      <c r="G2260">
        <v>-34.541192482276202</v>
      </c>
      <c r="H2260">
        <v>-7.0284926682251498</v>
      </c>
      <c r="I2260">
        <v>-24.289479187306402</v>
      </c>
      <c r="J2260">
        <v>-1.33641505680858</v>
      </c>
      <c r="K2260">
        <v>390.30251719369102</v>
      </c>
      <c r="L2260">
        <v>392.65624214114501</v>
      </c>
      <c r="M2260">
        <v>33.609837529398703</v>
      </c>
      <c r="N2260">
        <v>0.66957497995188398</v>
      </c>
      <c r="O2260">
        <v>34.672386895475803</v>
      </c>
      <c r="P2260">
        <v>20.1875</v>
      </c>
      <c r="Q2260">
        <v>6.4319855848838994E-2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204</v>
      </c>
      <c r="E2261">
        <v>232.06510864000001</v>
      </c>
      <c r="F2261">
        <v>101.6</v>
      </c>
      <c r="G2261">
        <v>16.493943979510298</v>
      </c>
      <c r="H2261">
        <v>-8.03508221975639</v>
      </c>
      <c r="I2261">
        <v>-8.4955107295120893</v>
      </c>
      <c r="J2261">
        <v>-3.4211938210270101</v>
      </c>
      <c r="K2261">
        <v>103.984496234926</v>
      </c>
      <c r="L2261">
        <v>97.147005248708695</v>
      </c>
      <c r="M2261">
        <v>32.839413001704301</v>
      </c>
      <c r="N2261">
        <v>0.75702272753089395</v>
      </c>
      <c r="O2261">
        <v>38.484251968503898</v>
      </c>
      <c r="P2261">
        <v>46.292296616270598</v>
      </c>
      <c r="Q2261">
        <v>1.416362461408E-2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E2262">
        <v>231.98566349999999</v>
      </c>
      <c r="F2262">
        <v>1976.25</v>
      </c>
      <c r="G2262">
        <v>317.836889903464</v>
      </c>
      <c r="H2262">
        <v>10.886352560629099</v>
      </c>
      <c r="I2262">
        <v>59.593837309500302</v>
      </c>
      <c r="J2262">
        <v>-3.6432952521960398</v>
      </c>
      <c r="K2262">
        <v>1701.8499369731201</v>
      </c>
      <c r="L2262">
        <v>1157.07844663217</v>
      </c>
      <c r="M2262">
        <v>34.759659092444501</v>
      </c>
      <c r="N2262">
        <v>6.8387239698715102E-2</v>
      </c>
      <c r="O2262">
        <v>19.931688804554</v>
      </c>
      <c r="P2262">
        <v>376.14745211420302</v>
      </c>
      <c r="Q2262">
        <v>0.15655347188385199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628</v>
      </c>
      <c r="E2263">
        <v>231.941823709</v>
      </c>
      <c r="F2263">
        <v>178.93</v>
      </c>
      <c r="G2263">
        <v>28.606915401414899</v>
      </c>
      <c r="H2263">
        <v>-3.9030588693967601</v>
      </c>
      <c r="I2263">
        <v>15.574252325614401</v>
      </c>
      <c r="J2263">
        <v>-1.4156575170265999</v>
      </c>
      <c r="K2263">
        <v>176.165959821462</v>
      </c>
      <c r="L2263">
        <v>160.52423668092899</v>
      </c>
      <c r="M2263">
        <v>44.982645306103699</v>
      </c>
      <c r="N2263">
        <v>1.2128427354171201</v>
      </c>
      <c r="O2263">
        <v>14.5699435533448</v>
      </c>
      <c r="P2263">
        <v>55.591304347825997</v>
      </c>
      <c r="Q2263">
        <v>-3.2139219546998998E-2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46</v>
      </c>
      <c r="E2264">
        <v>230.951269164</v>
      </c>
      <c r="F2264">
        <v>89.87</v>
      </c>
      <c r="G2264">
        <v>266.61023704405</v>
      </c>
      <c r="H2264">
        <v>-0.99094862617582602</v>
      </c>
      <c r="I2264">
        <v>43.498301200926797</v>
      </c>
      <c r="J2264">
        <v>-7.4728026763281097</v>
      </c>
      <c r="K2264">
        <v>94.705744891050699</v>
      </c>
      <c r="L2264">
        <v>71.475662983426403</v>
      </c>
      <c r="M2264">
        <v>28.1510429015343</v>
      </c>
      <c r="N2264">
        <v>0.86042345447811897</v>
      </c>
      <c r="O2264">
        <v>30.2103037721152</v>
      </c>
      <c r="P2264">
        <v>363.247422680412</v>
      </c>
      <c r="Q2264">
        <v>0.122870862754344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E2265">
        <v>230.94189449999999</v>
      </c>
      <c r="F2265">
        <v>13.74</v>
      </c>
      <c r="G2265">
        <v>14.1693648536215</v>
      </c>
      <c r="H2265">
        <v>-18.035929231848201</v>
      </c>
      <c r="I2265">
        <v>-37.2413191009502</v>
      </c>
      <c r="J2265">
        <v>1.62409861650996</v>
      </c>
      <c r="K2265">
        <v>15.523883904027899</v>
      </c>
      <c r="L2265">
        <v>15.271125596771901</v>
      </c>
      <c r="M2265">
        <v>34.4616952448186</v>
      </c>
      <c r="N2265">
        <v>2.1801841560594202</v>
      </c>
      <c r="O2265">
        <v>42.649199417758297</v>
      </c>
      <c r="P2265">
        <v>43.003842134825099</v>
      </c>
      <c r="Q2265">
        <v>4.2314609650189003E-2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46</v>
      </c>
      <c r="E2266">
        <v>230.7881103</v>
      </c>
      <c r="F2266">
        <v>33</v>
      </c>
      <c r="G2266">
        <v>156.72217043905499</v>
      </c>
      <c r="H2266">
        <v>-11.5938037130148</v>
      </c>
      <c r="I2266">
        <v>34.033923296951599</v>
      </c>
      <c r="J2266">
        <v>-7.8931686520346905E-2</v>
      </c>
      <c r="K2266">
        <v>31.070729396921099</v>
      </c>
      <c r="L2266">
        <v>25.064144805360101</v>
      </c>
      <c r="M2266">
        <v>51.111499599364898</v>
      </c>
      <c r="N2266">
        <v>0.87559064843597301</v>
      </c>
      <c r="O2266">
        <v>14.2424242424242</v>
      </c>
      <c r="P2266">
        <v>190.74889867841401</v>
      </c>
      <c r="Q2266">
        <v>1.8937015692700999E-2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343</v>
      </c>
      <c r="E2267">
        <v>229.52028899999999</v>
      </c>
      <c r="F2267">
        <v>77.97</v>
      </c>
      <c r="G2267">
        <v>47.800544315993598</v>
      </c>
      <c r="H2267">
        <v>-15.498590409679601</v>
      </c>
      <c r="I2267">
        <v>-4.7204353697650197</v>
      </c>
      <c r="J2267">
        <v>-11.455107235109599</v>
      </c>
      <c r="K2267">
        <v>83.7933444233839</v>
      </c>
      <c r="L2267">
        <v>72.938892712629098</v>
      </c>
      <c r="M2267">
        <v>26.545386510800501</v>
      </c>
      <c r="N2267">
        <v>0.46340983691467502</v>
      </c>
      <c r="O2267">
        <v>24.855713736052301</v>
      </c>
      <c r="P2267">
        <v>83.243243243243199</v>
      </c>
      <c r="Q2267">
        <v>2.1804376364383999E-2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E2268">
        <v>229.42490888</v>
      </c>
      <c r="F2268">
        <v>94.1</v>
      </c>
      <c r="G2268">
        <v>234.02379275441399</v>
      </c>
      <c r="H2268">
        <v>34.133339838900099</v>
      </c>
      <c r="I2268">
        <v>35.747995950621501</v>
      </c>
      <c r="J2268">
        <v>17.724721281516199</v>
      </c>
      <c r="K2268">
        <v>74.270133090981702</v>
      </c>
      <c r="L2268">
        <v>58.679088965391998</v>
      </c>
      <c r="M2268">
        <v>64.302181120197901</v>
      </c>
      <c r="N2268">
        <v>0.76001157731424296</v>
      </c>
      <c r="O2268">
        <v>13.517534537725799</v>
      </c>
      <c r="P2268">
        <v>288.84297520661102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135</v>
      </c>
      <c r="E2269">
        <v>229.11087499999999</v>
      </c>
      <c r="F2269">
        <v>14.5</v>
      </c>
      <c r="G2269">
        <v>-106.441652600295</v>
      </c>
      <c r="H2269">
        <v>5.7837302108762403</v>
      </c>
      <c r="I2269">
        <v>-61.794352892656399</v>
      </c>
      <c r="J2269">
        <v>-5.8291929195401799</v>
      </c>
      <c r="K2269">
        <v>16.1298540740578</v>
      </c>
      <c r="L2269">
        <v>31.981500514193399</v>
      </c>
      <c r="M2269">
        <v>33.659523042474099</v>
      </c>
      <c r="N2269">
        <v>1.3823095653394299</v>
      </c>
      <c r="O2269">
        <v>527.03448275862002</v>
      </c>
      <c r="P2269">
        <v>40.913508260447003</v>
      </c>
      <c r="Q2269">
        <v>1.111509802752E-3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170</v>
      </c>
      <c r="E2270">
        <v>228.94919999999999</v>
      </c>
      <c r="F2270">
        <v>292.39999999999998</v>
      </c>
      <c r="G2270">
        <v>-36.136115780139001</v>
      </c>
      <c r="H2270">
        <v>0.12223361588455001</v>
      </c>
      <c r="I2270">
        <v>-4.6549071521138297</v>
      </c>
      <c r="J2270">
        <v>-2.61719568241144</v>
      </c>
      <c r="K2270">
        <v>285.26837488275299</v>
      </c>
      <c r="L2270">
        <v>282.61821880180099</v>
      </c>
      <c r="M2270">
        <v>60.552096468886297</v>
      </c>
      <c r="N2270">
        <v>0.91608256048703596</v>
      </c>
      <c r="O2270">
        <v>19.630642954856299</v>
      </c>
      <c r="P2270">
        <v>35.999999999999901</v>
      </c>
      <c r="Q2270">
        <v>4.3416878170724003E-2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1509</v>
      </c>
      <c r="E2271">
        <v>228.76626654</v>
      </c>
      <c r="F2271">
        <v>129.44999999999999</v>
      </c>
      <c r="G2271">
        <v>80.094573131180297</v>
      </c>
      <c r="H2271">
        <v>-8.3729198716868591</v>
      </c>
      <c r="I2271">
        <v>-9.3478109332321004</v>
      </c>
      <c r="J2271">
        <v>-2.9285933517159801</v>
      </c>
      <c r="K2271">
        <v>125.46420198343699</v>
      </c>
      <c r="L2271">
        <v>104.88953335676</v>
      </c>
      <c r="M2271">
        <v>40.146635343842803</v>
      </c>
      <c r="N2271">
        <v>1.8825018461716601</v>
      </c>
      <c r="O2271">
        <v>24.611819235225902</v>
      </c>
      <c r="P2271">
        <v>111.245887475998</v>
      </c>
      <c r="Q2271">
        <v>9.8203967398380998E-2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396</v>
      </c>
      <c r="E2272">
        <v>228.753063</v>
      </c>
      <c r="F2272">
        <v>114.8</v>
      </c>
      <c r="G2272">
        <v>103.242863392789</v>
      </c>
      <c r="H2272">
        <v>20.817038405949098</v>
      </c>
      <c r="I2272">
        <v>71.993264200740199</v>
      </c>
      <c r="J2272">
        <v>6.04864201893146</v>
      </c>
      <c r="K2272">
        <v>92.895552790385807</v>
      </c>
      <c r="L2272">
        <v>73.431385502096404</v>
      </c>
      <c r="M2272">
        <v>62.041534803722698</v>
      </c>
      <c r="N2272">
        <v>0.53143328916925303</v>
      </c>
      <c r="O2272">
        <v>16.681184668989498</v>
      </c>
      <c r="P2272">
        <v>154.207263064659</v>
      </c>
      <c r="Q2272">
        <v>0.16341473464485701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1429</v>
      </c>
      <c r="E2273">
        <v>228.72830648999999</v>
      </c>
      <c r="F2273">
        <v>106.55</v>
      </c>
      <c r="G2273">
        <v>-32.669665922920601</v>
      </c>
      <c r="H2273">
        <v>-7.1448637580806897</v>
      </c>
      <c r="I2273">
        <v>-25.740794754663899</v>
      </c>
      <c r="J2273">
        <v>-2.5665485147425602</v>
      </c>
      <c r="K2273">
        <v>107.063442167198</v>
      </c>
      <c r="L2273">
        <v>109.102276737041</v>
      </c>
      <c r="M2273">
        <v>39.127245038906999</v>
      </c>
      <c r="N2273">
        <v>0.93712522115195596</v>
      </c>
      <c r="O2273">
        <v>40.309713749413397</v>
      </c>
      <c r="P2273">
        <v>21.217292377701899</v>
      </c>
      <c r="Q2273">
        <v>-9.0059187994159004E-2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62</v>
      </c>
      <c r="E2274">
        <v>228.68337600000001</v>
      </c>
      <c r="F2274">
        <v>139.55000000000001</v>
      </c>
      <c r="G2274">
        <v>-29.422412223443001</v>
      </c>
      <c r="H2274">
        <v>-10.978216819159201</v>
      </c>
      <c r="I2274">
        <v>-18.910602247168899</v>
      </c>
      <c r="J2274">
        <v>-0.65452137845352498</v>
      </c>
      <c r="M2274">
        <v>42.942301517236999</v>
      </c>
      <c r="O2274">
        <v>41.024722321748399</v>
      </c>
      <c r="P2274">
        <v>36.813725490195999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817</v>
      </c>
      <c r="E2275">
        <v>228.54400000000001</v>
      </c>
      <c r="F2275">
        <v>160</v>
      </c>
      <c r="G2275">
        <v>110.30334104150199</v>
      </c>
      <c r="H2275">
        <v>-18.1509103119995</v>
      </c>
      <c r="I2275">
        <v>77.427692704945201</v>
      </c>
      <c r="J2275">
        <v>-10.575796890282</v>
      </c>
      <c r="K2275">
        <v>155.662242648898</v>
      </c>
      <c r="M2275">
        <v>42.4903493215973</v>
      </c>
      <c r="N2275">
        <v>0.72093023255813904</v>
      </c>
      <c r="O2275">
        <v>18.75</v>
      </c>
      <c r="P2275">
        <v>153.96825396825301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135</v>
      </c>
      <c r="E2276">
        <v>228.32900000000001</v>
      </c>
      <c r="F2276">
        <v>55.69</v>
      </c>
      <c r="G2276">
        <v>54.079106609268102</v>
      </c>
      <c r="H2276">
        <v>34.815648075473298</v>
      </c>
      <c r="I2276">
        <v>23.381686573242099</v>
      </c>
      <c r="J2276">
        <v>-8.5720626690130199</v>
      </c>
      <c r="K2276">
        <v>45.450629608454001</v>
      </c>
      <c r="L2276">
        <v>39.003044228218201</v>
      </c>
      <c r="M2276">
        <v>59.171975359484101</v>
      </c>
      <c r="N2276">
        <v>2.8028392581652599</v>
      </c>
      <c r="O2276">
        <v>17.274196444604001</v>
      </c>
      <c r="P2276">
        <v>93.032928942807601</v>
      </c>
      <c r="Q2276">
        <v>3.2744139343124999E-2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600</v>
      </c>
      <c r="E2277">
        <v>228.05737500000001</v>
      </c>
      <c r="F2277">
        <v>130</v>
      </c>
      <c r="G2277">
        <v>-37.462226724065097</v>
      </c>
      <c r="H2277">
        <v>-4.2513228638357496</v>
      </c>
      <c r="I2277">
        <v>-10.7282824647149</v>
      </c>
      <c r="J2277">
        <v>0.31500770741905398</v>
      </c>
      <c r="K2277">
        <v>130.91567589046201</v>
      </c>
      <c r="L2277">
        <v>131.153094419095</v>
      </c>
      <c r="M2277">
        <v>43.250127731844103</v>
      </c>
      <c r="N2277">
        <v>5.3593220338982999</v>
      </c>
      <c r="O2277">
        <v>26.846153846153801</v>
      </c>
      <c r="P2277">
        <v>8.3333333333333197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21</v>
      </c>
      <c r="E2278">
        <v>227.84336440999999</v>
      </c>
      <c r="F2278">
        <v>13.99</v>
      </c>
      <c r="G2278">
        <v>-27.312284394192002</v>
      </c>
      <c r="H2278">
        <v>-2.69559630233775</v>
      </c>
      <c r="I2278">
        <v>-6.8231902846867696</v>
      </c>
      <c r="J2278">
        <v>10.2757920211445</v>
      </c>
      <c r="K2278">
        <v>13.2997123690746</v>
      </c>
      <c r="L2278">
        <v>13.510640711402999</v>
      </c>
      <c r="M2278">
        <v>57.832062438919699</v>
      </c>
      <c r="N2278">
        <v>0.60708274874102797</v>
      </c>
      <c r="O2278">
        <v>29.378127233738301</v>
      </c>
      <c r="P2278">
        <v>42.030456852791801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1642</v>
      </c>
      <c r="E2279">
        <v>227.48589000000001</v>
      </c>
      <c r="F2279">
        <v>24.87</v>
      </c>
      <c r="G2279">
        <v>-78.992777238281704</v>
      </c>
      <c r="H2279">
        <v>-10.845354756443999</v>
      </c>
      <c r="I2279">
        <v>-54.6368462603075</v>
      </c>
      <c r="J2279">
        <v>-6.2405478481364902</v>
      </c>
      <c r="K2279">
        <v>27.548550131499901</v>
      </c>
      <c r="L2279">
        <v>36.872416274837001</v>
      </c>
      <c r="M2279">
        <v>28.398585176013199</v>
      </c>
      <c r="N2279">
        <v>0.94717128277060902</v>
      </c>
      <c r="O2279">
        <v>153.98740115266</v>
      </c>
      <c r="P2279">
        <v>6.9677419354838799</v>
      </c>
      <c r="Q2279">
        <v>9.2342854052496995E-2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628</v>
      </c>
      <c r="E2280">
        <v>227.06076224</v>
      </c>
      <c r="F2280">
        <v>8.32</v>
      </c>
      <c r="G2280">
        <v>9.8485623258542994</v>
      </c>
      <c r="H2280">
        <v>-22.366722277811501</v>
      </c>
      <c r="I2280">
        <v>21.447851650477201</v>
      </c>
      <c r="J2280">
        <v>-5.8523931736382098</v>
      </c>
      <c r="K2280">
        <v>9.3316858501588396</v>
      </c>
      <c r="L2280">
        <v>7.7563535551259699</v>
      </c>
      <c r="M2280">
        <v>20.638719221570099</v>
      </c>
      <c r="N2280">
        <v>0.69941933467459905</v>
      </c>
      <c r="O2280">
        <v>47.836538461538403</v>
      </c>
      <c r="P2280">
        <v>70.143149284253496</v>
      </c>
      <c r="Q2280">
        <v>9.1441735189653997E-2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21</v>
      </c>
      <c r="E2281">
        <v>226.44681927299999</v>
      </c>
      <c r="F2281">
        <v>117.63</v>
      </c>
      <c r="G2281">
        <v>67.295028496981701</v>
      </c>
      <c r="H2281">
        <v>13.643534132444801</v>
      </c>
      <c r="I2281">
        <v>41.159232375015897</v>
      </c>
      <c r="J2281">
        <v>-3.7670991864616501</v>
      </c>
      <c r="K2281">
        <v>109.999617550701</v>
      </c>
      <c r="L2281">
        <v>90.511476387622693</v>
      </c>
      <c r="M2281">
        <v>39.183895968156897</v>
      </c>
      <c r="N2281">
        <v>1.7614837412878801</v>
      </c>
      <c r="O2281">
        <v>25.478194338179001</v>
      </c>
      <c r="P2281">
        <v>121.10902255639</v>
      </c>
      <c r="Q2281">
        <v>3.0746765565682999E-2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46</v>
      </c>
      <c r="E2282">
        <v>225.97162825000001</v>
      </c>
      <c r="F2282">
        <v>21.95</v>
      </c>
      <c r="G2282">
        <v>-52.161680275977702</v>
      </c>
      <c r="H2282">
        <v>9.5688964512854398</v>
      </c>
      <c r="I2282">
        <v>-26.340741466147598</v>
      </c>
      <c r="J2282">
        <v>7.6912469323813196E-2</v>
      </c>
      <c r="K2282">
        <v>19.918267941907601</v>
      </c>
      <c r="L2282">
        <v>22.75690200843</v>
      </c>
      <c r="M2282">
        <v>72.962185485360493</v>
      </c>
      <c r="N2282">
        <v>1.3094330027968399</v>
      </c>
      <c r="O2282">
        <v>67.425968109339394</v>
      </c>
      <c r="P2282">
        <v>43.934426229508098</v>
      </c>
      <c r="Q2282">
        <v>0.25846932587784199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543</v>
      </c>
      <c r="E2283">
        <v>225.29256727500001</v>
      </c>
      <c r="F2283">
        <v>179.25</v>
      </c>
      <c r="G2283">
        <v>60.770952526063198</v>
      </c>
      <c r="H2283">
        <v>1.5781714592582201</v>
      </c>
      <c r="I2283">
        <v>-40.438883781879603</v>
      </c>
      <c r="J2283">
        <v>-3.7824452272431799</v>
      </c>
      <c r="K2283">
        <v>159.51570867090399</v>
      </c>
      <c r="L2283">
        <v>155.96939635314999</v>
      </c>
      <c r="M2283">
        <v>59.089007483068201</v>
      </c>
      <c r="N2283">
        <v>1.4523696939764199</v>
      </c>
      <c r="O2283">
        <v>50.069735006973403</v>
      </c>
      <c r="P2283">
        <v>125.869455645161</v>
      </c>
      <c r="Q2283">
        <v>2.1007875374211001E-2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628</v>
      </c>
      <c r="E2284">
        <v>225.141875</v>
      </c>
      <c r="F2284">
        <v>218.75</v>
      </c>
      <c r="G2284">
        <v>382.23684735000802</v>
      </c>
      <c r="H2284">
        <v>-24.1615940726833</v>
      </c>
      <c r="I2284">
        <v>38.292638807764398</v>
      </c>
      <c r="J2284">
        <v>-0.25317411076276303</v>
      </c>
      <c r="K2284">
        <v>246.91234812611299</v>
      </c>
      <c r="L2284">
        <v>185.87636205871499</v>
      </c>
      <c r="M2284">
        <v>33.524402317833903</v>
      </c>
      <c r="N2284">
        <v>0.43874999999999997</v>
      </c>
      <c r="O2284">
        <v>76.457142857142799</v>
      </c>
      <c r="P2284">
        <v>446.875</v>
      </c>
      <c r="Q2284">
        <v>0.13769021244049601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51</v>
      </c>
      <c r="E2285">
        <v>224.91691268</v>
      </c>
      <c r="F2285">
        <v>202.12</v>
      </c>
      <c r="G2285">
        <v>-73.516648492772603</v>
      </c>
      <c r="H2285">
        <v>-4.8186453547346204</v>
      </c>
      <c r="I2285">
        <v>-44.100316432514497</v>
      </c>
      <c r="J2285">
        <v>0.26669852867509602</v>
      </c>
      <c r="K2285">
        <v>213.21729888033701</v>
      </c>
      <c r="L2285">
        <v>262.94972410055601</v>
      </c>
      <c r="M2285">
        <v>28.229035306050498</v>
      </c>
      <c r="N2285">
        <v>8.1999048826886495E-2</v>
      </c>
      <c r="O2285">
        <v>134.09360775776699</v>
      </c>
      <c r="P2285">
        <v>16.697459584295601</v>
      </c>
      <c r="Q2285">
        <v>-0.12773871181334401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51</v>
      </c>
      <c r="E2286">
        <v>224.86438447199899</v>
      </c>
      <c r="F2286">
        <v>159.57</v>
      </c>
      <c r="G2286">
        <v>-29.8760877203242</v>
      </c>
      <c r="H2286">
        <v>-10.138768392456599</v>
      </c>
      <c r="I2286">
        <v>-1.79507920983267</v>
      </c>
      <c r="J2286">
        <v>-6.1137692709982003</v>
      </c>
      <c r="K2286">
        <v>160.632311975796</v>
      </c>
      <c r="L2286">
        <v>144.58028169137799</v>
      </c>
      <c r="M2286">
        <v>22.3554848830201</v>
      </c>
      <c r="N2286">
        <v>0.51158212947026005</v>
      </c>
      <c r="O2286">
        <v>15.748574293413499</v>
      </c>
      <c r="P2286">
        <v>51.394686907020798</v>
      </c>
      <c r="Q2286">
        <v>2.5967174007305999E-2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62</v>
      </c>
      <c r="E2287">
        <v>224.66130611999901</v>
      </c>
      <c r="F2287">
        <v>104.2</v>
      </c>
      <c r="G2287">
        <v>26.123449796002099</v>
      </c>
      <c r="H2287">
        <v>46.444295415750901</v>
      </c>
      <c r="I2287">
        <v>29.810308189120999</v>
      </c>
      <c r="J2287">
        <v>32.788125986988902</v>
      </c>
      <c r="K2287">
        <v>77.335412759036302</v>
      </c>
      <c r="L2287">
        <v>74.605270956518893</v>
      </c>
      <c r="M2287">
        <v>72.918262385532998</v>
      </c>
      <c r="N2287">
        <v>5.5059546644097503</v>
      </c>
      <c r="O2287">
        <v>16.650671785028699</v>
      </c>
      <c r="P2287">
        <v>72.659486329743103</v>
      </c>
      <c r="Q2287">
        <v>-1.9769828662551E-2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204</v>
      </c>
      <c r="E2288">
        <v>223.8557759</v>
      </c>
      <c r="F2288">
        <v>176.6</v>
      </c>
      <c r="G2288">
        <v>10.5260818284828</v>
      </c>
      <c r="H2288">
        <v>-23.098872924896</v>
      </c>
      <c r="I2288">
        <v>-22.067057494291799</v>
      </c>
      <c r="J2288">
        <v>-7.4433815543259003</v>
      </c>
      <c r="K2288">
        <v>187.33792438331099</v>
      </c>
      <c r="L2288">
        <v>169.38685311552899</v>
      </c>
      <c r="M2288">
        <v>30.994929402023001</v>
      </c>
      <c r="N2288">
        <v>0.80390407829506605</v>
      </c>
      <c r="O2288">
        <v>26.019252548131298</v>
      </c>
      <c r="P2288">
        <v>41.733547351524798</v>
      </c>
      <c r="Q2288">
        <v>-1.6738626333873002E-2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304</v>
      </c>
      <c r="E2289">
        <v>223.39142062399901</v>
      </c>
      <c r="F2289">
        <v>129.19</v>
      </c>
      <c r="G2289">
        <v>-22.723869842851101</v>
      </c>
      <c r="H2289">
        <v>-14.567576978666199</v>
      </c>
      <c r="I2289">
        <v>-31.4612805527725</v>
      </c>
      <c r="J2289">
        <v>-8.1770951327254302</v>
      </c>
      <c r="K2289">
        <v>141.673088923991</v>
      </c>
      <c r="L2289">
        <v>143.430866170423</v>
      </c>
      <c r="M2289">
        <v>18.120890065686702</v>
      </c>
      <c r="N2289">
        <v>1.2671450000769999</v>
      </c>
      <c r="O2289">
        <v>41.574425265113398</v>
      </c>
      <c r="P2289">
        <v>7.9732553280401097</v>
      </c>
      <c r="Q2289">
        <v>7.3095802108099999E-4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E2290">
        <v>223.2876</v>
      </c>
      <c r="F2290">
        <v>173.9</v>
      </c>
      <c r="G2290">
        <v>-10.5058943708037</v>
      </c>
      <c r="H2290">
        <v>-4.8932474767505498</v>
      </c>
      <c r="I2290">
        <v>5.9156054703564101E-3</v>
      </c>
      <c r="J2290">
        <v>-6.7011213248390096</v>
      </c>
      <c r="K2290">
        <v>161.78997308727401</v>
      </c>
      <c r="M2290">
        <v>32.756358419704299</v>
      </c>
      <c r="O2290">
        <v>26.797009775733098</v>
      </c>
      <c r="P2290">
        <v>64.834123222748801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135</v>
      </c>
      <c r="E2291">
        <v>223.24700226499999</v>
      </c>
      <c r="F2291">
        <v>60.05</v>
      </c>
      <c r="G2291">
        <v>-49.4955352003266</v>
      </c>
      <c r="H2291">
        <v>-0.121709006149838</v>
      </c>
      <c r="I2291">
        <v>-18.026507164855701</v>
      </c>
      <c r="J2291">
        <v>1.66119351429955</v>
      </c>
      <c r="K2291">
        <v>60.629113231215499</v>
      </c>
      <c r="L2291">
        <v>64.593093875201603</v>
      </c>
      <c r="M2291">
        <v>38.881623731343304</v>
      </c>
      <c r="N2291">
        <v>1.0905705675395001</v>
      </c>
      <c r="O2291">
        <v>60.865945045795101</v>
      </c>
      <c r="P2291">
        <v>43.694663795166299</v>
      </c>
      <c r="Q2291">
        <v>9.0164655795424001E-2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271</v>
      </c>
      <c r="E2292">
        <v>223.10449650000001</v>
      </c>
      <c r="F2292">
        <v>93.15</v>
      </c>
      <c r="G2292">
        <v>-31.946805315521502</v>
      </c>
      <c r="H2292">
        <v>16.240838828170201</v>
      </c>
      <c r="I2292">
        <v>-9.5388711239549604</v>
      </c>
      <c r="J2292">
        <v>-8.8278494354380808</v>
      </c>
      <c r="K2292">
        <v>88.184811761607605</v>
      </c>
      <c r="L2292">
        <v>88.749246993284601</v>
      </c>
      <c r="M2292">
        <v>41.478160547401501</v>
      </c>
      <c r="N2292">
        <v>1.75316855114383</v>
      </c>
      <c r="O2292">
        <v>26.623725174449699</v>
      </c>
      <c r="P2292">
        <v>38.9261744966443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101</v>
      </c>
      <c r="E2293">
        <v>223.01430284</v>
      </c>
      <c r="F2293">
        <v>168.1</v>
      </c>
      <c r="G2293">
        <v>112.831918563031</v>
      </c>
      <c r="H2293">
        <v>-10.1641161407791</v>
      </c>
      <c r="I2293">
        <v>-5.2214166618139801</v>
      </c>
      <c r="J2293">
        <v>-2.8064771069791501</v>
      </c>
      <c r="K2293">
        <v>179.239701425231</v>
      </c>
      <c r="L2293">
        <v>146.35975639582199</v>
      </c>
      <c r="M2293">
        <v>21.244983866674101</v>
      </c>
      <c r="N2293">
        <v>0.25507640962585598</v>
      </c>
      <c r="O2293">
        <v>55.7406305770374</v>
      </c>
      <c r="P2293">
        <v>141.69662113587299</v>
      </c>
      <c r="Q2293">
        <v>0.113630062729226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163</v>
      </c>
      <c r="E2294">
        <v>222.28847999999999</v>
      </c>
      <c r="F2294">
        <v>522</v>
      </c>
      <c r="G2294">
        <v>-19.467239255393402</v>
      </c>
      <c r="H2294">
        <v>7.65343224015957</v>
      </c>
      <c r="I2294">
        <v>-8.9554292791194197</v>
      </c>
      <c r="J2294">
        <v>-2.5827195653081998</v>
      </c>
      <c r="M2294">
        <v>41.425603427558002</v>
      </c>
      <c r="O2294">
        <v>27.701149425287301</v>
      </c>
      <c r="P2294">
        <v>59.755164498852302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543</v>
      </c>
      <c r="E2295">
        <v>222.2460256</v>
      </c>
      <c r="F2295">
        <v>50.08</v>
      </c>
      <c r="G2295">
        <v>53.145442892454</v>
      </c>
      <c r="H2295">
        <v>-6.9297992008884703</v>
      </c>
      <c r="I2295">
        <v>5.7631311266626</v>
      </c>
      <c r="J2295">
        <v>-1.5398310022583599</v>
      </c>
      <c r="K2295">
        <v>49.314846000862602</v>
      </c>
      <c r="L2295">
        <v>44.036819960014</v>
      </c>
      <c r="M2295">
        <v>50.645650035783802</v>
      </c>
      <c r="N2295">
        <v>0.69859763015591203</v>
      </c>
      <c r="O2295">
        <v>21.106230031948801</v>
      </c>
      <c r="P2295">
        <v>88.981132075471606</v>
      </c>
      <c r="Q2295">
        <v>3.3346995405102997E-2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211</v>
      </c>
      <c r="E2296">
        <v>221.65370240999999</v>
      </c>
      <c r="F2296">
        <v>84.45</v>
      </c>
      <c r="G2296">
        <v>-25.2191645853393</v>
      </c>
      <c r="H2296">
        <v>-6.8363108287954404</v>
      </c>
      <c r="I2296">
        <v>-56.070235032856402</v>
      </c>
      <c r="J2296">
        <v>-1.10818683504153</v>
      </c>
      <c r="K2296">
        <v>88.618534145339893</v>
      </c>
      <c r="L2296">
        <v>102.059504843507</v>
      </c>
      <c r="M2296">
        <v>46.431436256286297</v>
      </c>
      <c r="N2296">
        <v>1.5091400440888101</v>
      </c>
      <c r="O2296">
        <v>119.89342806394301</v>
      </c>
      <c r="P2296">
        <v>15.2901023890785</v>
      </c>
      <c r="Q2296">
        <v>1.505827649937E-3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62</v>
      </c>
      <c r="E2297">
        <v>221.629345</v>
      </c>
      <c r="F2297">
        <v>176.05</v>
      </c>
      <c r="G2297">
        <v>210.56692409976199</v>
      </c>
      <c r="H2297">
        <v>-13.110203026605699</v>
      </c>
      <c r="I2297">
        <v>7.46269650301128</v>
      </c>
      <c r="J2297">
        <v>-0.52290041162169398</v>
      </c>
      <c r="K2297">
        <v>168.64003937908899</v>
      </c>
      <c r="L2297">
        <v>133.17529697780299</v>
      </c>
      <c r="M2297">
        <v>46.561802728766502</v>
      </c>
      <c r="N2297">
        <v>0.50639287319918502</v>
      </c>
      <c r="O2297">
        <v>13.6040897472308</v>
      </c>
      <c r="P2297">
        <v>266.77083333333297</v>
      </c>
      <c r="Q2297">
        <v>0.111942726753225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536</v>
      </c>
      <c r="E2298">
        <v>221.43293019999999</v>
      </c>
      <c r="F2298">
        <v>103.15</v>
      </c>
      <c r="G2298">
        <v>-56.400725301434399</v>
      </c>
      <c r="H2298">
        <v>-38.418831458952901</v>
      </c>
      <c r="I2298">
        <v>-45.888915325160298</v>
      </c>
      <c r="J2298">
        <v>-14.919529444926299</v>
      </c>
      <c r="O2298">
        <v>57.779932137663501</v>
      </c>
      <c r="P2298">
        <v>1.82625863770977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46</v>
      </c>
      <c r="E2299">
        <v>220.870492308</v>
      </c>
      <c r="F2299">
        <v>66.459999999999994</v>
      </c>
      <c r="G2299">
        <v>34.335579666015803</v>
      </c>
      <c r="H2299">
        <v>23.216580675159602</v>
      </c>
      <c r="I2299">
        <v>-2.7950057089383402</v>
      </c>
      <c r="J2299">
        <v>0.31500770741905398</v>
      </c>
      <c r="K2299">
        <v>53.729523922734202</v>
      </c>
      <c r="L2299">
        <v>43.645127333891701</v>
      </c>
      <c r="M2299">
        <v>57.864234803236798</v>
      </c>
      <c r="N2299">
        <v>1.5962017821626699</v>
      </c>
      <c r="O2299">
        <v>5.2512789647908704</v>
      </c>
      <c r="P2299">
        <v>96.452852497782999</v>
      </c>
      <c r="Q2299">
        <v>6.7672675272150998E-2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1012</v>
      </c>
      <c r="E2300">
        <v>220.82727237199899</v>
      </c>
      <c r="F2300">
        <v>11.86</v>
      </c>
      <c r="G2300">
        <v>47.755164580282603</v>
      </c>
      <c r="H2300">
        <v>-4.4531978936989196</v>
      </c>
      <c r="I2300">
        <v>-15.193846899934901</v>
      </c>
      <c r="J2300">
        <v>-3.3886959962846399</v>
      </c>
      <c r="K2300">
        <v>11.783771752435101</v>
      </c>
      <c r="L2300">
        <v>10.285952312444399</v>
      </c>
      <c r="M2300">
        <v>30.862433742571401</v>
      </c>
      <c r="N2300">
        <v>1.0204118893163701</v>
      </c>
      <c r="O2300">
        <v>29.848229342327102</v>
      </c>
      <c r="Q2300">
        <v>5.4848745730491998E-2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304</v>
      </c>
      <c r="E2301">
        <v>220.688917014</v>
      </c>
      <c r="F2301">
        <v>49.11</v>
      </c>
      <c r="G2301">
        <v>286.14679583232498</v>
      </c>
      <c r="H2301">
        <v>6.6423849678572502</v>
      </c>
      <c r="I2301">
        <v>218.65625894007499</v>
      </c>
      <c r="J2301">
        <v>25.725264117675401</v>
      </c>
      <c r="K2301">
        <v>36.197789178095398</v>
      </c>
      <c r="L2301">
        <v>22.841517855940602</v>
      </c>
      <c r="M2301">
        <v>79.789740069855895</v>
      </c>
      <c r="N2301">
        <v>0.62719861951044498</v>
      </c>
      <c r="O2301">
        <v>4.4593769089798396</v>
      </c>
      <c r="P2301">
        <v>391.099999999999</v>
      </c>
      <c r="Q2301">
        <v>8.6620928180430004E-2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D2302" t="s">
        <v>135</v>
      </c>
      <c r="E2302">
        <v>219.64712625000001</v>
      </c>
      <c r="F2302">
        <v>54.5</v>
      </c>
      <c r="G2302">
        <v>28.746281924836101</v>
      </c>
      <c r="H2302">
        <v>15.612286793151499</v>
      </c>
      <c r="I2302">
        <v>-28.989754221911099</v>
      </c>
      <c r="J2302">
        <v>-1.32634029327939</v>
      </c>
      <c r="K2302">
        <v>50.823013954257398</v>
      </c>
      <c r="L2302">
        <v>47.672519029336499</v>
      </c>
      <c r="M2302">
        <v>45.174875315945201</v>
      </c>
      <c r="N2302">
        <v>2.5557271344554802</v>
      </c>
      <c r="O2302">
        <v>36.697247706421997</v>
      </c>
      <c r="P2302">
        <v>58.660844250363802</v>
      </c>
      <c r="Q2302">
        <v>-6.3418257821790001E-3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628</v>
      </c>
      <c r="E2303">
        <v>219.11713065000001</v>
      </c>
      <c r="F2303">
        <v>22.92</v>
      </c>
      <c r="G2303">
        <v>-19.231868219107099</v>
      </c>
      <c r="H2303">
        <v>-19.5778346514054</v>
      </c>
      <c r="I2303">
        <v>-37.5971829169453</v>
      </c>
      <c r="J2303">
        <v>-2.0264141742327002</v>
      </c>
      <c r="K2303">
        <v>23.7801139058882</v>
      </c>
      <c r="L2303">
        <v>22.619575419456901</v>
      </c>
      <c r="M2303">
        <v>43.1388307169968</v>
      </c>
      <c r="N2303">
        <v>0.58655504403498904</v>
      </c>
      <c r="O2303">
        <v>41.797556719022602</v>
      </c>
      <c r="P2303">
        <v>116.226415094339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E2304">
        <v>218.82411719999999</v>
      </c>
      <c r="F2304">
        <v>296.39999999999998</v>
      </c>
      <c r="G2304">
        <v>200.33744486870901</v>
      </c>
      <c r="H2304">
        <v>24.635820633822199</v>
      </c>
      <c r="I2304">
        <v>-2.08368736553961</v>
      </c>
      <c r="J2304">
        <v>-3.4184079050462399</v>
      </c>
      <c r="K2304">
        <v>270.69886947755498</v>
      </c>
      <c r="L2304">
        <v>243.35632852105999</v>
      </c>
      <c r="M2304">
        <v>43.998417314416599</v>
      </c>
      <c r="N2304">
        <v>0.53966840650905701</v>
      </c>
      <c r="O2304">
        <v>21.4574898785425</v>
      </c>
      <c r="P2304">
        <v>244.25087108013901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543</v>
      </c>
      <c r="E2305">
        <v>218.75385441199899</v>
      </c>
      <c r="F2305">
        <v>51.79</v>
      </c>
      <c r="G2305">
        <v>43.151468366374097</v>
      </c>
      <c r="H2305">
        <v>11.8165510518032</v>
      </c>
      <c r="I2305">
        <v>31.9831414941731</v>
      </c>
      <c r="J2305">
        <v>-4.2370154139682201</v>
      </c>
      <c r="K2305">
        <v>41.746169315843602</v>
      </c>
      <c r="L2305">
        <v>34.705497097671</v>
      </c>
      <c r="M2305">
        <v>59.515042999001103</v>
      </c>
      <c r="N2305">
        <v>0.85633854957646405</v>
      </c>
      <c r="O2305">
        <v>7.1635450859239098</v>
      </c>
      <c r="P2305">
        <v>110.528455284552</v>
      </c>
      <c r="Q2305">
        <v>-2.5211585711099999E-3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204</v>
      </c>
      <c r="E2306">
        <v>217.84224</v>
      </c>
      <c r="F2306">
        <v>589.4</v>
      </c>
      <c r="G2306">
        <v>-13.4788242344386</v>
      </c>
      <c r="H2306">
        <v>4.2111318978079799</v>
      </c>
      <c r="I2306">
        <v>3.1304653624066301</v>
      </c>
      <c r="J2306">
        <v>7.8745425052776303</v>
      </c>
      <c r="K2306">
        <v>511.02661495988502</v>
      </c>
      <c r="L2306">
        <v>461.51721790603</v>
      </c>
      <c r="M2306">
        <v>71.220405332472296</v>
      </c>
      <c r="N2306">
        <v>1.3202282214654499</v>
      </c>
      <c r="O2306">
        <v>2.4686121479470602</v>
      </c>
      <c r="P2306">
        <v>58.803718173245301</v>
      </c>
      <c r="Q2306">
        <v>8.5982117302324995E-2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E2307">
        <v>217.35738000000001</v>
      </c>
      <c r="F2307">
        <v>107.6</v>
      </c>
      <c r="G2307">
        <v>159.327376366907</v>
      </c>
      <c r="H2307">
        <v>-22.256986075638299</v>
      </c>
      <c r="I2307">
        <v>-29.816460361498201</v>
      </c>
      <c r="J2307">
        <v>1.49960790485242</v>
      </c>
      <c r="K2307">
        <v>120.494748344301</v>
      </c>
      <c r="L2307">
        <v>111.50666616615101</v>
      </c>
      <c r="M2307">
        <v>55.416920372786102</v>
      </c>
      <c r="N2307">
        <v>1.2268911406271299</v>
      </c>
      <c r="O2307">
        <v>87.453531598512996</v>
      </c>
      <c r="P2307">
        <v>234.161490683229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271</v>
      </c>
      <c r="E2308">
        <v>217.28142781999901</v>
      </c>
      <c r="F2308">
        <v>500.2</v>
      </c>
      <c r="G2308">
        <v>-11.509282898780899</v>
      </c>
      <c r="H2308">
        <v>1.61645079911152</v>
      </c>
      <c r="I2308">
        <v>10.1794764172462</v>
      </c>
      <c r="J2308">
        <v>9.8731973625914708</v>
      </c>
      <c r="K2308">
        <v>459.75798256947701</v>
      </c>
      <c r="L2308">
        <v>436.00886151031699</v>
      </c>
      <c r="M2308">
        <v>67.466983660597407</v>
      </c>
      <c r="N2308">
        <v>1.2947971614429299</v>
      </c>
      <c r="O2308">
        <v>6.8472610955617901</v>
      </c>
      <c r="P2308">
        <v>43.735632183908002</v>
      </c>
      <c r="Q2308">
        <v>-0.102083953824402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238</v>
      </c>
      <c r="E2309">
        <v>216.23925</v>
      </c>
      <c r="F2309">
        <v>179.75</v>
      </c>
      <c r="G2309">
        <v>-43.306051664113099</v>
      </c>
      <c r="H2309">
        <v>1.7567124270184999</v>
      </c>
      <c r="I2309">
        <v>-36.570362454320602</v>
      </c>
      <c r="J2309">
        <v>-1.62047616354868</v>
      </c>
      <c r="K2309">
        <v>183.08832745172001</v>
      </c>
      <c r="L2309">
        <v>204.82474389202099</v>
      </c>
      <c r="M2309">
        <v>43.072257082956902</v>
      </c>
      <c r="N2309">
        <v>2.1199114971995798</v>
      </c>
      <c r="O2309">
        <v>74.631432545201605</v>
      </c>
      <c r="P2309">
        <v>27.844950213371199</v>
      </c>
      <c r="Q2309">
        <v>8.1751121699870005E-2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204</v>
      </c>
      <c r="E2310">
        <v>216.1983075</v>
      </c>
      <c r="F2310">
        <v>220.15</v>
      </c>
      <c r="G2310">
        <v>20.1371616551397</v>
      </c>
      <c r="H2310">
        <v>19.1173651414686</v>
      </c>
      <c r="I2310">
        <v>23.462617706339199</v>
      </c>
      <c r="J2310">
        <v>0.337170827986435</v>
      </c>
      <c r="K2310">
        <v>196.683317879952</v>
      </c>
      <c r="L2310">
        <v>168.824261123974</v>
      </c>
      <c r="M2310">
        <v>48.379382789447803</v>
      </c>
      <c r="N2310">
        <v>0.91954662465594095</v>
      </c>
      <c r="O2310">
        <v>11.741994094935199</v>
      </c>
      <c r="P2310">
        <v>65.526315789473699</v>
      </c>
      <c r="Q2310">
        <v>-3.0317693564420999E-2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222</v>
      </c>
      <c r="E2311">
        <v>216.1756632</v>
      </c>
      <c r="F2311">
        <v>276.5</v>
      </c>
      <c r="G2311">
        <v>-6.4442796431259497</v>
      </c>
      <c r="H2311">
        <v>-7.1723614784685497</v>
      </c>
      <c r="I2311">
        <v>-20.330983549410501</v>
      </c>
      <c r="J2311">
        <v>-7.5201831064951703</v>
      </c>
      <c r="K2311">
        <v>278.08002957592998</v>
      </c>
      <c r="L2311">
        <v>265.00087506185798</v>
      </c>
      <c r="M2311">
        <v>41.789048035290499</v>
      </c>
      <c r="N2311">
        <v>1.8174502753236801</v>
      </c>
      <c r="O2311">
        <v>29.8372513562386</v>
      </c>
      <c r="P2311">
        <v>23.603039785426901</v>
      </c>
      <c r="Q2311">
        <v>1.1063121870926E-2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E2312">
        <v>215.81067825</v>
      </c>
      <c r="F2312">
        <v>280.3</v>
      </c>
      <c r="G2312">
        <v>3.5004726654662401E-2</v>
      </c>
      <c r="H2312">
        <v>9.9378430755342801</v>
      </c>
      <c r="I2312">
        <v>5.1541030262202003</v>
      </c>
      <c r="J2312">
        <v>-7.70463222711449</v>
      </c>
      <c r="K2312">
        <v>266.93075684598301</v>
      </c>
      <c r="M2312">
        <v>41.973363823107199</v>
      </c>
      <c r="N2312">
        <v>0.97305345374664298</v>
      </c>
      <c r="O2312">
        <v>20.941848019978501</v>
      </c>
      <c r="P2312">
        <v>34.372003835091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135</v>
      </c>
      <c r="E2313">
        <v>215.73099999999999</v>
      </c>
      <c r="F2313">
        <v>250.85</v>
      </c>
      <c r="G2313">
        <v>318.20931856483099</v>
      </c>
      <c r="H2313">
        <v>35.382779243859098</v>
      </c>
      <c r="I2313">
        <v>225.36940307202801</v>
      </c>
      <c r="J2313">
        <v>2.2465091012860299</v>
      </c>
      <c r="K2313">
        <v>192.845161841129</v>
      </c>
      <c r="L2313">
        <v>127.900628945127</v>
      </c>
      <c r="M2313">
        <v>72.182608639998904</v>
      </c>
      <c r="N2313">
        <v>2.5514421617245202</v>
      </c>
      <c r="O2313">
        <v>4.1259716962328099</v>
      </c>
      <c r="P2313">
        <v>438.88292158968801</v>
      </c>
      <c r="Q2313">
        <v>0.145509015908142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628</v>
      </c>
      <c r="E2314">
        <v>215.60599199999999</v>
      </c>
      <c r="F2314">
        <v>62</v>
      </c>
      <c r="G2314">
        <v>171.10920184736301</v>
      </c>
      <c r="H2314">
        <v>-2.1624851378810002</v>
      </c>
      <c r="I2314">
        <v>181.62101182363699</v>
      </c>
      <c r="J2314">
        <v>-9.7136045958713595</v>
      </c>
      <c r="K2314">
        <v>61.016475943646803</v>
      </c>
      <c r="M2314">
        <v>30.248343866321498</v>
      </c>
      <c r="N2314">
        <v>0.852212614027129</v>
      </c>
      <c r="O2314">
        <v>21.7741935483871</v>
      </c>
      <c r="P2314">
        <v>195.23809523809501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472</v>
      </c>
      <c r="E2315">
        <v>215.488</v>
      </c>
      <c r="F2315">
        <v>145.6</v>
      </c>
      <c r="G2315">
        <v>-7.4154665370244199</v>
      </c>
      <c r="H2315">
        <v>2.32144697588196</v>
      </c>
      <c r="I2315">
        <v>-15.734730473281299</v>
      </c>
      <c r="J2315">
        <v>1.6040323702608601</v>
      </c>
      <c r="K2315">
        <v>133.042209153556</v>
      </c>
      <c r="L2315">
        <v>132.728217855271</v>
      </c>
      <c r="M2315">
        <v>61.481115756228697</v>
      </c>
      <c r="N2315">
        <v>1.6372357686375201</v>
      </c>
      <c r="O2315">
        <v>17.925824175824101</v>
      </c>
      <c r="P2315">
        <v>35.127610208816698</v>
      </c>
      <c r="Q2315">
        <v>-1.0272696295995001E-2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204</v>
      </c>
      <c r="E2316">
        <v>215.1790225</v>
      </c>
      <c r="F2316">
        <v>173.05</v>
      </c>
      <c r="G2316">
        <v>2.8667524728385501</v>
      </c>
      <c r="H2316">
        <v>8.6042739390863101</v>
      </c>
      <c r="I2316">
        <v>-22.466174802395599</v>
      </c>
      <c r="J2316">
        <v>5.6695237415467501</v>
      </c>
      <c r="K2316">
        <v>168.874021214631</v>
      </c>
      <c r="L2316">
        <v>178.689723974412</v>
      </c>
      <c r="M2316">
        <v>51.599528281964901</v>
      </c>
      <c r="N2316">
        <v>2.1820054509090698</v>
      </c>
      <c r="O2316">
        <v>78.821149956659895</v>
      </c>
      <c r="P2316">
        <v>34.1472868217054</v>
      </c>
      <c r="Q2316">
        <v>0.123141705640645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E2317">
        <v>214.55</v>
      </c>
      <c r="F2317">
        <v>214.55</v>
      </c>
      <c r="G2317">
        <v>551.19373802255097</v>
      </c>
      <c r="H2317">
        <v>6.0985013538265997</v>
      </c>
      <c r="I2317">
        <v>85.741771816911793</v>
      </c>
      <c r="J2317">
        <v>-1.89629450388315</v>
      </c>
      <c r="K2317">
        <v>207.40252376407099</v>
      </c>
      <c r="L2317">
        <v>124.35018214845201</v>
      </c>
      <c r="M2317">
        <v>28.6663167040209</v>
      </c>
      <c r="N2317">
        <v>0.11862061791324199</v>
      </c>
      <c r="O2317">
        <v>22.3024935912374</v>
      </c>
      <c r="P2317">
        <v>575.32263141328303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694</v>
      </c>
      <c r="E2318">
        <v>214.44374999999999</v>
      </c>
      <c r="F2318">
        <v>114.37</v>
      </c>
      <c r="G2318">
        <v>-16.2326669756374</v>
      </c>
      <c r="H2318">
        <v>16.859136969324201</v>
      </c>
      <c r="I2318">
        <v>8.5992021166386206</v>
      </c>
      <c r="J2318">
        <v>-2.14323640392998</v>
      </c>
      <c r="K2318">
        <v>96.384834747421493</v>
      </c>
      <c r="L2318">
        <v>93.380432267124206</v>
      </c>
      <c r="M2318">
        <v>72.663888406778</v>
      </c>
      <c r="N2318">
        <v>1.67374277545815</v>
      </c>
      <c r="O2318">
        <v>9.2506776252513792</v>
      </c>
      <c r="P2318">
        <v>66.720116618075807</v>
      </c>
      <c r="Q2318">
        <v>-8.9098291019214002E-2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268</v>
      </c>
      <c r="E2319">
        <v>214.38</v>
      </c>
      <c r="F2319">
        <v>714.6</v>
      </c>
      <c r="G2319">
        <v>-39.173772425386701</v>
      </c>
      <c r="H2319">
        <v>-4.6976754315495102</v>
      </c>
      <c r="I2319">
        <v>-23.5433454677759</v>
      </c>
      <c r="J2319">
        <v>1.32784650913089</v>
      </c>
      <c r="K2319">
        <v>713.71884880090204</v>
      </c>
      <c r="L2319">
        <v>761.26693589076501</v>
      </c>
      <c r="M2319">
        <v>50.030647246518299</v>
      </c>
      <c r="N2319">
        <v>0.73210211591536301</v>
      </c>
      <c r="O2319">
        <v>39.098796529527</v>
      </c>
      <c r="P2319">
        <v>13.880478087649401</v>
      </c>
      <c r="Q2319">
        <v>-1.4170563983262E-2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174</v>
      </c>
      <c r="E2320">
        <v>213.50993489999999</v>
      </c>
      <c r="F2320">
        <v>32.58</v>
      </c>
      <c r="G2320">
        <v>2.6415346248323601</v>
      </c>
      <c r="H2320">
        <v>11.0330629282563</v>
      </c>
      <c r="I2320">
        <v>-6.4460307828788199</v>
      </c>
      <c r="J2320">
        <v>6.8612831024528997</v>
      </c>
      <c r="K2320">
        <v>29.292196025776502</v>
      </c>
      <c r="L2320">
        <v>27.780266744279501</v>
      </c>
      <c r="M2320">
        <v>55.9497190230624</v>
      </c>
      <c r="N2320">
        <v>3.2279869617634298</v>
      </c>
      <c r="O2320">
        <v>41.190914671577602</v>
      </c>
      <c r="P2320">
        <v>43.841059602648997</v>
      </c>
      <c r="Q2320">
        <v>5.0404136231216E-2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1012</v>
      </c>
      <c r="E2321">
        <v>213.44848089600001</v>
      </c>
      <c r="F2321">
        <v>6.06</v>
      </c>
      <c r="G2321">
        <v>41.898503869542097</v>
      </c>
      <c r="H2321">
        <v>-4.7965559576452304</v>
      </c>
      <c r="I2321">
        <v>-8.2257790666316808</v>
      </c>
      <c r="J2321">
        <v>-6.0442927695284796</v>
      </c>
      <c r="K2321">
        <v>6.20679248308958</v>
      </c>
      <c r="L2321">
        <v>6.00129655295936</v>
      </c>
      <c r="M2321">
        <v>49.890115359074102</v>
      </c>
      <c r="N2321">
        <v>1.2290653828242799</v>
      </c>
      <c r="O2321">
        <v>52.640264026402598</v>
      </c>
      <c r="Q2321">
        <v>-0.119254228924076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E2322">
        <v>212.8194</v>
      </c>
      <c r="F2322">
        <v>203.85</v>
      </c>
      <c r="G2322">
        <v>-26.639653792453402</v>
      </c>
      <c r="H2322">
        <v>44.988179138461703</v>
      </c>
      <c r="I2322">
        <v>0.17024563940770299</v>
      </c>
      <c r="J2322">
        <v>0.70345150445717597</v>
      </c>
      <c r="K2322">
        <v>160.75577667358601</v>
      </c>
      <c r="L2322">
        <v>168.298322015954</v>
      </c>
      <c r="M2322">
        <v>66.256167621225003</v>
      </c>
      <c r="N2322">
        <v>1.9507931262392499</v>
      </c>
      <c r="O2322">
        <v>27.544763306352699</v>
      </c>
      <c r="P2322">
        <v>77.260869565217305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414</v>
      </c>
      <c r="E2323">
        <v>212.714350575</v>
      </c>
      <c r="F2323">
        <v>117.75</v>
      </c>
      <c r="G2323">
        <v>0.47428121244277199</v>
      </c>
      <c r="H2323">
        <v>-3.6792985903878601</v>
      </c>
      <c r="I2323">
        <v>10.9860911887168</v>
      </c>
      <c r="J2323">
        <v>-2.0546605390264401</v>
      </c>
      <c r="M2323">
        <v>42.673185509641897</v>
      </c>
      <c r="O2323">
        <v>28.237791932059402</v>
      </c>
      <c r="P2323">
        <v>39.928698752228101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46</v>
      </c>
      <c r="E2324">
        <v>212.22058679</v>
      </c>
      <c r="F2324">
        <v>10.7</v>
      </c>
      <c r="G2324">
        <v>-13.2480643751878</v>
      </c>
      <c r="H2324">
        <v>-20.529115440204698</v>
      </c>
      <c r="I2324">
        <v>-21.375704104112899</v>
      </c>
      <c r="J2324">
        <v>-6.9936767293823303</v>
      </c>
      <c r="K2324">
        <v>11.987358061918099</v>
      </c>
      <c r="L2324">
        <v>11.908206250260999</v>
      </c>
      <c r="M2324">
        <v>11.519559303048601</v>
      </c>
      <c r="N2324">
        <v>1.2465215409780099</v>
      </c>
      <c r="O2324">
        <v>42.056074766355103</v>
      </c>
      <c r="P2324">
        <v>15.675675675675601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132</v>
      </c>
      <c r="E2325">
        <v>211.23185874999999</v>
      </c>
      <c r="F2325">
        <v>45.17</v>
      </c>
      <c r="G2325">
        <v>57.641730351722799</v>
      </c>
      <c r="H2325">
        <v>-14.871118599974</v>
      </c>
      <c r="I2325">
        <v>-22.456639418493999</v>
      </c>
      <c r="J2325">
        <v>-5.2711991891326599</v>
      </c>
      <c r="K2325">
        <v>42.682055347061699</v>
      </c>
      <c r="L2325">
        <v>38.988639053271598</v>
      </c>
      <c r="M2325">
        <v>61.676466799158398</v>
      </c>
      <c r="N2325">
        <v>0.78988833315103302</v>
      </c>
      <c r="O2325">
        <v>14.3458047376577</v>
      </c>
      <c r="Q2325">
        <v>1.3423199743975E-2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304</v>
      </c>
      <c r="E2326">
        <v>210.99559821</v>
      </c>
      <c r="F2326">
        <v>38.49</v>
      </c>
      <c r="G2326">
        <v>85.055889217963795</v>
      </c>
      <c r="H2326">
        <v>8.6143256597581104</v>
      </c>
      <c r="I2326">
        <v>-14.924775722150001</v>
      </c>
      <c r="J2326">
        <v>19.322058236208701</v>
      </c>
      <c r="K2326">
        <v>35.373331944361098</v>
      </c>
      <c r="L2326">
        <v>33.864536202234497</v>
      </c>
      <c r="M2326">
        <v>63.967604605001398</v>
      </c>
      <c r="N2326">
        <v>2.7801117119258398</v>
      </c>
      <c r="O2326">
        <v>24.058196934268601</v>
      </c>
      <c r="P2326">
        <v>113.833333333333</v>
      </c>
      <c r="Q2326">
        <v>0.11649254786461501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D2327" t="s">
        <v>414</v>
      </c>
      <c r="E2327">
        <v>210.67764634</v>
      </c>
      <c r="F2327">
        <v>175.9</v>
      </c>
      <c r="G2327">
        <v>227.67110660926801</v>
      </c>
      <c r="H2327">
        <v>34.214137806985498</v>
      </c>
      <c r="I2327">
        <v>131.847610975718</v>
      </c>
      <c r="J2327">
        <v>15.9246035010437</v>
      </c>
      <c r="K2327">
        <v>133.89326244191099</v>
      </c>
      <c r="L2327">
        <v>100.36827459708</v>
      </c>
      <c r="M2327">
        <v>90.667702510862696</v>
      </c>
      <c r="N2327">
        <v>6.0759999999999996</v>
      </c>
      <c r="O2327">
        <v>0</v>
      </c>
      <c r="P2327">
        <v>251.8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268</v>
      </c>
      <c r="E2328">
        <v>210.63</v>
      </c>
      <c r="F2328">
        <v>206.5</v>
      </c>
      <c r="G2328">
        <v>30.148282552488102</v>
      </c>
      <c r="H2328">
        <v>-4.5580918838153099</v>
      </c>
      <c r="I2328">
        <v>-5.5019001683844602</v>
      </c>
      <c r="J2328">
        <v>-8.7577074360099001</v>
      </c>
      <c r="K2328">
        <v>199.228366576947</v>
      </c>
      <c r="L2328">
        <v>174.29619905841199</v>
      </c>
      <c r="M2328">
        <v>41.8157475305077</v>
      </c>
      <c r="N2328">
        <v>0.83620938413263501</v>
      </c>
      <c r="O2328">
        <v>25.907990314769901</v>
      </c>
      <c r="P2328">
        <v>75</v>
      </c>
      <c r="Q2328">
        <v>0.14345992683859499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812</v>
      </c>
      <c r="E2329">
        <v>210.46749224999999</v>
      </c>
      <c r="F2329">
        <v>92.55</v>
      </c>
      <c r="G2329">
        <v>-56.941960541367003</v>
      </c>
      <c r="H2329">
        <v>3.66606607204998</v>
      </c>
      <c r="I2329">
        <v>-46.430150565092902</v>
      </c>
      <c r="J2329">
        <v>-2.0996904553106002</v>
      </c>
      <c r="K2329">
        <v>94.416042017058004</v>
      </c>
      <c r="M2329">
        <v>42.541017897166498</v>
      </c>
      <c r="N2329">
        <v>0.74104595879556201</v>
      </c>
      <c r="O2329">
        <v>56.672069151809801</v>
      </c>
      <c r="P2329">
        <v>41.189931350114399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405</v>
      </c>
      <c r="E2330">
        <v>210.46350000000001</v>
      </c>
      <c r="F2330">
        <v>163.15</v>
      </c>
      <c r="G2330">
        <v>18.985141696987402</v>
      </c>
      <c r="H2330">
        <v>-1.83581147082712</v>
      </c>
      <c r="I2330">
        <v>21.8895611038146</v>
      </c>
      <c r="J2330">
        <v>8.8270285001415907</v>
      </c>
      <c r="K2330">
        <v>151.68025308236199</v>
      </c>
      <c r="L2330">
        <v>127.908902859252</v>
      </c>
      <c r="M2330">
        <v>49.355525765038898</v>
      </c>
      <c r="N2330">
        <v>0.62185929648241201</v>
      </c>
      <c r="O2330">
        <v>19.307385841250301</v>
      </c>
      <c r="P2330">
        <v>69.9479166666666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106</v>
      </c>
      <c r="E2331">
        <v>209.952584</v>
      </c>
      <c r="F2331">
        <v>23.56</v>
      </c>
      <c r="G2331">
        <v>205.27471271190299</v>
      </c>
      <c r="H2331">
        <v>-13.7325236590928</v>
      </c>
      <c r="I2331">
        <v>-22.263845725431</v>
      </c>
      <c r="J2331">
        <v>-4.1357885359455802</v>
      </c>
      <c r="K2331">
        <v>25.3456570046514</v>
      </c>
      <c r="L2331">
        <v>22.1254006784485</v>
      </c>
      <c r="M2331">
        <v>32.422087373881801</v>
      </c>
      <c r="N2331">
        <v>1.06619415323791</v>
      </c>
      <c r="O2331">
        <v>69.609507640067903</v>
      </c>
      <c r="P2331">
        <v>241.44927536231799</v>
      </c>
      <c r="Q2331">
        <v>7.1738873634725003E-2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222</v>
      </c>
      <c r="E2332">
        <v>209.63092652999899</v>
      </c>
      <c r="F2332">
        <v>419.55</v>
      </c>
      <c r="G2332">
        <v>18.043251644849299</v>
      </c>
      <c r="H2332">
        <v>2.0934495300759801</v>
      </c>
      <c r="I2332">
        <v>15.8337033797415</v>
      </c>
      <c r="J2332">
        <v>-1.25831623293554</v>
      </c>
      <c r="K2332">
        <v>383.64309347088903</v>
      </c>
      <c r="L2332">
        <v>345.38437068993397</v>
      </c>
      <c r="M2332">
        <v>56.422433946454198</v>
      </c>
      <c r="N2332">
        <v>2.1776529346259901</v>
      </c>
      <c r="O2332">
        <v>10.761530210940199</v>
      </c>
      <c r="P2332">
        <v>45.981210855949897</v>
      </c>
      <c r="Q2332">
        <v>-5.6107946977566998E-2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D2333" t="s">
        <v>941</v>
      </c>
      <c r="E2333">
        <v>209.57463071999999</v>
      </c>
      <c r="F2333">
        <v>32.76</v>
      </c>
      <c r="G2333">
        <v>17.027275720571001</v>
      </c>
      <c r="H2333">
        <v>10.1382324033712</v>
      </c>
      <c r="I2333">
        <v>-15.209153105055501</v>
      </c>
      <c r="J2333">
        <v>-6.8994769722466698</v>
      </c>
      <c r="K2333">
        <v>31.359721727656801</v>
      </c>
      <c r="L2333">
        <v>31.098358263873202</v>
      </c>
      <c r="M2333">
        <v>46.0921397785906</v>
      </c>
      <c r="N2333">
        <v>2.3190141494519301</v>
      </c>
      <c r="O2333">
        <v>23.626373626373599</v>
      </c>
      <c r="P2333">
        <v>48.909090909090899</v>
      </c>
      <c r="Q2333">
        <v>-4.8925964675547003E-2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414</v>
      </c>
      <c r="E2334">
        <v>208.6325252</v>
      </c>
      <c r="F2334">
        <v>161.15</v>
      </c>
      <c r="G2334">
        <v>83.538632382464002</v>
      </c>
      <c r="H2334">
        <v>51.306531074340803</v>
      </c>
      <c r="I2334">
        <v>77.070409189967705</v>
      </c>
      <c r="J2334">
        <v>-15.0120017783522</v>
      </c>
      <c r="K2334">
        <v>131.036052007411</v>
      </c>
      <c r="L2334">
        <v>104.15846642760501</v>
      </c>
      <c r="M2334">
        <v>46.5642674050709</v>
      </c>
      <c r="N2334">
        <v>3.87445480372934</v>
      </c>
      <c r="O2334">
        <v>42.724170027924202</v>
      </c>
      <c r="P2334">
        <v>120.753424657534</v>
      </c>
      <c r="Q2334">
        <v>0.122445770262213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E2335">
        <v>207.97216800000001</v>
      </c>
      <c r="F2335">
        <v>463.2</v>
      </c>
      <c r="G2335">
        <v>-17.154297547775698</v>
      </c>
      <c r="H2335">
        <v>-1.5009103119995799</v>
      </c>
      <c r="I2335">
        <v>-17.7958173821863</v>
      </c>
      <c r="J2335">
        <v>-0.20117682855255001</v>
      </c>
      <c r="K2335">
        <v>468.42115189281702</v>
      </c>
      <c r="L2335">
        <v>459.53124161022498</v>
      </c>
      <c r="M2335">
        <v>48.207168637041498</v>
      </c>
      <c r="N2335">
        <v>0.55921526142251499</v>
      </c>
      <c r="O2335">
        <v>39.248704663212401</v>
      </c>
      <c r="P2335">
        <v>31.965811965811898</v>
      </c>
      <c r="Q2335">
        <v>0.151704009893008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D2336" t="s">
        <v>1382</v>
      </c>
      <c r="E2336">
        <v>207.79270199999999</v>
      </c>
      <c r="F2336">
        <v>138.51</v>
      </c>
      <c r="G2336">
        <v>30.371943195994199</v>
      </c>
      <c r="H2336">
        <v>-7.5153769692140102</v>
      </c>
      <c r="I2336">
        <v>-13.174733885813801</v>
      </c>
      <c r="J2336">
        <v>-0.62832006269923202</v>
      </c>
      <c r="K2336">
        <v>144.04207008869</v>
      </c>
      <c r="L2336">
        <v>139.62569768524</v>
      </c>
      <c r="M2336">
        <v>51.207353208314402</v>
      </c>
      <c r="N2336">
        <v>0.86508361293071301</v>
      </c>
      <c r="O2336">
        <v>42.083604071908098</v>
      </c>
      <c r="P2336">
        <v>55.5418304323413</v>
      </c>
      <c r="Q2336">
        <v>0.10111449333436499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1642</v>
      </c>
      <c r="E2337">
        <v>207.55812</v>
      </c>
      <c r="F2337">
        <v>294</v>
      </c>
      <c r="G2337">
        <v>-52.517640193800801</v>
      </c>
      <c r="H2337">
        <v>-1.49259640368567</v>
      </c>
      <c r="I2337">
        <v>-37.451280305649398</v>
      </c>
      <c r="J2337">
        <v>-1.68499229258094</v>
      </c>
      <c r="K2337">
        <v>295.32206142432102</v>
      </c>
      <c r="L2337">
        <v>336.881502933094</v>
      </c>
      <c r="M2337">
        <v>49.7129775747294</v>
      </c>
      <c r="N2337">
        <v>1.1465313028764801</v>
      </c>
      <c r="O2337">
        <v>75.850340136054399</v>
      </c>
      <c r="P2337">
        <v>14.7989066770792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628</v>
      </c>
      <c r="E2338">
        <v>207.55203432499999</v>
      </c>
      <c r="F2338">
        <v>195.43</v>
      </c>
      <c r="G2338">
        <v>64.742495734161906</v>
      </c>
      <c r="H2338">
        <v>-12.0981609110662</v>
      </c>
      <c r="I2338">
        <v>-15.5989504128672</v>
      </c>
      <c r="J2338">
        <v>-1.6858972244596699</v>
      </c>
      <c r="K2338">
        <v>204.81265898319299</v>
      </c>
      <c r="L2338">
        <v>191.92913361868401</v>
      </c>
      <c r="M2338">
        <v>38.8472002617114</v>
      </c>
      <c r="N2338">
        <v>0.83448005717227602</v>
      </c>
      <c r="O2338">
        <v>48.697743437547899</v>
      </c>
      <c r="P2338">
        <v>91.946635623535201</v>
      </c>
      <c r="Q2338">
        <v>0.111553744536718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51</v>
      </c>
      <c r="E2339">
        <v>207.486695</v>
      </c>
      <c r="F2339">
        <v>127.94</v>
      </c>
      <c r="G2339">
        <v>2.6699173129351501</v>
      </c>
      <c r="H2339">
        <v>4.8861664643475704</v>
      </c>
      <c r="I2339">
        <v>5.7856230717764703</v>
      </c>
      <c r="J2339">
        <v>5.4567783943662302</v>
      </c>
      <c r="K2339">
        <v>117.800844226287</v>
      </c>
      <c r="L2339">
        <v>111.047041014977</v>
      </c>
      <c r="M2339">
        <v>67.768565657934204</v>
      </c>
      <c r="N2339">
        <v>4.2830806985305996</v>
      </c>
      <c r="O2339">
        <v>15.522901360012501</v>
      </c>
      <c r="P2339">
        <v>46.973004020677699</v>
      </c>
      <c r="Q2339">
        <v>4.3643195009429999E-3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291</v>
      </c>
      <c r="E2340">
        <v>207.417</v>
      </c>
      <c r="F2340">
        <v>116.2</v>
      </c>
      <c r="G2340">
        <v>-41.247295673185398</v>
      </c>
      <c r="H2340">
        <v>4.1647462536569702</v>
      </c>
      <c r="I2340">
        <v>-15.558011684499901</v>
      </c>
      <c r="J2340">
        <v>-4.5494261043831798</v>
      </c>
      <c r="K2340">
        <v>119.965415115076</v>
      </c>
      <c r="L2340">
        <v>128.588762396828</v>
      </c>
      <c r="M2340">
        <v>35.366060807184901</v>
      </c>
      <c r="N2340">
        <v>1.3462473940236199</v>
      </c>
      <c r="O2340">
        <v>62.650602409638502</v>
      </c>
      <c r="P2340">
        <v>28.753462603878098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135</v>
      </c>
      <c r="E2341">
        <v>207.07550000000001</v>
      </c>
      <c r="F2341">
        <v>151.15</v>
      </c>
      <c r="G2341">
        <v>39.8259824092464</v>
      </c>
      <c r="H2341">
        <v>-12.2860943537134</v>
      </c>
      <c r="I2341">
        <v>16.181113236465301</v>
      </c>
      <c r="J2341">
        <v>-13.308180698378001</v>
      </c>
      <c r="K2341">
        <v>152.58684601336799</v>
      </c>
      <c r="L2341">
        <v>133.50745238569601</v>
      </c>
      <c r="M2341">
        <v>30.278220355370799</v>
      </c>
      <c r="N2341">
        <v>0.255048806496595</v>
      </c>
      <c r="O2341">
        <v>19.086999669202701</v>
      </c>
      <c r="P2341">
        <v>69.736103312745598</v>
      </c>
      <c r="Q2341">
        <v>6.7841731817155998E-2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174</v>
      </c>
      <c r="E2342">
        <v>206.88</v>
      </c>
      <c r="F2342">
        <v>25.86</v>
      </c>
      <c r="G2342">
        <v>130.64943173242</v>
      </c>
      <c r="H2342">
        <v>18.423134553054702</v>
      </c>
      <c r="I2342">
        <v>-25.807236215816001</v>
      </c>
      <c r="J2342">
        <v>-4.9719488143200703</v>
      </c>
      <c r="K2342">
        <v>22.707812997126499</v>
      </c>
      <c r="L2342">
        <v>19.957364103945601</v>
      </c>
      <c r="M2342">
        <v>49.916991586764802</v>
      </c>
      <c r="N2342">
        <v>1.95392318657915</v>
      </c>
      <c r="O2342">
        <v>21.036349574632599</v>
      </c>
      <c r="P2342">
        <v>172.210526315789</v>
      </c>
      <c r="Q2342">
        <v>8.1932084432223995E-2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132</v>
      </c>
      <c r="E2343">
        <v>206.59970799999999</v>
      </c>
      <c r="F2343">
        <v>567.79999999999995</v>
      </c>
      <c r="G2343">
        <v>81.149486941878394</v>
      </c>
      <c r="H2343">
        <v>-17.588306663575</v>
      </c>
      <c r="I2343">
        <v>16.7917360618858</v>
      </c>
      <c r="J2343">
        <v>-2.0629437252336502</v>
      </c>
      <c r="K2343">
        <v>530.97590600094702</v>
      </c>
      <c r="L2343">
        <v>447.19893921062902</v>
      </c>
      <c r="M2343">
        <v>38.508515125560699</v>
      </c>
      <c r="N2343">
        <v>0.33287224344504202</v>
      </c>
      <c r="O2343">
        <v>28.090877069390601</v>
      </c>
      <c r="Q2343">
        <v>8.5261585663476996E-2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95</v>
      </c>
      <c r="E2344">
        <v>206.48505599999999</v>
      </c>
      <c r="F2344">
        <v>51.58</v>
      </c>
      <c r="G2344">
        <v>85.759204269491903</v>
      </c>
      <c r="H2344">
        <v>11.499674483322</v>
      </c>
      <c r="I2344">
        <v>33.7543451569708</v>
      </c>
      <c r="J2344">
        <v>24.9777168277644</v>
      </c>
      <c r="K2344">
        <v>40.058756477620399</v>
      </c>
      <c r="L2344">
        <v>37.902370824882098</v>
      </c>
      <c r="M2344">
        <v>86.712994101366704</v>
      </c>
      <c r="N2344">
        <v>3.41900000324127</v>
      </c>
      <c r="O2344">
        <v>3.5284994183792202</v>
      </c>
      <c r="P2344">
        <v>117.17894736842101</v>
      </c>
      <c r="Q2344">
        <v>0.10205484462376201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628</v>
      </c>
      <c r="E2345">
        <v>205.78160699200001</v>
      </c>
      <c r="F2345">
        <v>199.94</v>
      </c>
      <c r="G2345">
        <v>-9.9100987606261501</v>
      </c>
      <c r="H2345">
        <v>3.60110006997298</v>
      </c>
      <c r="I2345">
        <v>-15.703273424252</v>
      </c>
      <c r="J2345">
        <v>-4.5611827687714204</v>
      </c>
      <c r="K2345">
        <v>192.890923394731</v>
      </c>
      <c r="L2345">
        <v>186.97574946937601</v>
      </c>
      <c r="M2345">
        <v>46.916386905148798</v>
      </c>
      <c r="N2345">
        <v>1.76622671086168</v>
      </c>
      <c r="O2345">
        <v>19.4858457537261</v>
      </c>
      <c r="P2345">
        <v>28.2077588970824</v>
      </c>
      <c r="Q2345">
        <v>8.4288961778465996E-2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E2346">
        <v>205.56800000000001</v>
      </c>
      <c r="F2346">
        <v>321.2</v>
      </c>
      <c r="G2346">
        <v>1548.78777327593</v>
      </c>
      <c r="H2346">
        <v>24.497769803405099</v>
      </c>
      <c r="I2346">
        <v>428.03553041353501</v>
      </c>
      <c r="J2346">
        <v>6.4123632742036101</v>
      </c>
      <c r="K2346">
        <v>237.50205893890799</v>
      </c>
      <c r="L2346">
        <v>136.921646823217</v>
      </c>
      <c r="M2346">
        <v>95.549294670828701</v>
      </c>
      <c r="N2346">
        <v>0.49326386395534799</v>
      </c>
      <c r="O2346">
        <v>0</v>
      </c>
      <c r="P2346">
        <v>1722.9284903518701</v>
      </c>
      <c r="Q2346">
        <v>0.21899052428690399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891</v>
      </c>
      <c r="E2347">
        <v>205.02722015999899</v>
      </c>
      <c r="F2347">
        <v>148.05000000000001</v>
      </c>
      <c r="G2347">
        <v>220.17343219066299</v>
      </c>
      <c r="H2347">
        <v>-3.7518032358581999</v>
      </c>
      <c r="I2347">
        <v>146.57623820241301</v>
      </c>
      <c r="J2347">
        <v>-1.8446781564552901</v>
      </c>
      <c r="K2347">
        <v>151.68752869904</v>
      </c>
      <c r="L2347">
        <v>114.32049080950399</v>
      </c>
      <c r="M2347">
        <v>34.174640175146003</v>
      </c>
      <c r="N2347">
        <v>0.62717693854434597</v>
      </c>
      <c r="O2347">
        <v>22.357311719013801</v>
      </c>
      <c r="P2347">
        <v>277.19745222929902</v>
      </c>
      <c r="Q2347">
        <v>0.126078695289596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268</v>
      </c>
      <c r="E2348">
        <v>205.027218</v>
      </c>
      <c r="F2348">
        <v>178.86</v>
      </c>
      <c r="G2348">
        <v>-34.921910847090899</v>
      </c>
      <c r="H2348">
        <v>-17.1786880897773</v>
      </c>
      <c r="I2348">
        <v>-27.9151188720523</v>
      </c>
      <c r="J2348">
        <v>-6.5444964248123503</v>
      </c>
      <c r="K2348">
        <v>197.615003286773</v>
      </c>
      <c r="L2348">
        <v>193.01256424484899</v>
      </c>
      <c r="M2348">
        <v>28.771256466239699</v>
      </c>
      <c r="N2348">
        <v>0.986381829650395</v>
      </c>
      <c r="O2348">
        <v>34.965895113496501</v>
      </c>
      <c r="P2348">
        <v>31.514705882352899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343</v>
      </c>
      <c r="E2349">
        <v>204.91970499999999</v>
      </c>
      <c r="F2349">
        <v>70.19</v>
      </c>
      <c r="G2349">
        <v>-0.88042982620155197</v>
      </c>
      <c r="H2349">
        <v>-14.4938808335415</v>
      </c>
      <c r="I2349">
        <v>-24.599962298414599</v>
      </c>
      <c r="J2349">
        <v>-3.6937187719918998</v>
      </c>
      <c r="K2349">
        <v>76.836760937409807</v>
      </c>
      <c r="L2349">
        <v>77.582731505106295</v>
      </c>
      <c r="M2349">
        <v>18.4959380976095</v>
      </c>
      <c r="N2349">
        <v>0.91487843804587199</v>
      </c>
      <c r="O2349">
        <v>53.725601937597901</v>
      </c>
      <c r="P2349">
        <v>27.155797101449199</v>
      </c>
      <c r="Q2349">
        <v>1.7465259776047001E-2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204</v>
      </c>
      <c r="E2350">
        <v>204.86787000000001</v>
      </c>
      <c r="F2350">
        <v>113</v>
      </c>
      <c r="G2350">
        <v>-18.2740924539636</v>
      </c>
      <c r="H2350">
        <v>1.31767743462554</v>
      </c>
      <c r="I2350">
        <v>-23.934543731918001</v>
      </c>
      <c r="J2350">
        <v>-1.8494944570831</v>
      </c>
      <c r="K2350">
        <v>109.528588085059</v>
      </c>
      <c r="L2350">
        <v>110.130785407655</v>
      </c>
      <c r="M2350">
        <v>54.698937984388202</v>
      </c>
      <c r="N2350">
        <v>0.97896296296296303</v>
      </c>
      <c r="O2350">
        <v>47.610619469026503</v>
      </c>
      <c r="P2350">
        <v>25.9754738015607</v>
      </c>
      <c r="Q2350">
        <v>5.9463958467793003E-2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1554</v>
      </c>
      <c r="E2351">
        <v>204.17400000000001</v>
      </c>
      <c r="F2351">
        <v>199</v>
      </c>
      <c r="G2351">
        <v>-29.366988628826999</v>
      </c>
      <c r="H2351">
        <v>20.710200799111501</v>
      </c>
      <c r="I2351">
        <v>-18.855178652553001</v>
      </c>
      <c r="J2351">
        <v>2.3037889414833099</v>
      </c>
      <c r="K2351">
        <v>176.36219790683501</v>
      </c>
      <c r="M2351">
        <v>55.817039604166901</v>
      </c>
      <c r="N2351">
        <v>1.57988624612202</v>
      </c>
      <c r="O2351">
        <v>9.0452261306532602</v>
      </c>
      <c r="P2351">
        <v>71.551724137931004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238</v>
      </c>
      <c r="E2352">
        <v>203.79636550000001</v>
      </c>
      <c r="F2352">
        <v>192.44</v>
      </c>
      <c r="G2352">
        <v>41.197567090367798</v>
      </c>
      <c r="H2352">
        <v>-20.378571098864299</v>
      </c>
      <c r="I2352">
        <v>22.865186089088301</v>
      </c>
      <c r="J2352">
        <v>-7.4567287119953196</v>
      </c>
      <c r="K2352">
        <v>201.670894160513</v>
      </c>
      <c r="L2352">
        <v>173.30356818535401</v>
      </c>
      <c r="M2352">
        <v>41.669634693681402</v>
      </c>
      <c r="N2352">
        <v>0.42438091691611401</v>
      </c>
      <c r="O2352">
        <v>36.146331324049001</v>
      </c>
      <c r="P2352">
        <v>74.548752834467095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391</v>
      </c>
      <c r="E2353">
        <v>203.69900000000001</v>
      </c>
      <c r="F2353">
        <v>355</v>
      </c>
      <c r="G2353">
        <v>741.72476514585298</v>
      </c>
      <c r="H2353">
        <v>-1.1912076515926999</v>
      </c>
      <c r="I2353">
        <v>63.882916585542198</v>
      </c>
      <c r="J2353">
        <v>0.58898031015878005</v>
      </c>
      <c r="K2353">
        <v>328.91204523913399</v>
      </c>
      <c r="L2353">
        <v>189.04771348667401</v>
      </c>
      <c r="M2353">
        <v>50.350103125571202</v>
      </c>
      <c r="N2353">
        <v>0.46117804551539399</v>
      </c>
      <c r="O2353">
        <v>9.5774647887323994</v>
      </c>
      <c r="P2353">
        <v>765.85365853658504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D2354" t="s">
        <v>1429</v>
      </c>
      <c r="E2354">
        <v>203.679903</v>
      </c>
      <c r="F2354">
        <v>398.1</v>
      </c>
      <c r="G2354">
        <v>82.081962559163799</v>
      </c>
      <c r="H2354">
        <v>2.8577590457878301</v>
      </c>
      <c r="I2354">
        <v>7.7918827337581602</v>
      </c>
      <c r="J2354">
        <v>-3.6944262548450899</v>
      </c>
      <c r="K2354">
        <v>393.09322843601399</v>
      </c>
      <c r="L2354">
        <v>357.78444859508699</v>
      </c>
      <c r="M2354">
        <v>46.196724784720701</v>
      </c>
      <c r="N2354">
        <v>1.2694636241975199</v>
      </c>
      <c r="O2354">
        <v>35.3428786737</v>
      </c>
      <c r="P2354">
        <v>119.944751381215</v>
      </c>
      <c r="Q2354">
        <v>4.1269407996387002E-2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1176</v>
      </c>
      <c r="E2355">
        <v>202.98035849999999</v>
      </c>
      <c r="F2355">
        <v>155</v>
      </c>
      <c r="G2355">
        <v>114.22263667231501</v>
      </c>
      <c r="H2355">
        <v>24.710200799111501</v>
      </c>
      <c r="I2355">
        <v>24.099486998691901</v>
      </c>
      <c r="J2355">
        <v>-3.5359239695995699</v>
      </c>
      <c r="K2355">
        <v>139.37016123160501</v>
      </c>
      <c r="L2355">
        <v>117.750243989495</v>
      </c>
      <c r="M2355">
        <v>51.5655290545836</v>
      </c>
      <c r="N2355">
        <v>0.96050959351201604</v>
      </c>
      <c r="O2355">
        <v>22.580645161290299</v>
      </c>
      <c r="P2355">
        <v>162.66734451787801</v>
      </c>
      <c r="Q2355">
        <v>8.8664819360228006E-2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95</v>
      </c>
      <c r="E2356">
        <v>202.93488149999999</v>
      </c>
      <c r="F2356">
        <v>120.9</v>
      </c>
      <c r="G2356">
        <v>155.08588720973</v>
      </c>
      <c r="H2356">
        <v>23.540888629799301</v>
      </c>
      <c r="I2356">
        <v>28.2843250362464</v>
      </c>
      <c r="J2356">
        <v>0.23229472148025501</v>
      </c>
      <c r="K2356">
        <v>71.680200666269897</v>
      </c>
      <c r="M2356">
        <v>77.358734069730602</v>
      </c>
      <c r="N2356">
        <v>0.9375</v>
      </c>
      <c r="O2356">
        <v>0.49627791563275903</v>
      </c>
      <c r="P2356">
        <v>179.21478060046101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1665</v>
      </c>
      <c r="E2357">
        <v>202.90456320000001</v>
      </c>
      <c r="F2357">
        <v>38.4</v>
      </c>
      <c r="G2357">
        <v>-20.546005690196999</v>
      </c>
      <c r="H2357">
        <v>-9.7147992008884696</v>
      </c>
      <c r="I2357">
        <v>-19.912837440812002</v>
      </c>
      <c r="J2357">
        <v>-5.1099922925809498</v>
      </c>
      <c r="K2357">
        <v>39.653004767986502</v>
      </c>
      <c r="L2357">
        <v>39.077056661920999</v>
      </c>
      <c r="M2357">
        <v>47.710639911265098</v>
      </c>
      <c r="N2357">
        <v>1.1070560226772499</v>
      </c>
      <c r="O2357">
        <v>56.3541666666666</v>
      </c>
      <c r="P2357">
        <v>12.9411764705882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330</v>
      </c>
      <c r="E2358">
        <v>202.8296052</v>
      </c>
      <c r="F2358">
        <v>41.22</v>
      </c>
      <c r="G2358">
        <v>17.764394044724199</v>
      </c>
      <c r="H2358">
        <v>5.5583020649343098</v>
      </c>
      <c r="I2358">
        <v>-15.2399951089685</v>
      </c>
      <c r="J2358">
        <v>11.286874715091599</v>
      </c>
      <c r="K2358">
        <v>39.020736602091901</v>
      </c>
      <c r="L2358">
        <v>34.742417630061198</v>
      </c>
      <c r="M2358">
        <v>60.0770596718639</v>
      </c>
      <c r="N2358">
        <v>1.80732641522602</v>
      </c>
      <c r="O2358">
        <v>13.779718583212</v>
      </c>
      <c r="P2358">
        <v>93.976470588235202</v>
      </c>
      <c r="Q2358">
        <v>9.7104037471788002E-2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1642</v>
      </c>
      <c r="E2359">
        <v>202.82076162000001</v>
      </c>
      <c r="F2359">
        <v>437.4</v>
      </c>
      <c r="G2359">
        <v>-29.460659605070902</v>
      </c>
      <c r="H2359">
        <v>5.6591803909482499</v>
      </c>
      <c r="I2359">
        <v>-8.3716551180188894</v>
      </c>
      <c r="J2359">
        <v>-3.7152750803787602</v>
      </c>
      <c r="K2359">
        <v>413.736523405426</v>
      </c>
      <c r="L2359">
        <v>415.23769218059499</v>
      </c>
      <c r="M2359">
        <v>52.347348223045898</v>
      </c>
      <c r="N2359">
        <v>0.91191028037383104</v>
      </c>
      <c r="O2359">
        <v>25.743026977594798</v>
      </c>
      <c r="P2359">
        <v>21.499999999999901</v>
      </c>
      <c r="Q2359">
        <v>-0.16257803332558299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304</v>
      </c>
      <c r="E2360">
        <v>202.29302225000001</v>
      </c>
      <c r="F2360">
        <v>113.65</v>
      </c>
      <c r="G2360">
        <v>-24.1288933907318</v>
      </c>
      <c r="I2360">
        <v>-13.617083414457699</v>
      </c>
      <c r="M2360">
        <v>0</v>
      </c>
      <c r="O2360">
        <v>0</v>
      </c>
      <c r="P2360">
        <v>0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225</v>
      </c>
      <c r="E2361">
        <v>202.12636358499901</v>
      </c>
      <c r="F2361">
        <v>12.85</v>
      </c>
      <c r="G2361">
        <v>59.442535180696702</v>
      </c>
      <c r="H2361">
        <v>-6.9925019035911697</v>
      </c>
      <c r="I2361">
        <v>-22.482331641408098</v>
      </c>
      <c r="J2361">
        <v>-5.6757757027191902</v>
      </c>
      <c r="K2361">
        <v>12.658717898630201</v>
      </c>
      <c r="L2361">
        <v>11.2626319846051</v>
      </c>
      <c r="M2361">
        <v>42.9252156821168</v>
      </c>
      <c r="N2361">
        <v>1.35043317646771</v>
      </c>
      <c r="O2361">
        <v>51.361867704280101</v>
      </c>
      <c r="P2361">
        <v>90.370370370370296</v>
      </c>
      <c r="Q2361">
        <v>-7.0825043577190001E-3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D2362" t="s">
        <v>4446</v>
      </c>
      <c r="E2362">
        <v>201.987508674</v>
      </c>
      <c r="F2362">
        <v>123.83</v>
      </c>
      <c r="G2362">
        <v>-32.842494570237903</v>
      </c>
      <c r="H2362">
        <v>-1.9546906388237399</v>
      </c>
      <c r="I2362">
        <v>-35.0696682542928</v>
      </c>
      <c r="J2362">
        <v>-8.0488954473865206</v>
      </c>
      <c r="K2362">
        <v>127.877369422534</v>
      </c>
      <c r="L2362">
        <v>131.657022033831</v>
      </c>
      <c r="M2362">
        <v>33.998690477936499</v>
      </c>
      <c r="N2362">
        <v>0.87714255855615697</v>
      </c>
      <c r="O2362">
        <v>54.849390293143799</v>
      </c>
      <c r="P2362">
        <v>15.190697674418599</v>
      </c>
      <c r="Q2362">
        <v>4.1669650284059997E-3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40</v>
      </c>
      <c r="E2363">
        <v>201.89381875000001</v>
      </c>
      <c r="F2363">
        <v>91.25</v>
      </c>
      <c r="G2363">
        <v>-46.535355975765803</v>
      </c>
      <c r="H2363">
        <v>-11.382706293795501</v>
      </c>
      <c r="I2363">
        <v>-36.023545999491702</v>
      </c>
      <c r="J2363">
        <v>-0.74882207981498705</v>
      </c>
      <c r="K2363">
        <v>99.426996247569093</v>
      </c>
      <c r="M2363">
        <v>33.640099013528101</v>
      </c>
      <c r="O2363">
        <v>35.287671232876697</v>
      </c>
      <c r="P2363">
        <v>13.920099875156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135</v>
      </c>
      <c r="E2364">
        <v>201.85094289599999</v>
      </c>
      <c r="F2364">
        <v>1.84</v>
      </c>
      <c r="G2364">
        <v>-51.972030645633701</v>
      </c>
      <c r="H2364">
        <v>-1.5273682616619499</v>
      </c>
      <c r="I2364">
        <v>-25.9980357954101</v>
      </c>
      <c r="J2364">
        <v>-6.2176556091638497</v>
      </c>
      <c r="K2364">
        <v>1.8749867768149899</v>
      </c>
      <c r="L2364">
        <v>2.1218228863070498</v>
      </c>
      <c r="M2364">
        <v>38.328243045060397</v>
      </c>
      <c r="N2364">
        <v>0.75734160163306796</v>
      </c>
      <c r="O2364">
        <v>65.760869565217305</v>
      </c>
      <c r="P2364">
        <v>17.197452229299302</v>
      </c>
      <c r="Q2364">
        <v>-0.160438017820208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549</v>
      </c>
      <c r="E2365">
        <v>201.81976570999899</v>
      </c>
      <c r="F2365">
        <v>80.900000000000006</v>
      </c>
      <c r="G2365">
        <v>-33.484635687650503</v>
      </c>
      <c r="H2365">
        <v>-5.8780344950061103</v>
      </c>
      <c r="I2365">
        <v>-22.972825711376501</v>
      </c>
      <c r="J2365">
        <v>-8.7610792491026697</v>
      </c>
      <c r="O2365">
        <v>20.148331273176701</v>
      </c>
      <c r="P2365">
        <v>1.7610062893081699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414</v>
      </c>
      <c r="E2366">
        <v>201.79111042</v>
      </c>
      <c r="F2366">
        <v>88.09</v>
      </c>
      <c r="G2366">
        <v>50.576988962209299</v>
      </c>
      <c r="H2366">
        <v>2.7898468168106398</v>
      </c>
      <c r="I2366">
        <v>-21.5690165388046</v>
      </c>
      <c r="J2366">
        <v>-6.7060449241598903</v>
      </c>
      <c r="K2366">
        <v>91.133279106384705</v>
      </c>
      <c r="L2366">
        <v>86.325269360180698</v>
      </c>
      <c r="M2366">
        <v>39.862962241791898</v>
      </c>
      <c r="N2366">
        <v>1.87491396525892</v>
      </c>
      <c r="O2366">
        <v>52.593938017936097</v>
      </c>
      <c r="P2366">
        <v>79.409368635437801</v>
      </c>
      <c r="Q2366">
        <v>2.7105115424391001E-2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E2367">
        <v>201.78288599999999</v>
      </c>
      <c r="F2367">
        <v>168.45</v>
      </c>
      <c r="G2367">
        <v>-13.7422616738248</v>
      </c>
      <c r="H2367">
        <v>5.6074610730841199</v>
      </c>
      <c r="I2367">
        <v>1.75962891430935</v>
      </c>
      <c r="J2367">
        <v>4.9790651112024698</v>
      </c>
      <c r="K2367">
        <v>147.43874857295799</v>
      </c>
      <c r="L2367">
        <v>146.568361845227</v>
      </c>
      <c r="M2367">
        <v>85.621198854405904</v>
      </c>
      <c r="N2367">
        <v>6.2</v>
      </c>
      <c r="O2367">
        <v>0</v>
      </c>
      <c r="P2367">
        <v>21.4491708723864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62</v>
      </c>
      <c r="E2368">
        <v>201.52831786499999</v>
      </c>
      <c r="F2368">
        <v>85.19</v>
      </c>
      <c r="G2368">
        <v>-32.031596093434501</v>
      </c>
      <c r="H2368">
        <v>11.7511564305108</v>
      </c>
      <c r="I2368">
        <v>-27.566578363952701</v>
      </c>
      <c r="J2368">
        <v>-6.6362785542120202</v>
      </c>
      <c r="K2368">
        <v>88.019707470631303</v>
      </c>
      <c r="L2368">
        <v>91.4008423709314</v>
      </c>
      <c r="M2368">
        <v>48.781106212986998</v>
      </c>
      <c r="N2368">
        <v>0.391058965586637</v>
      </c>
      <c r="O2368">
        <v>39.687756778964598</v>
      </c>
      <c r="P2368">
        <v>16.300341296928298</v>
      </c>
      <c r="Q2368">
        <v>-7.3847709084546007E-2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271</v>
      </c>
      <c r="E2369">
        <v>201.52144159400001</v>
      </c>
      <c r="F2369">
        <v>148.5</v>
      </c>
      <c r="G2369">
        <v>-39.020640408995398</v>
      </c>
      <c r="H2369">
        <v>-1.3016129604437301</v>
      </c>
      <c r="I2369">
        <v>-22.830482592007002</v>
      </c>
      <c r="J2369">
        <v>-3.4512260588147101</v>
      </c>
      <c r="K2369">
        <v>149.313163228778</v>
      </c>
      <c r="L2369">
        <v>163.054232236248</v>
      </c>
      <c r="M2369">
        <v>45.9968698033232</v>
      </c>
      <c r="N2369">
        <v>0.69892275187669295</v>
      </c>
      <c r="O2369">
        <v>43.245263904717802</v>
      </c>
      <c r="P2369">
        <v>16.929133858267701</v>
      </c>
      <c r="Q2369">
        <v>-7.1666711630758995E-2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304</v>
      </c>
      <c r="E2370">
        <v>201.51318660000001</v>
      </c>
      <c r="F2370">
        <v>144.1</v>
      </c>
      <c r="G2370">
        <v>78.800271515619301</v>
      </c>
      <c r="H2370">
        <v>3.8063843420190802</v>
      </c>
      <c r="I2370">
        <v>77.218567492706796</v>
      </c>
      <c r="J2370">
        <v>-1.68499229258094</v>
      </c>
      <c r="K2370">
        <v>126.81729661483</v>
      </c>
      <c r="L2370">
        <v>97.118311084363299</v>
      </c>
      <c r="M2370">
        <v>46.816048546993599</v>
      </c>
      <c r="N2370">
        <v>1.2982901942104701</v>
      </c>
      <c r="O2370">
        <v>11.970853573907</v>
      </c>
      <c r="P2370">
        <v>134.30894308942999</v>
      </c>
      <c r="Q2370">
        <v>0.16747311948634699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204</v>
      </c>
      <c r="E2371">
        <v>200.59783999999999</v>
      </c>
      <c r="F2371">
        <v>200</v>
      </c>
      <c r="G2371">
        <v>31.989250069183701</v>
      </c>
      <c r="H2371">
        <v>-5.8293886437037203</v>
      </c>
      <c r="I2371">
        <v>38.647857582877599</v>
      </c>
      <c r="J2371">
        <v>-2.8340307541194099</v>
      </c>
      <c r="K2371">
        <v>200.41000894026899</v>
      </c>
      <c r="L2371">
        <v>167.339390005121</v>
      </c>
      <c r="M2371">
        <v>41.919594284002002</v>
      </c>
      <c r="N2371">
        <v>0.62052025478026596</v>
      </c>
      <c r="O2371">
        <v>20.999999999999901</v>
      </c>
      <c r="P2371">
        <v>88.679245283018801</v>
      </c>
      <c r="Q2371">
        <v>0.131850843540504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1429</v>
      </c>
      <c r="E2372">
        <v>200.50588823999999</v>
      </c>
      <c r="F2372">
        <v>192.8</v>
      </c>
      <c r="G2372">
        <v>61.5234898543331</v>
      </c>
      <c r="H2372">
        <v>6.8311709262928204</v>
      </c>
      <c r="I2372">
        <v>-13.3049085965597</v>
      </c>
      <c r="J2372">
        <v>9.9764204336303592</v>
      </c>
      <c r="K2372">
        <v>172.16921952123599</v>
      </c>
      <c r="L2372">
        <v>166.257890527895</v>
      </c>
      <c r="M2372">
        <v>69.012370838836503</v>
      </c>
      <c r="N2372">
        <v>3.12909301916467</v>
      </c>
      <c r="O2372">
        <v>29.0715767634854</v>
      </c>
      <c r="P2372">
        <v>88.8344760039177</v>
      </c>
      <c r="Q2372">
        <v>2.5191232144613999E-2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271</v>
      </c>
      <c r="E2373">
        <v>199.33818095199999</v>
      </c>
      <c r="F2373">
        <v>193.04</v>
      </c>
      <c r="G2373">
        <v>-1.71925483651495</v>
      </c>
      <c r="H2373">
        <v>-7.1933525003808603</v>
      </c>
      <c r="I2373">
        <v>-31.611985708425401</v>
      </c>
      <c r="J2373">
        <v>-6.37767521941021</v>
      </c>
      <c r="K2373">
        <v>190.52488005719999</v>
      </c>
      <c r="L2373">
        <v>185.879000949275</v>
      </c>
      <c r="M2373">
        <v>39.423212384325801</v>
      </c>
      <c r="N2373">
        <v>2.43173927640898</v>
      </c>
      <c r="O2373">
        <v>50.227932034811403</v>
      </c>
      <c r="P2373">
        <v>43.684406401190898</v>
      </c>
      <c r="Q2373">
        <v>3.7812681183077998E-2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628</v>
      </c>
      <c r="E2374">
        <v>199.07926499999999</v>
      </c>
      <c r="F2374">
        <v>101.39</v>
      </c>
      <c r="G2374">
        <v>83.000830817644001</v>
      </c>
      <c r="H2374">
        <v>94.607621551227993</v>
      </c>
      <c r="I2374">
        <v>45.027886073885199</v>
      </c>
      <c r="J2374">
        <v>0.85242808958465099</v>
      </c>
      <c r="K2374">
        <v>70.5806548687153</v>
      </c>
      <c r="L2374">
        <v>59.682267549706701</v>
      </c>
      <c r="M2374">
        <v>84.561400847685604</v>
      </c>
      <c r="N2374">
        <v>1.46217787895767</v>
      </c>
      <c r="O2374">
        <v>4.5467994871288999</v>
      </c>
      <c r="P2374">
        <v>159.97435897435801</v>
      </c>
      <c r="Q2374">
        <v>0.108148099051671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E2375">
        <v>198.96973824</v>
      </c>
      <c r="F2375">
        <v>8.9600000000000009</v>
      </c>
      <c r="G2375">
        <v>-13.648005597883399</v>
      </c>
      <c r="H2375">
        <v>-6.4566464381582502</v>
      </c>
      <c r="I2375">
        <v>-26.031550667634601</v>
      </c>
      <c r="J2375">
        <v>-0.67183439784410104</v>
      </c>
      <c r="K2375">
        <v>9.3505863746837399</v>
      </c>
      <c r="L2375">
        <v>9.6951469005568001</v>
      </c>
      <c r="M2375">
        <v>35.4638482872924</v>
      </c>
      <c r="N2375">
        <v>1.08651918412327</v>
      </c>
      <c r="O2375">
        <v>55.133928571428498</v>
      </c>
      <c r="P2375">
        <v>13.4177215189873</v>
      </c>
      <c r="Q2375">
        <v>-1.7675986775507999E-2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D2376" t="s">
        <v>135</v>
      </c>
      <c r="E2376">
        <v>198.92121</v>
      </c>
      <c r="F2376">
        <v>3.95</v>
      </c>
      <c r="G2376">
        <v>1.66728495321721</v>
      </c>
      <c r="H2376">
        <v>11.396475308915401</v>
      </c>
      <c r="I2376">
        <v>-20.675906943869499</v>
      </c>
      <c r="J2376">
        <v>2.6271464357427501</v>
      </c>
      <c r="K2376">
        <v>3.4050120837473798</v>
      </c>
      <c r="L2376">
        <v>3.68628272801402</v>
      </c>
      <c r="M2376">
        <v>64.714402581976799</v>
      </c>
      <c r="N2376">
        <v>1.4907299916339101</v>
      </c>
      <c r="O2376">
        <v>23.2911392405063</v>
      </c>
      <c r="P2376">
        <v>41.577060931899602</v>
      </c>
      <c r="Q2376">
        <v>0.13010712994368601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135</v>
      </c>
      <c r="E2377">
        <v>198.91266999999999</v>
      </c>
      <c r="F2377">
        <v>110</v>
      </c>
      <c r="G2377">
        <v>31.899475403594401</v>
      </c>
      <c r="H2377">
        <v>8.1685341324448508</v>
      </c>
      <c r="I2377">
        <v>-5.3600221015948497</v>
      </c>
      <c r="J2377">
        <v>-6.6160267753395701</v>
      </c>
      <c r="K2377">
        <v>101.049230133854</v>
      </c>
      <c r="L2377">
        <v>93.567642999261906</v>
      </c>
      <c r="M2377">
        <v>59.767968607109303</v>
      </c>
      <c r="N2377">
        <v>1.5783691082097799</v>
      </c>
      <c r="O2377">
        <v>13.590909090908999</v>
      </c>
      <c r="P2377">
        <v>75.438596491227997</v>
      </c>
      <c r="Q2377">
        <v>8.168105545953E-3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E2378">
        <v>198.87622875</v>
      </c>
      <c r="F2378">
        <v>166.93</v>
      </c>
      <c r="G2378">
        <v>130.92076283539399</v>
      </c>
      <c r="H2378">
        <v>131.78781687672699</v>
      </c>
      <c r="I2378">
        <v>141.43257281166899</v>
      </c>
      <c r="J2378">
        <v>-5.55401688500978</v>
      </c>
      <c r="M2378">
        <v>72.188028919515403</v>
      </c>
      <c r="O2378">
        <v>8.3987300065895703</v>
      </c>
      <c r="P2378">
        <v>167.77350016041001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549</v>
      </c>
      <c r="E2379">
        <v>198.63550000000001</v>
      </c>
      <c r="F2379">
        <v>180.25</v>
      </c>
      <c r="G2379">
        <v>27.7885107390616</v>
      </c>
      <c r="H2379">
        <v>-7.4986366548600598</v>
      </c>
      <c r="I2379">
        <v>-8.3001099993248406</v>
      </c>
      <c r="J2379">
        <v>-2.8428870294230499</v>
      </c>
      <c r="K2379">
        <v>188.382371287707</v>
      </c>
      <c r="L2379">
        <v>167.86880338167299</v>
      </c>
      <c r="M2379">
        <v>40.888142710100702</v>
      </c>
      <c r="N2379">
        <v>0.24466380142868699</v>
      </c>
      <c r="O2379">
        <v>74.757281553398002</v>
      </c>
      <c r="P2379">
        <v>73.986486486486399</v>
      </c>
      <c r="Q2379">
        <v>5.0154575717357999E-2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D2380" t="s">
        <v>1524</v>
      </c>
      <c r="E2380">
        <v>198.50348115</v>
      </c>
      <c r="F2380">
        <v>180.45</v>
      </c>
      <c r="G2380">
        <v>-12.980140695936599</v>
      </c>
      <c r="H2380">
        <v>-5.20525423589116</v>
      </c>
      <c r="I2380">
        <v>-8.2140460312801906</v>
      </c>
      <c r="J2380">
        <v>-4.3975764458693902</v>
      </c>
      <c r="K2380">
        <v>185.10970457049001</v>
      </c>
      <c r="L2380">
        <v>177.15313972894199</v>
      </c>
      <c r="M2380">
        <v>36.771799268518699</v>
      </c>
      <c r="N2380">
        <v>1.5930113582982699</v>
      </c>
      <c r="O2380">
        <v>40.759213078415002</v>
      </c>
      <c r="P2380">
        <v>31.715328467153199</v>
      </c>
      <c r="Q2380">
        <v>-8.6824666518680003E-3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46</v>
      </c>
      <c r="E2381">
        <v>198.37128096500001</v>
      </c>
      <c r="F2381">
        <v>124.85</v>
      </c>
      <c r="G2381">
        <v>128.09332883149</v>
      </c>
      <c r="H2381">
        <v>11.7310167084136</v>
      </c>
      <c r="I2381">
        <v>87.753884327477707</v>
      </c>
      <c r="J2381">
        <v>-7.2035108110994601</v>
      </c>
      <c r="K2381">
        <v>117.75294516236499</v>
      </c>
      <c r="L2381">
        <v>94.593797049741596</v>
      </c>
      <c r="M2381">
        <v>40.630128306404998</v>
      </c>
      <c r="N2381">
        <v>1.37822414888448</v>
      </c>
      <c r="O2381">
        <v>18.141770124148898</v>
      </c>
      <c r="P2381">
        <v>154.53618756371</v>
      </c>
      <c r="Q2381">
        <v>5.0013504155114998E-2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1429</v>
      </c>
      <c r="E2382">
        <v>198.361146475</v>
      </c>
      <c r="F2382">
        <v>22.15</v>
      </c>
      <c r="G2382">
        <v>69.320888268656802</v>
      </c>
      <c r="H2382">
        <v>14.9940882671422</v>
      </c>
      <c r="I2382">
        <v>5.1496726177138097</v>
      </c>
      <c r="J2382">
        <v>0.31500770741905398</v>
      </c>
      <c r="K2382">
        <v>20.243790168941501</v>
      </c>
      <c r="L2382">
        <v>17.6143753234842</v>
      </c>
      <c r="M2382">
        <v>26.381976417594199</v>
      </c>
      <c r="N2382">
        <v>0.689024477543559</v>
      </c>
      <c r="O2382">
        <v>16.704288939051899</v>
      </c>
      <c r="P2382">
        <v>103.211009174311</v>
      </c>
      <c r="Q2382">
        <v>-2.7567280714362999E-2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E2383">
        <v>198.25494</v>
      </c>
      <c r="F2383">
        <v>7.71</v>
      </c>
      <c r="G2383">
        <v>-102.735996609377</v>
      </c>
      <c r="H2383">
        <v>-36.107981019070202</v>
      </c>
      <c r="I2383">
        <v>-86.668464050598899</v>
      </c>
      <c r="J2383">
        <v>-14.457719565308199</v>
      </c>
      <c r="K2383">
        <v>11.742017884239701</v>
      </c>
      <c r="L2383">
        <v>21.332790087981198</v>
      </c>
      <c r="M2383">
        <v>25.761362592783101</v>
      </c>
      <c r="N2383">
        <v>2.8086517484967302</v>
      </c>
      <c r="O2383">
        <v>547.21141374837805</v>
      </c>
      <c r="P2383">
        <v>8.1346423562412404</v>
      </c>
      <c r="Q2383">
        <v>6.7248756603241006E-2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628</v>
      </c>
      <c r="E2384">
        <v>197.92058208</v>
      </c>
      <c r="F2384">
        <v>124.8</v>
      </c>
      <c r="G2384">
        <v>5.6008363389978904</v>
      </c>
      <c r="H2384">
        <v>-2.5043708582143398</v>
      </c>
      <c r="I2384">
        <v>6.7881264263526404</v>
      </c>
      <c r="J2384">
        <v>6.1156069084842999</v>
      </c>
      <c r="K2384">
        <v>122.196772332911</v>
      </c>
      <c r="L2384">
        <v>115.002063428599</v>
      </c>
      <c r="M2384">
        <v>53.530258483950099</v>
      </c>
      <c r="N2384">
        <v>0.18117882106427199</v>
      </c>
      <c r="O2384">
        <v>29.7996794871794</v>
      </c>
      <c r="P2384">
        <v>45.964912280701697</v>
      </c>
      <c r="Q2384">
        <v>7.1980759172944997E-2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46</v>
      </c>
      <c r="E2385">
        <v>197.74404000000001</v>
      </c>
      <c r="F2385">
        <v>174</v>
      </c>
      <c r="G2385">
        <v>46.794485784120802</v>
      </c>
      <c r="H2385">
        <v>-15.3442719645066</v>
      </c>
      <c r="I2385">
        <v>39.014495532910601</v>
      </c>
      <c r="J2385">
        <v>-2.4281616914880502</v>
      </c>
      <c r="K2385">
        <v>184.06548096440099</v>
      </c>
      <c r="L2385">
        <v>151.678173952083</v>
      </c>
      <c r="M2385">
        <v>32.779604311348997</v>
      </c>
      <c r="N2385">
        <v>0.165672676219836</v>
      </c>
      <c r="O2385">
        <v>28.160919540229798</v>
      </c>
      <c r="P2385">
        <v>93.3333333333333</v>
      </c>
      <c r="Q2385">
        <v>0.11012953188656301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628</v>
      </c>
      <c r="E2386">
        <v>197.51310000000001</v>
      </c>
      <c r="F2386">
        <v>5.73</v>
      </c>
      <c r="G2386">
        <v>1149.2044399425999</v>
      </c>
      <c r="H2386">
        <v>38.960200799111497</v>
      </c>
      <c r="I2386">
        <v>130.21270381958399</v>
      </c>
      <c r="J2386">
        <v>8.2246122271930808</v>
      </c>
      <c r="K2386">
        <v>4.1970123259689904</v>
      </c>
      <c r="L2386">
        <v>2.6461796132456299</v>
      </c>
      <c r="M2386">
        <v>98.405242730529693</v>
      </c>
      <c r="N2386">
        <v>0.58009624135359605</v>
      </c>
      <c r="O2386">
        <v>0</v>
      </c>
      <c r="P2386">
        <v>1332.5</v>
      </c>
      <c r="Q2386">
        <v>0.16031192870101901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E2387">
        <v>197.44548700000001</v>
      </c>
      <c r="F2387">
        <v>20.83</v>
      </c>
      <c r="G2387">
        <v>809.95182409805705</v>
      </c>
      <c r="H2387">
        <v>29.6774139138656</v>
      </c>
      <c r="I2387">
        <v>660.73235896472397</v>
      </c>
      <c r="J2387">
        <v>6.3897740625592299</v>
      </c>
      <c r="K2387">
        <v>14.806037813035401</v>
      </c>
      <c r="L2387">
        <v>7.4461669739785199</v>
      </c>
      <c r="M2387">
        <v>89.271338614600694</v>
      </c>
      <c r="N2387">
        <v>4.9424867575351996</v>
      </c>
      <c r="O2387">
        <v>0</v>
      </c>
      <c r="P2387">
        <v>834.08071748878899</v>
      </c>
      <c r="Q2387">
        <v>0.39420688121668801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51</v>
      </c>
      <c r="E2388">
        <v>197.1521486</v>
      </c>
      <c r="F2388">
        <v>16.420000000000002</v>
      </c>
      <c r="G2388">
        <v>-82.187641794307794</v>
      </c>
      <c r="H2388">
        <v>-14.2118771229663</v>
      </c>
      <c r="I2388">
        <v>-53.580520343159698</v>
      </c>
      <c r="J2388">
        <v>-5.1375549970520398</v>
      </c>
      <c r="K2388">
        <v>19.5225201669701</v>
      </c>
      <c r="L2388">
        <v>23.382218288493</v>
      </c>
      <c r="M2388">
        <v>29.168738064919399</v>
      </c>
      <c r="N2388">
        <v>1.64482675867512</v>
      </c>
      <c r="O2388">
        <v>183.191230207064</v>
      </c>
      <c r="P2388">
        <v>1.04615384615385</v>
      </c>
    </row>
    <row r="2389" spans="1:17" hidden="1" x14ac:dyDescent="0.3">
      <c r="A2389" t="s">
        <v>4939</v>
      </c>
      <c r="B2389" t="s">
        <v>4940</v>
      </c>
      <c r="C2389" t="str">
        <f>IFERROR(VLOOKUP(Table1[[#This Row],[Ticker]],[1]!Table1[[Symbol]:[Industry]],2,FALSE),"-")</f>
        <v>-</v>
      </c>
      <c r="D2389" t="s">
        <v>271</v>
      </c>
      <c r="E2389">
        <v>197.08143999999999</v>
      </c>
      <c r="F2389">
        <v>76.400000000000006</v>
      </c>
      <c r="G2389">
        <v>-47.690674281177003</v>
      </c>
      <c r="H2389">
        <v>-21.244970084155199</v>
      </c>
      <c r="I2389">
        <v>-41.677347067941703</v>
      </c>
      <c r="J2389">
        <v>-15.1200205411685</v>
      </c>
      <c r="K2389">
        <v>91.074177693179905</v>
      </c>
      <c r="L2389">
        <v>97.847249650013396</v>
      </c>
      <c r="M2389">
        <v>21.6314695041766</v>
      </c>
      <c r="N2389">
        <v>1.60071484767127</v>
      </c>
      <c r="O2389">
        <v>75.785340314136107</v>
      </c>
      <c r="P2389">
        <v>4.0730145756709</v>
      </c>
    </row>
    <row r="2390" spans="1:17" hidden="1" x14ac:dyDescent="0.3">
      <c r="A2390" t="s">
        <v>4941</v>
      </c>
      <c r="B2390" t="s">
        <v>4942</v>
      </c>
      <c r="C2390" t="str">
        <f>IFERROR(VLOOKUP(Table1[[#This Row],[Ticker]],[1]!Table1[[Symbol]:[Industry]],2,FALSE),"-")</f>
        <v>-</v>
      </c>
      <c r="E2390">
        <v>197.02682999999999</v>
      </c>
      <c r="F2390">
        <v>311.85000000000002</v>
      </c>
      <c r="G2390">
        <v>241.03504103549699</v>
      </c>
      <c r="H2390">
        <v>1.6223629612736801</v>
      </c>
      <c r="I2390">
        <v>101.526069396856</v>
      </c>
      <c r="J2390">
        <v>-1.1000866322035801</v>
      </c>
      <c r="K2390">
        <v>294.76288763893899</v>
      </c>
      <c r="L2390">
        <v>221.488769409745</v>
      </c>
      <c r="M2390">
        <v>48.811026986038001</v>
      </c>
      <c r="N2390">
        <v>0.69891412532035202</v>
      </c>
      <c r="O2390">
        <v>9.0428090428090293</v>
      </c>
      <c r="P2390">
        <v>270.36817102137701</v>
      </c>
      <c r="Q2390">
        <v>0.11870795935614099</v>
      </c>
    </row>
    <row r="2391" spans="1:17" hidden="1" x14ac:dyDescent="0.3">
      <c r="A2391" t="s">
        <v>4943</v>
      </c>
      <c r="B2391" t="s">
        <v>4944</v>
      </c>
      <c r="C2391" t="str">
        <f>IFERROR(VLOOKUP(Table1[[#This Row],[Ticker]],[1]!Table1[[Symbol]:[Industry]],2,FALSE),"-")</f>
        <v>-</v>
      </c>
      <c r="D2391" t="s">
        <v>135</v>
      </c>
      <c r="E2391">
        <v>196.84653599999999</v>
      </c>
      <c r="F2391">
        <v>644.29999999999995</v>
      </c>
      <c r="G2391">
        <v>37.026684398162502</v>
      </c>
      <c r="H2391">
        <v>-17.210464155612001</v>
      </c>
      <c r="I2391">
        <v>29.704015462196601</v>
      </c>
      <c r="J2391">
        <v>1.5404593963428399</v>
      </c>
      <c r="K2391">
        <v>705.30860734904604</v>
      </c>
      <c r="L2391">
        <v>583.79430643171997</v>
      </c>
      <c r="M2391">
        <v>33.2848082939283</v>
      </c>
      <c r="N2391">
        <v>0.47248271289192001</v>
      </c>
      <c r="O2391">
        <v>51.994412540741799</v>
      </c>
      <c r="P2391">
        <v>86.861948955916404</v>
      </c>
    </row>
    <row r="2392" spans="1:17" hidden="1" x14ac:dyDescent="0.3">
      <c r="A2392" t="s">
        <v>4945</v>
      </c>
      <c r="B2392" t="s">
        <v>4946</v>
      </c>
      <c r="C2392" t="str">
        <f>IFERROR(VLOOKUP(Table1[[#This Row],[Ticker]],[1]!Table1[[Symbol]:[Industry]],2,FALSE),"-")</f>
        <v>-</v>
      </c>
      <c r="D2392" t="s">
        <v>543</v>
      </c>
      <c r="E2392">
        <v>195.980098236</v>
      </c>
      <c r="F2392">
        <v>279.24</v>
      </c>
      <c r="G2392">
        <v>167.20131005214699</v>
      </c>
      <c r="H2392">
        <v>39.9898256925471</v>
      </c>
      <c r="I2392">
        <v>79.028656495856097</v>
      </c>
      <c r="J2392">
        <v>9.7374215005224993</v>
      </c>
      <c r="K2392">
        <v>195.396618958944</v>
      </c>
      <c r="L2392">
        <v>160.09066386365299</v>
      </c>
      <c r="M2392">
        <v>68.358892467658293</v>
      </c>
      <c r="N2392">
        <v>4.8024108456452499</v>
      </c>
      <c r="O2392">
        <v>19.861051425297202</v>
      </c>
      <c r="P2392">
        <v>206.85714285714201</v>
      </c>
      <c r="Q2392">
        <v>9.8773488221224004E-2</v>
      </c>
    </row>
    <row r="2393" spans="1:17" hidden="1" x14ac:dyDescent="0.3">
      <c r="A2393" t="s">
        <v>4947</v>
      </c>
      <c r="B2393" t="s">
        <v>4948</v>
      </c>
      <c r="C2393" t="str">
        <f>IFERROR(VLOOKUP(Table1[[#This Row],[Ticker]],[1]!Table1[[Symbol]:[Industry]],2,FALSE),"-")</f>
        <v>-</v>
      </c>
      <c r="D2393" t="s">
        <v>286</v>
      </c>
      <c r="E2393">
        <v>195.796254</v>
      </c>
      <c r="F2393">
        <v>387.7</v>
      </c>
      <c r="G2393">
        <v>-33.039321978843397</v>
      </c>
      <c r="H2393">
        <v>25.281889742003301</v>
      </c>
      <c r="I2393">
        <v>-36.875199012240799</v>
      </c>
      <c r="J2393">
        <v>19.147714212503299</v>
      </c>
      <c r="K2393">
        <v>356.67752096832402</v>
      </c>
      <c r="L2393">
        <v>393.85299745625099</v>
      </c>
      <c r="M2393">
        <v>57.895793588803301</v>
      </c>
      <c r="N2393">
        <v>1.82972463310342</v>
      </c>
      <c r="O2393">
        <v>84.4209440288883</v>
      </c>
      <c r="P2393">
        <v>33.689655172413701</v>
      </c>
      <c r="Q2393">
        <v>7.5645928059863005E-2</v>
      </c>
    </row>
    <row r="2394" spans="1:17" hidden="1" x14ac:dyDescent="0.3">
      <c r="A2394" t="s">
        <v>4949</v>
      </c>
      <c r="B2394" t="s">
        <v>4950</v>
      </c>
      <c r="C2394" t="str">
        <f>IFERROR(VLOOKUP(Table1[[#This Row],[Ticker]],[1]!Table1[[Symbol]:[Industry]],2,FALSE),"-")</f>
        <v>-</v>
      </c>
      <c r="E2394">
        <v>195.37022200000001</v>
      </c>
      <c r="F2394">
        <v>485</v>
      </c>
      <c r="G2394">
        <v>-8.6252020356472805</v>
      </c>
      <c r="H2394">
        <v>-7.2798982107894696</v>
      </c>
      <c r="I2394">
        <v>-24.462671649751801</v>
      </c>
      <c r="J2394">
        <v>-2.4826113401999899</v>
      </c>
      <c r="K2394">
        <v>498.32501636986302</v>
      </c>
      <c r="L2394">
        <v>498.57009173960603</v>
      </c>
      <c r="M2394">
        <v>43.741278674730403</v>
      </c>
      <c r="N2394">
        <v>1.4461319826549499</v>
      </c>
      <c r="O2394">
        <v>42.886597938144298</v>
      </c>
      <c r="P2394">
        <v>25.810635538261899</v>
      </c>
    </row>
    <row r="2395" spans="1:17" hidden="1" x14ac:dyDescent="0.3">
      <c r="A2395" t="s">
        <v>4951</v>
      </c>
      <c r="B2395" t="s">
        <v>4952</v>
      </c>
      <c r="C2395" t="str">
        <f>IFERROR(VLOOKUP(Table1[[#This Row],[Ticker]],[1]!Table1[[Symbol]:[Industry]],2,FALSE),"-")</f>
        <v>-</v>
      </c>
      <c r="D2395" t="s">
        <v>414</v>
      </c>
      <c r="E2395">
        <v>195.16</v>
      </c>
      <c r="F2395">
        <v>2.38</v>
      </c>
      <c r="G2395">
        <v>90.038680869768996</v>
      </c>
      <c r="H2395">
        <v>6.7678931068038297</v>
      </c>
      <c r="I2395">
        <v>73.987070782725098</v>
      </c>
      <c r="J2395">
        <v>1.63079718110327</v>
      </c>
      <c r="K2395">
        <v>1.8211631721575601</v>
      </c>
      <c r="L2395">
        <v>1.41774440757424</v>
      </c>
      <c r="M2395">
        <v>68.748424879431099</v>
      </c>
      <c r="N2395">
        <v>1.557374026919</v>
      </c>
      <c r="O2395">
        <v>3.7815126050420198</v>
      </c>
      <c r="P2395">
        <v>142.00935891436501</v>
      </c>
      <c r="Q2395">
        <v>4.7207801381859999E-3</v>
      </c>
    </row>
    <row r="2396" spans="1:17" hidden="1" x14ac:dyDescent="0.3">
      <c r="A2396" t="s">
        <v>4953</v>
      </c>
      <c r="B2396" t="s">
        <v>4954</v>
      </c>
      <c r="C2396" t="str">
        <f>IFERROR(VLOOKUP(Table1[[#This Row],[Ticker]],[1]!Table1[[Symbol]:[Industry]],2,FALSE),"-")</f>
        <v>-</v>
      </c>
      <c r="D2396" t="s">
        <v>628</v>
      </c>
      <c r="E2396">
        <v>195.0422719</v>
      </c>
      <c r="F2396">
        <v>84.98</v>
      </c>
      <c r="G2396">
        <v>-29.232187639754699</v>
      </c>
      <c r="H2396">
        <v>-7.9005978510572099</v>
      </c>
      <c r="I2396">
        <v>-26.234049995434599</v>
      </c>
      <c r="J2396">
        <v>-4.2830773515878402</v>
      </c>
      <c r="K2396">
        <v>89.144082514874597</v>
      </c>
      <c r="L2396">
        <v>93.737898276551107</v>
      </c>
      <c r="M2396">
        <v>36.949277710484203</v>
      </c>
      <c r="N2396">
        <v>0.93799568604662598</v>
      </c>
      <c r="O2396">
        <v>44.151565074135</v>
      </c>
      <c r="P2396">
        <v>8.1858688733291007</v>
      </c>
      <c r="Q2396">
        <v>0.14126505571838499</v>
      </c>
    </row>
    <row r="2397" spans="1:17" hidden="1" x14ac:dyDescent="0.3">
      <c r="A2397" t="s">
        <v>4955</v>
      </c>
      <c r="B2397" t="s">
        <v>4956</v>
      </c>
      <c r="C2397" t="str">
        <f>IFERROR(VLOOKUP(Table1[[#This Row],[Ticker]],[1]!Table1[[Symbol]:[Industry]],2,FALSE),"-")</f>
        <v>-</v>
      </c>
      <c r="D2397" t="s">
        <v>132</v>
      </c>
      <c r="E2397">
        <v>194.7825866</v>
      </c>
      <c r="F2397">
        <v>460.25</v>
      </c>
      <c r="G2397">
        <v>-31.799632425380299</v>
      </c>
      <c r="H2397">
        <v>-4.4542728850989999</v>
      </c>
      <c r="I2397">
        <v>-18.876449408694</v>
      </c>
      <c r="J2397">
        <v>-7.7152953228839696</v>
      </c>
      <c r="K2397">
        <v>463.293669095263</v>
      </c>
      <c r="L2397">
        <v>452.341094609479</v>
      </c>
      <c r="M2397">
        <v>43.007467544462799</v>
      </c>
      <c r="N2397">
        <v>1.2125200325927801</v>
      </c>
      <c r="O2397">
        <v>27.973927213470901</v>
      </c>
      <c r="P2397">
        <v>18.621134020618499</v>
      </c>
      <c r="Q2397">
        <v>7.2701019018394999E-2</v>
      </c>
    </row>
    <row r="2398" spans="1:17" hidden="1" x14ac:dyDescent="0.3">
      <c r="A2398" t="s">
        <v>4957</v>
      </c>
      <c r="B2398" t="s">
        <v>4958</v>
      </c>
      <c r="C2398" t="str">
        <f>IFERROR(VLOOKUP(Table1[[#This Row],[Ticker]],[1]!Table1[[Symbol]:[Industry]],2,FALSE),"-")</f>
        <v>-</v>
      </c>
      <c r="D2398" t="s">
        <v>271</v>
      </c>
      <c r="E2398">
        <v>194.64545021999999</v>
      </c>
      <c r="F2398">
        <v>148.19999999999999</v>
      </c>
      <c r="G2398">
        <v>-57.130701708995801</v>
      </c>
      <c r="H2398">
        <v>-10.875086704903801</v>
      </c>
      <c r="I2398">
        <v>-43.810206353694703</v>
      </c>
      <c r="J2398">
        <v>0.41827793117120998</v>
      </c>
      <c r="K2398">
        <v>154.33928486144299</v>
      </c>
      <c r="L2398">
        <v>170.61240853150301</v>
      </c>
      <c r="M2398">
        <v>48.1057368665384</v>
      </c>
      <c r="N2398">
        <v>0.95270006506180804</v>
      </c>
      <c r="O2398">
        <v>79.487179487179404</v>
      </c>
      <c r="P2398">
        <v>5.8571428571428497</v>
      </c>
      <c r="Q2398">
        <v>-2.5602527665516999E-2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E2399">
        <v>194.3221312</v>
      </c>
      <c r="F2399">
        <v>21.76</v>
      </c>
      <c r="G2399">
        <v>39.973670711832199</v>
      </c>
      <c r="H2399">
        <v>-8.5834280097527405</v>
      </c>
      <c r="I2399">
        <v>2.7465529491786098</v>
      </c>
      <c r="J2399">
        <v>6.3508133340175101</v>
      </c>
      <c r="K2399">
        <v>21.430584000672798</v>
      </c>
      <c r="L2399">
        <v>21.004312351586801</v>
      </c>
      <c r="M2399">
        <v>76.066554346404402</v>
      </c>
      <c r="N2399">
        <v>0.95193278911054302</v>
      </c>
      <c r="O2399">
        <v>41.498161764705799</v>
      </c>
      <c r="P2399">
        <v>76.766856214459807</v>
      </c>
      <c r="Q2399">
        <v>1.7280206453658999E-2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1115</v>
      </c>
      <c r="E2400">
        <v>194.25759600000001</v>
      </c>
      <c r="F2400">
        <v>114</v>
      </c>
      <c r="G2400">
        <v>189.05791979608099</v>
      </c>
      <c r="H2400">
        <v>6.3990369036245802</v>
      </c>
      <c r="I2400">
        <v>11.7954578396676</v>
      </c>
      <c r="J2400">
        <v>-4.1148528340083397</v>
      </c>
      <c r="K2400">
        <v>110.02503744203401</v>
      </c>
      <c r="L2400">
        <v>87.715781957117699</v>
      </c>
      <c r="M2400">
        <v>47.882128378105598</v>
      </c>
      <c r="N2400">
        <v>2.9642343268242501</v>
      </c>
      <c r="O2400">
        <v>14.0350877192982</v>
      </c>
      <c r="P2400">
        <v>214.049586776859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D2401" t="s">
        <v>472</v>
      </c>
      <c r="E2401">
        <v>194.07073600000001</v>
      </c>
      <c r="F2401">
        <v>131</v>
      </c>
      <c r="G2401">
        <v>118.46369920186</v>
      </c>
      <c r="H2401">
        <v>7.6094256053130698</v>
      </c>
      <c r="I2401">
        <v>143.24566168358101</v>
      </c>
      <c r="J2401">
        <v>13.088445207418999</v>
      </c>
      <c r="K2401">
        <v>91.352135155028805</v>
      </c>
      <c r="M2401">
        <v>46.835851528006103</v>
      </c>
      <c r="N2401">
        <v>2.4446700507614199</v>
      </c>
      <c r="O2401">
        <v>10.1908396946564</v>
      </c>
      <c r="P2401">
        <v>250.73627844712101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122</v>
      </c>
      <c r="E2402">
        <v>193.97672</v>
      </c>
      <c r="F2402">
        <v>271.60000000000002</v>
      </c>
      <c r="G2402">
        <v>130.77490764164699</v>
      </c>
      <c r="H2402">
        <v>2.72980864224877</v>
      </c>
      <c r="I2402">
        <v>-18.7018291771696</v>
      </c>
      <c r="J2402">
        <v>3.4908111100655401</v>
      </c>
      <c r="K2402">
        <v>276.46569097721698</v>
      </c>
      <c r="L2402">
        <v>234.80835067127299</v>
      </c>
      <c r="M2402">
        <v>66.1123732611902</v>
      </c>
      <c r="N2402">
        <v>0.60817293455729904</v>
      </c>
      <c r="O2402">
        <v>53.8843888070692</v>
      </c>
      <c r="P2402">
        <v>167.586206896551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143</v>
      </c>
      <c r="E2403">
        <v>193.79488613999999</v>
      </c>
      <c r="F2403">
        <v>33.4</v>
      </c>
      <c r="G2403">
        <v>72.921254101893496</v>
      </c>
      <c r="H2403">
        <v>9.8427544053493392</v>
      </c>
      <c r="I2403">
        <v>60.795449222617897</v>
      </c>
      <c r="J2403">
        <v>-6.1297326387859901</v>
      </c>
      <c r="K2403">
        <v>30.352662071044801</v>
      </c>
      <c r="L2403">
        <v>23.524747470480399</v>
      </c>
      <c r="M2403">
        <v>38.891603584062501</v>
      </c>
      <c r="N2403">
        <v>0.54046857585989405</v>
      </c>
      <c r="O2403">
        <v>22.814371257485</v>
      </c>
      <c r="P2403">
        <v>127.986348122866</v>
      </c>
      <c r="Q2403">
        <v>9.1114543553532004E-2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62</v>
      </c>
      <c r="E2404">
        <v>193.70435850000001</v>
      </c>
      <c r="F2404">
        <v>336.45</v>
      </c>
      <c r="G2404">
        <v>48.321132237151303</v>
      </c>
      <c r="H2404">
        <v>-15.4684461353493</v>
      </c>
      <c r="I2404">
        <v>30.8750789218102</v>
      </c>
      <c r="J2404">
        <v>-3.90271814040082</v>
      </c>
      <c r="K2404">
        <v>344.44858886810698</v>
      </c>
      <c r="L2404">
        <v>286.036138359316</v>
      </c>
      <c r="M2404">
        <v>32.946465192146199</v>
      </c>
      <c r="N2404">
        <v>0.510517356228258</v>
      </c>
      <c r="O2404">
        <v>20.225887947689099</v>
      </c>
      <c r="P2404">
        <v>107.68518518518501</v>
      </c>
      <c r="Q2404">
        <v>6.7638662571230995E-2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414</v>
      </c>
      <c r="E2405">
        <v>193.62491499999999</v>
      </c>
      <c r="F2405">
        <v>3.41</v>
      </c>
      <c r="G2405">
        <v>-89.857536606812204</v>
      </c>
      <c r="H2405">
        <v>-2.57551348660275</v>
      </c>
      <c r="I2405">
        <v>-45.280410067764301</v>
      </c>
      <c r="J2405">
        <v>8.5216946375102403</v>
      </c>
      <c r="K2405">
        <v>3.6201348067587702</v>
      </c>
      <c r="L2405">
        <v>5.2398547502116699</v>
      </c>
      <c r="M2405">
        <v>47.667887678184897</v>
      </c>
      <c r="N2405">
        <v>3.2967068921228302</v>
      </c>
      <c r="O2405">
        <v>263.636363636363</v>
      </c>
      <c r="P2405">
        <v>8.2539682539682602</v>
      </c>
      <c r="Q2405">
        <v>2.341410595625E-2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132</v>
      </c>
      <c r="E2406">
        <v>193.43498963599899</v>
      </c>
      <c r="F2406">
        <v>4.6100000000000003</v>
      </c>
      <c r="G2406">
        <v>24.580784028623</v>
      </c>
      <c r="H2406">
        <v>7.4175178722822599</v>
      </c>
      <c r="I2406">
        <v>-7.6400719202048704</v>
      </c>
      <c r="J2406">
        <v>2.3194620504034602</v>
      </c>
      <c r="K2406">
        <v>4.1557088579978698</v>
      </c>
      <c r="L2406">
        <v>3.7391348799500599</v>
      </c>
      <c r="M2406">
        <v>72.120197864683007</v>
      </c>
      <c r="N2406">
        <v>1.1759699663321199</v>
      </c>
      <c r="O2406">
        <v>19.305856832971699</v>
      </c>
      <c r="P2406">
        <v>80.784313725490193</v>
      </c>
      <c r="Q2406">
        <v>6.1804401341788003E-2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628</v>
      </c>
      <c r="E2407">
        <v>193.4072439</v>
      </c>
      <c r="F2407">
        <v>58.37</v>
      </c>
      <c r="G2407">
        <v>-69.730011750470794</v>
      </c>
      <c r="H2407">
        <v>-14.3590832655536</v>
      </c>
      <c r="I2407">
        <v>-49.191034849336297</v>
      </c>
      <c r="J2407">
        <v>-1.0194517520404101</v>
      </c>
      <c r="K2407">
        <v>64.427603989870505</v>
      </c>
      <c r="L2407">
        <v>96.360081564370901</v>
      </c>
      <c r="M2407">
        <v>23.506253119140499</v>
      </c>
      <c r="N2407">
        <v>0.90176840709080097</v>
      </c>
      <c r="O2407">
        <v>127.257152646907</v>
      </c>
      <c r="P2407">
        <v>1.3016313779937501</v>
      </c>
      <c r="Q2407">
        <v>0.179038402942923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D2408" t="s">
        <v>21</v>
      </c>
      <c r="E2408">
        <v>192.61588752899999</v>
      </c>
      <c r="F2408">
        <v>7.41</v>
      </c>
      <c r="G2408">
        <v>-29.1288933907318</v>
      </c>
      <c r="H2408">
        <v>-4.6768959750820196</v>
      </c>
      <c r="I2408">
        <v>-44.686850856318202</v>
      </c>
      <c r="J2408">
        <v>-4.9610659122128498</v>
      </c>
      <c r="K2408">
        <v>7.7754346268142696</v>
      </c>
      <c r="L2408">
        <v>8.3988062194488293</v>
      </c>
      <c r="M2408">
        <v>36.6550164148112</v>
      </c>
      <c r="N2408">
        <v>1.5295535854764399</v>
      </c>
      <c r="O2408">
        <v>72.064777327935204</v>
      </c>
      <c r="P2408">
        <v>32.321428571428498</v>
      </c>
      <c r="Q2408">
        <v>-2.0806044800747998E-2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163</v>
      </c>
      <c r="E2409">
        <v>192.338498612</v>
      </c>
      <c r="F2409">
        <v>83.29</v>
      </c>
      <c r="G2409">
        <v>90.412888987455403</v>
      </c>
      <c r="H2409">
        <v>16.454730495047801</v>
      </c>
      <c r="I2409">
        <v>60.885325971672501</v>
      </c>
      <c r="J2409">
        <v>1.1814765501490201</v>
      </c>
      <c r="K2409">
        <v>78.675651489060598</v>
      </c>
      <c r="L2409">
        <v>61.811174488652597</v>
      </c>
      <c r="M2409">
        <v>38.369395834476101</v>
      </c>
      <c r="N2409">
        <v>0.61233871908884696</v>
      </c>
      <c r="O2409">
        <v>18.837795653739899</v>
      </c>
      <c r="P2409">
        <v>137.97142857142799</v>
      </c>
      <c r="Q2409">
        <v>0.13703777034544401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E2410">
        <v>192.2088</v>
      </c>
      <c r="F2410">
        <v>235.55</v>
      </c>
      <c r="G2410">
        <v>-6.0587179521353303</v>
      </c>
      <c r="H2410">
        <v>-10.3844737571014</v>
      </c>
      <c r="I2410">
        <v>-25.781009282377301</v>
      </c>
      <c r="J2410">
        <v>-3.3084740739574499</v>
      </c>
      <c r="K2410">
        <v>241.667863015351</v>
      </c>
      <c r="M2410">
        <v>29.687077838411302</v>
      </c>
      <c r="N2410">
        <v>0.58264509990485203</v>
      </c>
      <c r="O2410">
        <v>37.125875610273802</v>
      </c>
      <c r="P2410">
        <v>79.809160305343497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4985</v>
      </c>
      <c r="E2411">
        <v>192.15610000000001</v>
      </c>
      <c r="F2411">
        <v>103.7</v>
      </c>
      <c r="G2411">
        <v>-25.366988628826999</v>
      </c>
      <c r="H2411">
        <v>11.781629370540101</v>
      </c>
      <c r="I2411">
        <v>-20.5291121397719</v>
      </c>
      <c r="J2411">
        <v>-2.2611047047589299</v>
      </c>
      <c r="K2411">
        <v>96.350724836667496</v>
      </c>
      <c r="M2411">
        <v>55.294825254927197</v>
      </c>
      <c r="N2411">
        <v>2.2207997193967</v>
      </c>
      <c r="O2411">
        <v>24.3008678881388</v>
      </c>
      <c r="P2411">
        <v>32.948717948717899</v>
      </c>
    </row>
    <row r="2412" spans="1:17" hidden="1" x14ac:dyDescent="0.3">
      <c r="A2412" t="s">
        <v>4986</v>
      </c>
      <c r="B2412" t="s">
        <v>4987</v>
      </c>
      <c r="C2412" t="str">
        <f>IFERROR(VLOOKUP(Table1[[#This Row],[Ticker]],[1]!Table1[[Symbol]:[Industry]],2,FALSE),"-")</f>
        <v>-</v>
      </c>
      <c r="D2412" t="s">
        <v>982</v>
      </c>
      <c r="E2412">
        <v>192.099429555</v>
      </c>
      <c r="F2412">
        <v>110.55</v>
      </c>
      <c r="G2412">
        <v>26.924170066598499</v>
      </c>
      <c r="H2412">
        <v>-13.750164543606701</v>
      </c>
      <c r="I2412">
        <v>-1.2009760319074301</v>
      </c>
      <c r="J2412">
        <v>-6.3372601111554596</v>
      </c>
      <c r="K2412">
        <v>105.220100956416</v>
      </c>
      <c r="L2412">
        <v>92.136336316203099</v>
      </c>
      <c r="M2412">
        <v>43.9029549918369</v>
      </c>
      <c r="N2412">
        <v>0.43055370662851999</v>
      </c>
      <c r="O2412">
        <v>13.0710085933966</v>
      </c>
      <c r="P2412">
        <v>62.334801762114502</v>
      </c>
      <c r="Q2412">
        <v>4.6380383687114002E-2</v>
      </c>
    </row>
    <row r="2413" spans="1:17" hidden="1" x14ac:dyDescent="0.3">
      <c r="A2413" t="s">
        <v>4988</v>
      </c>
      <c r="B2413" t="s">
        <v>4989</v>
      </c>
      <c r="C2413" t="str">
        <f>IFERROR(VLOOKUP(Table1[[#This Row],[Ticker]],[1]!Table1[[Symbol]:[Industry]],2,FALSE),"-")</f>
        <v>-</v>
      </c>
      <c r="D2413" t="s">
        <v>119</v>
      </c>
      <c r="E2413">
        <v>191.46218596599999</v>
      </c>
      <c r="F2413">
        <v>89.71</v>
      </c>
      <c r="G2413">
        <v>-1.8248715775075599</v>
      </c>
      <c r="H2413">
        <v>0.52436009114691995</v>
      </c>
      <c r="I2413">
        <v>-53.790474544834503</v>
      </c>
      <c r="J2413">
        <v>-3.3505383288026001</v>
      </c>
      <c r="K2413">
        <v>88.9857419452985</v>
      </c>
      <c r="L2413">
        <v>90.854561807048995</v>
      </c>
      <c r="M2413">
        <v>41.789802313534601</v>
      </c>
      <c r="N2413">
        <v>0.64123971244440303</v>
      </c>
      <c r="O2413">
        <v>78.1295284806599</v>
      </c>
      <c r="P2413">
        <v>33.695976154992501</v>
      </c>
      <c r="Q2413">
        <v>3.5199402723763998E-2</v>
      </c>
    </row>
    <row r="2414" spans="1:17" hidden="1" x14ac:dyDescent="0.3">
      <c r="A2414" t="s">
        <v>4990</v>
      </c>
      <c r="B2414" t="s">
        <v>4991</v>
      </c>
      <c r="C2414" t="str">
        <f>IFERROR(VLOOKUP(Table1[[#This Row],[Ticker]],[1]!Table1[[Symbol]:[Industry]],2,FALSE),"-")</f>
        <v>-</v>
      </c>
      <c r="D2414" t="s">
        <v>291</v>
      </c>
      <c r="E2414">
        <v>191.42140336</v>
      </c>
      <c r="F2414">
        <v>124.3</v>
      </c>
      <c r="G2414">
        <v>-30.670246774190399</v>
      </c>
      <c r="H2414">
        <v>-4.0478637170175098</v>
      </c>
      <c r="I2414">
        <v>-27.267656530122899</v>
      </c>
      <c r="J2414">
        <v>2.3675528634124801</v>
      </c>
      <c r="K2414">
        <v>125.41885724874599</v>
      </c>
      <c r="M2414">
        <v>50.606729152593097</v>
      </c>
      <c r="N2414">
        <v>0.72868020304568504</v>
      </c>
      <c r="O2414">
        <v>33.467417538214001</v>
      </c>
      <c r="P2414">
        <v>11.9819819819819</v>
      </c>
    </row>
    <row r="2415" spans="1:17" hidden="1" x14ac:dyDescent="0.3">
      <c r="A2415" t="s">
        <v>4992</v>
      </c>
      <c r="B2415" t="s">
        <v>4993</v>
      </c>
      <c r="C2415" t="str">
        <f>IFERROR(VLOOKUP(Table1[[#This Row],[Ticker]],[1]!Table1[[Symbol]:[Industry]],2,FALSE),"-")</f>
        <v>-</v>
      </c>
      <c r="D2415" t="s">
        <v>888</v>
      </c>
      <c r="E2415">
        <v>190.743168</v>
      </c>
      <c r="F2415">
        <v>129.02000000000001</v>
      </c>
      <c r="G2415">
        <v>-24.5764242549293</v>
      </c>
      <c r="H2415">
        <v>-12.548822555453199</v>
      </c>
      <c r="I2415">
        <v>-26.617757723291199</v>
      </c>
      <c r="J2415">
        <v>-4.3547966755784397</v>
      </c>
      <c r="K2415">
        <v>137.11153880049801</v>
      </c>
      <c r="L2415">
        <v>137.87207681309499</v>
      </c>
      <c r="M2415">
        <v>20.1100848407767</v>
      </c>
      <c r="N2415">
        <v>1.2379265113976099</v>
      </c>
      <c r="O2415">
        <v>42.807316695086001</v>
      </c>
      <c r="P2415">
        <v>14.2275343072155</v>
      </c>
      <c r="Q2415">
        <v>5.3063402819544997E-2</v>
      </c>
    </row>
    <row r="2416" spans="1:17" hidden="1" x14ac:dyDescent="0.3">
      <c r="A2416" t="s">
        <v>4994</v>
      </c>
      <c r="B2416" t="s">
        <v>4995</v>
      </c>
      <c r="C2416" t="str">
        <f>IFERROR(VLOOKUP(Table1[[#This Row],[Ticker]],[1]!Table1[[Symbol]:[Industry]],2,FALSE),"-")</f>
        <v>-</v>
      </c>
      <c r="D2416" t="s">
        <v>163</v>
      </c>
      <c r="E2416">
        <v>190.61311499999999</v>
      </c>
      <c r="F2416">
        <v>207.9</v>
      </c>
      <c r="G2416">
        <v>39.378774717801299</v>
      </c>
      <c r="H2416">
        <v>-4.0253761239653896</v>
      </c>
      <c r="I2416">
        <v>23.294342334636699</v>
      </c>
      <c r="J2416">
        <v>-4.2169217958997702</v>
      </c>
      <c r="K2416">
        <v>217.21960141750401</v>
      </c>
      <c r="L2416">
        <v>189.78350362022701</v>
      </c>
      <c r="M2416">
        <v>32.846367014376298</v>
      </c>
      <c r="N2416">
        <v>0.3823680502631</v>
      </c>
      <c r="O2416">
        <v>41.414141414141397</v>
      </c>
      <c r="P2416">
        <v>70.4098360655737</v>
      </c>
      <c r="Q2416">
        <v>9.8603296047483996E-2</v>
      </c>
    </row>
    <row r="2417" spans="1:17" hidden="1" x14ac:dyDescent="0.3">
      <c r="A2417" t="s">
        <v>4996</v>
      </c>
      <c r="B2417" t="s">
        <v>4997</v>
      </c>
      <c r="C2417" t="str">
        <f>IFERROR(VLOOKUP(Table1[[#This Row],[Ticker]],[1]!Table1[[Symbol]:[Industry]],2,FALSE),"-")</f>
        <v>-</v>
      </c>
      <c r="D2417" t="s">
        <v>72</v>
      </c>
      <c r="E2417">
        <v>190.02811864200001</v>
      </c>
      <c r="F2417">
        <v>68.47</v>
      </c>
      <c r="G2417">
        <v>100.36290988795599</v>
      </c>
      <c r="H2417">
        <v>34.522081987230301</v>
      </c>
      <c r="I2417">
        <v>29.475915540610099</v>
      </c>
      <c r="J2417">
        <v>8.1611615535728905</v>
      </c>
      <c r="K2417">
        <v>55.3000650454861</v>
      </c>
      <c r="L2417">
        <v>49.348651853509999</v>
      </c>
      <c r="M2417">
        <v>71.979110244974294</v>
      </c>
      <c r="N2417">
        <v>4.3034887872910899</v>
      </c>
      <c r="O2417">
        <v>8.7337520081787599</v>
      </c>
      <c r="P2417">
        <v>128.23333333333301</v>
      </c>
      <c r="Q2417">
        <v>9.4980503594031998E-2</v>
      </c>
    </row>
    <row r="2418" spans="1:17" hidden="1" x14ac:dyDescent="0.3">
      <c r="A2418" t="s">
        <v>4998</v>
      </c>
      <c r="B2418" t="s">
        <v>4999</v>
      </c>
      <c r="C2418" t="str">
        <f>IFERROR(VLOOKUP(Table1[[#This Row],[Ticker]],[1]!Table1[[Symbol]:[Industry]],2,FALSE),"-")</f>
        <v>-</v>
      </c>
      <c r="D2418" t="s">
        <v>941</v>
      </c>
      <c r="E2418">
        <v>189.730615</v>
      </c>
      <c r="F2418">
        <v>95.51</v>
      </c>
      <c r="G2418">
        <v>11.3462839142327</v>
      </c>
      <c r="H2418">
        <v>-10.060895224166799</v>
      </c>
      <c r="I2418">
        <v>-11.357982772059399</v>
      </c>
      <c r="J2418">
        <v>-0.582676674912879</v>
      </c>
      <c r="K2418">
        <v>103.119610491046</v>
      </c>
      <c r="L2418">
        <v>96.247780983471998</v>
      </c>
      <c r="M2418">
        <v>25.9682832675418</v>
      </c>
      <c r="N2418">
        <v>0.208383880228731</v>
      </c>
      <c r="O2418">
        <v>55.376400376923797</v>
      </c>
      <c r="P2418">
        <v>49.234375</v>
      </c>
      <c r="Q2418">
        <v>8.4743508499039E-2</v>
      </c>
    </row>
    <row r="2419" spans="1:17" hidden="1" x14ac:dyDescent="0.3">
      <c r="A2419" t="s">
        <v>5000</v>
      </c>
      <c r="B2419" t="s">
        <v>5001</v>
      </c>
      <c r="C2419" t="str">
        <f>IFERROR(VLOOKUP(Table1[[#This Row],[Ticker]],[1]!Table1[[Symbol]:[Industry]],2,FALSE),"-")</f>
        <v>-</v>
      </c>
      <c r="D2419" t="s">
        <v>46</v>
      </c>
      <c r="E2419">
        <v>189.49286069999999</v>
      </c>
      <c r="F2419">
        <v>47.19</v>
      </c>
      <c r="G2419">
        <v>28.5895532112099</v>
      </c>
      <c r="H2419">
        <v>-10.562344291068801</v>
      </c>
      <c r="I2419">
        <v>-13.212828095308801</v>
      </c>
      <c r="J2419">
        <v>-1.24255912061713</v>
      </c>
      <c r="K2419">
        <v>47.671101614433603</v>
      </c>
      <c r="L2419">
        <v>43.9992333677612</v>
      </c>
      <c r="M2419">
        <v>37.462180480316697</v>
      </c>
      <c r="N2419">
        <v>1.1271133238101201</v>
      </c>
      <c r="O2419">
        <v>37.741046831955899</v>
      </c>
      <c r="P2419">
        <v>55.230263157894697</v>
      </c>
      <c r="Q2419">
        <v>-1.5678238759357001E-2</v>
      </c>
    </row>
    <row r="2420" spans="1:17" hidden="1" x14ac:dyDescent="0.3">
      <c r="A2420" t="s">
        <v>5002</v>
      </c>
      <c r="B2420" t="s">
        <v>5003</v>
      </c>
      <c r="C2420" t="str">
        <f>IFERROR(VLOOKUP(Table1[[#This Row],[Ticker]],[1]!Table1[[Symbol]:[Industry]],2,FALSE),"-")</f>
        <v>-</v>
      </c>
      <c r="D2420" t="s">
        <v>405</v>
      </c>
      <c r="E2420">
        <v>189.44595200000001</v>
      </c>
      <c r="F2420">
        <v>199.4</v>
      </c>
      <c r="G2420">
        <v>-53.731717750837703</v>
      </c>
      <c r="H2420">
        <v>-7.5109530470423103</v>
      </c>
      <c r="I2420">
        <v>-40.254316674207502</v>
      </c>
      <c r="J2420">
        <v>3.5457769381882902</v>
      </c>
      <c r="K2420">
        <v>208.88131473114899</v>
      </c>
      <c r="L2420">
        <v>227.310050602953</v>
      </c>
      <c r="M2420">
        <v>53.704660553710198</v>
      </c>
      <c r="N2420">
        <v>1.11806705196889</v>
      </c>
      <c r="O2420">
        <v>83.049147442326898</v>
      </c>
      <c r="P2420">
        <v>6.9168900804289501</v>
      </c>
      <c r="Q2420">
        <v>0.138568658183847</v>
      </c>
    </row>
    <row r="2421" spans="1:17" hidden="1" x14ac:dyDescent="0.3">
      <c r="A2421" t="s">
        <v>5004</v>
      </c>
      <c r="B2421" t="s">
        <v>5005</v>
      </c>
      <c r="C2421" t="str">
        <f>IFERROR(VLOOKUP(Table1[[#This Row],[Ticker]],[1]!Table1[[Symbol]:[Industry]],2,FALSE),"-")</f>
        <v>-</v>
      </c>
      <c r="D2421" t="s">
        <v>343</v>
      </c>
      <c r="E2421">
        <v>188.8758</v>
      </c>
      <c r="F2421">
        <v>270</v>
      </c>
      <c r="G2421">
        <v>-28.890798152636499</v>
      </c>
      <c r="H2421">
        <v>-2.0256482574922399</v>
      </c>
      <c r="I2421">
        <v>-18.378988176362501</v>
      </c>
      <c r="J2421">
        <v>-5.9133659950030903</v>
      </c>
      <c r="K2421">
        <v>270.80545332425601</v>
      </c>
      <c r="M2421">
        <v>45.426947917135401</v>
      </c>
      <c r="N2421">
        <v>1.05460750853242</v>
      </c>
      <c r="O2421">
        <v>17.037037037036999</v>
      </c>
      <c r="P2421">
        <v>34.328358208955201</v>
      </c>
    </row>
    <row r="2422" spans="1:17" hidden="1" x14ac:dyDescent="0.3">
      <c r="A2422" t="s">
        <v>5006</v>
      </c>
      <c r="B2422" t="s">
        <v>5007</v>
      </c>
      <c r="C2422" t="str">
        <f>IFERROR(VLOOKUP(Table1[[#This Row],[Ticker]],[1]!Table1[[Symbol]:[Industry]],2,FALSE),"-")</f>
        <v>-</v>
      </c>
      <c r="D2422" t="s">
        <v>109</v>
      </c>
      <c r="E2422">
        <v>188.54844075</v>
      </c>
      <c r="F2422">
        <v>273.55</v>
      </c>
      <c r="G2422">
        <v>73.9522072609698</v>
      </c>
      <c r="H2422">
        <v>24.935224141781902</v>
      </c>
      <c r="I2422">
        <v>16.831176003758699</v>
      </c>
      <c r="J2422">
        <v>-5.5193178581533102</v>
      </c>
      <c r="K2422">
        <v>233.33878078352299</v>
      </c>
      <c r="L2422">
        <v>198.63663526082999</v>
      </c>
      <c r="M2422">
        <v>61.373179400039803</v>
      </c>
      <c r="N2422">
        <v>1.62119111391208</v>
      </c>
      <c r="O2422">
        <v>7.7865106927435601</v>
      </c>
      <c r="P2422">
        <v>108.657513348588</v>
      </c>
      <c r="Q2422">
        <v>3.0939178159276999E-2</v>
      </c>
    </row>
    <row r="2423" spans="1:17" hidden="1" x14ac:dyDescent="0.3">
      <c r="A2423" t="s">
        <v>5008</v>
      </c>
      <c r="B2423" t="s">
        <v>5009</v>
      </c>
      <c r="C2423" t="str">
        <f>IFERROR(VLOOKUP(Table1[[#This Row],[Ticker]],[1]!Table1[[Symbol]:[Industry]],2,FALSE),"-")</f>
        <v>-</v>
      </c>
      <c r="D2423" t="s">
        <v>1829</v>
      </c>
      <c r="E2423">
        <v>188.35419906999999</v>
      </c>
      <c r="F2423">
        <v>73.900000000000006</v>
      </c>
      <c r="G2423">
        <v>57.265313776671199</v>
      </c>
      <c r="H2423">
        <v>16.178820045973399</v>
      </c>
      <c r="I2423">
        <v>8.0089863682940496</v>
      </c>
      <c r="J2423">
        <v>4.8763092762743696</v>
      </c>
      <c r="K2423">
        <v>59.002676050140103</v>
      </c>
      <c r="L2423">
        <v>49.415508089516898</v>
      </c>
      <c r="M2423">
        <v>77.1206888155332</v>
      </c>
      <c r="N2423">
        <v>1.64769082945961</v>
      </c>
      <c r="O2423">
        <v>2.2598105548037699</v>
      </c>
      <c r="P2423">
        <v>123.939393939393</v>
      </c>
      <c r="Q2423">
        <v>8.6194020586417994E-2</v>
      </c>
    </row>
    <row r="2424" spans="1:17" hidden="1" x14ac:dyDescent="0.3">
      <c r="A2424" t="s">
        <v>5010</v>
      </c>
      <c r="B2424" t="s">
        <v>5011</v>
      </c>
      <c r="C2424" t="str">
        <f>IFERROR(VLOOKUP(Table1[[#This Row],[Ticker]],[1]!Table1[[Symbol]:[Industry]],2,FALSE),"-")</f>
        <v>-</v>
      </c>
      <c r="D2424" t="s">
        <v>414</v>
      </c>
      <c r="E2424">
        <v>188.31717603999999</v>
      </c>
      <c r="F2424">
        <v>187.6</v>
      </c>
      <c r="G2424">
        <v>468.41690572487101</v>
      </c>
      <c r="H2424">
        <v>35.1717392606499</v>
      </c>
      <c r="I2424">
        <v>137.85744741664101</v>
      </c>
      <c r="J2424">
        <v>9.8618355019809893</v>
      </c>
      <c r="K2424">
        <v>156.799406084601</v>
      </c>
      <c r="L2424">
        <v>119.800444561341</v>
      </c>
      <c r="M2424">
        <v>91.105617625275499</v>
      </c>
      <c r="N2424">
        <v>1.2988274531122499</v>
      </c>
      <c r="O2424">
        <v>1.25266524520255</v>
      </c>
      <c r="P2424">
        <v>616.57754010695101</v>
      </c>
    </row>
    <row r="2425" spans="1:17" hidden="1" x14ac:dyDescent="0.3">
      <c r="A2425" t="s">
        <v>5012</v>
      </c>
      <c r="B2425" t="s">
        <v>5013</v>
      </c>
      <c r="C2425" t="str">
        <f>IFERROR(VLOOKUP(Table1[[#This Row],[Ticker]],[1]!Table1[[Symbol]:[Industry]],2,FALSE),"-")</f>
        <v>-</v>
      </c>
      <c r="D2425" t="s">
        <v>271</v>
      </c>
      <c r="E2425">
        <v>188.14268999999999</v>
      </c>
      <c r="F2425">
        <v>20.76</v>
      </c>
      <c r="G2425">
        <v>-16.508364619347599</v>
      </c>
      <c r="H2425">
        <v>-17.700253356843898</v>
      </c>
      <c r="I2425">
        <v>-21.961454275384899</v>
      </c>
      <c r="J2425">
        <v>-5.6849922925809402</v>
      </c>
      <c r="K2425">
        <v>21.3359168266811</v>
      </c>
      <c r="L2425">
        <v>21.287496944058098</v>
      </c>
      <c r="M2425">
        <v>34.9950581676135</v>
      </c>
      <c r="N2425">
        <v>0.72326692380286906</v>
      </c>
      <c r="O2425">
        <v>39.210019267822702</v>
      </c>
      <c r="P2425">
        <v>17.553793884484701</v>
      </c>
      <c r="Q2425">
        <v>2.8959231419916999E-2</v>
      </c>
    </row>
    <row r="2426" spans="1:17" hidden="1" x14ac:dyDescent="0.3">
      <c r="A2426" t="s">
        <v>5014</v>
      </c>
      <c r="B2426" t="s">
        <v>5015</v>
      </c>
      <c r="C2426" t="str">
        <f>IFERROR(VLOOKUP(Table1[[#This Row],[Ticker]],[1]!Table1[[Symbol]:[Industry]],2,FALSE),"-")</f>
        <v>-</v>
      </c>
      <c r="D2426" t="s">
        <v>271</v>
      </c>
      <c r="E2426">
        <v>187.85283939000001</v>
      </c>
      <c r="F2426">
        <v>195.9</v>
      </c>
      <c r="G2426">
        <v>113.038176827185</v>
      </c>
      <c r="H2426">
        <v>-5.5458378482314599</v>
      </c>
      <c r="I2426">
        <v>24.926056613830699</v>
      </c>
      <c r="J2426">
        <v>-6.2236296954158696</v>
      </c>
      <c r="K2426">
        <v>205.15972739735099</v>
      </c>
      <c r="L2426">
        <v>160.300043858555</v>
      </c>
      <c r="M2426">
        <v>23.253558088426001</v>
      </c>
      <c r="N2426">
        <v>0.34879717391153098</v>
      </c>
      <c r="O2426">
        <v>34.686064318529802</v>
      </c>
      <c r="P2426">
        <v>178.90091116173099</v>
      </c>
      <c r="Q2426">
        <v>0.104543406584862</v>
      </c>
    </row>
    <row r="2427" spans="1:17" hidden="1" x14ac:dyDescent="0.3">
      <c r="A2427" t="s">
        <v>5016</v>
      </c>
      <c r="B2427" t="s">
        <v>5017</v>
      </c>
      <c r="C2427" t="str">
        <f>IFERROR(VLOOKUP(Table1[[#This Row],[Ticker]],[1]!Table1[[Symbol]:[Industry]],2,FALSE),"-")</f>
        <v>-</v>
      </c>
      <c r="D2427" t="s">
        <v>382</v>
      </c>
      <c r="E2427">
        <v>187.70233839100001</v>
      </c>
      <c r="F2427">
        <v>64.209999999999994</v>
      </c>
      <c r="G2427">
        <v>-27.134935686804301</v>
      </c>
      <c r="H2427">
        <v>-4.8100746408272501</v>
      </c>
      <c r="I2427">
        <v>-29.130241309194599</v>
      </c>
      <c r="J2427">
        <v>-2.3646330111438001</v>
      </c>
      <c r="K2427">
        <v>66.085960539861603</v>
      </c>
      <c r="L2427">
        <v>70.695823190956403</v>
      </c>
      <c r="M2427">
        <v>38.755606162513303</v>
      </c>
      <c r="N2427">
        <v>1.9919948769751901</v>
      </c>
      <c r="O2427">
        <v>59.554586513004203</v>
      </c>
      <c r="P2427">
        <v>8.5545224006762393</v>
      </c>
      <c r="Q2427">
        <v>-6.5781224652050996E-2</v>
      </c>
    </row>
    <row r="2428" spans="1:17" hidden="1" x14ac:dyDescent="0.3">
      <c r="A2428" t="s">
        <v>5018</v>
      </c>
      <c r="B2428" t="s">
        <v>5019</v>
      </c>
      <c r="C2428" t="str">
        <f>IFERROR(VLOOKUP(Table1[[#This Row],[Ticker]],[1]!Table1[[Symbol]:[Industry]],2,FALSE),"-")</f>
        <v>-</v>
      </c>
      <c r="D2428" t="s">
        <v>549</v>
      </c>
      <c r="E2428">
        <v>187.58843999999999</v>
      </c>
      <c r="F2428">
        <v>77.58</v>
      </c>
      <c r="G2428">
        <v>-35.262914009288501</v>
      </c>
      <c r="H2428">
        <v>-7.9743340129648796</v>
      </c>
      <c r="I2428">
        <v>-23.271211747985198</v>
      </c>
      <c r="J2428">
        <v>-3.1911651320871202</v>
      </c>
      <c r="K2428">
        <v>83.834376948034105</v>
      </c>
      <c r="L2428">
        <v>91.630934709420103</v>
      </c>
      <c r="M2428">
        <v>29.410488321164699</v>
      </c>
      <c r="N2428">
        <v>0.87627991011475403</v>
      </c>
      <c r="O2428">
        <v>54.0345449858211</v>
      </c>
      <c r="P2428">
        <v>14.088235294117601</v>
      </c>
      <c r="Q2428">
        <v>5.946274314508E-3</v>
      </c>
    </row>
    <row r="2429" spans="1:17" hidden="1" x14ac:dyDescent="0.3">
      <c r="A2429" t="s">
        <v>5020</v>
      </c>
      <c r="B2429" t="s">
        <v>5021</v>
      </c>
      <c r="C2429" t="str">
        <f>IFERROR(VLOOKUP(Table1[[#This Row],[Ticker]],[1]!Table1[[Symbol]:[Industry]],2,FALSE),"-")</f>
        <v>-</v>
      </c>
      <c r="D2429" t="s">
        <v>51</v>
      </c>
      <c r="E2429">
        <v>187.52232995999901</v>
      </c>
      <c r="F2429">
        <v>1.48</v>
      </c>
      <c r="G2429">
        <v>-39.262388536362899</v>
      </c>
      <c r="H2429">
        <v>0.63977826390026205</v>
      </c>
      <c r="I2429">
        <v>-55.835633300844798</v>
      </c>
      <c r="J2429">
        <v>-5.3811948242265197</v>
      </c>
      <c r="K2429">
        <v>1.5196168542544699</v>
      </c>
      <c r="L2429">
        <v>1.70115961638946</v>
      </c>
      <c r="M2429">
        <v>34.646070044279597</v>
      </c>
      <c r="N2429">
        <v>1.1099665425984699</v>
      </c>
      <c r="O2429">
        <v>100.675675675675</v>
      </c>
      <c r="P2429">
        <v>13.846153846153801</v>
      </c>
      <c r="Q2429">
        <v>3.1250496730180002E-2</v>
      </c>
    </row>
    <row r="2430" spans="1:17" hidden="1" x14ac:dyDescent="0.3">
      <c r="A2430" t="s">
        <v>5022</v>
      </c>
      <c r="B2430" t="s">
        <v>5023</v>
      </c>
      <c r="C2430" t="str">
        <f>IFERROR(VLOOKUP(Table1[[#This Row],[Ticker]],[1]!Table1[[Symbol]:[Industry]],2,FALSE),"-")</f>
        <v>-</v>
      </c>
      <c r="D2430" t="s">
        <v>204</v>
      </c>
      <c r="E2430">
        <v>186.605348625</v>
      </c>
      <c r="F2430">
        <v>13.95</v>
      </c>
      <c r="G2430">
        <v>79.520741645764502</v>
      </c>
      <c r="H2430">
        <v>15.2032077921185</v>
      </c>
      <c r="I2430">
        <v>33.225021848700102</v>
      </c>
      <c r="J2430">
        <v>-7.56908932762137</v>
      </c>
      <c r="K2430">
        <v>12.5727538080017</v>
      </c>
      <c r="L2430">
        <v>9.9838065080162295</v>
      </c>
      <c r="M2430">
        <v>41.927469948860001</v>
      </c>
      <c r="N2430">
        <v>0.69957383090165604</v>
      </c>
      <c r="O2430">
        <v>13.4050179211469</v>
      </c>
      <c r="P2430">
        <v>126.829268292682</v>
      </c>
      <c r="Q2430">
        <v>-2.9091821112829E-2</v>
      </c>
    </row>
    <row r="2431" spans="1:17" hidden="1" x14ac:dyDescent="0.3">
      <c r="A2431" t="s">
        <v>5024</v>
      </c>
      <c r="B2431" t="s">
        <v>5025</v>
      </c>
      <c r="C2431" t="str">
        <f>IFERROR(VLOOKUP(Table1[[#This Row],[Ticker]],[1]!Table1[[Symbol]:[Industry]],2,FALSE),"-")</f>
        <v>-</v>
      </c>
      <c r="D2431" t="s">
        <v>72</v>
      </c>
      <c r="E2431">
        <v>186.56458369999999</v>
      </c>
      <c r="F2431">
        <v>32.78</v>
      </c>
      <c r="G2431">
        <v>-61.452029145989897</v>
      </c>
      <c r="H2431">
        <v>-12.936208040667401</v>
      </c>
      <c r="I2431">
        <v>-56.707361192235503</v>
      </c>
      <c r="J2431">
        <v>-4.3823986326385898</v>
      </c>
      <c r="K2431">
        <v>36.762055033522103</v>
      </c>
      <c r="L2431">
        <v>44.346514212349099</v>
      </c>
      <c r="M2431">
        <v>17.600802460289199</v>
      </c>
      <c r="N2431">
        <v>0.22686159059472699</v>
      </c>
      <c r="O2431">
        <v>107.44356314826101</v>
      </c>
      <c r="P2431">
        <v>9.2666666666666604</v>
      </c>
      <c r="Q2431">
        <v>-1.7693095426170001E-2</v>
      </c>
    </row>
    <row r="2432" spans="1:17" hidden="1" x14ac:dyDescent="0.3">
      <c r="A2432" t="s">
        <v>5026</v>
      </c>
      <c r="B2432" t="s">
        <v>5027</v>
      </c>
      <c r="C2432" t="str">
        <f>IFERROR(VLOOKUP(Table1[[#This Row],[Ticker]],[1]!Table1[[Symbol]:[Industry]],2,FALSE),"-")</f>
        <v>-</v>
      </c>
      <c r="D2432" t="s">
        <v>271</v>
      </c>
      <c r="E2432">
        <v>186.11199999999999</v>
      </c>
      <c r="F2432">
        <v>128</v>
      </c>
      <c r="G2432">
        <v>-56.7604723381002</v>
      </c>
      <c r="H2432">
        <v>-11.7114019883449</v>
      </c>
      <c r="I2432">
        <v>-3.0816775422643201</v>
      </c>
      <c r="J2432">
        <v>-8.6606688941568208</v>
      </c>
      <c r="K2432">
        <v>133.702029695969</v>
      </c>
      <c r="L2432">
        <v>126.10498410308</v>
      </c>
      <c r="M2432">
        <v>22.879924047908801</v>
      </c>
      <c r="N2432">
        <v>0.56505834121728105</v>
      </c>
      <c r="O2432">
        <v>63.28125</v>
      </c>
      <c r="P2432">
        <v>50.499706055261598</v>
      </c>
    </row>
    <row r="2433" spans="1:17" hidden="1" x14ac:dyDescent="0.3">
      <c r="A2433" t="s">
        <v>5028</v>
      </c>
      <c r="B2433" t="s">
        <v>5029</v>
      </c>
      <c r="C2433" t="str">
        <f>IFERROR(VLOOKUP(Table1[[#This Row],[Ticker]],[1]!Table1[[Symbol]:[Industry]],2,FALSE),"-")</f>
        <v>-</v>
      </c>
      <c r="D2433" t="s">
        <v>62</v>
      </c>
      <c r="E2433">
        <v>185.83057919999999</v>
      </c>
      <c r="F2433">
        <v>88.32</v>
      </c>
      <c r="G2433">
        <v>4.3365611547227001</v>
      </c>
      <c r="H2433">
        <v>-3.3223509878222299</v>
      </c>
      <c r="I2433">
        <v>-25.208675006049301</v>
      </c>
      <c r="J2433">
        <v>-0.71143433207665097</v>
      </c>
      <c r="K2433">
        <v>88.879494172552299</v>
      </c>
      <c r="L2433">
        <v>88.377810004731401</v>
      </c>
      <c r="M2433">
        <v>42.9994044612436</v>
      </c>
      <c r="N2433">
        <v>1.5417159486109999</v>
      </c>
      <c r="O2433">
        <v>30.2083333333333</v>
      </c>
      <c r="P2433">
        <v>29.6916299559471</v>
      </c>
      <c r="Q2433">
        <v>4.7146478147929001E-2</v>
      </c>
    </row>
    <row r="2434" spans="1:17" hidden="1" x14ac:dyDescent="0.3">
      <c r="A2434" t="s">
        <v>5030</v>
      </c>
      <c r="B2434" t="s">
        <v>5031</v>
      </c>
      <c r="C2434" t="str">
        <f>IFERROR(VLOOKUP(Table1[[#This Row],[Ticker]],[1]!Table1[[Symbol]:[Industry]],2,FALSE),"-")</f>
        <v>-</v>
      </c>
      <c r="D2434" t="s">
        <v>72</v>
      </c>
      <c r="E2434">
        <v>185.62992</v>
      </c>
      <c r="F2434">
        <v>80.8</v>
      </c>
      <c r="G2434">
        <v>214.22956557074201</v>
      </c>
      <c r="H2434">
        <v>-4.2897992008884698</v>
      </c>
      <c r="I2434">
        <v>-8.6274784248527698</v>
      </c>
      <c r="J2434">
        <v>0.31500770741905398</v>
      </c>
      <c r="K2434">
        <v>80.623751634600595</v>
      </c>
      <c r="L2434">
        <v>71.695241358360207</v>
      </c>
      <c r="M2434">
        <v>99.999999971025503</v>
      </c>
      <c r="O2434">
        <v>0</v>
      </c>
      <c r="P2434">
        <v>238.35845896147401</v>
      </c>
    </row>
    <row r="2435" spans="1:17" hidden="1" x14ac:dyDescent="0.3">
      <c r="A2435" t="s">
        <v>5032</v>
      </c>
      <c r="B2435" t="s">
        <v>5033</v>
      </c>
      <c r="C2435" t="str">
        <f>IFERROR(VLOOKUP(Table1[[#This Row],[Ticker]],[1]!Table1[[Symbol]:[Industry]],2,FALSE),"-")</f>
        <v>-</v>
      </c>
      <c r="E2435">
        <v>185.54582806499999</v>
      </c>
      <c r="F2435">
        <v>173.55</v>
      </c>
      <c r="G2435">
        <v>-24.1288933907318</v>
      </c>
      <c r="I2435">
        <v>-13.617083414457699</v>
      </c>
      <c r="M2435">
        <v>50</v>
      </c>
      <c r="O2435">
        <v>0</v>
      </c>
      <c r="P2435">
        <v>4.99092558983667</v>
      </c>
    </row>
    <row r="2436" spans="1:17" hidden="1" x14ac:dyDescent="0.3">
      <c r="A2436" t="s">
        <v>5034</v>
      </c>
      <c r="B2436" t="s">
        <v>5035</v>
      </c>
      <c r="C2436" t="str">
        <f>IFERROR(VLOOKUP(Table1[[#This Row],[Ticker]],[1]!Table1[[Symbol]:[Industry]],2,FALSE),"-")</f>
        <v>-</v>
      </c>
      <c r="E2436">
        <v>185.47499999999999</v>
      </c>
      <c r="F2436">
        <v>123.65</v>
      </c>
      <c r="G2436">
        <v>189.06766182710001</v>
      </c>
      <c r="H2436">
        <v>-2.2935936412085201</v>
      </c>
      <c r="I2436">
        <v>98.548324958912104</v>
      </c>
      <c r="J2436">
        <v>0.31500770741905398</v>
      </c>
      <c r="K2436">
        <v>112.039255157292</v>
      </c>
      <c r="L2436">
        <v>77.568240847453097</v>
      </c>
      <c r="M2436">
        <v>100</v>
      </c>
      <c r="N2436">
        <v>0</v>
      </c>
      <c r="O2436">
        <v>0</v>
      </c>
      <c r="P2436">
        <v>213.19655521783099</v>
      </c>
    </row>
    <row r="2437" spans="1:17" hidden="1" x14ac:dyDescent="0.3">
      <c r="A2437" t="s">
        <v>5036</v>
      </c>
      <c r="B2437" t="s">
        <v>5037</v>
      </c>
      <c r="C2437" t="str">
        <f>IFERROR(VLOOKUP(Table1[[#This Row],[Ticker]],[1]!Table1[[Symbol]:[Industry]],2,FALSE),"-")</f>
        <v>-</v>
      </c>
      <c r="D2437" t="s">
        <v>72</v>
      </c>
      <c r="E2437">
        <v>185.25302528</v>
      </c>
      <c r="F2437">
        <v>132.80000000000001</v>
      </c>
      <c r="G2437">
        <v>-46.285986005034196</v>
      </c>
      <c r="H2437">
        <v>-5.2935166730074297</v>
      </c>
      <c r="I2437">
        <v>-23.246208967366901</v>
      </c>
      <c r="J2437">
        <v>0.46544020083764498</v>
      </c>
      <c r="K2437">
        <v>129.24466151925</v>
      </c>
      <c r="L2437">
        <v>138.415605440945</v>
      </c>
      <c r="M2437">
        <v>55.399634588574997</v>
      </c>
      <c r="N2437">
        <v>0.71637719656722498</v>
      </c>
      <c r="O2437">
        <v>50.602409638554199</v>
      </c>
      <c r="P2437">
        <v>19.210053859964098</v>
      </c>
      <c r="Q2437">
        <v>-3.8355084175379999E-3</v>
      </c>
    </row>
    <row r="2438" spans="1:17" hidden="1" x14ac:dyDescent="0.3">
      <c r="A2438" t="s">
        <v>5038</v>
      </c>
      <c r="B2438" t="s">
        <v>5039</v>
      </c>
      <c r="C2438" t="str">
        <f>IFERROR(VLOOKUP(Table1[[#This Row],[Ticker]],[1]!Table1[[Symbol]:[Industry]],2,FALSE),"-")</f>
        <v>-</v>
      </c>
      <c r="E2438">
        <v>185.09350000000001</v>
      </c>
      <c r="F2438">
        <v>86.09</v>
      </c>
      <c r="G2438">
        <v>90.505861034598496</v>
      </c>
      <c r="H2438">
        <v>-13.779382534221799</v>
      </c>
      <c r="I2438">
        <v>-44.077503446767899</v>
      </c>
      <c r="J2438">
        <v>-1.0808161691129501</v>
      </c>
      <c r="K2438">
        <v>98.157419391786505</v>
      </c>
      <c r="L2438">
        <v>95.0380468740791</v>
      </c>
      <c r="M2438">
        <v>37.175300799350801</v>
      </c>
      <c r="N2438">
        <v>2.2119778177275302</v>
      </c>
      <c r="O2438">
        <v>60.959461029155499</v>
      </c>
      <c r="P2438">
        <v>189.37815126050401</v>
      </c>
    </row>
    <row r="2439" spans="1:17" hidden="1" x14ac:dyDescent="0.3">
      <c r="A2439" t="s">
        <v>5040</v>
      </c>
      <c r="B2439" t="s">
        <v>5041</v>
      </c>
      <c r="C2439" t="str">
        <f>IFERROR(VLOOKUP(Table1[[#This Row],[Ticker]],[1]!Table1[[Symbol]:[Industry]],2,FALSE),"-")</f>
        <v>-</v>
      </c>
      <c r="D2439" t="s">
        <v>1115</v>
      </c>
      <c r="E2439">
        <v>184.87682615999901</v>
      </c>
      <c r="F2439">
        <v>138.44999999999999</v>
      </c>
      <c r="G2439">
        <v>-55.623203138381498</v>
      </c>
      <c r="H2439">
        <v>-10.404659412980401</v>
      </c>
      <c r="I2439">
        <v>-51.054950563124699</v>
      </c>
      <c r="J2439">
        <v>-2.7837840480891001</v>
      </c>
      <c r="K2439">
        <v>148.144114431519</v>
      </c>
      <c r="L2439">
        <v>172.13296439716299</v>
      </c>
      <c r="M2439">
        <v>43.243779431305803</v>
      </c>
      <c r="N2439">
        <v>0.70724167939473603</v>
      </c>
      <c r="O2439">
        <v>116.72083784759801</v>
      </c>
      <c r="P2439">
        <v>10.318725099601499</v>
      </c>
      <c r="Q2439">
        <v>9.5001042789721005E-2</v>
      </c>
    </row>
    <row r="2440" spans="1:17" hidden="1" x14ac:dyDescent="0.3">
      <c r="A2440" t="s">
        <v>5042</v>
      </c>
      <c r="B2440" t="s">
        <v>5043</v>
      </c>
      <c r="C2440" t="str">
        <f>IFERROR(VLOOKUP(Table1[[#This Row],[Ticker]],[1]!Table1[[Symbol]:[Industry]],2,FALSE),"-")</f>
        <v>-</v>
      </c>
      <c r="D2440" t="s">
        <v>62</v>
      </c>
      <c r="E2440">
        <v>184.83988065399899</v>
      </c>
      <c r="F2440">
        <v>151.58000000000001</v>
      </c>
      <c r="G2440">
        <v>0.57698896220935503</v>
      </c>
      <c r="H2440">
        <v>-2.0406188730196102</v>
      </c>
      <c r="I2440">
        <v>-29.708973810250701</v>
      </c>
      <c r="J2440">
        <v>-0.98887228498552904</v>
      </c>
      <c r="K2440">
        <v>155.27615452494501</v>
      </c>
      <c r="L2440">
        <v>152.08032098848801</v>
      </c>
      <c r="M2440">
        <v>34.248580874272903</v>
      </c>
      <c r="N2440">
        <v>0.79679866663481103</v>
      </c>
      <c r="O2440">
        <v>34.318511677002199</v>
      </c>
      <c r="P2440">
        <v>28.2945408379179</v>
      </c>
      <c r="Q2440">
        <v>0.116787437007597</v>
      </c>
    </row>
    <row r="2441" spans="1:17" hidden="1" x14ac:dyDescent="0.3">
      <c r="A2441" t="s">
        <v>5044</v>
      </c>
      <c r="B2441" t="s">
        <v>5045</v>
      </c>
      <c r="C2441" t="str">
        <f>IFERROR(VLOOKUP(Table1[[#This Row],[Ticker]],[1]!Table1[[Symbol]:[Industry]],2,FALSE),"-")</f>
        <v>-</v>
      </c>
      <c r="D2441" t="s">
        <v>119</v>
      </c>
      <c r="E2441">
        <v>184.629548865</v>
      </c>
      <c r="F2441">
        <v>98.85</v>
      </c>
      <c r="G2441">
        <v>-2.61690814180742</v>
      </c>
      <c r="H2441">
        <v>20.6683247522103</v>
      </c>
      <c r="I2441">
        <v>7.1526172575031302</v>
      </c>
      <c r="J2441">
        <v>3.7162231888136499</v>
      </c>
      <c r="K2441">
        <v>83.523266686979596</v>
      </c>
      <c r="L2441">
        <v>79.478067769719303</v>
      </c>
      <c r="M2441">
        <v>71.3861210512963</v>
      </c>
      <c r="N2441">
        <v>2.74690910063909</v>
      </c>
      <c r="O2441">
        <v>7.3343449671218996</v>
      </c>
      <c r="P2441">
        <v>48.200899550224797</v>
      </c>
      <c r="Q2441">
        <v>4.8391376327435003E-2</v>
      </c>
    </row>
    <row r="2442" spans="1:17" hidden="1" x14ac:dyDescent="0.3">
      <c r="A2442" t="s">
        <v>5046</v>
      </c>
      <c r="B2442" t="s">
        <v>5047</v>
      </c>
      <c r="C2442" t="str">
        <f>IFERROR(VLOOKUP(Table1[[#This Row],[Ticker]],[1]!Table1[[Symbol]:[Industry]],2,FALSE),"-")</f>
        <v>-</v>
      </c>
      <c r="D2442" t="s">
        <v>382</v>
      </c>
      <c r="E2442">
        <v>184.43600000000001</v>
      </c>
      <c r="F2442">
        <v>12.25</v>
      </c>
      <c r="G2442">
        <v>-9.1054192123280799</v>
      </c>
      <c r="H2442">
        <v>0.52533407512183095</v>
      </c>
      <c r="I2442">
        <v>-27.0446452519136</v>
      </c>
      <c r="J2442">
        <v>-11.030446838035401</v>
      </c>
      <c r="K2442">
        <v>11.460826830799499</v>
      </c>
      <c r="L2442">
        <v>11.1261437146287</v>
      </c>
      <c r="M2442">
        <v>41.9292067982609</v>
      </c>
      <c r="N2442">
        <v>1.4698278254658199</v>
      </c>
      <c r="O2442">
        <v>48.979591836734699</v>
      </c>
      <c r="P2442">
        <v>73.758865248226897</v>
      </c>
      <c r="Q2442">
        <v>3.0579223533778E-2</v>
      </c>
    </row>
    <row r="2443" spans="1:17" hidden="1" x14ac:dyDescent="0.3">
      <c r="A2443" t="s">
        <v>5048</v>
      </c>
      <c r="B2443" t="s">
        <v>5049</v>
      </c>
      <c r="C2443" t="str">
        <f>IFERROR(VLOOKUP(Table1[[#This Row],[Ticker]],[1]!Table1[[Symbol]:[Industry]],2,FALSE),"-")</f>
        <v>-</v>
      </c>
      <c r="D2443" t="s">
        <v>135</v>
      </c>
      <c r="E2443">
        <v>184.2556548</v>
      </c>
      <c r="F2443">
        <v>105.61</v>
      </c>
      <c r="G2443">
        <v>-2.7380887930306801</v>
      </c>
      <c r="H2443">
        <v>-1.3388188087316</v>
      </c>
      <c r="I2443">
        <v>-7.6361501480252603</v>
      </c>
      <c r="J2443">
        <v>0.55364840997728304</v>
      </c>
      <c r="K2443">
        <v>98.9671551072732</v>
      </c>
      <c r="L2443">
        <v>94.552090084331198</v>
      </c>
      <c r="M2443">
        <v>57.607444289689298</v>
      </c>
      <c r="N2443">
        <v>1.6073972712040201</v>
      </c>
      <c r="O2443">
        <v>43.925764605624401</v>
      </c>
      <c r="P2443">
        <v>50.441595441595403</v>
      </c>
      <c r="Q2443">
        <v>5.5421179589156003E-2</v>
      </c>
    </row>
    <row r="2444" spans="1:17" hidden="1" x14ac:dyDescent="0.3">
      <c r="A2444" t="s">
        <v>5050</v>
      </c>
      <c r="B2444" t="s">
        <v>5051</v>
      </c>
      <c r="C2444" t="str">
        <f>IFERROR(VLOOKUP(Table1[[#This Row],[Ticker]],[1]!Table1[[Symbol]:[Industry]],2,FALSE),"-")</f>
        <v>-</v>
      </c>
      <c r="E2444">
        <v>184.17349999999999</v>
      </c>
      <c r="F2444">
        <v>182.35</v>
      </c>
      <c r="G2444">
        <v>969.09652627353603</v>
      </c>
      <c r="H2444">
        <v>-14.195925683101899</v>
      </c>
      <c r="I2444">
        <v>558.76492248524698</v>
      </c>
      <c r="J2444">
        <v>0.31500770741905398</v>
      </c>
      <c r="K2444">
        <v>165.89329254436799</v>
      </c>
      <c r="L2444">
        <v>83.571375734106596</v>
      </c>
      <c r="M2444">
        <v>25.005276184215798</v>
      </c>
      <c r="N2444">
        <v>2.9735640385301401</v>
      </c>
      <c r="O2444">
        <v>15.2179873868933</v>
      </c>
      <c r="P2444">
        <v>993.22541966426797</v>
      </c>
    </row>
    <row r="2445" spans="1:17" hidden="1" x14ac:dyDescent="0.3">
      <c r="A2445" t="s">
        <v>5052</v>
      </c>
      <c r="B2445" t="s">
        <v>5053</v>
      </c>
      <c r="C2445" t="str">
        <f>IFERROR(VLOOKUP(Table1[[#This Row],[Ticker]],[1]!Table1[[Symbol]:[Industry]],2,FALSE),"-")</f>
        <v>-</v>
      </c>
      <c r="D2445" t="s">
        <v>46</v>
      </c>
      <c r="E2445">
        <v>183.98893412999999</v>
      </c>
      <c r="F2445">
        <v>77.260000000000005</v>
      </c>
      <c r="G2445">
        <v>-3.4101433907318199</v>
      </c>
      <c r="H2445">
        <v>-5.3829013493996003</v>
      </c>
      <c r="I2445">
        <v>-35.8124509874688</v>
      </c>
      <c r="J2445">
        <v>0.40400961460277102</v>
      </c>
      <c r="K2445">
        <v>81.160502501904105</v>
      </c>
      <c r="L2445">
        <v>85.508905800153201</v>
      </c>
      <c r="M2445">
        <v>43.215586004484699</v>
      </c>
      <c r="N2445">
        <v>1.5165095698464</v>
      </c>
      <c r="O2445">
        <v>99.197514884804505</v>
      </c>
      <c r="P2445">
        <v>34.7166521360069</v>
      </c>
      <c r="Q2445">
        <v>7.4100909394800003E-4</v>
      </c>
    </row>
    <row r="2446" spans="1:17" hidden="1" x14ac:dyDescent="0.3">
      <c r="A2446" t="s">
        <v>5054</v>
      </c>
      <c r="B2446" t="s">
        <v>5055</v>
      </c>
      <c r="C2446" t="str">
        <f>IFERROR(VLOOKUP(Table1[[#This Row],[Ticker]],[1]!Table1[[Symbol]:[Industry]],2,FALSE),"-")</f>
        <v>-</v>
      </c>
      <c r="D2446" t="s">
        <v>1294</v>
      </c>
      <c r="E2446">
        <v>183.70820789999999</v>
      </c>
      <c r="F2446">
        <v>123.25</v>
      </c>
      <c r="G2446">
        <v>-16.421124449020699</v>
      </c>
      <c r="H2446">
        <v>-3.08864741150138</v>
      </c>
      <c r="I2446">
        <v>-9.1236539952123206</v>
      </c>
      <c r="J2446">
        <v>0.41265601077978697</v>
      </c>
      <c r="K2446">
        <v>121.74824891984601</v>
      </c>
      <c r="L2446">
        <v>118.987711756827</v>
      </c>
      <c r="M2446">
        <v>62.4894939835931</v>
      </c>
      <c r="N2446">
        <v>0.13747441923849801</v>
      </c>
      <c r="O2446">
        <v>2.3123732251521201</v>
      </c>
      <c r="P2446">
        <v>11.036036036036</v>
      </c>
    </row>
    <row r="2447" spans="1:17" hidden="1" x14ac:dyDescent="0.3">
      <c r="A2447" t="s">
        <v>5056</v>
      </c>
      <c r="B2447" t="s">
        <v>5057</v>
      </c>
      <c r="C2447" t="str">
        <f>IFERROR(VLOOKUP(Table1[[#This Row],[Ticker]],[1]!Table1[[Symbol]:[Industry]],2,FALSE),"-")</f>
        <v>-</v>
      </c>
      <c r="D2447" t="s">
        <v>1429</v>
      </c>
      <c r="E2447">
        <v>183.57172424999999</v>
      </c>
      <c r="F2447">
        <v>103.77</v>
      </c>
      <c r="G2447">
        <v>-8.0550678873761399</v>
      </c>
      <c r="H2447">
        <v>-10.3750462744297</v>
      </c>
      <c r="I2447">
        <v>-17.1317277659222</v>
      </c>
      <c r="J2447">
        <v>-4.1395377471263997</v>
      </c>
      <c r="K2447">
        <v>107.279706509148</v>
      </c>
      <c r="L2447">
        <v>104.56761507224201</v>
      </c>
      <c r="M2447">
        <v>24.5311074665284</v>
      </c>
      <c r="N2447">
        <v>0.98783628264190904</v>
      </c>
      <c r="O2447">
        <v>33.757347981112098</v>
      </c>
      <c r="P2447">
        <v>25.250452625226298</v>
      </c>
      <c r="Q2447">
        <v>-4.4103434068617997E-2</v>
      </c>
    </row>
    <row r="2448" spans="1:17" hidden="1" x14ac:dyDescent="0.3">
      <c r="A2448" t="s">
        <v>5058</v>
      </c>
      <c r="B2448" t="s">
        <v>5059</v>
      </c>
      <c r="C2448" t="str">
        <f>IFERROR(VLOOKUP(Table1[[#This Row],[Ticker]],[1]!Table1[[Symbol]:[Industry]],2,FALSE),"-")</f>
        <v>-</v>
      </c>
      <c r="D2448" t="s">
        <v>80</v>
      </c>
      <c r="E2448">
        <v>183.168691835</v>
      </c>
      <c r="F2448">
        <v>228.35</v>
      </c>
      <c r="G2448">
        <v>1798.0091537473099</v>
      </c>
      <c r="H2448">
        <v>10.066029019970401</v>
      </c>
      <c r="I2448">
        <v>89.885278228889504</v>
      </c>
      <c r="J2448">
        <v>-5.5625927773315</v>
      </c>
      <c r="K2448">
        <v>214.019604053807</v>
      </c>
      <c r="M2448">
        <v>34.346238381181699</v>
      </c>
      <c r="N2448">
        <v>0.96073926326154402</v>
      </c>
      <c r="O2448">
        <v>15.283555944821501</v>
      </c>
      <c r="P2448">
        <v>1917.2261484098899</v>
      </c>
    </row>
    <row r="2449" spans="1:17" hidden="1" x14ac:dyDescent="0.3">
      <c r="A2449" t="s">
        <v>5060</v>
      </c>
      <c r="B2449" t="s">
        <v>5061</v>
      </c>
      <c r="C2449" t="str">
        <f>IFERROR(VLOOKUP(Table1[[#This Row],[Ticker]],[1]!Table1[[Symbol]:[Industry]],2,FALSE),"-")</f>
        <v>-</v>
      </c>
      <c r="D2449" t="s">
        <v>238</v>
      </c>
      <c r="E2449">
        <v>182.73347684999999</v>
      </c>
      <c r="F2449">
        <v>135.15</v>
      </c>
      <c r="G2449">
        <v>-44.582101160007802</v>
      </c>
      <c r="H2449">
        <v>0.19168228059301401</v>
      </c>
      <c r="I2449">
        <v>-28.241214810541099</v>
      </c>
      <c r="J2449">
        <v>4.4109486668286504</v>
      </c>
      <c r="K2449">
        <v>140.739040224017</v>
      </c>
      <c r="L2449">
        <v>148.97942337748199</v>
      </c>
      <c r="M2449">
        <v>36.531246995475698</v>
      </c>
      <c r="N2449">
        <v>0.79121938344326603</v>
      </c>
      <c r="O2449">
        <v>51.683314835368101</v>
      </c>
      <c r="P2449">
        <v>14.533898305084699</v>
      </c>
      <c r="Q2449">
        <v>0.104627841541476</v>
      </c>
    </row>
    <row r="2450" spans="1:17" hidden="1" x14ac:dyDescent="0.3">
      <c r="A2450" t="s">
        <v>5062</v>
      </c>
      <c r="B2450" t="s">
        <v>5063</v>
      </c>
      <c r="C2450" t="str">
        <f>IFERROR(VLOOKUP(Table1[[#This Row],[Ticker]],[1]!Table1[[Symbol]:[Industry]],2,FALSE),"-")</f>
        <v>-</v>
      </c>
      <c r="D2450" t="s">
        <v>72</v>
      </c>
      <c r="E2450">
        <v>182.67209374999999</v>
      </c>
      <c r="F2450">
        <v>148.1</v>
      </c>
      <c r="G2450">
        <v>37.464123521433997</v>
      </c>
      <c r="H2450">
        <v>-8.95881103331571</v>
      </c>
      <c r="I2450">
        <v>-6.7242649373736896</v>
      </c>
      <c r="J2450">
        <v>-5.8543344392601897</v>
      </c>
      <c r="K2450">
        <v>148.20697986054401</v>
      </c>
      <c r="L2450">
        <v>133.514704518765</v>
      </c>
      <c r="M2450">
        <v>36.634916067313597</v>
      </c>
      <c r="N2450">
        <v>0.72508811597085499</v>
      </c>
      <c r="O2450">
        <v>11.7488183659689</v>
      </c>
      <c r="P2450">
        <v>73.805891327308998</v>
      </c>
      <c r="Q2450">
        <v>1.6830209484780999E-2</v>
      </c>
    </row>
    <row r="2451" spans="1:17" hidden="1" x14ac:dyDescent="0.3">
      <c r="A2451" t="s">
        <v>5064</v>
      </c>
      <c r="B2451" t="s">
        <v>5065</v>
      </c>
      <c r="C2451" t="str">
        <f>IFERROR(VLOOKUP(Table1[[#This Row],[Ticker]],[1]!Table1[[Symbol]:[Industry]],2,FALSE),"-")</f>
        <v>-</v>
      </c>
      <c r="D2451" t="s">
        <v>365</v>
      </c>
      <c r="E2451">
        <v>182.33486640000001</v>
      </c>
      <c r="F2451">
        <v>78.349999999999994</v>
      </c>
      <c r="G2451">
        <v>-52.082916379237503</v>
      </c>
      <c r="H2451">
        <v>3.4778704982017898</v>
      </c>
      <c r="I2451">
        <v>-39.033551762863297</v>
      </c>
      <c r="J2451">
        <v>2.9132755288714201</v>
      </c>
      <c r="K2451">
        <v>76.2022631342723</v>
      </c>
      <c r="L2451">
        <v>91.573367997046802</v>
      </c>
      <c r="M2451">
        <v>53.920117907634001</v>
      </c>
      <c r="N2451">
        <v>1.6271205781666001</v>
      </c>
      <c r="O2451">
        <v>95.277600510529695</v>
      </c>
      <c r="P2451">
        <v>24.3650793650793</v>
      </c>
    </row>
    <row r="2452" spans="1:17" hidden="1" x14ac:dyDescent="0.3">
      <c r="A2452" t="s">
        <v>5066</v>
      </c>
      <c r="B2452" t="s">
        <v>5067</v>
      </c>
      <c r="C2452" t="str">
        <f>IFERROR(VLOOKUP(Table1[[#This Row],[Ticker]],[1]!Table1[[Symbol]:[Industry]],2,FALSE),"-")</f>
        <v>-</v>
      </c>
      <c r="D2452" t="s">
        <v>80</v>
      </c>
      <c r="E2452">
        <v>182.25032695199999</v>
      </c>
      <c r="F2452">
        <v>234.44</v>
      </c>
      <c r="G2452">
        <v>-14.0631656912013</v>
      </c>
      <c r="H2452">
        <v>-0.74515634374561801</v>
      </c>
      <c r="I2452">
        <v>-12.2376239549983</v>
      </c>
      <c r="J2452">
        <v>-5.5916860045484897</v>
      </c>
      <c r="K2452">
        <v>228.253919026424</v>
      </c>
      <c r="L2452">
        <v>223.15558784126</v>
      </c>
      <c r="M2452">
        <v>43.8938189600333</v>
      </c>
      <c r="N2452">
        <v>2.0379079934422899</v>
      </c>
      <c r="O2452">
        <v>18.6657566968094</v>
      </c>
      <c r="P2452">
        <v>26.3827493261455</v>
      </c>
      <c r="Q2452">
        <v>-7.5372660924441004E-2</v>
      </c>
    </row>
    <row r="2453" spans="1:17" hidden="1" x14ac:dyDescent="0.3">
      <c r="A2453" t="s">
        <v>5068</v>
      </c>
      <c r="B2453" t="s">
        <v>5069</v>
      </c>
      <c r="C2453" t="str">
        <f>IFERROR(VLOOKUP(Table1[[#This Row],[Ticker]],[1]!Table1[[Symbol]:[Industry]],2,FALSE),"-")</f>
        <v>-</v>
      </c>
      <c r="D2453" t="s">
        <v>62</v>
      </c>
      <c r="E2453">
        <v>182.05324245</v>
      </c>
      <c r="F2453">
        <v>159.05000000000001</v>
      </c>
      <c r="G2453">
        <v>6.7600865355278996</v>
      </c>
      <c r="H2453">
        <v>-5.4935029045921704</v>
      </c>
      <c r="I2453">
        <v>-30.213832234594001</v>
      </c>
      <c r="J2453">
        <v>-3.5299907906283901</v>
      </c>
      <c r="K2453">
        <v>163.83672575129199</v>
      </c>
      <c r="L2453">
        <v>165.18962508444099</v>
      </c>
      <c r="M2453">
        <v>29.775229127378999</v>
      </c>
      <c r="N2453">
        <v>0.75325279971013503</v>
      </c>
      <c r="O2453">
        <v>37.566802892172198</v>
      </c>
      <c r="P2453">
        <v>33.767872161480199</v>
      </c>
      <c r="Q2453">
        <v>-9.8651674944914003E-2</v>
      </c>
    </row>
    <row r="2454" spans="1:17" hidden="1" x14ac:dyDescent="0.3">
      <c r="A2454" t="s">
        <v>5070</v>
      </c>
      <c r="B2454" t="s">
        <v>5071</v>
      </c>
      <c r="C2454" t="str">
        <f>IFERROR(VLOOKUP(Table1[[#This Row],[Ticker]],[1]!Table1[[Symbol]:[Industry]],2,FALSE),"-")</f>
        <v>-</v>
      </c>
      <c r="D2454" t="s">
        <v>46</v>
      </c>
      <c r="E2454">
        <v>182.03520065999999</v>
      </c>
      <c r="F2454">
        <v>583.95000000000005</v>
      </c>
      <c r="G2454">
        <v>-71.847249873215205</v>
      </c>
      <c r="H2454">
        <v>-13.2968744850923</v>
      </c>
      <c r="I2454">
        <v>-79.862075607072796</v>
      </c>
      <c r="J2454">
        <v>-6.4689323528464504</v>
      </c>
      <c r="K2454">
        <v>858.31532634321695</v>
      </c>
      <c r="L2454">
        <v>1304.39529201135</v>
      </c>
      <c r="M2454">
        <v>35.732938799188801</v>
      </c>
      <c r="N2454">
        <v>0.36552429667519098</v>
      </c>
      <c r="O2454">
        <v>306.180323657847</v>
      </c>
      <c r="Q2454">
        <v>1.6097740441141001E-2</v>
      </c>
    </row>
    <row r="2455" spans="1:17" hidden="1" x14ac:dyDescent="0.3">
      <c r="A2455" t="s">
        <v>5072</v>
      </c>
      <c r="B2455" t="s">
        <v>5073</v>
      </c>
      <c r="C2455" t="str">
        <f>IFERROR(VLOOKUP(Table1[[#This Row],[Ticker]],[1]!Table1[[Symbol]:[Industry]],2,FALSE),"-")</f>
        <v>-</v>
      </c>
      <c r="E2455">
        <v>181.954015</v>
      </c>
      <c r="F2455">
        <v>16.7</v>
      </c>
      <c r="G2455">
        <v>29.039959218641702</v>
      </c>
      <c r="H2455">
        <v>-12.811913548245499</v>
      </c>
      <c r="I2455">
        <v>-38.239064908477097</v>
      </c>
      <c r="J2455">
        <v>2.6686588842446399</v>
      </c>
      <c r="K2455">
        <v>18.765503623225101</v>
      </c>
      <c r="L2455">
        <v>18.0058939950857</v>
      </c>
      <c r="M2455">
        <v>34.912920154305503</v>
      </c>
      <c r="N2455">
        <v>0.41720010064236901</v>
      </c>
      <c r="O2455">
        <v>89.970059880239504</v>
      </c>
      <c r="P2455">
        <v>69.285352255448501</v>
      </c>
      <c r="Q2455">
        <v>0.103741736571993</v>
      </c>
    </row>
    <row r="2456" spans="1:17" hidden="1" x14ac:dyDescent="0.3">
      <c r="A2456" t="s">
        <v>5074</v>
      </c>
      <c r="B2456" t="s">
        <v>5075</v>
      </c>
      <c r="C2456" t="str">
        <f>IFERROR(VLOOKUP(Table1[[#This Row],[Ticker]],[1]!Table1[[Symbol]:[Industry]],2,FALSE),"-")</f>
        <v>-</v>
      </c>
      <c r="D2456" t="s">
        <v>543</v>
      </c>
      <c r="E2456">
        <v>181.28800000000001</v>
      </c>
      <c r="F2456">
        <v>86</v>
      </c>
      <c r="G2456">
        <v>610.91384165200304</v>
      </c>
      <c r="H2456">
        <v>-12.8004374987608</v>
      </c>
      <c r="I2456">
        <v>137.918453292181</v>
      </c>
      <c r="J2456">
        <v>-0.83441757993726695</v>
      </c>
      <c r="K2456">
        <v>86.634630440706005</v>
      </c>
      <c r="L2456">
        <v>60.1539437562109</v>
      </c>
      <c r="M2456">
        <v>33.5848459041719</v>
      </c>
      <c r="N2456">
        <v>0.97622714148219403</v>
      </c>
      <c r="O2456">
        <v>24.767441860465102</v>
      </c>
      <c r="P2456">
        <v>681.81818181818096</v>
      </c>
    </row>
    <row r="2457" spans="1:17" hidden="1" x14ac:dyDescent="0.3">
      <c r="A2457" t="s">
        <v>5076</v>
      </c>
      <c r="B2457" t="s">
        <v>5077</v>
      </c>
      <c r="C2457" t="str">
        <f>IFERROR(VLOOKUP(Table1[[#This Row],[Ticker]],[1]!Table1[[Symbol]:[Industry]],2,FALSE),"-")</f>
        <v>-</v>
      </c>
      <c r="D2457" t="s">
        <v>268</v>
      </c>
      <c r="E2457">
        <v>181.083</v>
      </c>
      <c r="F2457">
        <v>86.23</v>
      </c>
      <c r="G2457">
        <v>-72.120449482408503</v>
      </c>
      <c r="H2457">
        <v>-26.675169888213901</v>
      </c>
      <c r="I2457">
        <v>-49.001122380362503</v>
      </c>
      <c r="J2457">
        <v>-5.0140770085462298</v>
      </c>
      <c r="K2457">
        <v>102.17496647593001</v>
      </c>
      <c r="L2457">
        <v>120.675693905198</v>
      </c>
      <c r="M2457">
        <v>40.240454528256102</v>
      </c>
      <c r="N2457">
        <v>0.75096023516138</v>
      </c>
      <c r="O2457">
        <v>98.248869303026694</v>
      </c>
      <c r="P2457">
        <v>10.6789885765627</v>
      </c>
      <c r="Q2457">
        <v>0.145986464892224</v>
      </c>
    </row>
    <row r="2458" spans="1:17" hidden="1" x14ac:dyDescent="0.3">
      <c r="A2458" t="s">
        <v>5078</v>
      </c>
      <c r="B2458" t="s">
        <v>5079</v>
      </c>
      <c r="C2458" t="str">
        <f>IFERROR(VLOOKUP(Table1[[#This Row],[Ticker]],[1]!Table1[[Symbol]:[Industry]],2,FALSE),"-")</f>
        <v>-</v>
      </c>
      <c r="D2458" t="s">
        <v>21</v>
      </c>
      <c r="E2458">
        <v>180.77106365999899</v>
      </c>
      <c r="F2458">
        <v>207.4</v>
      </c>
      <c r="G2458">
        <v>171.73415939100801</v>
      </c>
      <c r="H2458">
        <v>2.7591224193114199</v>
      </c>
      <c r="I2458">
        <v>182.24596936728199</v>
      </c>
      <c r="J2458">
        <v>7.5331320488310602</v>
      </c>
      <c r="K2458">
        <v>151.47890900502799</v>
      </c>
      <c r="M2458">
        <v>69.529829529649604</v>
      </c>
      <c r="N2458">
        <v>0.76493860845839001</v>
      </c>
      <c r="O2458">
        <v>3.56798457087752</v>
      </c>
      <c r="P2458">
        <v>234.51612903225799</v>
      </c>
    </row>
    <row r="2459" spans="1:17" hidden="1" x14ac:dyDescent="0.3">
      <c r="A2459" t="s">
        <v>5080</v>
      </c>
      <c r="B2459" t="s">
        <v>5081</v>
      </c>
      <c r="C2459" t="str">
        <f>IFERROR(VLOOKUP(Table1[[#This Row],[Ticker]],[1]!Table1[[Symbol]:[Industry]],2,FALSE),"-")</f>
        <v>-</v>
      </c>
      <c r="D2459" t="s">
        <v>382</v>
      </c>
      <c r="E2459">
        <v>180.74883600000001</v>
      </c>
      <c r="F2459">
        <v>120</v>
      </c>
      <c r="G2459">
        <v>-44.711289155126202</v>
      </c>
      <c r="H2459">
        <v>-17.958863949089899</v>
      </c>
      <c r="I2459">
        <v>-34.199479178852201</v>
      </c>
      <c r="J2459">
        <v>0.31500770741905398</v>
      </c>
      <c r="K2459">
        <v>107.79936054487401</v>
      </c>
      <c r="L2459">
        <v>85.359491910306502</v>
      </c>
      <c r="M2459">
        <v>12.304861543604799</v>
      </c>
      <c r="N2459">
        <v>0.82352941176470495</v>
      </c>
      <c r="O2459">
        <v>25.9166666666666</v>
      </c>
      <c r="P2459">
        <v>1.35135135135133</v>
      </c>
    </row>
    <row r="2460" spans="1:17" hidden="1" x14ac:dyDescent="0.3">
      <c r="A2460" t="s">
        <v>5082</v>
      </c>
      <c r="B2460" t="s">
        <v>5083</v>
      </c>
      <c r="C2460" t="str">
        <f>IFERROR(VLOOKUP(Table1[[#This Row],[Ticker]],[1]!Table1[[Symbol]:[Industry]],2,FALSE),"-")</f>
        <v>-</v>
      </c>
      <c r="E2460">
        <v>180.6207508</v>
      </c>
      <c r="F2460">
        <v>59.92</v>
      </c>
      <c r="G2460">
        <v>138.67812415312699</v>
      </c>
      <c r="H2460">
        <v>74.053950799111504</v>
      </c>
      <c r="I2460">
        <v>107.16405144184201</v>
      </c>
      <c r="J2460">
        <v>21.7405396223126</v>
      </c>
      <c r="K2460">
        <v>37.552983200147501</v>
      </c>
      <c r="L2460">
        <v>30.674374285559299</v>
      </c>
      <c r="M2460">
        <v>85.248443747136704</v>
      </c>
      <c r="N2460">
        <v>4.3223720356349098</v>
      </c>
      <c r="O2460">
        <v>0</v>
      </c>
      <c r="P2460">
        <v>231.96675900277</v>
      </c>
      <c r="Q2460">
        <v>9.1263390837637001E-2</v>
      </c>
    </row>
    <row r="2461" spans="1:17" hidden="1" x14ac:dyDescent="0.3">
      <c r="A2461" t="s">
        <v>5084</v>
      </c>
      <c r="B2461" t="s">
        <v>5085</v>
      </c>
      <c r="C2461" t="str">
        <f>IFERROR(VLOOKUP(Table1[[#This Row],[Ticker]],[1]!Table1[[Symbol]:[Industry]],2,FALSE),"-")</f>
        <v>-</v>
      </c>
      <c r="D2461" t="s">
        <v>343</v>
      </c>
      <c r="E2461">
        <v>180.50718705099999</v>
      </c>
      <c r="F2461">
        <v>192.77</v>
      </c>
      <c r="G2461">
        <v>38.821233405548803</v>
      </c>
      <c r="H2461">
        <v>4.09614414790195</v>
      </c>
      <c r="I2461">
        <v>20.250972141097701</v>
      </c>
      <c r="J2461">
        <v>0.16060729568461701</v>
      </c>
      <c r="K2461">
        <v>177.16968316924701</v>
      </c>
      <c r="L2461">
        <v>151.11938829812601</v>
      </c>
      <c r="M2461">
        <v>52.977610079206599</v>
      </c>
      <c r="N2461">
        <v>0.31161347069961398</v>
      </c>
      <c r="O2461">
        <v>13.062198474866401</v>
      </c>
      <c r="P2461">
        <v>71.962533452274698</v>
      </c>
      <c r="Q2461">
        <v>4.5380109546821999E-2</v>
      </c>
    </row>
    <row r="2462" spans="1:17" hidden="1" x14ac:dyDescent="0.3">
      <c r="A2462" t="s">
        <v>5086</v>
      </c>
      <c r="B2462" t="s">
        <v>3664</v>
      </c>
      <c r="C2462" t="str">
        <f>IFERROR(VLOOKUP(Table1[[#This Row],[Ticker]],[1]!Table1[[Symbol]:[Industry]],2,FALSE),"-")</f>
        <v>-</v>
      </c>
      <c r="D2462" t="s">
        <v>1429</v>
      </c>
      <c r="E2462">
        <v>179.89217099999999</v>
      </c>
      <c r="F2462">
        <v>114.21</v>
      </c>
      <c r="G2462">
        <v>-8.6486102764750203</v>
      </c>
      <c r="H2462">
        <v>-9.8014176273051099</v>
      </c>
      <c r="I2462">
        <v>-15.7926722795541</v>
      </c>
      <c r="J2462">
        <v>-6.8244153695040097</v>
      </c>
      <c r="K2462">
        <v>118.37820644834601</v>
      </c>
      <c r="L2462">
        <v>113.618445181073</v>
      </c>
      <c r="M2462">
        <v>24.0652020241298</v>
      </c>
      <c r="N2462">
        <v>0.96768503734877198</v>
      </c>
      <c r="O2462">
        <v>19.9106908326766</v>
      </c>
      <c r="P2462">
        <v>18.3523316062176</v>
      </c>
      <c r="Q2462">
        <v>-1.7334024833849E-2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62</v>
      </c>
      <c r="E2463">
        <v>179.88749999999999</v>
      </c>
      <c r="F2463">
        <v>175.5</v>
      </c>
      <c r="G2463">
        <v>-23.844963805269</v>
      </c>
      <c r="H2463">
        <v>-6.79258006851917</v>
      </c>
      <c r="I2463">
        <v>-13.4458505377454</v>
      </c>
      <c r="J2463">
        <v>-0.19577549348899101</v>
      </c>
      <c r="K2463">
        <v>181.447039578312</v>
      </c>
      <c r="L2463">
        <v>181.451750839802</v>
      </c>
      <c r="M2463">
        <v>40.438301071313802</v>
      </c>
      <c r="N2463">
        <v>0.53667070420859597</v>
      </c>
      <c r="O2463">
        <v>31.054131054130998</v>
      </c>
      <c r="P2463">
        <v>18.102288021534299</v>
      </c>
      <c r="Q2463">
        <v>-5.1554370963244001E-2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170</v>
      </c>
      <c r="E2464">
        <v>179.62128153</v>
      </c>
      <c r="F2464">
        <v>157.22999999999999</v>
      </c>
      <c r="G2464">
        <v>32.944033682195197</v>
      </c>
      <c r="H2464">
        <v>-9.5532621885413498</v>
      </c>
      <c r="I2464">
        <v>2.63430290716884</v>
      </c>
      <c r="J2464">
        <v>-3.5666602335325299</v>
      </c>
      <c r="K2464">
        <v>160.56654327480399</v>
      </c>
      <c r="L2464">
        <v>142.610784954396</v>
      </c>
      <c r="M2464">
        <v>32.4066573155459</v>
      </c>
      <c r="N2464">
        <v>0.664171141619186</v>
      </c>
      <c r="O2464">
        <v>33.943903835145903</v>
      </c>
      <c r="Q2464">
        <v>8.2854331115930005E-2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382</v>
      </c>
      <c r="E2465">
        <v>179.460955544</v>
      </c>
      <c r="F2465">
        <v>111.28</v>
      </c>
      <c r="G2465">
        <v>-39.4731307433373</v>
      </c>
      <c r="H2465">
        <v>-12.0695915199918</v>
      </c>
      <c r="I2465">
        <v>-25.891423185841202</v>
      </c>
      <c r="J2465">
        <v>-1.0946839225368801</v>
      </c>
      <c r="K2465">
        <v>110.90536480538201</v>
      </c>
      <c r="L2465">
        <v>115.179022595581</v>
      </c>
      <c r="M2465">
        <v>35.567373476704297</v>
      </c>
      <c r="N2465">
        <v>0.39695915977289897</v>
      </c>
      <c r="O2465">
        <v>42.703091301222102</v>
      </c>
      <c r="P2465">
        <v>26.239364719228501</v>
      </c>
      <c r="Q2465">
        <v>5.2597606420468998E-2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917</v>
      </c>
      <c r="E2466">
        <v>179.24199999999999</v>
      </c>
      <c r="F2466">
        <v>578.20000000000005</v>
      </c>
      <c r="G2466">
        <v>110.244839888554</v>
      </c>
      <c r="H2466">
        <v>-15.142089634045201</v>
      </c>
      <c r="I2466">
        <v>24.907113998096101</v>
      </c>
      <c r="J2466">
        <v>-6.3489400902970896</v>
      </c>
      <c r="K2466">
        <v>608.26909230501997</v>
      </c>
      <c r="L2466">
        <v>493.13812238795299</v>
      </c>
      <c r="M2466">
        <v>31.797951422775601</v>
      </c>
      <c r="N2466">
        <v>0.31928130798936699</v>
      </c>
      <c r="O2466">
        <v>27.014873746108599</v>
      </c>
      <c r="P2466">
        <v>140.916666666666</v>
      </c>
      <c r="Q2466">
        <v>6.3767410669161001E-2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628</v>
      </c>
      <c r="E2467">
        <v>179.19266500000001</v>
      </c>
      <c r="F2467">
        <v>419.95</v>
      </c>
      <c r="G2467">
        <v>-84.999066214135198</v>
      </c>
      <c r="H2467">
        <v>-0.66370133388722297</v>
      </c>
      <c r="I2467">
        <v>-24.7481806528452</v>
      </c>
      <c r="J2467">
        <v>-0.64433993618329499</v>
      </c>
      <c r="K2467">
        <v>406.50200101841301</v>
      </c>
      <c r="L2467">
        <v>457.20976420959801</v>
      </c>
      <c r="M2467">
        <v>59.3582177618852</v>
      </c>
      <c r="N2467">
        <v>0.77324297683587895</v>
      </c>
      <c r="O2467">
        <v>155.58995118466399</v>
      </c>
      <c r="P2467">
        <v>30.176689398636</v>
      </c>
      <c r="Q2467">
        <v>6.8291856233940003E-3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62</v>
      </c>
      <c r="E2468">
        <v>179.17574999999999</v>
      </c>
      <c r="F2468">
        <v>162.15</v>
      </c>
      <c r="G2468">
        <v>8.7809426748419295</v>
      </c>
      <c r="H2468">
        <v>37.918534132444798</v>
      </c>
      <c r="I2468">
        <v>16.1029165855422</v>
      </c>
      <c r="J2468">
        <v>-15.538049491791901</v>
      </c>
      <c r="K2468">
        <v>143.47163745050699</v>
      </c>
      <c r="L2468">
        <v>129.40077047076201</v>
      </c>
      <c r="M2468">
        <v>46.865716271209699</v>
      </c>
      <c r="N2468">
        <v>1.64035087719298</v>
      </c>
      <c r="O2468">
        <v>25.069380203515198</v>
      </c>
      <c r="P2468">
        <v>86.1653272101033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472</v>
      </c>
      <c r="E2469">
        <v>179.04602469599999</v>
      </c>
      <c r="F2469">
        <v>61.74</v>
      </c>
      <c r="G2469">
        <v>-29.144278006116402</v>
      </c>
      <c r="H2469">
        <v>-4.8439061109275796</v>
      </c>
      <c r="I2469">
        <v>-28.163796217225901</v>
      </c>
      <c r="J2469">
        <v>-0.48161072860759901</v>
      </c>
      <c r="K2469">
        <v>61.404014250909697</v>
      </c>
      <c r="L2469">
        <v>63.375525752231503</v>
      </c>
      <c r="M2469">
        <v>46.256814037159899</v>
      </c>
      <c r="N2469">
        <v>1.65737647084234</v>
      </c>
      <c r="O2469">
        <v>30.628441852931601</v>
      </c>
      <c r="P2469">
        <v>18.049713193116599</v>
      </c>
      <c r="Q2469">
        <v>2.0336571632959999E-3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E2470">
        <v>179.04096000000001</v>
      </c>
      <c r="F2470">
        <v>174.3</v>
      </c>
      <c r="G2470">
        <v>-14.9525701837164</v>
      </c>
      <c r="H2470">
        <v>9.4114995004102209</v>
      </c>
      <c r="I2470">
        <v>-30.418992722333599</v>
      </c>
      <c r="J2470">
        <v>-6.3481052989775302</v>
      </c>
      <c r="K2470">
        <v>177.01149379474501</v>
      </c>
      <c r="L2470">
        <v>178.579236286944</v>
      </c>
      <c r="M2470">
        <v>33.502771858445698</v>
      </c>
      <c r="N2470">
        <v>0.91200527704485401</v>
      </c>
      <c r="O2470">
        <v>54.274239816408397</v>
      </c>
      <c r="P2470">
        <v>21.0416666666666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238</v>
      </c>
      <c r="E2471">
        <v>178.43600000000001</v>
      </c>
      <c r="F2471">
        <v>287.8</v>
      </c>
      <c r="G2471">
        <v>317.960200311265</v>
      </c>
      <c r="H2471">
        <v>-3.1458877617740701</v>
      </c>
      <c r="I2471">
        <v>51.405852365358697</v>
      </c>
      <c r="J2471">
        <v>5.8192417335930298</v>
      </c>
      <c r="K2471">
        <v>266.43859487858998</v>
      </c>
      <c r="L2471">
        <v>215.17509366736701</v>
      </c>
      <c r="M2471">
        <v>71.504499524148102</v>
      </c>
      <c r="N2471">
        <v>1.0856420709335499</v>
      </c>
      <c r="O2471">
        <v>18.1549687282835</v>
      </c>
      <c r="Q2471">
        <v>0.27291106790759601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62</v>
      </c>
      <c r="E2472">
        <v>178.083663696</v>
      </c>
      <c r="F2472">
        <v>112.68</v>
      </c>
      <c r="G2472">
        <v>-4.1288933907318297</v>
      </c>
      <c r="H2472">
        <v>-12.9618639782164</v>
      </c>
      <c r="I2472">
        <v>-14.0324612315147</v>
      </c>
      <c r="J2472">
        <v>-7.2341726204497903</v>
      </c>
      <c r="K2472">
        <v>114.648516827241</v>
      </c>
      <c r="L2472">
        <v>106.585249365645</v>
      </c>
      <c r="M2472">
        <v>23.020538674844801</v>
      </c>
      <c r="N2472">
        <v>0.69422549474661299</v>
      </c>
      <c r="O2472">
        <v>17.5452609158679</v>
      </c>
      <c r="P2472">
        <v>38.7684729064039</v>
      </c>
      <c r="Q2472">
        <v>-1.4109893109465E-2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135</v>
      </c>
      <c r="E2473">
        <v>176.86341562499999</v>
      </c>
      <c r="F2473">
        <v>820.95</v>
      </c>
      <c r="G2473">
        <v>341.262263071853</v>
      </c>
      <c r="H2473">
        <v>-24.185393678129</v>
      </c>
      <c r="I2473">
        <v>264.178590768699</v>
      </c>
      <c r="J2473">
        <v>-3.6393649161550798</v>
      </c>
      <c r="K2473">
        <v>894.75500515813303</v>
      </c>
      <c r="L2473">
        <v>583.03752312645997</v>
      </c>
      <c r="M2473">
        <v>1.47382678584789</v>
      </c>
      <c r="N2473">
        <v>0.24173844949099399</v>
      </c>
      <c r="O2473">
        <v>38.035203118338501</v>
      </c>
      <c r="P2473">
        <v>378.68804664723001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405</v>
      </c>
      <c r="E2474">
        <v>176.05099874999999</v>
      </c>
      <c r="F2474">
        <v>44.62</v>
      </c>
      <c r="G2474">
        <v>-20.200780425391599</v>
      </c>
      <c r="H2474">
        <v>0.42006606777178901</v>
      </c>
      <c r="I2474">
        <v>-22.1345603128105</v>
      </c>
      <c r="J2474">
        <v>-13.9225493022973</v>
      </c>
      <c r="K2474">
        <v>44.053958518061201</v>
      </c>
      <c r="L2474">
        <v>41.767463467956198</v>
      </c>
      <c r="M2474">
        <v>36.478843549230099</v>
      </c>
      <c r="N2474">
        <v>2.1810935149439699</v>
      </c>
      <c r="O2474">
        <v>45.503952569169897</v>
      </c>
      <c r="P2474">
        <v>36.962406015037502</v>
      </c>
      <c r="Q2474">
        <v>5.9814256553351999E-2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628</v>
      </c>
      <c r="E2475">
        <v>175.89750000000001</v>
      </c>
      <c r="F2475">
        <v>70.5</v>
      </c>
      <c r="G2475">
        <v>-41.3824145174923</v>
      </c>
      <c r="H2475">
        <v>0.82510072498254405</v>
      </c>
      <c r="I2475">
        <v>-30.6270893002729</v>
      </c>
      <c r="J2475">
        <v>-4.5172070576815999</v>
      </c>
      <c r="K2475">
        <v>68.160851007579794</v>
      </c>
      <c r="L2475">
        <v>75.355501233707699</v>
      </c>
      <c r="M2475">
        <v>47.445809810391303</v>
      </c>
      <c r="N2475">
        <v>1.6167733674775899</v>
      </c>
      <c r="O2475">
        <v>50.354609929078002</v>
      </c>
      <c r="P2475">
        <v>36.893203883495097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1429</v>
      </c>
      <c r="E2476">
        <v>175.73088580999999</v>
      </c>
      <c r="F2476">
        <v>1905.7</v>
      </c>
      <c r="G2476">
        <v>-52.838468236887103</v>
      </c>
      <c r="H2476">
        <v>-7.7455116527498298</v>
      </c>
      <c r="I2476">
        <v>-30.340558331430302</v>
      </c>
      <c r="J2476">
        <v>-5.2974420917777296</v>
      </c>
      <c r="K2476">
        <v>1995.4556287918399</v>
      </c>
      <c r="L2476">
        <v>2150.40628944221</v>
      </c>
      <c r="M2476">
        <v>40.8738151161253</v>
      </c>
      <c r="N2476">
        <v>1.4082513740237199</v>
      </c>
      <c r="O2476">
        <v>44.776197722621603</v>
      </c>
      <c r="P2476">
        <v>3.0108108108108</v>
      </c>
      <c r="Q2476">
        <v>2.2780563947462001E-2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95</v>
      </c>
      <c r="E2477">
        <v>175.518866285</v>
      </c>
      <c r="F2477">
        <v>174.65</v>
      </c>
      <c r="G2477">
        <v>-24.499686317143698</v>
      </c>
      <c r="H2477">
        <v>-7.2350617738253904</v>
      </c>
      <c r="I2477">
        <v>-22.889810687185001</v>
      </c>
      <c r="J2477">
        <v>0.115007707419057</v>
      </c>
      <c r="K2477">
        <v>178.39525899391401</v>
      </c>
      <c r="L2477">
        <v>184.61882637973599</v>
      </c>
      <c r="M2477">
        <v>49.724617317318497</v>
      </c>
      <c r="N2477">
        <v>0.11002816901408401</v>
      </c>
      <c r="O2477">
        <v>54.0223303750357</v>
      </c>
      <c r="P2477">
        <v>21.2847222222222</v>
      </c>
      <c r="Q2477">
        <v>6.8838091883076005E-2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271</v>
      </c>
      <c r="E2478">
        <v>175.46180355000001</v>
      </c>
      <c r="F2478">
        <v>18.149999999999999</v>
      </c>
      <c r="G2478">
        <v>174.882638734474</v>
      </c>
      <c r="H2478">
        <v>22.212933039548599</v>
      </c>
      <c r="I2478">
        <v>41.909908873459898</v>
      </c>
      <c r="J2478">
        <v>-5.4835680809837903</v>
      </c>
      <c r="K2478">
        <v>16.170246026097502</v>
      </c>
      <c r="L2478">
        <v>11.900219163658599</v>
      </c>
      <c r="M2478">
        <v>33.183109552757898</v>
      </c>
      <c r="N2478">
        <v>0.214570793727478</v>
      </c>
      <c r="O2478">
        <v>24.573002754820902</v>
      </c>
      <c r="P2478">
        <v>236.111111111111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1154</v>
      </c>
      <c r="E2479">
        <v>175.331009532</v>
      </c>
      <c r="F2479">
        <v>18.28</v>
      </c>
      <c r="G2479">
        <v>-30.385303647141999</v>
      </c>
      <c r="H2479">
        <v>-12.363102816539801</v>
      </c>
      <c r="I2479">
        <v>-36.486281726694003</v>
      </c>
      <c r="J2479">
        <v>-2.9679521675158198</v>
      </c>
      <c r="K2479">
        <v>19.788627984618699</v>
      </c>
      <c r="L2479">
        <v>21.3131377248687</v>
      </c>
      <c r="M2479">
        <v>17.7152051966725</v>
      </c>
      <c r="N2479">
        <v>0.80931593954759395</v>
      </c>
      <c r="O2479">
        <v>60.831509846827103</v>
      </c>
      <c r="P2479">
        <v>7.5294117647058902</v>
      </c>
      <c r="Q2479">
        <v>-1.5158396626939999E-2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D2480" t="s">
        <v>62</v>
      </c>
      <c r="E2480">
        <v>175.17522220399999</v>
      </c>
      <c r="F2480">
        <v>49.67</v>
      </c>
      <c r="G2480">
        <v>-12.0575937517426</v>
      </c>
      <c r="H2480">
        <v>-7.7931078813088801</v>
      </c>
      <c r="I2480">
        <v>-32.430421106513897</v>
      </c>
      <c r="J2480">
        <v>10.9599530321233</v>
      </c>
      <c r="K2480">
        <v>51.2601995012147</v>
      </c>
      <c r="L2480">
        <v>49.412605025768102</v>
      </c>
      <c r="M2480">
        <v>60.331074669658499</v>
      </c>
      <c r="N2480">
        <v>0.72107542539963199</v>
      </c>
      <c r="O2480">
        <v>59.512784376887403</v>
      </c>
      <c r="P2480">
        <v>56.244101918842397</v>
      </c>
      <c r="Q2480">
        <v>9.8138137712748E-2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D2481" t="s">
        <v>481</v>
      </c>
      <c r="E2481">
        <v>175.10623329800001</v>
      </c>
      <c r="F2481">
        <v>3.61</v>
      </c>
      <c r="G2481">
        <v>-11.3163933907318</v>
      </c>
      <c r="H2481">
        <v>-10.033924527259201</v>
      </c>
      <c r="I2481">
        <v>-38.408750081124403</v>
      </c>
      <c r="J2481">
        <v>-6.4033385458109198</v>
      </c>
      <c r="K2481">
        <v>3.7043132002906498</v>
      </c>
      <c r="L2481">
        <v>3.4754100516740798</v>
      </c>
      <c r="M2481">
        <v>32.454063357486604</v>
      </c>
      <c r="N2481">
        <v>0.74044382078670401</v>
      </c>
      <c r="O2481">
        <v>60.6648199445983</v>
      </c>
      <c r="P2481">
        <v>112.35294117647</v>
      </c>
      <c r="Q2481">
        <v>1.2119232021259E-2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135</v>
      </c>
      <c r="E2482">
        <v>174.907476</v>
      </c>
      <c r="F2482">
        <v>3.69</v>
      </c>
      <c r="G2482">
        <v>32.892383205012798</v>
      </c>
      <c r="H2482">
        <v>-18.7952937063829</v>
      </c>
      <c r="I2482">
        <v>-22.505972303346599</v>
      </c>
      <c r="J2482">
        <v>0.31500770741905398</v>
      </c>
      <c r="K2482">
        <v>4.3760875890950901</v>
      </c>
      <c r="L2482">
        <v>4.2800588885075097</v>
      </c>
      <c r="M2482">
        <v>5.7030152698683203</v>
      </c>
      <c r="N2482">
        <v>1.2628280284147599</v>
      </c>
      <c r="O2482">
        <v>57.181571815718101</v>
      </c>
      <c r="P2482">
        <v>63.999999999999901</v>
      </c>
      <c r="Q2482">
        <v>-6.1627672730389998E-3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628</v>
      </c>
      <c r="E2483">
        <v>174.53485541399999</v>
      </c>
      <c r="F2483">
        <v>2.0099999999999998</v>
      </c>
      <c r="G2483">
        <v>-23.6288933907318</v>
      </c>
      <c r="H2483">
        <v>-18.167350221296601</v>
      </c>
      <c r="I2483">
        <v>-48.986858334071897</v>
      </c>
      <c r="J2483">
        <v>0.31500770741905398</v>
      </c>
      <c r="K2483">
        <v>2.5970775124957299</v>
      </c>
      <c r="L2483">
        <v>2.8087487922766501</v>
      </c>
      <c r="M2483">
        <v>2.4110109436132099</v>
      </c>
      <c r="N2483">
        <v>0.32854584845726298</v>
      </c>
      <c r="O2483">
        <v>127.36318407960199</v>
      </c>
      <c r="P2483">
        <v>14.857142857142801</v>
      </c>
      <c r="Q2483">
        <v>-2.0635975480368999E-2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21</v>
      </c>
      <c r="E2484">
        <v>174.40873384</v>
      </c>
      <c r="F2484">
        <v>0.88</v>
      </c>
      <c r="G2484">
        <v>67.175454435355107</v>
      </c>
      <c r="H2484">
        <v>-14.4938808335415</v>
      </c>
      <c r="I2484">
        <v>-24.728194525568799</v>
      </c>
      <c r="J2484">
        <v>-4.0328183795374697</v>
      </c>
      <c r="K2484">
        <v>0.97405535462089998</v>
      </c>
      <c r="L2484">
        <v>0.87506933312671698</v>
      </c>
      <c r="M2484">
        <v>33.126710927170798</v>
      </c>
      <c r="N2484">
        <v>1.1010005964059</v>
      </c>
      <c r="O2484">
        <v>94.318181818181799</v>
      </c>
      <c r="P2484">
        <v>272.88135593220301</v>
      </c>
    </row>
    <row r="2485" spans="1:17" hidden="1" x14ac:dyDescent="0.3">
      <c r="A2485" t="s">
        <v>5131</v>
      </c>
      <c r="B2485" t="s">
        <v>5132</v>
      </c>
      <c r="C2485" t="str">
        <f>IFERROR(VLOOKUP(Table1[[#This Row],[Ticker]],[1]!Table1[[Symbol]:[Industry]],2,FALSE),"-")</f>
        <v>-</v>
      </c>
      <c r="D2485" t="s">
        <v>405</v>
      </c>
      <c r="E2485">
        <v>174.31965728</v>
      </c>
      <c r="F2485">
        <v>192.8</v>
      </c>
      <c r="G2485">
        <v>27.5030373996732</v>
      </c>
      <c r="H2485">
        <v>-6.6695460363315</v>
      </c>
      <c r="I2485">
        <v>-23.8591690755378</v>
      </c>
      <c r="J2485">
        <v>-0.30354899361186699</v>
      </c>
      <c r="K2485">
        <v>195.11758580843701</v>
      </c>
      <c r="L2485">
        <v>189.968929589048</v>
      </c>
      <c r="M2485">
        <v>44.728826217329903</v>
      </c>
      <c r="N2485">
        <v>0.76311705771851601</v>
      </c>
      <c r="O2485">
        <v>55.082987551867198</v>
      </c>
      <c r="P2485">
        <v>54.363490792634103</v>
      </c>
      <c r="Q2485">
        <v>7.6560194534966E-2</v>
      </c>
    </row>
    <row r="2486" spans="1:17" hidden="1" x14ac:dyDescent="0.3">
      <c r="A2486" t="s">
        <v>5133</v>
      </c>
      <c r="B2486" t="s">
        <v>5134</v>
      </c>
      <c r="C2486" t="str">
        <f>IFERROR(VLOOKUP(Table1[[#This Row],[Ticker]],[1]!Table1[[Symbol]:[Industry]],2,FALSE),"-")</f>
        <v>-</v>
      </c>
      <c r="E2486">
        <v>174.17160000000001</v>
      </c>
      <c r="F2486">
        <v>180</v>
      </c>
      <c r="G2486">
        <v>-4.92359537748679</v>
      </c>
      <c r="H2486">
        <v>6.0760544576481097</v>
      </c>
      <c r="I2486">
        <v>-1.9199068708648399</v>
      </c>
      <c r="J2486">
        <v>-0.77788846744433304</v>
      </c>
      <c r="K2486">
        <v>155.72799841604501</v>
      </c>
      <c r="L2486">
        <v>153.56415751248301</v>
      </c>
      <c r="M2486">
        <v>56.166870756192402</v>
      </c>
      <c r="N2486">
        <v>2.6795827123695899</v>
      </c>
      <c r="O2486">
        <v>13.1944444444444</v>
      </c>
      <c r="P2486">
        <v>57.825515124945198</v>
      </c>
    </row>
    <row r="2487" spans="1:17" hidden="1" x14ac:dyDescent="0.3">
      <c r="A2487" t="s">
        <v>5135</v>
      </c>
      <c r="B2487" t="s">
        <v>5136</v>
      </c>
      <c r="C2487" t="str">
        <f>IFERROR(VLOOKUP(Table1[[#This Row],[Ticker]],[1]!Table1[[Symbol]:[Industry]],2,FALSE),"-")</f>
        <v>-</v>
      </c>
      <c r="E2487">
        <v>173.99984309999999</v>
      </c>
      <c r="F2487">
        <v>163</v>
      </c>
      <c r="G2487">
        <v>-70.895712463233394</v>
      </c>
      <c r="H2487">
        <v>-11.7193977629016</v>
      </c>
      <c r="I2487">
        <v>-27.940342284365698</v>
      </c>
      <c r="J2487">
        <v>-2.9713772691067599</v>
      </c>
      <c r="K2487">
        <v>165.92062097968699</v>
      </c>
      <c r="L2487">
        <v>196.63822198462</v>
      </c>
      <c r="M2487">
        <v>56.267816011285099</v>
      </c>
      <c r="N2487">
        <v>1.1708760883596501</v>
      </c>
      <c r="O2487">
        <v>87.852760736196302</v>
      </c>
      <c r="P2487">
        <v>10.7336956521739</v>
      </c>
      <c r="Q2487">
        <v>6.4075346169795003E-2</v>
      </c>
    </row>
    <row r="2488" spans="1:17" hidden="1" x14ac:dyDescent="0.3">
      <c r="A2488" t="s">
        <v>5137</v>
      </c>
      <c r="B2488" t="s">
        <v>5138</v>
      </c>
      <c r="C2488" t="str">
        <f>IFERROR(VLOOKUP(Table1[[#This Row],[Ticker]],[1]!Table1[[Symbol]:[Industry]],2,FALSE),"-")</f>
        <v>-</v>
      </c>
      <c r="D2488" t="s">
        <v>271</v>
      </c>
      <c r="E2488">
        <v>173.3604</v>
      </c>
      <c r="F2488">
        <v>14446.7</v>
      </c>
      <c r="G2488">
        <v>1.4490014592842899</v>
      </c>
      <c r="H2488">
        <v>5.4348594826596903</v>
      </c>
      <c r="I2488">
        <v>-8.2051899449210897</v>
      </c>
      <c r="J2488">
        <v>-4.7278965830099802</v>
      </c>
      <c r="K2488">
        <v>14049.4439528574</v>
      </c>
      <c r="L2488">
        <v>13364.528936009199</v>
      </c>
      <c r="M2488">
        <v>43.128315636579202</v>
      </c>
      <c r="N2488">
        <v>0.41224018475750501</v>
      </c>
      <c r="O2488">
        <v>20.788830667211201</v>
      </c>
      <c r="P2488">
        <v>42.876781422764601</v>
      </c>
      <c r="Q2488">
        <v>-3.4290252037279999E-2</v>
      </c>
    </row>
    <row r="2489" spans="1:17" hidden="1" x14ac:dyDescent="0.3">
      <c r="A2489" t="s">
        <v>5139</v>
      </c>
      <c r="B2489" t="s">
        <v>5140</v>
      </c>
      <c r="C2489" t="str">
        <f>IFERROR(VLOOKUP(Table1[[#This Row],[Ticker]],[1]!Table1[[Symbol]:[Industry]],2,FALSE),"-")</f>
        <v>-</v>
      </c>
      <c r="D2489" t="s">
        <v>46</v>
      </c>
      <c r="E2489">
        <v>173.01057648</v>
      </c>
      <c r="F2489">
        <v>14.83</v>
      </c>
      <c r="G2489">
        <v>26.415415070907802</v>
      </c>
      <c r="H2489">
        <v>-10.026957306291999</v>
      </c>
      <c r="I2489">
        <v>-71.979137005276499</v>
      </c>
      <c r="J2489">
        <v>-5.7979491032121704</v>
      </c>
      <c r="K2489">
        <v>16.651008223316602</v>
      </c>
      <c r="L2489">
        <v>22.380220331749499</v>
      </c>
      <c r="M2489">
        <v>57.127394757342202</v>
      </c>
      <c r="N2489">
        <v>0.15353824474316999</v>
      </c>
      <c r="O2489">
        <v>209.83864432397201</v>
      </c>
      <c r="P2489">
        <v>81.784272292677599</v>
      </c>
    </row>
    <row r="2490" spans="1:17" hidden="1" x14ac:dyDescent="0.3">
      <c r="A2490" t="s">
        <v>5141</v>
      </c>
      <c r="B2490" t="s">
        <v>5142</v>
      </c>
      <c r="C2490" t="str">
        <f>IFERROR(VLOOKUP(Table1[[#This Row],[Ticker]],[1]!Table1[[Symbol]:[Industry]],2,FALSE),"-")</f>
        <v>-</v>
      </c>
      <c r="E2490">
        <v>172.72912500000001</v>
      </c>
      <c r="F2490">
        <v>82.35</v>
      </c>
      <c r="G2490">
        <v>0.492777311447337</v>
      </c>
      <c r="H2490">
        <v>2.1351121116854301</v>
      </c>
      <c r="I2490">
        <v>20.046282922175799</v>
      </c>
      <c r="J2490">
        <v>-13.505611507391</v>
      </c>
      <c r="K2490">
        <v>81.902570425109005</v>
      </c>
      <c r="L2490">
        <v>75.613368680995293</v>
      </c>
      <c r="M2490">
        <v>43.642235031448699</v>
      </c>
      <c r="N2490">
        <v>1.7622483221476499</v>
      </c>
      <c r="O2490">
        <v>37.158469945355201</v>
      </c>
      <c r="P2490">
        <v>46.765282480841101</v>
      </c>
    </row>
    <row r="2491" spans="1:17" hidden="1" x14ac:dyDescent="0.3">
      <c r="A2491" t="s">
        <v>5143</v>
      </c>
      <c r="B2491" t="s">
        <v>5144</v>
      </c>
      <c r="C2491" t="str">
        <f>IFERROR(VLOOKUP(Table1[[#This Row],[Ticker]],[1]!Table1[[Symbol]:[Industry]],2,FALSE),"-")</f>
        <v>-</v>
      </c>
      <c r="D2491" t="s">
        <v>5145</v>
      </c>
      <c r="E2491">
        <v>172.69200738000001</v>
      </c>
      <c r="F2491">
        <v>73.8</v>
      </c>
      <c r="G2491">
        <v>-53.843179105017498</v>
      </c>
      <c r="H2491">
        <v>-10.0590299701192</v>
      </c>
      <c r="I2491">
        <v>-45.661282309485301</v>
      </c>
      <c r="J2491">
        <v>-1.68499229258094</v>
      </c>
      <c r="K2491">
        <v>81.919642441125703</v>
      </c>
      <c r="M2491">
        <v>26.151360752927701</v>
      </c>
      <c r="N2491">
        <v>0.78864628820960703</v>
      </c>
      <c r="O2491">
        <v>105.96205962059599</v>
      </c>
      <c r="P2491">
        <v>4.3109540636042398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D2492" t="s">
        <v>414</v>
      </c>
      <c r="E2492">
        <v>172.490269248</v>
      </c>
      <c r="F2492">
        <v>21.12</v>
      </c>
      <c r="G2492">
        <v>54.352119267496001</v>
      </c>
      <c r="H2492">
        <v>-4.1015639067708296</v>
      </c>
      <c r="I2492">
        <v>-12.322119385680701</v>
      </c>
      <c r="J2492">
        <v>-2.02444183386535</v>
      </c>
      <c r="K2492">
        <v>21.598615371533601</v>
      </c>
      <c r="L2492">
        <v>19.060309546858399</v>
      </c>
      <c r="M2492">
        <v>34.171688770201499</v>
      </c>
      <c r="N2492">
        <v>0.41164291682037302</v>
      </c>
      <c r="O2492">
        <v>34.943181818181799</v>
      </c>
      <c r="P2492">
        <v>106.048780487804</v>
      </c>
      <c r="Q2492">
        <v>1.4495027102646E-2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268</v>
      </c>
      <c r="E2493">
        <v>172.12799999999999</v>
      </c>
      <c r="F2493">
        <v>200</v>
      </c>
      <c r="G2493">
        <v>-42.778476469845103</v>
      </c>
      <c r="H2493">
        <v>-4.6633982046244604</v>
      </c>
      <c r="I2493">
        <v>-22.083902636425702</v>
      </c>
      <c r="J2493">
        <v>-1.4048940124826601</v>
      </c>
      <c r="K2493">
        <v>202.66861682330199</v>
      </c>
      <c r="L2493">
        <v>216.72717158243501</v>
      </c>
      <c r="M2493">
        <v>50.8415946810373</v>
      </c>
      <c r="N2493">
        <v>1.43063241106719</v>
      </c>
      <c r="O2493">
        <v>39.5</v>
      </c>
      <c r="P2493">
        <v>10.803324099723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382</v>
      </c>
      <c r="E2494">
        <v>172.12306050000001</v>
      </c>
      <c r="F2494">
        <v>24.63</v>
      </c>
      <c r="G2494">
        <v>-74.280684526129505</v>
      </c>
      <c r="H2494">
        <v>-12.252762163851401</v>
      </c>
      <c r="I2494">
        <v>-49.638903013133003</v>
      </c>
      <c r="J2494">
        <v>-5.7341416309552198</v>
      </c>
      <c r="K2494">
        <v>27.327333558618701</v>
      </c>
      <c r="L2494">
        <v>34.678295558812998</v>
      </c>
      <c r="M2494">
        <v>15.051507446758899</v>
      </c>
      <c r="N2494">
        <v>0.99520733493628399</v>
      </c>
      <c r="O2494">
        <v>137.51522533495699</v>
      </c>
      <c r="P2494">
        <v>14.345403899721401</v>
      </c>
      <c r="Q2494">
        <v>0.10848943272996101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352</v>
      </c>
      <c r="E2495">
        <v>171.9984</v>
      </c>
      <c r="F2495">
        <v>102.38</v>
      </c>
      <c r="G2495">
        <v>52.236309020982198</v>
      </c>
      <c r="H2495">
        <v>1.0845597734704899</v>
      </c>
      <c r="I2495">
        <v>6.61779620973482</v>
      </c>
      <c r="J2495">
        <v>9.0921384644333294</v>
      </c>
      <c r="K2495">
        <v>91.922594903076401</v>
      </c>
      <c r="L2495">
        <v>81.880846181412295</v>
      </c>
      <c r="M2495">
        <v>71.503262022476903</v>
      </c>
      <c r="N2495">
        <v>0.70239003223489005</v>
      </c>
      <c r="O2495">
        <v>15.2568861105684</v>
      </c>
      <c r="P2495">
        <v>87.681026581118203</v>
      </c>
      <c r="Q2495">
        <v>0.127724527455263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177</v>
      </c>
      <c r="E2496">
        <v>171.924099066</v>
      </c>
      <c r="F2496">
        <v>21.93</v>
      </c>
      <c r="G2496">
        <v>-18.808507715800701</v>
      </c>
      <c r="H2496">
        <v>-3.9710378165533098</v>
      </c>
      <c r="I2496">
        <v>-39.778699576073898</v>
      </c>
      <c r="J2496">
        <v>0.90861501335513895</v>
      </c>
      <c r="K2496">
        <v>20.808706914830399</v>
      </c>
      <c r="L2496">
        <v>21.642834618900999</v>
      </c>
      <c r="M2496">
        <v>59.308542233978002</v>
      </c>
      <c r="N2496">
        <v>1.4206909475406799</v>
      </c>
      <c r="O2496">
        <v>80.118559051527498</v>
      </c>
      <c r="P2496">
        <v>41.028938906752401</v>
      </c>
      <c r="Q2496">
        <v>-2.0391291032757001E-2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304</v>
      </c>
      <c r="E2497">
        <v>171.40536</v>
      </c>
      <c r="F2497">
        <v>143.69999999999999</v>
      </c>
      <c r="G2497">
        <v>35.484568788541701</v>
      </c>
      <c r="H2497">
        <v>18.0407092736877</v>
      </c>
      <c r="I2497">
        <v>-14.684209059896601</v>
      </c>
      <c r="J2497">
        <v>-2.0852627455897399</v>
      </c>
      <c r="K2497">
        <v>131.02511452209001</v>
      </c>
      <c r="L2497">
        <v>119.686146548152</v>
      </c>
      <c r="M2497">
        <v>66.038867601014303</v>
      </c>
      <c r="N2497">
        <v>2.3473089389922799</v>
      </c>
      <c r="O2497">
        <v>14.057063326374299</v>
      </c>
      <c r="P2497">
        <v>86.260531432274703</v>
      </c>
      <c r="Q2497">
        <v>9.7109491142910995E-2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E2498">
        <v>171.18883249999999</v>
      </c>
      <c r="F2498">
        <v>91.07</v>
      </c>
      <c r="G2498">
        <v>33.568076306237799</v>
      </c>
      <c r="H2498">
        <v>19.162255593632</v>
      </c>
      <c r="I2498">
        <v>-25.259656423092601</v>
      </c>
      <c r="J2498">
        <v>-5.8099922925809402</v>
      </c>
      <c r="K2498">
        <v>81.115247854522707</v>
      </c>
      <c r="M2498">
        <v>56.176328487175198</v>
      </c>
      <c r="N2498">
        <v>3.2995571955719498</v>
      </c>
      <c r="O2498">
        <v>57.845613264521802</v>
      </c>
      <c r="P2498">
        <v>65.581818181818093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106</v>
      </c>
      <c r="E2499">
        <v>170.92439999999999</v>
      </c>
      <c r="F2499">
        <v>158</v>
      </c>
      <c r="G2499">
        <v>-16.645900193452899</v>
      </c>
      <c r="H2499">
        <v>-17.840651640629702</v>
      </c>
      <c r="I2499">
        <v>-17.859507656881998</v>
      </c>
      <c r="J2499">
        <v>-9.8560368863500205</v>
      </c>
      <c r="K2499">
        <v>161.103781380844</v>
      </c>
      <c r="L2499">
        <v>153.84704895395001</v>
      </c>
      <c r="M2499">
        <v>42.268513623653497</v>
      </c>
      <c r="N2499">
        <v>0.70448065173116003</v>
      </c>
      <c r="O2499">
        <v>26.740506329113899</v>
      </c>
      <c r="P2499">
        <v>31.6666666666666</v>
      </c>
      <c r="Q2499">
        <v>9.3363698133666004E-2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628</v>
      </c>
      <c r="E2500">
        <v>169.957062122</v>
      </c>
      <c r="F2500">
        <v>26.42</v>
      </c>
      <c r="G2500">
        <v>-14.729307469406701</v>
      </c>
      <c r="H2500">
        <v>3.5469354929890802</v>
      </c>
      <c r="I2500">
        <v>-8.7758135731879108</v>
      </c>
      <c r="J2500">
        <v>-6.7549887751697497</v>
      </c>
      <c r="K2500">
        <v>25.639444206983502</v>
      </c>
      <c r="L2500">
        <v>24.389534495897699</v>
      </c>
      <c r="M2500">
        <v>37.947767096929702</v>
      </c>
      <c r="N2500">
        <v>1.45916566776393</v>
      </c>
      <c r="O2500">
        <v>19.417108251324699</v>
      </c>
      <c r="P2500">
        <v>30.7920792079207</v>
      </c>
      <c r="Q2500">
        <v>2.7596890537004998E-2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249</v>
      </c>
      <c r="E2501">
        <v>169.64599049</v>
      </c>
      <c r="F2501">
        <v>2.2999999999999998</v>
      </c>
      <c r="K2501">
        <v>2.2860694928582501</v>
      </c>
      <c r="L2501">
        <v>2.4904968111465999</v>
      </c>
      <c r="M2501">
        <v>41.368652020141496</v>
      </c>
      <c r="N2501">
        <v>1</v>
      </c>
      <c r="Q2501">
        <v>-6.0412528129999996E-4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D2502" t="s">
        <v>628</v>
      </c>
      <c r="E2502">
        <v>169.27755371999999</v>
      </c>
      <c r="F2502">
        <v>224.4</v>
      </c>
      <c r="G2502">
        <v>0.95471864940194695</v>
      </c>
      <c r="H2502">
        <v>-4.4195850542304598</v>
      </c>
      <c r="I2502">
        <v>-32.606253089547998</v>
      </c>
      <c r="J2502">
        <v>-7.3449922925809403</v>
      </c>
      <c r="K2502">
        <v>230.328251562421</v>
      </c>
      <c r="L2502">
        <v>227.45840375718601</v>
      </c>
      <c r="M2502">
        <v>19.981932357764599</v>
      </c>
      <c r="N2502">
        <v>1.18177599643541</v>
      </c>
      <c r="O2502">
        <v>55.525846702317203</v>
      </c>
      <c r="P2502">
        <v>31.2664521789997</v>
      </c>
      <c r="Q2502">
        <v>-4.1322273615757001E-2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135</v>
      </c>
      <c r="E2503">
        <v>169.17672400000001</v>
      </c>
      <c r="F2503">
        <v>67.790000000000006</v>
      </c>
      <c r="G2503">
        <v>2.6999185830754699</v>
      </c>
      <c r="H2503">
        <v>1.87437990358913</v>
      </c>
      <c r="I2503">
        <v>-20.8176309846151</v>
      </c>
      <c r="J2503">
        <v>1.1657095364279699</v>
      </c>
      <c r="K2503">
        <v>63.822527483214003</v>
      </c>
      <c r="L2503">
        <v>62.066336918198502</v>
      </c>
      <c r="M2503">
        <v>53.178876635451097</v>
      </c>
      <c r="N2503">
        <v>2.7004884707588199</v>
      </c>
      <c r="O2503">
        <v>30.6977430299453</v>
      </c>
      <c r="P2503">
        <v>48.336980306345701</v>
      </c>
      <c r="Q2503">
        <v>8.3044134123405E-2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D2504" t="s">
        <v>21</v>
      </c>
      <c r="E2504">
        <v>168.94492199999999</v>
      </c>
      <c r="F2504">
        <v>190.95</v>
      </c>
      <c r="G2504">
        <v>41.267382053183198</v>
      </c>
      <c r="H2504">
        <v>60.294431734053298</v>
      </c>
      <c r="I2504">
        <v>51.779192029457299</v>
      </c>
      <c r="J2504">
        <v>-1.4844781537634599</v>
      </c>
      <c r="K2504">
        <v>153.290569373213</v>
      </c>
      <c r="M2504">
        <v>50.661633130470598</v>
      </c>
      <c r="N2504">
        <v>0.60601202404809595</v>
      </c>
      <c r="O2504">
        <v>21.759622937941799</v>
      </c>
      <c r="P2504">
        <v>95.846153846153797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132</v>
      </c>
      <c r="E2505">
        <v>168.9137996</v>
      </c>
      <c r="F2505">
        <v>19.88</v>
      </c>
      <c r="G2505">
        <v>4.9620157001772496</v>
      </c>
      <c r="H2505">
        <v>-14.3617416469316</v>
      </c>
      <c r="I2505">
        <v>-31.974372942178501</v>
      </c>
      <c r="J2505">
        <v>-4.9431637752905502</v>
      </c>
      <c r="K2505">
        <v>20.9976706791468</v>
      </c>
      <c r="L2505">
        <v>20.322144417985001</v>
      </c>
      <c r="M2505">
        <v>25.826581446263798</v>
      </c>
      <c r="N2505">
        <v>0.458435232675516</v>
      </c>
      <c r="O2505">
        <v>53.169014084506998</v>
      </c>
      <c r="P2505">
        <v>44.057971014492701</v>
      </c>
      <c r="Q2505">
        <v>3.6488111466372E-2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628</v>
      </c>
      <c r="E2506">
        <v>168.611413852</v>
      </c>
      <c r="F2506">
        <v>12.46</v>
      </c>
      <c r="G2506">
        <v>-38.266824425214502</v>
      </c>
      <c r="H2506">
        <v>-11.9088468199361</v>
      </c>
      <c r="I2506">
        <v>-20.143715072372199</v>
      </c>
      <c r="J2506">
        <v>-1.01519573546044</v>
      </c>
      <c r="K2506">
        <v>13.055231667560101</v>
      </c>
      <c r="L2506">
        <v>13.290197610481201</v>
      </c>
      <c r="M2506">
        <v>30.409472272190399</v>
      </c>
      <c r="N2506">
        <v>0.87985941850738902</v>
      </c>
      <c r="O2506">
        <v>55.698234349919701</v>
      </c>
      <c r="P2506">
        <v>19.2344497607655</v>
      </c>
      <c r="Q2506">
        <v>-6.4848259296665003E-2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204</v>
      </c>
      <c r="E2507">
        <v>168.38356602799999</v>
      </c>
      <c r="F2507">
        <v>109.66</v>
      </c>
      <c r="G2507">
        <v>-38.5238972939324</v>
      </c>
      <c r="H2507">
        <v>-7.40609915598501</v>
      </c>
      <c r="I2507">
        <v>-20.606057120988702</v>
      </c>
      <c r="J2507">
        <v>-5.4666516812272299</v>
      </c>
      <c r="K2507">
        <v>111.368457050397</v>
      </c>
      <c r="L2507">
        <v>114.720579082025</v>
      </c>
      <c r="M2507">
        <v>42.421482194559303</v>
      </c>
      <c r="N2507">
        <v>1.2925992109001101</v>
      </c>
      <c r="O2507">
        <v>23.107787707459401</v>
      </c>
      <c r="P2507">
        <v>13.6373056994818</v>
      </c>
      <c r="Q2507">
        <v>1.3700744710502999E-2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E2508">
        <v>168.38336939300001</v>
      </c>
      <c r="F2508">
        <v>11.29</v>
      </c>
      <c r="G2508">
        <v>-31.663700925539299</v>
      </c>
      <c r="H2508">
        <v>-20.168962640082899</v>
      </c>
      <c r="I2508">
        <v>-19.533750081124399</v>
      </c>
      <c r="J2508">
        <v>-5.5775399528929004</v>
      </c>
      <c r="K2508">
        <v>11.6073418010123</v>
      </c>
      <c r="L2508">
        <v>11.4962009904601</v>
      </c>
      <c r="M2508">
        <v>44.434686180956</v>
      </c>
      <c r="N2508">
        <v>0.80962330810004202</v>
      </c>
      <c r="O2508">
        <v>55.093002657218697</v>
      </c>
      <c r="P2508">
        <v>29.621125143513101</v>
      </c>
      <c r="Q2508">
        <v>6.7242139914837004E-2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268</v>
      </c>
      <c r="E2509">
        <v>168.23739592000001</v>
      </c>
      <c r="F2509">
        <v>360.8</v>
      </c>
      <c r="G2509">
        <v>8.5425535664294099</v>
      </c>
      <c r="H2509">
        <v>-5.5663949455693196</v>
      </c>
      <c r="I2509">
        <v>-40.164314684815999</v>
      </c>
      <c r="J2509">
        <v>2.2650214399101101</v>
      </c>
      <c r="K2509">
        <v>381.89218012260699</v>
      </c>
      <c r="L2509">
        <v>387.46683654185802</v>
      </c>
      <c r="M2509">
        <v>40.605532536104498</v>
      </c>
      <c r="N2509">
        <v>1.4327698773029101</v>
      </c>
      <c r="O2509">
        <v>68.902439024390205</v>
      </c>
      <c r="P2509">
        <v>39.844961240309999</v>
      </c>
      <c r="Q2509">
        <v>0.113155249521082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1154</v>
      </c>
      <c r="E2510">
        <v>168.0712</v>
      </c>
      <c r="F2510">
        <v>13.45</v>
      </c>
      <c r="G2510">
        <v>-23.530538865675702</v>
      </c>
      <c r="H2510">
        <v>-6.4732053144255897</v>
      </c>
      <c r="I2510">
        <v>-49.232210269412199</v>
      </c>
      <c r="J2510">
        <v>-0.35018076264746301</v>
      </c>
      <c r="K2510">
        <v>14.964607492871</v>
      </c>
      <c r="L2510">
        <v>16.167305992738701</v>
      </c>
      <c r="M2510">
        <v>34.760557145433999</v>
      </c>
      <c r="N2510">
        <v>7.9601441408929399E-2</v>
      </c>
      <c r="O2510">
        <v>64.981412639405207</v>
      </c>
      <c r="P2510">
        <v>30.582524271844601</v>
      </c>
      <c r="Q2510">
        <v>9.1076098957312002E-2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271</v>
      </c>
      <c r="E2511">
        <v>167.97807109999999</v>
      </c>
      <c r="F2511">
        <v>189.14</v>
      </c>
      <c r="G2511">
        <v>-33.522905366779703</v>
      </c>
      <c r="H2511">
        <v>-9.4373729877819095</v>
      </c>
      <c r="I2511">
        <v>-33.149097879465202</v>
      </c>
      <c r="J2511">
        <v>-2.8958141404625102</v>
      </c>
      <c r="K2511">
        <v>195.18681684623201</v>
      </c>
      <c r="L2511">
        <v>197.84546074642299</v>
      </c>
      <c r="M2511">
        <v>32.261800479320698</v>
      </c>
      <c r="N2511">
        <v>1.0655756985028999</v>
      </c>
      <c r="O2511">
        <v>39.288357830178697</v>
      </c>
      <c r="P2511">
        <v>16.286504764832401</v>
      </c>
      <c r="Q2511">
        <v>-9.1787243619827999E-2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1154</v>
      </c>
      <c r="E2512">
        <v>167.63662223</v>
      </c>
      <c r="F2512">
        <v>8.4700000000000006</v>
      </c>
      <c r="G2512">
        <v>56.083872566714902</v>
      </c>
      <c r="H2512">
        <v>-9.6893672354457099</v>
      </c>
      <c r="I2512">
        <v>-45.584954900401499</v>
      </c>
      <c r="J2512">
        <v>-0.47774427446090301</v>
      </c>
      <c r="K2512">
        <v>8.9285467689899995</v>
      </c>
      <c r="L2512">
        <v>8.5357657728126792</v>
      </c>
      <c r="M2512">
        <v>26.779421449055999</v>
      </c>
      <c r="N2512">
        <v>1.1692900902632799</v>
      </c>
      <c r="O2512">
        <v>81.818181818181799</v>
      </c>
      <c r="P2512">
        <v>90.337078651685403</v>
      </c>
      <c r="Q2512">
        <v>7.3378054003943996E-2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21</v>
      </c>
      <c r="E2513">
        <v>167.48302771199999</v>
      </c>
      <c r="F2513">
        <v>45.76</v>
      </c>
      <c r="G2513">
        <v>57.674841213956199</v>
      </c>
      <c r="H2513">
        <v>18.521511293945601</v>
      </c>
      <c r="I2513">
        <v>-20.778779498856199</v>
      </c>
      <c r="J2513">
        <v>9.8180380104493601</v>
      </c>
      <c r="K2513">
        <v>39.356899954961101</v>
      </c>
      <c r="L2513">
        <v>36.063184033175503</v>
      </c>
      <c r="M2513">
        <v>64.608339706270996</v>
      </c>
      <c r="N2513">
        <v>2.3817907847560802</v>
      </c>
      <c r="O2513">
        <v>17.897727272727199</v>
      </c>
      <c r="P2513">
        <v>119.47242206235001</v>
      </c>
      <c r="Q2513">
        <v>5.8368051227329E-2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E2514">
        <v>167.39451525499999</v>
      </c>
      <c r="F2514">
        <v>74.989999999999995</v>
      </c>
      <c r="G2514">
        <v>149.158278620929</v>
      </c>
      <c r="H2514">
        <v>86.2955059049645</v>
      </c>
      <c r="I2514">
        <v>91.273626968055794</v>
      </c>
      <c r="J2514">
        <v>1.33150935758406</v>
      </c>
      <c r="K2514">
        <v>54.761371497134597</v>
      </c>
      <c r="L2514">
        <v>38.948333672822599</v>
      </c>
      <c r="M2514">
        <v>64.470991993465603</v>
      </c>
      <c r="N2514">
        <v>1.2279523100815299</v>
      </c>
      <c r="O2514">
        <v>11.348179757300899</v>
      </c>
      <c r="P2514">
        <v>240.09070294784499</v>
      </c>
      <c r="Q2514">
        <v>0.11816047198697099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982</v>
      </c>
      <c r="E2515">
        <v>166.845</v>
      </c>
      <c r="F2515">
        <v>317.8</v>
      </c>
      <c r="G2515">
        <v>116.994020114579</v>
      </c>
      <c r="H2515">
        <v>-7.9385314210492499</v>
      </c>
      <c r="I2515">
        <v>113.38291658554201</v>
      </c>
      <c r="J2515">
        <v>-2.4770684117511101</v>
      </c>
      <c r="K2515">
        <v>314.91760625164699</v>
      </c>
      <c r="L2515">
        <v>256.23091690889402</v>
      </c>
      <c r="M2515">
        <v>35.917639981071403</v>
      </c>
      <c r="N2515">
        <v>0.60383846313762302</v>
      </c>
      <c r="O2515">
        <v>22.655758338577701</v>
      </c>
      <c r="P2515">
        <v>176.10773240660299</v>
      </c>
      <c r="Q2515">
        <v>8.4579791389155001E-2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D2516" t="s">
        <v>62</v>
      </c>
      <c r="E2516">
        <v>166.74692899999999</v>
      </c>
      <c r="F2516">
        <v>41.83</v>
      </c>
      <c r="G2516">
        <v>-1.2949824742043301</v>
      </c>
      <c r="H2516">
        <v>-12.3749980706993</v>
      </c>
      <c r="I2516">
        <v>-48.501890388305803</v>
      </c>
      <c r="J2516">
        <v>-5.4559370341139299</v>
      </c>
      <c r="K2516">
        <v>48.120087628263903</v>
      </c>
      <c r="L2516">
        <v>52.023706221942199</v>
      </c>
      <c r="M2516">
        <v>24.155631632406202</v>
      </c>
      <c r="N2516">
        <v>0.88596708780020395</v>
      </c>
      <c r="O2516">
        <v>76.667463542911804</v>
      </c>
      <c r="P2516">
        <v>24.7857922406805</v>
      </c>
      <c r="Q2516">
        <v>0.116900918257587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628</v>
      </c>
      <c r="E2517">
        <v>166.70602</v>
      </c>
      <c r="F2517">
        <v>84.11</v>
      </c>
      <c r="G2517">
        <v>25.6906011941057</v>
      </c>
      <c r="H2517">
        <v>-3.14150928855361</v>
      </c>
      <c r="I2517">
        <v>6.2489562036126198</v>
      </c>
      <c r="J2517">
        <v>-1.5889558897549401</v>
      </c>
      <c r="K2517">
        <v>81.717627002414503</v>
      </c>
      <c r="L2517">
        <v>76.804123241662694</v>
      </c>
      <c r="M2517">
        <v>52.100253478165499</v>
      </c>
      <c r="N2517">
        <v>0.57743495235446995</v>
      </c>
      <c r="O2517">
        <v>25.430983236238198</v>
      </c>
      <c r="P2517">
        <v>59.904942965779398</v>
      </c>
      <c r="Q2517">
        <v>1.9739552826623E-2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628</v>
      </c>
      <c r="E2518">
        <v>166.6362</v>
      </c>
      <c r="F2518">
        <v>308.8</v>
      </c>
      <c r="G2518">
        <v>166.23311883305701</v>
      </c>
      <c r="H2518">
        <v>-36.131056429511602</v>
      </c>
      <c r="I2518">
        <v>92.249583252208893</v>
      </c>
      <c r="J2518">
        <v>-7.4370460640521898</v>
      </c>
      <c r="K2518">
        <v>300.00330907233899</v>
      </c>
      <c r="L2518">
        <v>205.24882089400401</v>
      </c>
      <c r="M2518">
        <v>15.677464674817401</v>
      </c>
      <c r="N2518">
        <v>4.0026807792747997E-2</v>
      </c>
      <c r="O2518">
        <v>46.716321243523304</v>
      </c>
      <c r="P2518">
        <v>221.49921915668901</v>
      </c>
      <c r="Q2518">
        <v>9.4873050903126005E-2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D2519" t="s">
        <v>472</v>
      </c>
      <c r="E2519">
        <v>166.59445848799999</v>
      </c>
      <c r="F2519">
        <v>6.94</v>
      </c>
      <c r="G2519">
        <v>49.264346001653202</v>
      </c>
      <c r="H2519">
        <v>-18.9597258512552</v>
      </c>
      <c r="I2519">
        <v>-21.1459519097303</v>
      </c>
      <c r="J2519">
        <v>-7.4789156743510796</v>
      </c>
      <c r="K2519">
        <v>7.4982600581300503</v>
      </c>
      <c r="L2519">
        <v>7.03319409068959</v>
      </c>
      <c r="M2519">
        <v>18.348054186803299</v>
      </c>
      <c r="N2519">
        <v>0.79832662819924305</v>
      </c>
      <c r="O2519">
        <v>63.195895252320902</v>
      </c>
      <c r="P2519">
        <v>81.365342352954499</v>
      </c>
      <c r="Q2519">
        <v>7.4198142103042E-2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E2520">
        <v>166.3921</v>
      </c>
      <c r="F2520">
        <v>87.5</v>
      </c>
      <c r="G2520">
        <v>-57.674879568296902</v>
      </c>
      <c r="H2520">
        <v>40.404734561169299</v>
      </c>
      <c r="I2520">
        <v>-50.169907720164296</v>
      </c>
      <c r="J2520">
        <v>-13.1465307541194</v>
      </c>
      <c r="K2520">
        <v>82.675184704114798</v>
      </c>
      <c r="M2520">
        <v>42.101018683004298</v>
      </c>
      <c r="N2520">
        <v>0.79865771812080499</v>
      </c>
      <c r="O2520">
        <v>65.897142857142796</v>
      </c>
      <c r="P2520">
        <v>65.562913907284695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982</v>
      </c>
      <c r="E2521">
        <v>166.314753</v>
      </c>
      <c r="F2521">
        <v>165</v>
      </c>
      <c r="G2521">
        <v>96.902586850393405</v>
      </c>
      <c r="H2521">
        <v>2.6825026138201999</v>
      </c>
      <c r="I2521">
        <v>31.936903882648799</v>
      </c>
      <c r="J2521">
        <v>-7.2248932281890799</v>
      </c>
      <c r="K2521">
        <v>158.908364083859</v>
      </c>
      <c r="L2521">
        <v>124.300805607407</v>
      </c>
      <c r="M2521">
        <v>28.013434451984601</v>
      </c>
      <c r="N2521">
        <v>0.35594770684398203</v>
      </c>
      <c r="O2521">
        <v>19.030303030302999</v>
      </c>
      <c r="P2521">
        <v>124.184782608695</v>
      </c>
      <c r="Q2521">
        <v>1.2860794214551E-2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628</v>
      </c>
      <c r="E2522">
        <v>166.0706874</v>
      </c>
      <c r="F2522">
        <v>54</v>
      </c>
      <c r="G2522">
        <v>46.057050510938502</v>
      </c>
      <c r="H2522">
        <v>1.4054388943496201</v>
      </c>
      <c r="I2522">
        <v>-9.0672286225894094</v>
      </c>
      <c r="J2522">
        <v>1.98228509840477</v>
      </c>
      <c r="K2522">
        <v>55.1825425687706</v>
      </c>
      <c r="L2522">
        <v>50.374487604976402</v>
      </c>
      <c r="M2522">
        <v>43.920293337756299</v>
      </c>
      <c r="N2522">
        <v>0.74418653089562603</v>
      </c>
      <c r="O2522">
        <v>30.5555555555555</v>
      </c>
      <c r="P2522">
        <v>81.086519114688102</v>
      </c>
      <c r="Q2522">
        <v>9.7775561438620998E-2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46</v>
      </c>
      <c r="E2523">
        <v>165.73125257999999</v>
      </c>
      <c r="F2523">
        <v>99.1</v>
      </c>
      <c r="G2523">
        <v>34.7106642306818</v>
      </c>
      <c r="H2523">
        <v>-15.7130533660781</v>
      </c>
      <c r="I2523">
        <v>-27.066865073846401</v>
      </c>
      <c r="J2523">
        <v>-3.3011928711730301</v>
      </c>
      <c r="K2523">
        <v>103.791465169265</v>
      </c>
      <c r="L2523">
        <v>97.533656974216001</v>
      </c>
      <c r="M2523">
        <v>30.398084509421601</v>
      </c>
      <c r="N2523">
        <v>0.79235242513258797</v>
      </c>
      <c r="O2523">
        <v>60.292633703329898</v>
      </c>
      <c r="P2523">
        <v>88.690022848438602</v>
      </c>
      <c r="Q2523">
        <v>5.1077147078339998E-2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268</v>
      </c>
      <c r="E2524">
        <v>165.46077887499999</v>
      </c>
      <c r="F2524">
        <v>31.15</v>
      </c>
      <c r="G2524">
        <v>134.37733067565799</v>
      </c>
      <c r="H2524">
        <v>12.4448946766625</v>
      </c>
      <c r="I2524">
        <v>6.5140388377597302</v>
      </c>
      <c r="J2524">
        <v>-5.5215681680673097</v>
      </c>
      <c r="K2524">
        <v>27.846731179650099</v>
      </c>
      <c r="L2524">
        <v>21.147695397616701</v>
      </c>
      <c r="M2524">
        <v>42.747465618825203</v>
      </c>
      <c r="N2524">
        <v>1.08643007089951</v>
      </c>
      <c r="O2524">
        <v>16.147672552166899</v>
      </c>
      <c r="P2524">
        <v>184.474885844748</v>
      </c>
      <c r="Q2524">
        <v>9.0438621903453004E-2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135</v>
      </c>
      <c r="E2525">
        <v>165.42</v>
      </c>
      <c r="F2525">
        <v>183.8</v>
      </c>
      <c r="G2525">
        <v>21.917987817055199</v>
      </c>
      <c r="H2525">
        <v>-5.9111237405971799</v>
      </c>
      <c r="I2525">
        <v>-4.7630709773834301</v>
      </c>
      <c r="J2525">
        <v>-3.9630671588911</v>
      </c>
      <c r="K2525">
        <v>182.37315294611801</v>
      </c>
      <c r="L2525">
        <v>169.46551031225101</v>
      </c>
      <c r="M2525">
        <v>48.462854561906603</v>
      </c>
      <c r="N2525">
        <v>0.61317457598081204</v>
      </c>
      <c r="O2525">
        <v>49.564744287268702</v>
      </c>
      <c r="P2525">
        <v>55.762711864406697</v>
      </c>
      <c r="Q2525">
        <v>6.8164526997914004E-2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414</v>
      </c>
      <c r="E2526">
        <v>165.23089817900001</v>
      </c>
      <c r="F2526">
        <v>165.17</v>
      </c>
      <c r="G2526">
        <v>14.0886798310254</v>
      </c>
      <c r="H2526">
        <v>-5.27208195369069</v>
      </c>
      <c r="I2526">
        <v>19.3165181952001</v>
      </c>
      <c r="J2526">
        <v>-7.8095729233123201</v>
      </c>
      <c r="K2526">
        <v>163.297998036845</v>
      </c>
      <c r="L2526">
        <v>140.93657215281101</v>
      </c>
      <c r="M2526">
        <v>34.362699724801999</v>
      </c>
      <c r="N2526">
        <v>0.20959853325178401</v>
      </c>
      <c r="O2526">
        <v>14.4275594841678</v>
      </c>
      <c r="P2526">
        <v>52.441162898015598</v>
      </c>
      <c r="Q2526">
        <v>4.1882537208272001E-2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62</v>
      </c>
      <c r="E2527">
        <v>164.50298146399999</v>
      </c>
      <c r="F2527">
        <v>103.93</v>
      </c>
      <c r="G2527">
        <v>-27.584536679166501</v>
      </c>
      <c r="H2527">
        <v>-5.4789377776674897</v>
      </c>
      <c r="I2527">
        <v>-10.4095362446464</v>
      </c>
      <c r="J2527">
        <v>-2.3325937685957099</v>
      </c>
      <c r="K2527">
        <v>105.89799710755101</v>
      </c>
      <c r="L2527">
        <v>105.793483351848</v>
      </c>
      <c r="M2527">
        <v>35.203377711083803</v>
      </c>
      <c r="N2527">
        <v>0.72230168689977603</v>
      </c>
      <c r="O2527">
        <v>27.4415471952275</v>
      </c>
      <c r="P2527">
        <v>14.4603524229075</v>
      </c>
      <c r="Q2527">
        <v>-0.11604370771530401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E2528">
        <v>164.31178</v>
      </c>
      <c r="F2528">
        <v>166</v>
      </c>
      <c r="G2528">
        <v>185.34165097914101</v>
      </c>
      <c r="H2528">
        <v>11.8731889145614</v>
      </c>
      <c r="I2528">
        <v>-14.571737352405201</v>
      </c>
      <c r="J2528">
        <v>4.9007612995927001</v>
      </c>
      <c r="K2528">
        <v>161.37253022605401</v>
      </c>
      <c r="L2528">
        <v>132.69757076531801</v>
      </c>
      <c r="M2528">
        <v>50.582337067818202</v>
      </c>
      <c r="N2528">
        <v>1.1742039770251</v>
      </c>
      <c r="O2528">
        <v>40.421686746987902</v>
      </c>
      <c r="P2528">
        <v>209.47054436987301</v>
      </c>
      <c r="Q2528">
        <v>0.19935690147627499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1829</v>
      </c>
      <c r="E2529">
        <v>164.22557724000001</v>
      </c>
      <c r="F2529">
        <v>37.08</v>
      </c>
      <c r="G2529">
        <v>14.4879290391747</v>
      </c>
      <c r="H2529">
        <v>-5.1164658675551404</v>
      </c>
      <c r="I2529">
        <v>-49.017780278569198</v>
      </c>
      <c r="J2529">
        <v>-5.3659458812190399</v>
      </c>
      <c r="K2529">
        <v>38.714425616977898</v>
      </c>
      <c r="L2529">
        <v>35.133064362746502</v>
      </c>
      <c r="M2529">
        <v>29.3755594567488</v>
      </c>
      <c r="N2529">
        <v>1.04921386267589</v>
      </c>
      <c r="O2529">
        <v>58.0366774541531</v>
      </c>
      <c r="P2529">
        <v>120.05934718100799</v>
      </c>
      <c r="Q2529">
        <v>0.118397764754998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D2530" t="s">
        <v>628</v>
      </c>
      <c r="E2530">
        <v>164</v>
      </c>
      <c r="F2530">
        <v>82</v>
      </c>
      <c r="G2530">
        <v>-22.391920686017102</v>
      </c>
      <c r="H2530">
        <v>-5.6898231329214797</v>
      </c>
      <c r="I2530">
        <v>-15.472259955451101</v>
      </c>
      <c r="J2530">
        <v>0.80281258546784195</v>
      </c>
      <c r="K2530">
        <v>84.037303902735204</v>
      </c>
      <c r="L2530">
        <v>88.042513534053398</v>
      </c>
      <c r="M2530">
        <v>42.194677314857202</v>
      </c>
      <c r="N2530">
        <v>0.94213749506124</v>
      </c>
      <c r="O2530">
        <v>33.902439024390198</v>
      </c>
      <c r="P2530">
        <v>13.7309292649098</v>
      </c>
      <c r="Q2530">
        <v>0.124999926246208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271</v>
      </c>
      <c r="E2531">
        <v>163.982675685</v>
      </c>
      <c r="F2531">
        <v>178.95</v>
      </c>
      <c r="G2531">
        <v>52.699169850374801</v>
      </c>
      <c r="H2531">
        <v>1.81527858015056</v>
      </c>
      <c r="I2531">
        <v>18.889395667363701</v>
      </c>
      <c r="J2531">
        <v>4.7947764935462196</v>
      </c>
      <c r="K2531">
        <v>173.85265052351201</v>
      </c>
      <c r="L2531">
        <v>158.86352526240501</v>
      </c>
      <c r="M2531">
        <v>63.994345621210499</v>
      </c>
      <c r="N2531">
        <v>1.0657961031012899</v>
      </c>
      <c r="O2531">
        <v>25.9290304554344</v>
      </c>
      <c r="P2531">
        <v>77.794336810730201</v>
      </c>
      <c r="Q2531">
        <v>5.2333334995963002E-2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D2532" t="s">
        <v>132</v>
      </c>
      <c r="E2532">
        <v>163.65375520000001</v>
      </c>
      <c r="F2532">
        <v>99.58</v>
      </c>
      <c r="G2532">
        <v>17.119333559622699</v>
      </c>
      <c r="H2532">
        <v>-10.8074726626427</v>
      </c>
      <c r="I2532">
        <v>-15.893825318285</v>
      </c>
      <c r="J2532">
        <v>-1.5597469058514499</v>
      </c>
      <c r="K2532">
        <v>104.47468441100899</v>
      </c>
      <c r="L2532">
        <v>99.097644957176996</v>
      </c>
      <c r="M2532">
        <v>29.982751731237698</v>
      </c>
      <c r="N2532">
        <v>0.92916675559849204</v>
      </c>
      <c r="O2532">
        <v>45.059248845149597</v>
      </c>
      <c r="P2532">
        <v>55.837245696400601</v>
      </c>
      <c r="Q2532">
        <v>-2.2570294077121002E-2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E2533">
        <v>163.5168448</v>
      </c>
      <c r="F2533">
        <v>121.12</v>
      </c>
      <c r="G2533">
        <v>609.48709691817101</v>
      </c>
      <c r="H2533">
        <v>6.0497512534395996</v>
      </c>
      <c r="I2533">
        <v>-44.504387266098199</v>
      </c>
      <c r="J2533">
        <v>16.068569818596998</v>
      </c>
      <c r="K2533">
        <v>109.297106104668</v>
      </c>
      <c r="L2533">
        <v>111.927311312771</v>
      </c>
      <c r="M2533">
        <v>87.9371986722645</v>
      </c>
      <c r="N2533">
        <v>2.2602648764336801</v>
      </c>
      <c r="O2533">
        <v>109.668097754293</v>
      </c>
      <c r="P2533">
        <v>633.61599030890295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D2534" t="s">
        <v>705</v>
      </c>
      <c r="E2534">
        <v>163.46488893</v>
      </c>
      <c r="F2534">
        <v>81.459999999999994</v>
      </c>
      <c r="G2534">
        <v>35.973307867129698</v>
      </c>
      <c r="H2534">
        <v>-4.2529079072337703</v>
      </c>
      <c r="I2534">
        <v>12.716663483805201</v>
      </c>
      <c r="J2534">
        <v>0.933436897276816</v>
      </c>
      <c r="K2534">
        <v>81.129425598188504</v>
      </c>
      <c r="L2534">
        <v>72.159936047530906</v>
      </c>
      <c r="M2534">
        <v>88.374458321217901</v>
      </c>
      <c r="N2534">
        <v>0.86952755138514903</v>
      </c>
      <c r="O2534">
        <v>10.851951878222399</v>
      </c>
      <c r="P2534">
        <v>67.268993839835701</v>
      </c>
      <c r="Q2534">
        <v>2.2514289353509E-2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E2535">
        <v>162.93499</v>
      </c>
      <c r="F2535">
        <v>67.849999999999994</v>
      </c>
      <c r="G2535">
        <v>277.82608291258498</v>
      </c>
      <c r="H2535">
        <v>-11.9061994788592</v>
      </c>
      <c r="I2535">
        <v>62.388104652987003</v>
      </c>
      <c r="J2535">
        <v>-6.0520862494762699</v>
      </c>
      <c r="K2535">
        <v>66.540867761071397</v>
      </c>
      <c r="L2535">
        <v>50.0898480410414</v>
      </c>
      <c r="M2535">
        <v>42.785994407153801</v>
      </c>
      <c r="N2535">
        <v>0.40043867505263703</v>
      </c>
      <c r="O2535">
        <v>14.148857774502501</v>
      </c>
      <c r="P2535">
        <v>371.18055555555497</v>
      </c>
      <c r="Q2535">
        <v>0.23290292899534301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21</v>
      </c>
      <c r="E2536">
        <v>162.905730468</v>
      </c>
      <c r="F2536">
        <v>110.76</v>
      </c>
      <c r="G2536">
        <v>-8.1498357991087893</v>
      </c>
      <c r="H2536">
        <v>-6.1506687661058601</v>
      </c>
      <c r="I2536">
        <v>-24.902626065639101</v>
      </c>
      <c r="J2536">
        <v>-3.2234538310424798</v>
      </c>
      <c r="K2536">
        <v>121.52336923551</v>
      </c>
      <c r="L2536">
        <v>119.2080532424</v>
      </c>
      <c r="M2536">
        <v>29.710928008671299</v>
      </c>
      <c r="N2536">
        <v>0.91486814480362999</v>
      </c>
      <c r="O2536">
        <v>40.664499819429402</v>
      </c>
      <c r="P2536">
        <v>51.105047748976801</v>
      </c>
      <c r="Q2536">
        <v>-0.12892408575900199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E2537">
        <v>162.6521875</v>
      </c>
      <c r="F2537">
        <v>125</v>
      </c>
      <c r="G2537">
        <v>62.438270788372598</v>
      </c>
      <c r="H2537">
        <v>5.3546452435559599</v>
      </c>
      <c r="I2537">
        <v>67.1493663324691</v>
      </c>
      <c r="J2537">
        <v>3.2065104347099499E-2</v>
      </c>
      <c r="K2537">
        <v>115.799810138909</v>
      </c>
      <c r="L2537">
        <v>91.023657227040303</v>
      </c>
      <c r="M2537">
        <v>85.281079314710396</v>
      </c>
      <c r="N2537">
        <v>0.60081743869209803</v>
      </c>
      <c r="O2537">
        <v>4.4000000000000004</v>
      </c>
      <c r="P2537">
        <v>223.834196891191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21</v>
      </c>
      <c r="E2538">
        <v>162.32169390000001</v>
      </c>
      <c r="F2538">
        <v>196.5</v>
      </c>
      <c r="G2538">
        <v>-46.152702914541301</v>
      </c>
      <c r="H2538">
        <v>-22.310632534221799</v>
      </c>
      <c r="I2538">
        <v>-35.6408929382672</v>
      </c>
      <c r="J2538">
        <v>1.6802833385370299</v>
      </c>
      <c r="O2538">
        <v>34.656488549618302</v>
      </c>
      <c r="P2538">
        <v>1.81347150259068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135</v>
      </c>
      <c r="E2539">
        <v>162.24</v>
      </c>
      <c r="F2539">
        <v>390</v>
      </c>
      <c r="G2539">
        <v>-18.7234879853264</v>
      </c>
      <c r="H2539">
        <v>-4.2897992008884698</v>
      </c>
      <c r="I2539">
        <v>-8.2116780090523598</v>
      </c>
      <c r="J2539">
        <v>0.31500770741905398</v>
      </c>
      <c r="K2539">
        <v>389.80378955258499</v>
      </c>
      <c r="L2539">
        <v>386.983084981849</v>
      </c>
      <c r="M2539">
        <v>100</v>
      </c>
      <c r="O2539">
        <v>0</v>
      </c>
      <c r="P2539">
        <v>5.4054054054053902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396</v>
      </c>
      <c r="E2540">
        <v>162.05036114000001</v>
      </c>
      <c r="F2540">
        <v>9.26</v>
      </c>
      <c r="G2540">
        <v>88.744669827658896</v>
      </c>
      <c r="H2540">
        <v>-5.9620400035640602</v>
      </c>
      <c r="I2540">
        <v>-40.989632434065598</v>
      </c>
      <c r="J2540">
        <v>-1.02727417177556</v>
      </c>
      <c r="K2540">
        <v>8.9070846520981792</v>
      </c>
      <c r="L2540">
        <v>8.2402008508327</v>
      </c>
      <c r="M2540">
        <v>61.814947342973198</v>
      </c>
      <c r="N2540">
        <v>1.47020288592176</v>
      </c>
      <c r="O2540">
        <v>74.946004319654406</v>
      </c>
      <c r="P2540">
        <v>115.348837209302</v>
      </c>
      <c r="Q2540">
        <v>0.131973119217421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628</v>
      </c>
      <c r="E2541">
        <v>161.80753920000001</v>
      </c>
      <c r="F2541">
        <v>155.91999999999999</v>
      </c>
      <c r="G2541">
        <v>-22.519248555280502</v>
      </c>
      <c r="H2541">
        <v>-0.95033036049931896</v>
      </c>
      <c r="I2541">
        <v>-15.523343244593001</v>
      </c>
      <c r="J2541">
        <v>-1.4472720076165699</v>
      </c>
      <c r="K2541">
        <v>154.556409404482</v>
      </c>
      <c r="L2541">
        <v>156.20005771445199</v>
      </c>
      <c r="M2541">
        <v>42.352252679649503</v>
      </c>
      <c r="N2541">
        <v>1.5247875548468399</v>
      </c>
      <c r="O2541">
        <v>34.588250384812703</v>
      </c>
      <c r="P2541">
        <v>21.669918064767799</v>
      </c>
      <c r="Q2541">
        <v>3.5835982262017001E-2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132</v>
      </c>
      <c r="E2542">
        <v>161.70291879999999</v>
      </c>
      <c r="F2542">
        <v>67</v>
      </c>
      <c r="G2542">
        <v>-21.289292469780101</v>
      </c>
      <c r="H2542">
        <v>-9.1489541304659401</v>
      </c>
      <c r="I2542">
        <v>-39.543009340383698</v>
      </c>
      <c r="J2542">
        <v>-4.4770994102694601</v>
      </c>
      <c r="K2542">
        <v>72.199968802976201</v>
      </c>
      <c r="L2542">
        <v>74.388302873033098</v>
      </c>
      <c r="M2542">
        <v>33.685255742674897</v>
      </c>
      <c r="N2542">
        <v>0.66928406466512702</v>
      </c>
      <c r="O2542">
        <v>71.119402985074601</v>
      </c>
      <c r="P2542">
        <v>21.818181818181799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122</v>
      </c>
      <c r="E2543">
        <v>161.49920535000001</v>
      </c>
      <c r="F2543">
        <v>0.81</v>
      </c>
      <c r="G2543">
        <v>-43.128893390731797</v>
      </c>
      <c r="H2543">
        <v>-19.9760737106924</v>
      </c>
      <c r="I2543">
        <v>-32.617083414457703</v>
      </c>
      <c r="J2543">
        <v>0.31500770741905398</v>
      </c>
      <c r="K2543">
        <v>1.0108870802013901</v>
      </c>
      <c r="L2543">
        <v>1.0005081256497901</v>
      </c>
      <c r="M2543">
        <v>0.84665085473727697</v>
      </c>
      <c r="N2543">
        <v>0.77906235436313198</v>
      </c>
      <c r="O2543">
        <v>54.320987654320902</v>
      </c>
      <c r="P2543">
        <v>47.272727272727202</v>
      </c>
      <c r="Q2543">
        <v>-0.101071660350341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1429</v>
      </c>
      <c r="E2544">
        <v>160.88938967999999</v>
      </c>
      <c r="F2544">
        <v>52.4</v>
      </c>
      <c r="G2544">
        <v>74.732586685169395</v>
      </c>
      <c r="H2544">
        <v>57.755655344566001</v>
      </c>
      <c r="I2544">
        <v>-9.13054303559435</v>
      </c>
      <c r="J2544">
        <v>16.0349242388356</v>
      </c>
      <c r="K2544">
        <v>36.205681982455701</v>
      </c>
      <c r="L2544">
        <v>37.778983481852499</v>
      </c>
      <c r="M2544">
        <v>97.391792674265901</v>
      </c>
      <c r="N2544">
        <v>1.2625954295680799</v>
      </c>
      <c r="O2544">
        <v>7.8244274809160297</v>
      </c>
      <c r="P2544">
        <v>116.977225672877</v>
      </c>
      <c r="Q2544">
        <v>7.2936107208974005E-2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D2545" t="s">
        <v>365</v>
      </c>
      <c r="E2545">
        <v>160.81091000000001</v>
      </c>
      <c r="F2545">
        <v>105.95</v>
      </c>
      <c r="G2545">
        <v>54.5388975030287</v>
      </c>
      <c r="H2545">
        <v>7.8795129684236898</v>
      </c>
      <c r="I2545">
        <v>65.050707479302702</v>
      </c>
      <c r="J2545">
        <v>-7.5110792491026803</v>
      </c>
      <c r="K2545">
        <v>102.047277729531</v>
      </c>
      <c r="M2545">
        <v>38.153737207156503</v>
      </c>
      <c r="N2545">
        <v>0.79155509783728095</v>
      </c>
      <c r="O2545">
        <v>24.5870693723454</v>
      </c>
      <c r="P2545">
        <v>88.355555555555497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405</v>
      </c>
      <c r="E2546">
        <v>160.78684999999999</v>
      </c>
      <c r="F2546">
        <v>140</v>
      </c>
      <c r="G2546">
        <v>9.2044399426014998</v>
      </c>
      <c r="H2546">
        <v>-21.936858024417798</v>
      </c>
      <c r="I2546">
        <v>-32.221734577248398</v>
      </c>
      <c r="J2546">
        <v>3.0107422518765699E-2</v>
      </c>
      <c r="K2546">
        <v>167.22130151274601</v>
      </c>
      <c r="L2546">
        <v>156.52106356477299</v>
      </c>
      <c r="M2546">
        <v>38.597728486039301</v>
      </c>
      <c r="N2546">
        <v>1.59115044247787</v>
      </c>
      <c r="O2546">
        <v>60.714285714285701</v>
      </c>
      <c r="P2546">
        <v>78.071737471381297</v>
      </c>
      <c r="Q2546">
        <v>9.6636356348298993E-2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268</v>
      </c>
      <c r="E2547">
        <v>160.76670720000001</v>
      </c>
      <c r="F2547">
        <v>270.60000000000002</v>
      </c>
      <c r="G2547">
        <v>-0.84871115838558298</v>
      </c>
      <c r="H2547">
        <v>-5.8858366252142904</v>
      </c>
      <c r="I2547">
        <v>-28.682996785455799</v>
      </c>
      <c r="J2547">
        <v>-2.8444073494504098</v>
      </c>
      <c r="K2547">
        <v>270.77248688597399</v>
      </c>
      <c r="L2547">
        <v>263.57371547295401</v>
      </c>
      <c r="M2547">
        <v>43.343648809938003</v>
      </c>
      <c r="N2547">
        <v>0.86646150723258897</v>
      </c>
      <c r="O2547">
        <v>30.450849963044998</v>
      </c>
      <c r="P2547">
        <v>32</v>
      </c>
      <c r="Q2547">
        <v>1.6411624474984E-2</v>
      </c>
    </row>
    <row r="2548" spans="1:17" hidden="1" x14ac:dyDescent="0.3">
      <c r="A2548" t="s">
        <v>5258</v>
      </c>
      <c r="B2548" t="s">
        <v>4538</v>
      </c>
      <c r="C2548" t="str">
        <f>IFERROR(VLOOKUP(Table1[[#This Row],[Ticker]],[1]!Table1[[Symbol]:[Industry]],2,FALSE),"-")</f>
        <v>-</v>
      </c>
      <c r="D2548" t="s">
        <v>405</v>
      </c>
      <c r="E2548">
        <v>160.355952</v>
      </c>
      <c r="F2548">
        <v>12.72</v>
      </c>
      <c r="G2548">
        <v>66.862097600259105</v>
      </c>
      <c r="H2548">
        <v>-3.0855418946396498E-2</v>
      </c>
      <c r="I2548">
        <v>9.6387305390306004</v>
      </c>
      <c r="J2548">
        <v>5.3793853898224802</v>
      </c>
      <c r="K2548">
        <v>11.324944268082801</v>
      </c>
      <c r="L2548">
        <v>10.264592152856601</v>
      </c>
      <c r="M2548">
        <v>67.056255316816703</v>
      </c>
      <c r="N2548">
        <v>2.8064276639272498</v>
      </c>
      <c r="O2548">
        <v>29.795597484276701</v>
      </c>
      <c r="P2548">
        <v>93.902439024390205</v>
      </c>
      <c r="Q2548">
        <v>-1.6876573899965001E-2</v>
      </c>
    </row>
    <row r="2549" spans="1:17" hidden="1" x14ac:dyDescent="0.3">
      <c r="A2549" t="s">
        <v>5259</v>
      </c>
      <c r="B2549" t="s">
        <v>5260</v>
      </c>
      <c r="C2549" t="str">
        <f>IFERROR(VLOOKUP(Table1[[#This Row],[Ticker]],[1]!Table1[[Symbol]:[Industry]],2,FALSE),"-")</f>
        <v>-</v>
      </c>
      <c r="D2549" t="s">
        <v>135</v>
      </c>
      <c r="E2549">
        <v>160.01759999999999</v>
      </c>
      <c r="F2549">
        <v>180.2</v>
      </c>
      <c r="G2549">
        <v>82.049596311785294</v>
      </c>
      <c r="H2549">
        <v>15.846255220880201</v>
      </c>
      <c r="I2549">
        <v>92.561406288059302</v>
      </c>
      <c r="J2549">
        <v>-1.54662052264484</v>
      </c>
      <c r="K2549">
        <v>153.47046635352399</v>
      </c>
      <c r="M2549">
        <v>58.614062953732201</v>
      </c>
      <c r="N2549">
        <v>0.47285974499089201</v>
      </c>
      <c r="O2549">
        <v>8.2130965593784708</v>
      </c>
      <c r="P2549">
        <v>112.750885478158</v>
      </c>
    </row>
    <row r="2550" spans="1:17" hidden="1" x14ac:dyDescent="0.3">
      <c r="A2550" t="s">
        <v>5261</v>
      </c>
      <c r="B2550" t="s">
        <v>5262</v>
      </c>
      <c r="C2550" t="str">
        <f>IFERROR(VLOOKUP(Table1[[#This Row],[Ticker]],[1]!Table1[[Symbol]:[Industry]],2,FALSE),"-")</f>
        <v>-</v>
      </c>
      <c r="D2550" t="s">
        <v>414</v>
      </c>
      <c r="E2550">
        <v>159.17607000000001</v>
      </c>
      <c r="F2550">
        <v>108</v>
      </c>
      <c r="G2550">
        <v>16.149064785654701</v>
      </c>
      <c r="H2550">
        <v>-8.9219517894443197</v>
      </c>
      <c r="I2550">
        <v>9.9668506741107201</v>
      </c>
      <c r="J2550">
        <v>-9.9414025489911992</v>
      </c>
      <c r="K2550">
        <v>107.38307266353</v>
      </c>
      <c r="L2550">
        <v>98.291159634790205</v>
      </c>
      <c r="M2550">
        <v>47.459912338169502</v>
      </c>
      <c r="N2550">
        <v>0.915718219880439</v>
      </c>
      <c r="O2550">
        <v>22.2222222222222</v>
      </c>
      <c r="P2550">
        <v>58.288143045581101</v>
      </c>
      <c r="Q2550">
        <v>0.11292666716929201</v>
      </c>
    </row>
    <row r="2551" spans="1:17" hidden="1" x14ac:dyDescent="0.3">
      <c r="A2551" t="s">
        <v>5263</v>
      </c>
      <c r="B2551" t="s">
        <v>5264</v>
      </c>
      <c r="C2551" t="str">
        <f>IFERROR(VLOOKUP(Table1[[#This Row],[Ticker]],[1]!Table1[[Symbol]:[Industry]],2,FALSE),"-")</f>
        <v>-</v>
      </c>
      <c r="D2551" t="s">
        <v>1154</v>
      </c>
      <c r="E2551">
        <v>158.65647860999999</v>
      </c>
      <c r="F2551">
        <v>86.1</v>
      </c>
      <c r="G2551">
        <v>-74.603440414027702</v>
      </c>
      <c r="H2551">
        <v>-17.623132534221799</v>
      </c>
      <c r="I2551">
        <v>-64.091630437753693</v>
      </c>
      <c r="J2551">
        <v>-8.4849922925809498</v>
      </c>
      <c r="K2551">
        <v>89.446042345775695</v>
      </c>
      <c r="M2551">
        <v>59.785578004679699</v>
      </c>
      <c r="N2551">
        <v>1.29427767354596</v>
      </c>
      <c r="O2551">
        <v>112.54355400696799</v>
      </c>
      <c r="P2551">
        <v>17.783857729138099</v>
      </c>
    </row>
    <row r="2552" spans="1:17" hidden="1" x14ac:dyDescent="0.3">
      <c r="A2552" t="s">
        <v>5265</v>
      </c>
      <c r="B2552" t="s">
        <v>5266</v>
      </c>
      <c r="C2552" t="str">
        <f>IFERROR(VLOOKUP(Table1[[#This Row],[Ticker]],[1]!Table1[[Symbol]:[Industry]],2,FALSE),"-")</f>
        <v>-</v>
      </c>
      <c r="D2552" t="s">
        <v>21</v>
      </c>
      <c r="E2552">
        <v>158.38565</v>
      </c>
      <c r="F2552">
        <v>112.73</v>
      </c>
      <c r="G2552">
        <v>79.507470245631794</v>
      </c>
      <c r="H2552">
        <v>-4.6131209059850402</v>
      </c>
      <c r="I2552">
        <v>14.9967214914178</v>
      </c>
      <c r="J2552">
        <v>-1.23961414132043</v>
      </c>
      <c r="K2552">
        <v>104.30273533662999</v>
      </c>
      <c r="L2552">
        <v>90.083918414149295</v>
      </c>
      <c r="M2552">
        <v>45.701432390278399</v>
      </c>
      <c r="N2552">
        <v>2.3372488187979799</v>
      </c>
      <c r="O2552">
        <v>15.222212365829799</v>
      </c>
      <c r="P2552">
        <v>150.011088933244</v>
      </c>
      <c r="Q2552">
        <v>7.5319289788284005E-2</v>
      </c>
    </row>
    <row r="2553" spans="1:17" hidden="1" x14ac:dyDescent="0.3">
      <c r="A2553" t="s">
        <v>5267</v>
      </c>
      <c r="B2553" t="s">
        <v>5268</v>
      </c>
      <c r="C2553" t="str">
        <f>IFERROR(VLOOKUP(Table1[[#This Row],[Ticker]],[1]!Table1[[Symbol]:[Industry]],2,FALSE),"-")</f>
        <v>-</v>
      </c>
      <c r="D2553" t="s">
        <v>628</v>
      </c>
      <c r="E2553">
        <v>158.11487832</v>
      </c>
      <c r="F2553">
        <v>84.08</v>
      </c>
      <c r="G2553">
        <v>24.029696917638201</v>
      </c>
      <c r="H2553">
        <v>7.5858028357153398</v>
      </c>
      <c r="I2553">
        <v>-0.53033156509662904</v>
      </c>
      <c r="J2553">
        <v>-5.6313134401977898</v>
      </c>
      <c r="K2553">
        <v>78.116838293112494</v>
      </c>
      <c r="L2553">
        <v>72.313238865005701</v>
      </c>
      <c r="M2553">
        <v>49.903078402071202</v>
      </c>
      <c r="N2553">
        <v>1.3247271219155701</v>
      </c>
      <c r="O2553">
        <v>12.8686964795432</v>
      </c>
      <c r="P2553">
        <v>51.906052393857202</v>
      </c>
      <c r="Q2553">
        <v>-6.5143219728159996E-3</v>
      </c>
    </row>
    <row r="2554" spans="1:17" hidden="1" x14ac:dyDescent="0.3">
      <c r="A2554" t="s">
        <v>5269</v>
      </c>
      <c r="B2554" t="s">
        <v>5270</v>
      </c>
      <c r="C2554" t="str">
        <f>IFERROR(VLOOKUP(Table1[[#This Row],[Ticker]],[1]!Table1[[Symbol]:[Industry]],2,FALSE),"-")</f>
        <v>-</v>
      </c>
      <c r="D2554" t="s">
        <v>917</v>
      </c>
      <c r="E2554">
        <v>157.75304499999999</v>
      </c>
      <c r="F2554">
        <v>77.239999999999995</v>
      </c>
      <c r="G2554">
        <v>112.00684491559601</v>
      </c>
      <c r="H2554">
        <v>1.2705332725996199</v>
      </c>
      <c r="I2554">
        <v>22.801143360533299</v>
      </c>
      <c r="J2554">
        <v>-2.1349989142204699</v>
      </c>
      <c r="K2554">
        <v>68.933107294147305</v>
      </c>
      <c r="L2554">
        <v>57.602641101070098</v>
      </c>
      <c r="M2554">
        <v>64.556639162426407</v>
      </c>
      <c r="N2554">
        <v>1.18926717990181</v>
      </c>
      <c r="O2554">
        <v>8.7519419989642699</v>
      </c>
      <c r="P2554">
        <v>148.28029572484701</v>
      </c>
      <c r="Q2554">
        <v>6.4714081977049004E-2</v>
      </c>
    </row>
    <row r="2555" spans="1:17" hidden="1" x14ac:dyDescent="0.3">
      <c r="A2555" t="s">
        <v>5271</v>
      </c>
      <c r="B2555" t="s">
        <v>5272</v>
      </c>
      <c r="C2555" t="str">
        <f>IFERROR(VLOOKUP(Table1[[#This Row],[Ticker]],[1]!Table1[[Symbol]:[Industry]],2,FALSE),"-")</f>
        <v>-</v>
      </c>
      <c r="D2555" t="s">
        <v>211</v>
      </c>
      <c r="E2555">
        <v>157.64918274999999</v>
      </c>
      <c r="F2555">
        <v>149.94999999999999</v>
      </c>
      <c r="G2555">
        <v>-77.459114368011598</v>
      </c>
      <c r="H2555">
        <v>-14.8420978741374</v>
      </c>
      <c r="I2555">
        <v>-45.442498281473</v>
      </c>
      <c r="J2555">
        <v>-6.1688632603228797</v>
      </c>
      <c r="K2555">
        <v>164.59323027894601</v>
      </c>
      <c r="L2555">
        <v>200.874144331781</v>
      </c>
      <c r="M2555">
        <v>38.342998869891701</v>
      </c>
      <c r="N2555">
        <v>0.466360856269113</v>
      </c>
      <c r="O2555">
        <v>151.38379459819899</v>
      </c>
      <c r="P2555">
        <v>4.8234882908073802</v>
      </c>
      <c r="Q2555">
        <v>2.7702496818874999E-2</v>
      </c>
    </row>
    <row r="2556" spans="1:17" hidden="1" x14ac:dyDescent="0.3">
      <c r="A2556" t="s">
        <v>5273</v>
      </c>
      <c r="B2556" t="s">
        <v>5274</v>
      </c>
      <c r="C2556" t="str">
        <f>IFERROR(VLOOKUP(Table1[[#This Row],[Ticker]],[1]!Table1[[Symbol]:[Industry]],2,FALSE),"-")</f>
        <v>-</v>
      </c>
      <c r="D2556" t="s">
        <v>1154</v>
      </c>
      <c r="E2556">
        <v>157.53176999999999</v>
      </c>
      <c r="F2556">
        <v>69.75</v>
      </c>
      <c r="G2556">
        <v>7.2270388126579901</v>
      </c>
      <c r="H2556">
        <v>-7.0683487979987802</v>
      </c>
      <c r="I2556">
        <v>-34.1299039272782</v>
      </c>
      <c r="J2556">
        <v>0.28643627884763101</v>
      </c>
      <c r="K2556">
        <v>70.361974056959994</v>
      </c>
      <c r="L2556">
        <v>71.448748371088996</v>
      </c>
      <c r="M2556">
        <v>45.058447700469102</v>
      </c>
      <c r="N2556">
        <v>0.83526494169951904</v>
      </c>
      <c r="O2556">
        <v>42.007168458781301</v>
      </c>
      <c r="P2556">
        <v>41.337386018236998</v>
      </c>
      <c r="Q2556">
        <v>4.0815853851181E-2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922</v>
      </c>
      <c r="E2557">
        <v>157.26</v>
      </c>
      <c r="F2557">
        <v>131.05000000000001</v>
      </c>
      <c r="G2557">
        <v>64.703959635204697</v>
      </c>
      <c r="H2557">
        <v>2.77719426316381</v>
      </c>
      <c r="I2557">
        <v>59.2720986435897</v>
      </c>
      <c r="J2557">
        <v>-7.4612062264303303</v>
      </c>
      <c r="K2557">
        <v>113.890650298851</v>
      </c>
      <c r="L2557">
        <v>89.506975074762806</v>
      </c>
      <c r="M2557">
        <v>44.175647544275698</v>
      </c>
      <c r="N2557">
        <v>0.356691793380293</v>
      </c>
      <c r="O2557">
        <v>14.605112552460801</v>
      </c>
      <c r="Q2557">
        <v>5.3572816348276001E-2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5279</v>
      </c>
      <c r="E2558">
        <v>157.19370755</v>
      </c>
      <c r="F2558">
        <v>109.78</v>
      </c>
      <c r="G2558">
        <v>156.997867172648</v>
      </c>
      <c r="H2558">
        <v>15.338965943048301</v>
      </c>
      <c r="I2558">
        <v>43.211488014113598</v>
      </c>
      <c r="J2558">
        <v>2.8197696121809499</v>
      </c>
      <c r="K2558">
        <v>100.302911073974</v>
      </c>
      <c r="L2558">
        <v>83.756930113904502</v>
      </c>
      <c r="M2558">
        <v>68.421641735622202</v>
      </c>
      <c r="N2558">
        <v>1.1907237009589</v>
      </c>
      <c r="O2558">
        <v>16.186919293131702</v>
      </c>
      <c r="P2558">
        <v>211.875</v>
      </c>
      <c r="Q2558">
        <v>0.11123238369876701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D2559" t="s">
        <v>414</v>
      </c>
      <c r="E2559">
        <v>157.11563200000001</v>
      </c>
      <c r="F2559">
        <v>61.03</v>
      </c>
      <c r="G2559">
        <v>88.445122631559997</v>
      </c>
      <c r="H2559">
        <v>67.743346700265704</v>
      </c>
      <c r="I2559">
        <v>-15.6241482827943</v>
      </c>
      <c r="J2559">
        <v>16.6215303164626</v>
      </c>
      <c r="K2559">
        <v>40.518729163465103</v>
      </c>
      <c r="L2559">
        <v>37.755055199449998</v>
      </c>
      <c r="M2559">
        <v>97.506437575948993</v>
      </c>
      <c r="N2559">
        <v>1.86407240154211</v>
      </c>
      <c r="O2559">
        <v>25.315418646567199</v>
      </c>
      <c r="P2559">
        <v>177.28305315765499</v>
      </c>
      <c r="Q2559">
        <v>0.101169107083617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382</v>
      </c>
      <c r="E2560">
        <v>157.07253427200001</v>
      </c>
      <c r="F2560">
        <v>24.32</v>
      </c>
      <c r="G2560">
        <v>44.175604879164297</v>
      </c>
      <c r="H2560">
        <v>2.2654707219907002</v>
      </c>
      <c r="I2560">
        <v>9.2111994138250495</v>
      </c>
      <c r="J2560">
        <v>1.08486184032019</v>
      </c>
      <c r="K2560">
        <v>22.878901940433099</v>
      </c>
      <c r="L2560">
        <v>20.705688932997699</v>
      </c>
      <c r="M2560">
        <v>51.631774641772502</v>
      </c>
      <c r="N2560">
        <v>2.39971521155804</v>
      </c>
      <c r="O2560">
        <v>21.299342105263101</v>
      </c>
      <c r="P2560">
        <v>85.648854961832001</v>
      </c>
      <c r="Q2560">
        <v>3.9579782649133997E-2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1509</v>
      </c>
      <c r="E2561">
        <v>156.7456</v>
      </c>
      <c r="F2561">
        <v>89.06</v>
      </c>
      <c r="G2561">
        <v>12.886491224652699</v>
      </c>
      <c r="H2561">
        <v>-8.2001051768080604</v>
      </c>
      <c r="I2561">
        <v>3.5979731793827101</v>
      </c>
      <c r="J2561">
        <v>2.6441454559192099</v>
      </c>
      <c r="K2561">
        <v>90.864123320039795</v>
      </c>
      <c r="L2561">
        <v>90.4080527827834</v>
      </c>
      <c r="M2561">
        <v>52.857075952215297</v>
      </c>
      <c r="N2561">
        <v>1.3335447029549701</v>
      </c>
      <c r="O2561">
        <v>77.857624073658201</v>
      </c>
      <c r="P2561">
        <v>83.7425211471013</v>
      </c>
      <c r="Q2561">
        <v>1.8312181484595E-2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E2562">
        <v>156.32617802999999</v>
      </c>
      <c r="F2562">
        <v>161.05000000000001</v>
      </c>
      <c r="G2562">
        <v>102.670148997664</v>
      </c>
      <c r="H2562">
        <v>-3.4572367587053101</v>
      </c>
      <c r="I2562">
        <v>-56.263094810469099</v>
      </c>
      <c r="J2562">
        <v>-6.2564208640095096</v>
      </c>
      <c r="K2562">
        <v>175.63696731553799</v>
      </c>
      <c r="L2562">
        <v>180.97519214576701</v>
      </c>
      <c r="M2562">
        <v>38.355154880243703</v>
      </c>
      <c r="N2562">
        <v>0.75946547884186999</v>
      </c>
      <c r="O2562">
        <v>113.5982614095</v>
      </c>
      <c r="P2562">
        <v>135.625457205559</v>
      </c>
      <c r="Q2562">
        <v>0.15717770929580299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135</v>
      </c>
      <c r="E2563">
        <v>156.14563699199999</v>
      </c>
      <c r="F2563">
        <v>9.92</v>
      </c>
      <c r="G2563">
        <v>-10.1059048849846</v>
      </c>
      <c r="H2563">
        <v>15.1387722276829</v>
      </c>
      <c r="I2563">
        <v>-10.8191559533178</v>
      </c>
      <c r="J2563">
        <v>-4.7712774878579696</v>
      </c>
      <c r="K2563">
        <v>10.097454857988801</v>
      </c>
      <c r="L2563">
        <v>10.9942598176037</v>
      </c>
      <c r="M2563">
        <v>38.652084835722697</v>
      </c>
      <c r="N2563">
        <v>1.08449619644885</v>
      </c>
      <c r="O2563">
        <v>51.713709677419303</v>
      </c>
      <c r="P2563">
        <v>24</v>
      </c>
      <c r="Q2563">
        <v>3.4011076575932997E-2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4006</v>
      </c>
      <c r="E2564">
        <v>156.0417976</v>
      </c>
      <c r="F2564">
        <v>62.8</v>
      </c>
      <c r="G2564">
        <v>8.7811595193210703</v>
      </c>
      <c r="H2564">
        <v>-24.411750420400601</v>
      </c>
      <c r="I2564">
        <v>19.292969495595099</v>
      </c>
      <c r="J2564">
        <v>-4.6886181083895</v>
      </c>
      <c r="K2564">
        <v>61.355703888231901</v>
      </c>
      <c r="M2564">
        <v>31.2082353972751</v>
      </c>
      <c r="N2564">
        <v>0.33759133964817301</v>
      </c>
      <c r="O2564">
        <v>31.210191082802499</v>
      </c>
      <c r="P2564">
        <v>58.9873417721519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628</v>
      </c>
      <c r="E2565">
        <v>155.82955140000001</v>
      </c>
      <c r="F2565">
        <v>216.75</v>
      </c>
      <c r="G2565">
        <v>-47.075925029551598</v>
      </c>
      <c r="H2565">
        <v>-8.1497632942457496</v>
      </c>
      <c r="I2565">
        <v>-38.1864239399493</v>
      </c>
      <c r="J2565">
        <v>-1.15693341493605</v>
      </c>
      <c r="K2565">
        <v>220.79596376728</v>
      </c>
      <c r="L2565">
        <v>234.965425912737</v>
      </c>
      <c r="M2565">
        <v>45.220441118246498</v>
      </c>
      <c r="N2565">
        <v>1.2277465469437501</v>
      </c>
      <c r="O2565">
        <v>47.635524798154499</v>
      </c>
      <c r="P2565">
        <v>7.3019801980197903</v>
      </c>
      <c r="Q2565">
        <v>-7.1780079022787005E-2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382</v>
      </c>
      <c r="E2566">
        <v>155.74687499999999</v>
      </c>
      <c r="F2566">
        <v>62.5</v>
      </c>
      <c r="G2566">
        <v>31.924578604027399</v>
      </c>
      <c r="H2566">
        <v>42.949464602792503</v>
      </c>
      <c r="I2566">
        <v>-18.7044030803651</v>
      </c>
      <c r="J2566">
        <v>-5.7882786775574697</v>
      </c>
      <c r="K2566">
        <v>49.423419730468602</v>
      </c>
      <c r="L2566">
        <v>47.383740618905897</v>
      </c>
      <c r="M2566">
        <v>76.954550626752706</v>
      </c>
      <c r="N2566">
        <v>1.82306993642143</v>
      </c>
      <c r="O2566">
        <v>24.32</v>
      </c>
      <c r="P2566">
        <v>80.635838150289004</v>
      </c>
      <c r="Q2566">
        <v>0.15927170793131901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132</v>
      </c>
      <c r="E2567">
        <v>155.65078199999999</v>
      </c>
      <c r="F2567">
        <v>67</v>
      </c>
      <c r="G2567">
        <v>-61.541317491619203</v>
      </c>
      <c r="H2567">
        <v>-11.4226663337556</v>
      </c>
      <c r="I2567">
        <v>-42.340487669776898</v>
      </c>
      <c r="J2567">
        <v>-2.7506857232378699</v>
      </c>
      <c r="K2567">
        <v>72.122056656561497</v>
      </c>
      <c r="L2567">
        <v>81.798807892492306</v>
      </c>
      <c r="M2567">
        <v>23.4914352097468</v>
      </c>
      <c r="N2567">
        <v>1.42901744719926</v>
      </c>
      <c r="O2567">
        <v>88.0597014925373</v>
      </c>
      <c r="P2567">
        <v>0.903614457831314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E2568">
        <v>155.44800000000001</v>
      </c>
      <c r="F2568">
        <v>15.24</v>
      </c>
      <c r="G2568">
        <v>213.33789137454701</v>
      </c>
      <c r="H2568">
        <v>-4.4233997352906202</v>
      </c>
      <c r="I2568">
        <v>43.156911030558099</v>
      </c>
      <c r="J2568">
        <v>1.67093991080888</v>
      </c>
      <c r="K2568">
        <v>15.372859621535101</v>
      </c>
      <c r="L2568">
        <v>12.855555041875601</v>
      </c>
      <c r="M2568">
        <v>57.058597832813703</v>
      </c>
      <c r="N2568">
        <v>0.95473028436215701</v>
      </c>
      <c r="O2568">
        <v>45.866141732283403</v>
      </c>
      <c r="P2568">
        <v>322.746185852981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E2569">
        <v>155.38999999999999</v>
      </c>
      <c r="F2569">
        <v>151.6</v>
      </c>
      <c r="G2569">
        <v>240.46947120763201</v>
      </c>
      <c r="H2569">
        <v>15.907579132695901</v>
      </c>
      <c r="I2569">
        <v>38.469593953118398</v>
      </c>
      <c r="J2569">
        <v>-8.9542558694930694</v>
      </c>
      <c r="K2569">
        <v>134.033241711572</v>
      </c>
      <c r="L2569">
        <v>104.19953620496</v>
      </c>
      <c r="M2569">
        <v>41.794439545563797</v>
      </c>
      <c r="N2569">
        <v>1.38128291374866</v>
      </c>
      <c r="O2569">
        <v>31.2664907651715</v>
      </c>
      <c r="P2569">
        <v>274.22858553443598</v>
      </c>
      <c r="Q2569">
        <v>0.143628820142016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628</v>
      </c>
      <c r="E2570">
        <v>155.25950399999999</v>
      </c>
      <c r="F2570">
        <v>469.8</v>
      </c>
      <c r="G2570">
        <v>5.8995503313323701</v>
      </c>
      <c r="H2570">
        <v>-4.2586141697034403</v>
      </c>
      <c r="I2570">
        <v>-2.1844458433002698</v>
      </c>
      <c r="J2570">
        <v>7.2134747147507401</v>
      </c>
      <c r="K2570">
        <v>455.14512666434899</v>
      </c>
      <c r="L2570">
        <v>424.15583223039602</v>
      </c>
      <c r="M2570">
        <v>43.9761940437349</v>
      </c>
      <c r="N2570">
        <v>0.55438737158606799</v>
      </c>
      <c r="O2570">
        <v>19.838229033631301</v>
      </c>
      <c r="P2570">
        <v>31.615072138955</v>
      </c>
      <c r="Q2570">
        <v>-2.1476378739678999E-2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106</v>
      </c>
      <c r="E2571">
        <v>155.075706</v>
      </c>
      <c r="F2571">
        <v>381.8</v>
      </c>
      <c r="G2571">
        <v>435.20307262157399</v>
      </c>
      <c r="H2571">
        <v>-10.250390333893399</v>
      </c>
      <c r="I2571">
        <v>18.402280347644499</v>
      </c>
      <c r="J2571">
        <v>-5.1683441925685596</v>
      </c>
      <c r="K2571">
        <v>395.42182834827099</v>
      </c>
      <c r="L2571">
        <v>312.631472789246</v>
      </c>
      <c r="M2571">
        <v>45.3191574475211</v>
      </c>
      <c r="N2571">
        <v>1.05902108825826</v>
      </c>
      <c r="O2571">
        <v>27.082242011524301</v>
      </c>
      <c r="P2571">
        <v>459.33196601230497</v>
      </c>
      <c r="Q2571">
        <v>0.27438421197030599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405</v>
      </c>
      <c r="E2572">
        <v>155.07020999</v>
      </c>
      <c r="F2572">
        <v>41.83</v>
      </c>
      <c r="G2572">
        <v>-13.320946370864201</v>
      </c>
      <c r="H2572">
        <v>-11.382310214104301</v>
      </c>
      <c r="I2572">
        <v>-22.285205685200101</v>
      </c>
      <c r="J2572">
        <v>-2.3839542302972099</v>
      </c>
      <c r="K2572">
        <v>42.373655287387699</v>
      </c>
      <c r="L2572">
        <v>42.077589465648998</v>
      </c>
      <c r="M2572">
        <v>37.2413648621649</v>
      </c>
      <c r="N2572">
        <v>1.98044799432386</v>
      </c>
      <c r="O2572">
        <v>47.621324408319303</v>
      </c>
      <c r="P2572">
        <v>31.955835962145098</v>
      </c>
      <c r="Q2572">
        <v>0.14438441128005799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21</v>
      </c>
      <c r="E2573">
        <v>154.751902855</v>
      </c>
      <c r="F2573">
        <v>0.41</v>
      </c>
      <c r="G2573">
        <v>-21.6288933907318</v>
      </c>
      <c r="H2573">
        <v>0.83840592731664199</v>
      </c>
      <c r="I2573">
        <v>-55.045654843029098</v>
      </c>
      <c r="J2573">
        <v>-6.5031741107627701</v>
      </c>
      <c r="K2573">
        <v>0.48905996476109997</v>
      </c>
      <c r="L2573">
        <v>0.52073669584329996</v>
      </c>
      <c r="M2573">
        <v>56.035611874781097</v>
      </c>
      <c r="N2573">
        <v>1.1272438249828001</v>
      </c>
      <c r="O2573">
        <v>131.70731707317</v>
      </c>
      <c r="P2573">
        <v>17.1428571428571</v>
      </c>
      <c r="Q2573">
        <v>6.8667835661829005E-2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132</v>
      </c>
      <c r="E2574">
        <v>154.72706400000001</v>
      </c>
      <c r="F2574">
        <v>43.59</v>
      </c>
      <c r="G2574">
        <v>-44.4251084209018</v>
      </c>
      <c r="H2574">
        <v>-12.3505715157228</v>
      </c>
      <c r="I2574">
        <v>-32.428780192256198</v>
      </c>
      <c r="J2574">
        <v>-2.86277007035872</v>
      </c>
      <c r="K2574">
        <v>46.9066258097588</v>
      </c>
      <c r="L2574">
        <v>49.553749027826903</v>
      </c>
      <c r="M2574">
        <v>26.088998014556498</v>
      </c>
      <c r="N2574">
        <v>1.1940507174609001</v>
      </c>
      <c r="O2574">
        <v>50.952053223216303</v>
      </c>
      <c r="P2574">
        <v>5.6471158507028703</v>
      </c>
      <c r="Q2574">
        <v>-6.3387467568453995E-2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812</v>
      </c>
      <c r="E2575">
        <v>154.70526144499999</v>
      </c>
      <c r="F2575">
        <v>139.61000000000001</v>
      </c>
      <c r="G2575">
        <v>-29.797812309650698</v>
      </c>
      <c r="H2575">
        <v>-13.4433828186359</v>
      </c>
      <c r="I2575">
        <v>-19.222222021624699</v>
      </c>
      <c r="J2575">
        <v>-7.4023685233394998</v>
      </c>
      <c r="K2575">
        <v>144.74861207978</v>
      </c>
      <c r="L2575">
        <v>152.32358836700899</v>
      </c>
      <c r="M2575">
        <v>44.609725925613603</v>
      </c>
      <c r="N2575">
        <v>0.86870711784057197</v>
      </c>
      <c r="O2575">
        <v>58.942769142611503</v>
      </c>
      <c r="P2575">
        <v>18.163351671603898</v>
      </c>
      <c r="Q2575">
        <v>1.3422146383797001E-2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917</v>
      </c>
      <c r="E2576">
        <v>154.62899999999999</v>
      </c>
      <c r="F2576">
        <v>124.2</v>
      </c>
      <c r="G2576">
        <v>17.603390073835101</v>
      </c>
      <c r="H2576">
        <v>-14.2897992008884</v>
      </c>
      <c r="I2576">
        <v>-7.5991576782221699</v>
      </c>
      <c r="J2576">
        <v>-6.0573531371106899</v>
      </c>
      <c r="K2576">
        <v>124.411358234913</v>
      </c>
      <c r="L2576">
        <v>114.895108793049</v>
      </c>
      <c r="M2576">
        <v>47.017919388136598</v>
      </c>
      <c r="N2576">
        <v>0.643844215830359</v>
      </c>
      <c r="O2576">
        <v>23.993558776167401</v>
      </c>
      <c r="P2576">
        <v>45.025688930406297</v>
      </c>
      <c r="Q2576">
        <v>-2.2344474860438002E-2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80</v>
      </c>
      <c r="E2577">
        <v>154.49951999999999</v>
      </c>
      <c r="F2577">
        <v>69.72</v>
      </c>
      <c r="G2577">
        <v>94.772205510367002</v>
      </c>
      <c r="H2577">
        <v>-9.4513790931685495</v>
      </c>
      <c r="I2577">
        <v>15.494027696653299</v>
      </c>
      <c r="J2577">
        <v>5.0572416796596302</v>
      </c>
      <c r="K2577">
        <v>59.956145720016302</v>
      </c>
      <c r="L2577">
        <v>53.292448531471798</v>
      </c>
      <c r="M2577">
        <v>69.991419454533798</v>
      </c>
      <c r="N2577">
        <v>1.79714362287802</v>
      </c>
      <c r="O2577">
        <v>10.441767068273</v>
      </c>
      <c r="P2577">
        <v>123.461538461538</v>
      </c>
      <c r="Q2577">
        <v>8.7299877172410001E-2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1115</v>
      </c>
      <c r="E2578">
        <v>154.14358450399999</v>
      </c>
      <c r="F2578">
        <v>12.31</v>
      </c>
      <c r="G2578">
        <v>-42.874767978190498</v>
      </c>
      <c r="H2578">
        <v>-30.267100588025901</v>
      </c>
      <c r="I2578">
        <v>-78.843072115022693</v>
      </c>
      <c r="J2578">
        <v>-5.6144794720681199</v>
      </c>
      <c r="K2578">
        <v>15.384491240385501</v>
      </c>
      <c r="L2578">
        <v>20.492642748292401</v>
      </c>
      <c r="M2578">
        <v>29.7178014780513</v>
      </c>
      <c r="N2578">
        <v>1.62250369860315</v>
      </c>
      <c r="O2578">
        <v>208.692120227457</v>
      </c>
      <c r="P2578">
        <v>10.403587443946099</v>
      </c>
      <c r="Q2578">
        <v>-1.7469235516838998E-2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E2579">
        <v>153.82015279999999</v>
      </c>
      <c r="F2579">
        <v>116</v>
      </c>
      <c r="G2579">
        <v>1564.3718344112999</v>
      </c>
      <c r="H2579">
        <v>-21.017337550048399</v>
      </c>
      <c r="I2579">
        <v>149.242649193745</v>
      </c>
      <c r="J2579">
        <v>-7.0397261406101999</v>
      </c>
      <c r="K2579">
        <v>132.57539734134701</v>
      </c>
      <c r="M2579">
        <v>26.200478175884399</v>
      </c>
      <c r="N2579">
        <v>0.4914</v>
      </c>
      <c r="O2579">
        <v>64.655172413793096</v>
      </c>
      <c r="P2579">
        <v>1588.50072780203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E2580">
        <v>153.5141328</v>
      </c>
      <c r="F2580">
        <v>79.8</v>
      </c>
      <c r="G2580">
        <v>-24.1288933907318</v>
      </c>
      <c r="I2580">
        <v>-13.617083414457699</v>
      </c>
      <c r="M2580">
        <v>50</v>
      </c>
      <c r="O2580">
        <v>0</v>
      </c>
      <c r="P2580">
        <v>5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628</v>
      </c>
      <c r="E2581">
        <v>153.372648</v>
      </c>
      <c r="F2581">
        <v>291.45</v>
      </c>
      <c r="G2581">
        <v>-11.989609050601</v>
      </c>
      <c r="H2581">
        <v>-10.802776792376401</v>
      </c>
      <c r="I2581">
        <v>-9.7318579644488601</v>
      </c>
      <c r="J2581">
        <v>-4.6505773466615796</v>
      </c>
      <c r="K2581">
        <v>300.691426803279</v>
      </c>
      <c r="L2581">
        <v>294.63900578300201</v>
      </c>
      <c r="M2581">
        <v>33.376659851614903</v>
      </c>
      <c r="N2581">
        <v>0.14754015956418401</v>
      </c>
      <c r="O2581">
        <v>22.490993309315499</v>
      </c>
      <c r="P2581">
        <v>15.953849214243</v>
      </c>
      <c r="Q2581">
        <v>7.452280597852E-3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281</v>
      </c>
      <c r="E2582">
        <v>153.22407840299999</v>
      </c>
      <c r="F2582">
        <v>65.89</v>
      </c>
      <c r="G2582">
        <v>234.944676091556</v>
      </c>
      <c r="H2582">
        <v>-26.710839191281099</v>
      </c>
      <c r="I2582">
        <v>-36.399223341798603</v>
      </c>
      <c r="J2582">
        <v>-2.8043684173560002</v>
      </c>
      <c r="K2582">
        <v>69.567960405305698</v>
      </c>
      <c r="L2582">
        <v>57.587626536749802</v>
      </c>
      <c r="M2582">
        <v>30.5078579635049</v>
      </c>
      <c r="N2582">
        <v>0.44640897149471798</v>
      </c>
      <c r="O2582">
        <v>40.370314159963499</v>
      </c>
      <c r="P2582">
        <v>286.22508792497001</v>
      </c>
      <c r="Q2582">
        <v>0.10711945672833199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153</v>
      </c>
      <c r="E2583">
        <v>153.13740000000001</v>
      </c>
      <c r="F2583">
        <v>145</v>
      </c>
      <c r="G2583">
        <v>-9.6853259084903094</v>
      </c>
      <c r="H2583">
        <v>-1.45291976826436</v>
      </c>
      <c r="I2583">
        <v>-0.51255923349051802</v>
      </c>
      <c r="J2583">
        <v>-6.4374038681436403</v>
      </c>
      <c r="K2583">
        <v>145.67616621027801</v>
      </c>
      <c r="L2583">
        <v>140.169521908582</v>
      </c>
      <c r="M2583">
        <v>37.3580468745633</v>
      </c>
      <c r="N2583">
        <v>0.68838526912181297</v>
      </c>
      <c r="O2583">
        <v>29.655172413793</v>
      </c>
      <c r="P2583">
        <v>24.8923341946597</v>
      </c>
      <c r="Q2583">
        <v>7.0119761008530998E-2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43</v>
      </c>
      <c r="E2584">
        <v>153.00264000000001</v>
      </c>
      <c r="F2584">
        <v>128.1</v>
      </c>
      <c r="G2584">
        <v>45.1749040776226</v>
      </c>
      <c r="H2584">
        <v>-12.1521180414681</v>
      </c>
      <c r="I2584">
        <v>16.473299443265301</v>
      </c>
      <c r="J2584">
        <v>0.15796020054823501</v>
      </c>
      <c r="K2584">
        <v>128.98624668343601</v>
      </c>
      <c r="L2584">
        <v>113.58625244855</v>
      </c>
      <c r="M2584">
        <v>47.427111411414799</v>
      </c>
      <c r="N2584">
        <v>0.33076894003103002</v>
      </c>
      <c r="O2584">
        <v>30.991412958626</v>
      </c>
      <c r="P2584">
        <v>72.874493927125499</v>
      </c>
      <c r="Q2584">
        <v>4.0641006428229001E-2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21</v>
      </c>
      <c r="E2585">
        <v>152.63121599999999</v>
      </c>
      <c r="F2585">
        <v>111</v>
      </c>
      <c r="G2585">
        <v>-3.4767194776883499</v>
      </c>
      <c r="H2585">
        <v>2.33844287403948</v>
      </c>
      <c r="I2585">
        <v>-20.535322408168401</v>
      </c>
      <c r="J2585">
        <v>-2.7417608515329102</v>
      </c>
      <c r="K2585">
        <v>109.610319441295</v>
      </c>
      <c r="L2585">
        <v>106.388861758332</v>
      </c>
      <c r="M2585">
        <v>43.302993815995002</v>
      </c>
      <c r="N2585">
        <v>0.52852071005917101</v>
      </c>
      <c r="O2585">
        <v>35.090090090090001</v>
      </c>
      <c r="P2585">
        <v>31.360946745562099</v>
      </c>
      <c r="Q2585">
        <v>5.5819958888999002E-2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628</v>
      </c>
      <c r="E2586">
        <v>152.56263452499999</v>
      </c>
      <c r="F2586">
        <v>98.35</v>
      </c>
      <c r="G2586">
        <v>72.571106609268099</v>
      </c>
      <c r="H2586">
        <v>-6.4896987488543196</v>
      </c>
      <c r="I2586">
        <v>-19.592226817899402</v>
      </c>
      <c r="J2586">
        <v>2.5839152704442601</v>
      </c>
      <c r="K2586">
        <v>101.58323466678</v>
      </c>
      <c r="L2586">
        <v>94.018742687911597</v>
      </c>
      <c r="M2586">
        <v>47.783799861764997</v>
      </c>
      <c r="N2586">
        <v>0.10993463511500901</v>
      </c>
      <c r="O2586">
        <v>46.466700559227199</v>
      </c>
      <c r="P2586">
        <v>119.286510590858</v>
      </c>
      <c r="Q2586">
        <v>0.16168851901487699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1357</v>
      </c>
      <c r="E2587">
        <v>152.39435</v>
      </c>
      <c r="F2587">
        <v>351.95</v>
      </c>
      <c r="G2587">
        <v>219.404537551191</v>
      </c>
      <c r="H2587">
        <v>12.0981606653322</v>
      </c>
      <c r="I2587">
        <v>-22.966729261205899</v>
      </c>
      <c r="J2587">
        <v>-13.759066366655</v>
      </c>
      <c r="K2587">
        <v>352.96786590147201</v>
      </c>
      <c r="L2587">
        <v>305.43494076061899</v>
      </c>
      <c r="M2587">
        <v>40.364756575805004</v>
      </c>
      <c r="N2587">
        <v>1.2887077997671701</v>
      </c>
      <c r="O2587">
        <v>53.800255718141699</v>
      </c>
      <c r="P2587">
        <v>387.46537396121801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268</v>
      </c>
      <c r="E2588">
        <v>152.34125</v>
      </c>
      <c r="F2588">
        <v>2278</v>
      </c>
      <c r="G2588">
        <v>110.71646743401</v>
      </c>
      <c r="H2588">
        <v>12.882306710441499</v>
      </c>
      <c r="I2588">
        <v>11.819991555945</v>
      </c>
      <c r="J2588">
        <v>-13.482912223119399</v>
      </c>
      <c r="K2588">
        <v>2239.2878093018599</v>
      </c>
      <c r="L2588">
        <v>1877.44802839762</v>
      </c>
      <c r="M2588">
        <v>33.089043182291903</v>
      </c>
      <c r="N2588">
        <v>0.50987920445764001</v>
      </c>
      <c r="O2588">
        <v>46.863476733977102</v>
      </c>
      <c r="P2588">
        <v>157.63401945261199</v>
      </c>
      <c r="Q2588">
        <v>0.102896564432957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4045</v>
      </c>
      <c r="E2589">
        <v>152.18418407199999</v>
      </c>
      <c r="F2589">
        <v>54.76</v>
      </c>
      <c r="G2589">
        <v>2.4545555228141702</v>
      </c>
      <c r="H2589">
        <v>-14.7791982125256</v>
      </c>
      <c r="I2589">
        <v>-22.2285653904257</v>
      </c>
      <c r="J2589">
        <v>-6.8750749372090398</v>
      </c>
      <c r="K2589">
        <v>56.697249827488299</v>
      </c>
      <c r="L2589">
        <v>52.657181578028499</v>
      </c>
      <c r="M2589">
        <v>29.9722543089994</v>
      </c>
      <c r="N2589">
        <v>1.0343288478275401</v>
      </c>
      <c r="O2589">
        <v>35.043827611395102</v>
      </c>
      <c r="P2589">
        <v>45.251989389920404</v>
      </c>
      <c r="Q2589">
        <v>8.0405320727548996E-2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238</v>
      </c>
      <c r="E2590">
        <v>151.92287999999999</v>
      </c>
      <c r="F2590">
        <v>147.9</v>
      </c>
      <c r="G2590">
        <v>63.6806304187919</v>
      </c>
      <c r="H2590">
        <v>-12.3126256527179</v>
      </c>
      <c r="I2590">
        <v>-47.368483190493599</v>
      </c>
      <c r="J2590">
        <v>-8.3516589592476098</v>
      </c>
      <c r="K2590">
        <v>153.083394662898</v>
      </c>
      <c r="L2590">
        <v>156.34124902353199</v>
      </c>
      <c r="M2590">
        <v>42.045229867117698</v>
      </c>
      <c r="N2590">
        <v>0.73514851485148502</v>
      </c>
      <c r="O2590">
        <v>88.201487491548306</v>
      </c>
      <c r="P2590">
        <v>127.53846153846099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549</v>
      </c>
      <c r="E2591">
        <v>151.80531786</v>
      </c>
      <c r="F2591">
        <v>107.1</v>
      </c>
      <c r="G2591">
        <v>-17.508684331498301</v>
      </c>
      <c r="H2591">
        <v>-15.130135335342199</v>
      </c>
      <c r="I2591">
        <v>-34.459655476541997</v>
      </c>
      <c r="J2591">
        <v>-5.2059183834090801</v>
      </c>
      <c r="K2591">
        <v>114.008966331588</v>
      </c>
      <c r="L2591">
        <v>115.961849803494</v>
      </c>
      <c r="M2591">
        <v>36.5530130256682</v>
      </c>
      <c r="N2591">
        <v>0.41591382904794999</v>
      </c>
      <c r="O2591">
        <v>69.000933706815999</v>
      </c>
      <c r="P2591">
        <v>14.7909967845659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21</v>
      </c>
      <c r="E2592">
        <v>151.5505</v>
      </c>
      <c r="F2592">
        <v>202</v>
      </c>
      <c r="G2592">
        <v>24.1279873432131</v>
      </c>
      <c r="H2592">
        <v>-19.761902205180299</v>
      </c>
      <c r="I2592">
        <v>-29.485471586052899</v>
      </c>
      <c r="J2592">
        <v>0.28962699675914999</v>
      </c>
      <c r="K2592">
        <v>255.36411098023001</v>
      </c>
      <c r="L2592">
        <v>245.06120294012999</v>
      </c>
      <c r="M2592">
        <v>45.282069190388803</v>
      </c>
      <c r="N2592">
        <v>0.86289099526066304</v>
      </c>
      <c r="O2592">
        <v>152.97029702970201</v>
      </c>
      <c r="P2592">
        <v>97.458455522971605</v>
      </c>
      <c r="Q2592">
        <v>0.16241004349642099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E2593">
        <v>151.3819665</v>
      </c>
      <c r="F2593">
        <v>205.35</v>
      </c>
      <c r="G2593">
        <v>-21.196562563664099</v>
      </c>
      <c r="H2593">
        <v>20.9783396003733</v>
      </c>
      <c r="I2593">
        <v>-10.684752587390101</v>
      </c>
      <c r="J2593">
        <v>4.2678872885708898</v>
      </c>
      <c r="K2593">
        <v>175.663173944969</v>
      </c>
      <c r="M2593">
        <v>64.635695891653299</v>
      </c>
      <c r="N2593">
        <v>1.02274657857479</v>
      </c>
      <c r="O2593">
        <v>5.6732408083759402</v>
      </c>
      <c r="P2593">
        <v>46.678571428571402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132</v>
      </c>
      <c r="E2594">
        <v>151.27075149999999</v>
      </c>
      <c r="F2594">
        <v>3.8</v>
      </c>
      <c r="G2594">
        <v>85.815857990483593</v>
      </c>
      <c r="H2594">
        <v>1.06231347516787</v>
      </c>
      <c r="I2594">
        <v>-14.658750081124399</v>
      </c>
      <c r="J2594">
        <v>-4.0328183795374599</v>
      </c>
      <c r="K2594">
        <v>3.8042091138027998</v>
      </c>
      <c r="L2594">
        <v>3.3492355752552201</v>
      </c>
      <c r="M2594">
        <v>38.230856903831402</v>
      </c>
      <c r="N2594">
        <v>1.20976074508453</v>
      </c>
      <c r="O2594">
        <v>39.210526315789402</v>
      </c>
      <c r="P2594">
        <v>123.529411764705</v>
      </c>
      <c r="Q2594">
        <v>5.9732061876533002E-2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268</v>
      </c>
      <c r="E2595">
        <v>151.21799999999999</v>
      </c>
      <c r="F2595">
        <v>135.5</v>
      </c>
      <c r="G2595">
        <v>-17.098877592943499</v>
      </c>
      <c r="H2595">
        <v>-7.9081035641378499</v>
      </c>
      <c r="I2595">
        <v>-13.1723095078602</v>
      </c>
      <c r="J2595">
        <v>-4.6849922925809402</v>
      </c>
      <c r="K2595">
        <v>138.85113490330701</v>
      </c>
      <c r="L2595">
        <v>131.50663875780799</v>
      </c>
      <c r="M2595">
        <v>31.575162461444499</v>
      </c>
      <c r="N2595">
        <v>0.45256316816382902</v>
      </c>
      <c r="O2595">
        <v>21.734317343173402</v>
      </c>
      <c r="P2595">
        <v>45.542427497314698</v>
      </c>
      <c r="Q2595">
        <v>6.1527347609433E-2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694</v>
      </c>
      <c r="E2596">
        <v>150.693131814</v>
      </c>
      <c r="F2596">
        <v>3.18</v>
      </c>
      <c r="G2596">
        <v>27.299678037839499</v>
      </c>
      <c r="H2596">
        <v>-1.75011666120593</v>
      </c>
      <c r="I2596">
        <v>-2.0381360460367102</v>
      </c>
      <c r="J2596">
        <v>-13.3213559289445</v>
      </c>
      <c r="K2596">
        <v>3.1619615012932099</v>
      </c>
      <c r="L2596">
        <v>3.0067985924835798</v>
      </c>
      <c r="M2596">
        <v>42.669952152747797</v>
      </c>
      <c r="N2596">
        <v>1.6757855970253199</v>
      </c>
      <c r="O2596">
        <v>32.075471698113198</v>
      </c>
      <c r="P2596">
        <v>55.121951219512198</v>
      </c>
      <c r="Q2596">
        <v>3.0256812963446001E-2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E2597">
        <v>150.48105000000001</v>
      </c>
      <c r="F2597">
        <v>121.65</v>
      </c>
      <c r="G2597">
        <v>29.761049683271899</v>
      </c>
      <c r="H2597">
        <v>14.8151093650402</v>
      </c>
      <c r="I2597">
        <v>-13.6992189380717</v>
      </c>
      <c r="J2597">
        <v>6.9960421901776702</v>
      </c>
      <c r="K2597">
        <v>118.25891366769</v>
      </c>
      <c r="L2597">
        <v>114.209724070573</v>
      </c>
      <c r="M2597">
        <v>58.809841222973802</v>
      </c>
      <c r="N2597">
        <v>1.4389302820649199</v>
      </c>
      <c r="O2597">
        <v>40.197287299629998</v>
      </c>
      <c r="P2597">
        <v>70.199370409234007</v>
      </c>
      <c r="Q2597">
        <v>0.13937373652125201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888</v>
      </c>
      <c r="E2598">
        <v>150.44399999999999</v>
      </c>
      <c r="F2598">
        <v>151.19999999999999</v>
      </c>
      <c r="G2598">
        <v>-7.8212010830395302</v>
      </c>
      <c r="H2598">
        <v>3.7102007991115098</v>
      </c>
      <c r="I2598">
        <v>-9.5923156126001796</v>
      </c>
      <c r="J2598">
        <v>0.31500770741905398</v>
      </c>
      <c r="K2598">
        <v>143.52309935369701</v>
      </c>
      <c r="L2598">
        <v>138.28557524343299</v>
      </c>
      <c r="M2598">
        <v>72.089674879332804</v>
      </c>
      <c r="N2598">
        <v>1.6863999999999999</v>
      </c>
      <c r="O2598">
        <v>1.62037037037037</v>
      </c>
      <c r="P2598">
        <v>21.935483870967701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633</v>
      </c>
      <c r="E2599">
        <v>150.010620015</v>
      </c>
      <c r="F2599">
        <v>74.849999999999994</v>
      </c>
      <c r="G2599">
        <v>34.116349738232202</v>
      </c>
      <c r="H2599">
        <v>-6.8471762500687996</v>
      </c>
      <c r="I2599">
        <v>35.933366135991697</v>
      </c>
      <c r="J2599">
        <v>-1.4695263309153901</v>
      </c>
      <c r="K2599">
        <v>76.590693075397397</v>
      </c>
      <c r="L2599">
        <v>65.343551566089204</v>
      </c>
      <c r="M2599">
        <v>43.089749101932</v>
      </c>
      <c r="N2599">
        <v>1.1163461538461501</v>
      </c>
      <c r="O2599">
        <v>24.248496993987899</v>
      </c>
      <c r="P2599">
        <v>80.797101449275303</v>
      </c>
      <c r="Q2599">
        <v>0.142902034303832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E2600">
        <v>150</v>
      </c>
      <c r="F2600">
        <v>300</v>
      </c>
      <c r="G2600">
        <v>-27.354699842344701</v>
      </c>
      <c r="H2600">
        <v>-10.4590299701192</v>
      </c>
      <c r="I2600">
        <v>-30.514590339665499</v>
      </c>
      <c r="J2600">
        <v>-9.7292400801915608</v>
      </c>
      <c r="K2600">
        <v>319.29826026205501</v>
      </c>
      <c r="L2600">
        <v>327.12492276720599</v>
      </c>
      <c r="M2600">
        <v>35.864381358052299</v>
      </c>
      <c r="N2600">
        <v>0.86600467289719596</v>
      </c>
      <c r="O2600">
        <v>91.6666666666666</v>
      </c>
      <c r="P2600">
        <v>13.9817629179331</v>
      </c>
      <c r="Q2600">
        <v>5.0010772011522001E-2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51</v>
      </c>
      <c r="E2601">
        <v>149.882920305</v>
      </c>
      <c r="F2601">
        <v>127.95</v>
      </c>
      <c r="G2601">
        <v>-77.601620663459101</v>
      </c>
      <c r="H2601">
        <v>-5.0652935785542201</v>
      </c>
      <c r="I2601">
        <v>-49.642083414457701</v>
      </c>
      <c r="K2601">
        <v>191.45920116624501</v>
      </c>
      <c r="L2601">
        <v>158.62245820553801</v>
      </c>
      <c r="M2601">
        <v>54.501115346803502</v>
      </c>
      <c r="N2601">
        <v>0.93243243243243201</v>
      </c>
      <c r="O2601">
        <v>118.835482610394</v>
      </c>
      <c r="P2601">
        <v>15.6871609403254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543</v>
      </c>
      <c r="E2602">
        <v>149.87</v>
      </c>
      <c r="F2602">
        <v>42.82</v>
      </c>
      <c r="G2602">
        <v>53.916844655006201</v>
      </c>
      <c r="H2602">
        <v>-11.5830162963594</v>
      </c>
      <c r="I2602">
        <v>-12.027522323117299</v>
      </c>
      <c r="J2602">
        <v>-5.3535340493961696</v>
      </c>
      <c r="K2602">
        <v>48.180241806955102</v>
      </c>
      <c r="L2602">
        <v>43.643002219025803</v>
      </c>
      <c r="M2602">
        <v>23.801380452184599</v>
      </c>
      <c r="N2602">
        <v>0.53378552323397899</v>
      </c>
      <c r="O2602">
        <v>58.220457730032699</v>
      </c>
      <c r="Q2602">
        <v>9.1731460397549994E-2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628</v>
      </c>
      <c r="E2603">
        <v>149.83931680799901</v>
      </c>
      <c r="F2603">
        <v>4.99</v>
      </c>
      <c r="G2603">
        <v>72.377181179858795</v>
      </c>
      <c r="H2603">
        <v>46.922322011232701</v>
      </c>
      <c r="I2603">
        <v>33.170586746706299</v>
      </c>
      <c r="J2603">
        <v>6.2598060089052501</v>
      </c>
      <c r="K2603">
        <v>3.7077526969052701</v>
      </c>
      <c r="L2603">
        <v>3.50110330946218</v>
      </c>
      <c r="M2603">
        <v>76.240559560887803</v>
      </c>
      <c r="N2603">
        <v>1.90996837654994</v>
      </c>
      <c r="O2603">
        <v>2.2044088176352599</v>
      </c>
      <c r="P2603">
        <v>164.856013551665</v>
      </c>
      <c r="Q2603">
        <v>-5.6985854563717998E-2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888</v>
      </c>
      <c r="E2604">
        <v>149.730475455</v>
      </c>
      <c r="F2604">
        <v>136.35</v>
      </c>
      <c r="G2604">
        <v>285.82300077643498</v>
      </c>
      <c r="H2604">
        <v>41.4562192400168</v>
      </c>
      <c r="I2604">
        <v>152.27605231097101</v>
      </c>
      <c r="J2604">
        <v>2.25711104197384</v>
      </c>
      <c r="K2604">
        <v>111.993426866742</v>
      </c>
      <c r="L2604">
        <v>76.961320928919704</v>
      </c>
      <c r="M2604">
        <v>50.658538229744799</v>
      </c>
      <c r="N2604">
        <v>0.75138820647089299</v>
      </c>
      <c r="O2604">
        <v>8.39750641730841</v>
      </c>
      <c r="P2604">
        <v>332.71977150111002</v>
      </c>
      <c r="Q2604">
        <v>0.105703761727809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891</v>
      </c>
      <c r="E2605">
        <v>149.27128537799999</v>
      </c>
      <c r="F2605">
        <v>79.89</v>
      </c>
      <c r="G2605">
        <v>9.3548158824511205</v>
      </c>
      <c r="H2605">
        <v>-2.6254978204214399</v>
      </c>
      <c r="I2605">
        <v>13.900873488974</v>
      </c>
      <c r="J2605">
        <v>-1.1357176552622801</v>
      </c>
      <c r="K2605">
        <v>80.696877436449398</v>
      </c>
      <c r="L2605">
        <v>74.024703237129501</v>
      </c>
      <c r="M2605">
        <v>52.390346341761102</v>
      </c>
      <c r="N2605">
        <v>0.10511964702665801</v>
      </c>
      <c r="O2605">
        <v>45.449993741394401</v>
      </c>
      <c r="P2605">
        <v>44.859474161378003</v>
      </c>
      <c r="Q2605">
        <v>7.6219912438953999E-2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E2606">
        <v>149.17059359999999</v>
      </c>
      <c r="F2606">
        <v>214.2</v>
      </c>
      <c r="G2606">
        <v>78.232939391507102</v>
      </c>
      <c r="H2606">
        <v>9.6766812460388998</v>
      </c>
      <c r="I2606">
        <v>-16.847261864875598</v>
      </c>
      <c r="J2606">
        <v>7.7399682129482699</v>
      </c>
      <c r="K2606">
        <v>182.506522091336</v>
      </c>
      <c r="L2606">
        <v>160.46023356137599</v>
      </c>
      <c r="M2606">
        <v>80.028114486804697</v>
      </c>
      <c r="N2606">
        <v>1.74975587405678</v>
      </c>
      <c r="O2606">
        <v>28.384687208216601</v>
      </c>
      <c r="P2606">
        <v>119.692307692307</v>
      </c>
      <c r="Q2606">
        <v>9.4520985301211002E-2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E2607">
        <v>149.169152</v>
      </c>
      <c r="F2607">
        <v>104.96</v>
      </c>
      <c r="G2607">
        <v>-9.8058349003713108</v>
      </c>
      <c r="H2607">
        <v>-1.01022930841535</v>
      </c>
      <c r="I2607">
        <v>-19.902797700171998</v>
      </c>
      <c r="J2607">
        <v>3.5945775998921699</v>
      </c>
      <c r="K2607">
        <v>95.1342236725758</v>
      </c>
      <c r="L2607">
        <v>97.127169576633705</v>
      </c>
      <c r="M2607">
        <v>82.905678886292705</v>
      </c>
      <c r="N2607">
        <v>2.5649796656122898</v>
      </c>
      <c r="O2607">
        <v>32.1455792682926</v>
      </c>
      <c r="P2607">
        <v>27.0702179176755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271</v>
      </c>
      <c r="E2608">
        <v>148.965</v>
      </c>
      <c r="F2608">
        <v>496.55</v>
      </c>
      <c r="G2608">
        <v>234.58267322712999</v>
      </c>
      <c r="H2608">
        <v>32.994714262567797</v>
      </c>
      <c r="I2608">
        <v>26.275859253523599</v>
      </c>
      <c r="J2608">
        <v>-7.9048227526247601</v>
      </c>
      <c r="K2608">
        <v>399.96233943002102</v>
      </c>
      <c r="L2608">
        <v>321.96237234632298</v>
      </c>
      <c r="M2608">
        <v>70.646792547883194</v>
      </c>
      <c r="N2608">
        <v>2.4587869879376698</v>
      </c>
      <c r="O2608">
        <v>8.4885711408720201</v>
      </c>
      <c r="P2608">
        <v>264.173083975064</v>
      </c>
      <c r="Q2608">
        <v>0.12779328637426601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D2609" t="s">
        <v>135</v>
      </c>
      <c r="E2609">
        <v>148.76476443999999</v>
      </c>
      <c r="F2609">
        <v>11.09</v>
      </c>
      <c r="G2609">
        <v>60.704439942601397</v>
      </c>
      <c r="H2609">
        <v>13.215230980197999</v>
      </c>
      <c r="I2609">
        <v>0.12650632913197499</v>
      </c>
      <c r="J2609">
        <v>-14.0544937588566</v>
      </c>
      <c r="K2609">
        <v>10.9662033580555</v>
      </c>
      <c r="L2609">
        <v>9.1935802745821693</v>
      </c>
      <c r="M2609">
        <v>35.094239972766999</v>
      </c>
      <c r="N2609">
        <v>1.9777305345992799</v>
      </c>
      <c r="O2609">
        <v>51.127141568981003</v>
      </c>
      <c r="P2609">
        <v>117.450980392156</v>
      </c>
      <c r="Q2609">
        <v>6.2815810419603005E-2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628</v>
      </c>
      <c r="E2610">
        <v>148.59875249999999</v>
      </c>
      <c r="F2610">
        <v>165</v>
      </c>
      <c r="G2610">
        <v>80.840050708646999</v>
      </c>
      <c r="H2610">
        <v>20.945878826667698</v>
      </c>
      <c r="I2610">
        <v>39.330636274085002</v>
      </c>
      <c r="J2610">
        <v>6.6573722394387396</v>
      </c>
      <c r="K2610">
        <v>147.07808736422601</v>
      </c>
      <c r="L2610">
        <v>121.68223115664</v>
      </c>
      <c r="M2610">
        <v>53.149278337654003</v>
      </c>
      <c r="N2610">
        <v>2.1033756450560501</v>
      </c>
      <c r="O2610">
        <v>11.5151515151515</v>
      </c>
      <c r="P2610">
        <v>118.978102189781</v>
      </c>
      <c r="Q2610">
        <v>8.6445641157724004E-2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135</v>
      </c>
      <c r="E2611">
        <v>147.94594749999999</v>
      </c>
      <c r="F2611">
        <v>575</v>
      </c>
      <c r="G2611">
        <v>17.413122905023901</v>
      </c>
      <c r="H2611">
        <v>-6.9520288181929599</v>
      </c>
      <c r="I2611">
        <v>5.0129970476837604</v>
      </c>
      <c r="J2611">
        <v>1.27281252232973</v>
      </c>
      <c r="K2611">
        <v>595.15904507482298</v>
      </c>
      <c r="L2611">
        <v>553.43618760015499</v>
      </c>
      <c r="M2611">
        <v>38.075570552081501</v>
      </c>
      <c r="N2611">
        <v>0.469347285233426</v>
      </c>
      <c r="O2611">
        <v>39.130434782608603</v>
      </c>
      <c r="P2611">
        <v>64.332666476135998</v>
      </c>
      <c r="Q2611">
        <v>5.8947434061192003E-2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D2612" t="s">
        <v>46</v>
      </c>
      <c r="E2612">
        <v>146.83025760000001</v>
      </c>
      <c r="F2612">
        <v>1.56</v>
      </c>
      <c r="G2612">
        <v>20.987385679035601</v>
      </c>
      <c r="H2612">
        <v>10.8617159506266</v>
      </c>
      <c r="I2612">
        <v>16.382916585542201</v>
      </c>
      <c r="J2612">
        <v>-13.809286077891599</v>
      </c>
      <c r="K2612">
        <v>1.39554673146318</v>
      </c>
      <c r="L2612">
        <v>1.23636492110706</v>
      </c>
      <c r="M2612">
        <v>46.686694067076601</v>
      </c>
      <c r="N2612">
        <v>1.97868005989758</v>
      </c>
      <c r="O2612">
        <v>19.230769230769202</v>
      </c>
      <c r="P2612">
        <v>72.375690607734697</v>
      </c>
      <c r="Q2612">
        <v>0.16285769839995001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D2613" t="s">
        <v>896</v>
      </c>
      <c r="E2613">
        <v>146.68875</v>
      </c>
      <c r="F2613">
        <v>575.25</v>
      </c>
      <c r="G2613">
        <v>51.145329644002999</v>
      </c>
      <c r="H2613">
        <v>-12.2235531441061</v>
      </c>
      <c r="I2613">
        <v>0.75810298578082602</v>
      </c>
      <c r="J2613">
        <v>-5.5398310022583503</v>
      </c>
      <c r="K2613">
        <v>606.74690810606205</v>
      </c>
      <c r="L2613">
        <v>522.06703413886999</v>
      </c>
      <c r="M2613">
        <v>19.483044352917901</v>
      </c>
      <c r="N2613">
        <v>0.352549039332059</v>
      </c>
      <c r="O2613">
        <v>30.204259017818298</v>
      </c>
      <c r="P2613">
        <v>89.976882430647194</v>
      </c>
      <c r="Q2613">
        <v>7.9702438662188999E-2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E2614">
        <v>146.54155937499999</v>
      </c>
      <c r="F2614">
        <v>805.45</v>
      </c>
      <c r="G2614">
        <v>114.62907311289899</v>
      </c>
      <c r="H2614">
        <v>-16.3346171280593</v>
      </c>
      <c r="I2614">
        <v>21.423573807438402</v>
      </c>
      <c r="J2614">
        <v>-10.2451779661752</v>
      </c>
      <c r="K2614">
        <v>934.56909580356</v>
      </c>
      <c r="L2614">
        <v>648.66315588170198</v>
      </c>
      <c r="M2614">
        <v>21.587204593280099</v>
      </c>
      <c r="N2614">
        <v>1.0798916507329499</v>
      </c>
      <c r="O2614">
        <v>19.672232913278201</v>
      </c>
      <c r="P2614">
        <v>138.757966503631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1115</v>
      </c>
      <c r="E2615">
        <v>146.52413999999999</v>
      </c>
      <c r="F2615">
        <v>113.4</v>
      </c>
      <c r="G2615">
        <v>-26.285925314804299</v>
      </c>
      <c r="H2615">
        <v>-11.368865157463601</v>
      </c>
      <c r="I2615">
        <v>-28.257655488225101</v>
      </c>
      <c r="J2615">
        <v>-6.3434285065727103</v>
      </c>
      <c r="K2615">
        <v>120.615738284758</v>
      </c>
      <c r="L2615">
        <v>119.317403834026</v>
      </c>
      <c r="M2615">
        <v>30.3416498022189</v>
      </c>
      <c r="N2615">
        <v>0.37454168104806901</v>
      </c>
      <c r="O2615">
        <v>47.574955908289198</v>
      </c>
      <c r="P2615">
        <v>25.096525096524999</v>
      </c>
      <c r="Q2615">
        <v>-6.5347917893334995E-2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135</v>
      </c>
      <c r="E2616">
        <v>146.49448101600001</v>
      </c>
      <c r="F2616">
        <v>75.28</v>
      </c>
      <c r="G2616">
        <v>119.25940276187001</v>
      </c>
      <c r="H2616">
        <v>-6.5476389221428297</v>
      </c>
      <c r="I2616">
        <v>6.67694023527058</v>
      </c>
      <c r="J2616">
        <v>-1.4086470011011301</v>
      </c>
      <c r="K2616">
        <v>71.625609226963903</v>
      </c>
      <c r="L2616">
        <v>60.928506404479599</v>
      </c>
      <c r="M2616">
        <v>56.857991163147403</v>
      </c>
      <c r="N2616">
        <v>1.04244482287452</v>
      </c>
      <c r="O2616">
        <v>9.1259298618490998</v>
      </c>
      <c r="P2616">
        <v>155.186440677966</v>
      </c>
      <c r="Q2616">
        <v>0.13341789987766101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D2617" t="s">
        <v>543</v>
      </c>
      <c r="E2617">
        <v>146.41587625</v>
      </c>
      <c r="F2617">
        <v>67.97</v>
      </c>
      <c r="G2617">
        <v>261.18856692672802</v>
      </c>
      <c r="H2617">
        <v>5.0752801641908896</v>
      </c>
      <c r="I2617">
        <v>-25.9364848592462</v>
      </c>
      <c r="J2617">
        <v>-3.9905478481364902</v>
      </c>
      <c r="K2617">
        <v>68.958853858721994</v>
      </c>
      <c r="L2617">
        <v>63.538165930706199</v>
      </c>
      <c r="M2617">
        <v>45.091425358368298</v>
      </c>
      <c r="N2617">
        <v>1.3922277021807501</v>
      </c>
      <c r="O2617">
        <v>42.092099455642099</v>
      </c>
      <c r="P2617">
        <v>307.98319327731002</v>
      </c>
      <c r="Q2617">
        <v>0.16064941812241901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D2618" t="s">
        <v>135</v>
      </c>
      <c r="E2618">
        <v>145.88532473000001</v>
      </c>
      <c r="F2618">
        <v>37.67</v>
      </c>
      <c r="G2618">
        <v>-15.569815580933501</v>
      </c>
      <c r="H2618">
        <v>10.386374298814401</v>
      </c>
      <c r="I2618">
        <v>-19.206055845535399</v>
      </c>
      <c r="J2618">
        <v>4.0784485676340996</v>
      </c>
      <c r="K2618">
        <v>36.493854274018702</v>
      </c>
      <c r="L2618">
        <v>35.4814381344151</v>
      </c>
      <c r="M2618">
        <v>46.3109167528509</v>
      </c>
      <c r="N2618">
        <v>0.85433182987616196</v>
      </c>
      <c r="O2618">
        <v>37.509954871250301</v>
      </c>
      <c r="Q2618">
        <v>4.8810026715923001E-2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268</v>
      </c>
      <c r="E2619">
        <v>145.51663500000001</v>
      </c>
      <c r="F2619">
        <v>134.85</v>
      </c>
      <c r="G2619">
        <v>-32.518839042905697</v>
      </c>
      <c r="H2619">
        <v>-4.8495006934257798</v>
      </c>
      <c r="I2619">
        <v>-38.596221105695598</v>
      </c>
      <c r="J2619">
        <v>-1.7070511161103501</v>
      </c>
      <c r="K2619">
        <v>136.91784892071999</v>
      </c>
      <c r="L2619">
        <v>150.41197420959301</v>
      </c>
      <c r="M2619">
        <v>54.6487747202261</v>
      </c>
      <c r="N2619">
        <v>0.70569187651714804</v>
      </c>
      <c r="O2619">
        <v>79.124953652206102</v>
      </c>
      <c r="P2619">
        <v>10.532786885245899</v>
      </c>
      <c r="Q2619">
        <v>0.102183143897703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D2620" t="s">
        <v>304</v>
      </c>
      <c r="E2620">
        <v>145.50342499999999</v>
      </c>
      <c r="F2620">
        <v>64.599999999999994</v>
      </c>
      <c r="G2620">
        <v>-18.573337835176201</v>
      </c>
      <c r="M2620">
        <v>99.999992872253003</v>
      </c>
      <c r="N2620">
        <v>1</v>
      </c>
      <c r="O2620">
        <v>0</v>
      </c>
      <c r="P2620">
        <v>5.5555555555555296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46</v>
      </c>
      <c r="E2621">
        <v>145.31365105</v>
      </c>
      <c r="F2621">
        <v>6.95</v>
      </c>
      <c r="G2621">
        <v>61.204439942601397</v>
      </c>
      <c r="H2621">
        <v>6.5979729934163798</v>
      </c>
      <c r="I2621">
        <v>-29.882143655421601</v>
      </c>
      <c r="J2621">
        <v>0.31500770741905398</v>
      </c>
      <c r="K2621">
        <v>5.9141488287695596</v>
      </c>
      <c r="L2621">
        <v>4.5221790441620104</v>
      </c>
      <c r="M2621">
        <v>99.637969183025405</v>
      </c>
      <c r="N2621">
        <v>0.883766361671528</v>
      </c>
      <c r="O2621">
        <v>38.848920863309303</v>
      </c>
      <c r="P2621">
        <v>101.44927536231801</v>
      </c>
      <c r="Q2621">
        <v>1.9245307653061001E-2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E2622">
        <v>145.30832799999999</v>
      </c>
      <c r="F2622">
        <v>140.65</v>
      </c>
      <c r="G2622">
        <v>-47.396760275619997</v>
      </c>
      <c r="H2622">
        <v>-7.55664926966426</v>
      </c>
      <c r="I2622">
        <v>-28.3746591720335</v>
      </c>
      <c r="J2622">
        <v>-2.9518423613567299</v>
      </c>
      <c r="K2622">
        <v>149.87637903232999</v>
      </c>
      <c r="L2622">
        <v>157.31114097414201</v>
      </c>
      <c r="M2622">
        <v>1.92804286817349</v>
      </c>
      <c r="N2622">
        <v>0.29523809523809502</v>
      </c>
      <c r="O2622">
        <v>56.381087806612101</v>
      </c>
      <c r="P2622">
        <v>33.570750237416902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271</v>
      </c>
      <c r="E2623">
        <v>144.9777</v>
      </c>
      <c r="F2623">
        <v>35.700000000000003</v>
      </c>
      <c r="G2623">
        <v>77.566021863505398</v>
      </c>
      <c r="H2623">
        <v>0.76922272153986704</v>
      </c>
      <c r="I2623">
        <v>24.220754423380001</v>
      </c>
      <c r="J2623">
        <v>-1.3165712399493501</v>
      </c>
      <c r="K2623">
        <v>31.762314648848101</v>
      </c>
      <c r="L2623">
        <v>24.676961239972599</v>
      </c>
      <c r="M2623">
        <v>43.805449731026599</v>
      </c>
      <c r="N2623">
        <v>0.73340519513619495</v>
      </c>
      <c r="O2623">
        <v>18.403361344537799</v>
      </c>
      <c r="P2623">
        <v>142.85714285714201</v>
      </c>
      <c r="Q2623">
        <v>0.11350131094223501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396</v>
      </c>
      <c r="E2624">
        <v>144.84149606400001</v>
      </c>
      <c r="F2624">
        <v>10.18</v>
      </c>
      <c r="G2624">
        <v>136.89674763490899</v>
      </c>
      <c r="H2624">
        <v>17.1387722276829</v>
      </c>
      <c r="I2624">
        <v>39.465623352459502</v>
      </c>
      <c r="J2624">
        <v>-9.3052454571378895</v>
      </c>
      <c r="K2624">
        <v>10.0161566233171</v>
      </c>
      <c r="L2624">
        <v>7.9048228516812804</v>
      </c>
      <c r="M2624">
        <v>35.780399815444802</v>
      </c>
      <c r="N2624">
        <v>0.72139371785997097</v>
      </c>
      <c r="O2624">
        <v>51.768172888015698</v>
      </c>
      <c r="P2624">
        <v>167.894736842105</v>
      </c>
      <c r="Q2624">
        <v>0.1432528812004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132</v>
      </c>
      <c r="E2625">
        <v>144.72614100000001</v>
      </c>
      <c r="F2625">
        <v>210</v>
      </c>
      <c r="G2625">
        <v>280.96369920185998</v>
      </c>
      <c r="H2625">
        <v>1.1052404309192301</v>
      </c>
      <c r="I2625">
        <v>159.322869795835</v>
      </c>
      <c r="J2625">
        <v>-3.3765810776276699</v>
      </c>
      <c r="K2625">
        <v>194.759835765969</v>
      </c>
      <c r="L2625">
        <v>136.77879437423499</v>
      </c>
      <c r="M2625">
        <v>53.5812538521132</v>
      </c>
      <c r="N2625">
        <v>0.56355551617190902</v>
      </c>
      <c r="O2625">
        <v>4.28571428571429</v>
      </c>
      <c r="P2625">
        <v>351.61290322580601</v>
      </c>
      <c r="Q2625">
        <v>9.3173330048995001E-2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982</v>
      </c>
      <c r="E2626">
        <v>144.11587832000001</v>
      </c>
      <c r="F2626">
        <v>22.24</v>
      </c>
      <c r="G2626">
        <v>115.52627902306099</v>
      </c>
      <c r="H2626">
        <v>-13.7634834114147</v>
      </c>
      <c r="I2626">
        <v>-20.834438441574999</v>
      </c>
      <c r="J2626">
        <v>0.31500770741905398</v>
      </c>
      <c r="K2626">
        <v>21.632985337934102</v>
      </c>
      <c r="L2626">
        <v>19.892676873633199</v>
      </c>
      <c r="M2626">
        <v>43.123556009716502</v>
      </c>
      <c r="N2626">
        <v>0.820850427826738</v>
      </c>
      <c r="O2626">
        <v>32.239208633093497</v>
      </c>
      <c r="P2626">
        <v>139.655172413793</v>
      </c>
      <c r="Q2626">
        <v>0.12823332936336901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472</v>
      </c>
      <c r="E2627">
        <v>143.84015696</v>
      </c>
      <c r="F2627">
        <v>48.8</v>
      </c>
      <c r="G2627">
        <v>2.45995226426168</v>
      </c>
      <c r="H2627">
        <v>-7.5718089253617196</v>
      </c>
      <c r="I2627">
        <v>-27.625893987144899</v>
      </c>
      <c r="J2627">
        <v>-3.6286542644119302</v>
      </c>
      <c r="K2627">
        <v>47.267111664243203</v>
      </c>
      <c r="L2627">
        <v>46.913833872261698</v>
      </c>
      <c r="M2627">
        <v>49.189943388518898</v>
      </c>
      <c r="N2627">
        <v>1.92426805128289</v>
      </c>
      <c r="O2627">
        <v>37.2950819672131</v>
      </c>
      <c r="P2627">
        <v>31.713900134952699</v>
      </c>
      <c r="Q2627">
        <v>-8.1917692926271005E-2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536</v>
      </c>
      <c r="E2628">
        <v>143.32459499999999</v>
      </c>
      <c r="F2628">
        <v>15.02</v>
      </c>
      <c r="G2628">
        <v>-13.1406928007613</v>
      </c>
      <c r="H2628">
        <v>4.7102007991115196</v>
      </c>
      <c r="I2628">
        <v>-39.517428752395602</v>
      </c>
      <c r="J2628">
        <v>4.1245315169428602</v>
      </c>
      <c r="K2628">
        <v>14.6917964287989</v>
      </c>
      <c r="L2628">
        <v>16.6189537133207</v>
      </c>
      <c r="M2628">
        <v>52.434324838603601</v>
      </c>
      <c r="N2628">
        <v>2.5821752386482002</v>
      </c>
      <c r="O2628">
        <v>98.668442077230296</v>
      </c>
      <c r="P2628">
        <v>21.915584415584402</v>
      </c>
      <c r="Q2628">
        <v>-2.1496654010451002E-2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291</v>
      </c>
      <c r="E2629">
        <v>142.99556508000001</v>
      </c>
      <c r="F2629">
        <v>68.760000000000005</v>
      </c>
      <c r="G2629">
        <v>-51.328469886232099</v>
      </c>
      <c r="H2629">
        <v>7.067970546143</v>
      </c>
      <c r="I2629">
        <v>-30.7237741920346</v>
      </c>
      <c r="J2629">
        <v>-3.1029027403421399</v>
      </c>
      <c r="K2629">
        <v>61.657064943603601</v>
      </c>
      <c r="L2629">
        <v>68.501002290716698</v>
      </c>
      <c r="M2629">
        <v>64.657732607622606</v>
      </c>
      <c r="N2629">
        <v>3.6853850082521702</v>
      </c>
      <c r="O2629">
        <v>61.431064572425797</v>
      </c>
      <c r="P2629">
        <v>41.773195876288597</v>
      </c>
      <c r="Q2629">
        <v>2.4157466474705E-2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705</v>
      </c>
      <c r="E2630">
        <v>142.89995898000001</v>
      </c>
      <c r="F2630">
        <v>86.27</v>
      </c>
      <c r="G2630">
        <v>-2.1752603683965099</v>
      </c>
      <c r="H2630">
        <v>-0.20743358374493701</v>
      </c>
      <c r="I2630">
        <v>-8.8987612378545494E-2</v>
      </c>
      <c r="J2630">
        <v>0.81206007130761304</v>
      </c>
      <c r="K2630">
        <v>83.548109897789502</v>
      </c>
      <c r="L2630">
        <v>78.107347056062395</v>
      </c>
      <c r="M2630">
        <v>66.033807332126898</v>
      </c>
      <c r="N2630">
        <v>1.23197529998412</v>
      </c>
      <c r="O2630">
        <v>3.16448359800627</v>
      </c>
      <c r="P2630">
        <v>48.485370051635002</v>
      </c>
      <c r="Q2630">
        <v>1.9804733760708002E-2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62</v>
      </c>
      <c r="E2631">
        <v>142.76375999999999</v>
      </c>
      <c r="F2631">
        <v>83.25</v>
      </c>
      <c r="G2631">
        <v>-44.9562828343837</v>
      </c>
      <c r="H2631">
        <v>20.313375402286098</v>
      </c>
      <c r="I2631">
        <v>-34.444472858109599</v>
      </c>
      <c r="J2631">
        <v>20.437425457992799</v>
      </c>
      <c r="K2631">
        <v>68.198023524890701</v>
      </c>
      <c r="M2631">
        <v>80.064054028572599</v>
      </c>
      <c r="N2631">
        <v>2.4784786641929499</v>
      </c>
      <c r="O2631">
        <v>37.537537537537503</v>
      </c>
      <c r="P2631">
        <v>57.670454545454497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46</v>
      </c>
      <c r="E2632">
        <v>142.40183999999999</v>
      </c>
      <c r="F2632">
        <v>147</v>
      </c>
      <c r="G2632">
        <v>152.44683567794101</v>
      </c>
      <c r="H2632">
        <v>-6.2244222829431797</v>
      </c>
      <c r="I2632">
        <v>64.3490182804575</v>
      </c>
      <c r="J2632">
        <v>-4.2304468380354896</v>
      </c>
      <c r="K2632">
        <v>135.04169703257</v>
      </c>
      <c r="L2632">
        <v>96.568248197910293</v>
      </c>
      <c r="M2632">
        <v>50.390170302702202</v>
      </c>
      <c r="N2632">
        <v>0.663171690694626</v>
      </c>
      <c r="O2632">
        <v>9.8639455782312897</v>
      </c>
      <c r="P2632">
        <v>202.158273381295</v>
      </c>
      <c r="Q2632">
        <v>0.114434614623859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E2633">
        <v>142.07163299999999</v>
      </c>
      <c r="F2633">
        <v>154.55000000000001</v>
      </c>
      <c r="G2633">
        <v>234.539010995436</v>
      </c>
      <c r="H2633">
        <v>9.3579321317303297</v>
      </c>
      <c r="I2633">
        <v>29.590848386876502</v>
      </c>
      <c r="J2633">
        <v>-2.67370836455409</v>
      </c>
      <c r="K2633">
        <v>133.54701266124499</v>
      </c>
      <c r="L2633">
        <v>96.997243849137107</v>
      </c>
      <c r="M2633">
        <v>45.744516675686903</v>
      </c>
      <c r="N2633">
        <v>1.2052253268425399</v>
      </c>
      <c r="O2633">
        <v>12.584923972824299</v>
      </c>
      <c r="P2633">
        <v>282.73897969291698</v>
      </c>
      <c r="Q2633">
        <v>0.1755691577008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812</v>
      </c>
      <c r="E2634">
        <v>141.89467500000001</v>
      </c>
      <c r="F2634">
        <v>157.05000000000001</v>
      </c>
      <c r="G2634">
        <v>10.620141358302901</v>
      </c>
      <c r="H2634">
        <v>-12.3746615862095</v>
      </c>
      <c r="I2634">
        <v>-1.6384737887892999</v>
      </c>
      <c r="J2634">
        <v>-0.73437500863032001</v>
      </c>
      <c r="K2634">
        <v>157.783844202143</v>
      </c>
      <c r="L2634">
        <v>119.566221393034</v>
      </c>
      <c r="M2634">
        <v>32.713601005718303</v>
      </c>
      <c r="N2634">
        <v>0.24304733727810601</v>
      </c>
      <c r="O2634">
        <v>19.675262655205302</v>
      </c>
      <c r="P2634">
        <v>101.346153846153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141.63499999999999</v>
      </c>
      <c r="F2635">
        <v>21.79</v>
      </c>
      <c r="G2635">
        <v>63.715934195475</v>
      </c>
      <c r="H2635">
        <v>25.0685543100074</v>
      </c>
      <c r="I2635">
        <v>26.872923032995399</v>
      </c>
      <c r="J2635">
        <v>5.8458719049499202</v>
      </c>
      <c r="K2635">
        <v>17.488367835433699</v>
      </c>
      <c r="L2635">
        <v>17.809546851957801</v>
      </c>
      <c r="M2635">
        <v>87.668110134880493</v>
      </c>
      <c r="N2635">
        <v>0.49993356164122998</v>
      </c>
      <c r="O2635">
        <v>0</v>
      </c>
      <c r="P2635">
        <v>114.25762045230999</v>
      </c>
      <c r="Q2635">
        <v>7.1662477168210004E-2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2475</v>
      </c>
      <c r="E2636">
        <v>141.342208</v>
      </c>
      <c r="F2636">
        <v>35.840000000000003</v>
      </c>
      <c r="G2636">
        <v>-11.4244908750085</v>
      </c>
      <c r="H2636">
        <v>-14.038542919481401</v>
      </c>
      <c r="I2636">
        <v>-32.254994878702902</v>
      </c>
      <c r="J2636">
        <v>-2.8655852844946899</v>
      </c>
      <c r="K2636">
        <v>38.903872768376701</v>
      </c>
      <c r="L2636">
        <v>39.452769803051602</v>
      </c>
      <c r="M2636">
        <v>19.768594662543698</v>
      </c>
      <c r="N2636">
        <v>0.92905677446176904</v>
      </c>
      <c r="O2636">
        <v>64.341517857142804</v>
      </c>
      <c r="P2636">
        <v>35.245283018867902</v>
      </c>
      <c r="Q2636">
        <v>7.0959965805850997E-2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705</v>
      </c>
      <c r="E2637">
        <v>141.05316456</v>
      </c>
      <c r="F2637">
        <v>75.05</v>
      </c>
      <c r="G2637">
        <v>40.094301357627003</v>
      </c>
      <c r="H2637">
        <v>-3.5006835546299699</v>
      </c>
      <c r="I2637">
        <v>22.4169930763887</v>
      </c>
      <c r="J2637">
        <v>-3.5271522095072201</v>
      </c>
      <c r="K2637">
        <v>72.858069413451005</v>
      </c>
      <c r="L2637">
        <v>62.553004883845297</v>
      </c>
      <c r="M2637">
        <v>44.340069516080298</v>
      </c>
      <c r="N2637">
        <v>0.91675153790976904</v>
      </c>
      <c r="O2637">
        <v>5.4630246502331801</v>
      </c>
      <c r="P2637">
        <v>71.542857142857102</v>
      </c>
      <c r="Q2637">
        <v>1.5864695888099999E-4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268</v>
      </c>
      <c r="E2638">
        <v>140.98920000000001</v>
      </c>
      <c r="F2638">
        <v>440</v>
      </c>
      <c r="G2638">
        <v>71.122937095178898</v>
      </c>
      <c r="H2638">
        <v>-7.4568274004546398</v>
      </c>
      <c r="I2638">
        <v>12.0433478292949</v>
      </c>
      <c r="J2638">
        <v>2.7120715908919202</v>
      </c>
      <c r="K2638">
        <v>437.74736851537602</v>
      </c>
      <c r="L2638">
        <v>368.03689521032499</v>
      </c>
      <c r="M2638">
        <v>44.155138556446602</v>
      </c>
      <c r="N2638">
        <v>0.63900210822206605</v>
      </c>
      <c r="O2638">
        <v>20.4545454545454</v>
      </c>
      <c r="P2638">
        <v>111.94605009633899</v>
      </c>
      <c r="Q2638">
        <v>7.3501363250304999E-2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132</v>
      </c>
      <c r="E2639">
        <v>140.900839486</v>
      </c>
      <c r="F2639">
        <v>15.62</v>
      </c>
      <c r="G2639">
        <v>49.468466345241701</v>
      </c>
      <c r="H2639">
        <v>6.96468108584987</v>
      </c>
      <c r="I2639">
        <v>-24.512690944406401</v>
      </c>
      <c r="J2639">
        <v>-8.2833432937588007</v>
      </c>
      <c r="K2639">
        <v>15.3745480555013</v>
      </c>
      <c r="L2639">
        <v>13.929701299568</v>
      </c>
      <c r="M2639">
        <v>40.641718622481797</v>
      </c>
      <c r="N2639">
        <v>1.2906283160759999</v>
      </c>
      <c r="O2639">
        <v>43.661971830985898</v>
      </c>
      <c r="P2639">
        <v>95.0062421972534</v>
      </c>
      <c r="Q2639">
        <v>4.3996156803714999E-2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633</v>
      </c>
      <c r="E2640">
        <v>140.64421469999999</v>
      </c>
      <c r="F2640">
        <v>69.7</v>
      </c>
      <c r="G2640">
        <v>-49.423641515061902</v>
      </c>
      <c r="H2640">
        <v>0.61586117647001504</v>
      </c>
      <c r="I2640">
        <v>-42.093225025540299</v>
      </c>
      <c r="J2640">
        <v>1.03964538857847</v>
      </c>
      <c r="K2640">
        <v>70.145338103432707</v>
      </c>
      <c r="M2640">
        <v>42.850424415119598</v>
      </c>
      <c r="N2640">
        <v>0.99666908037653801</v>
      </c>
      <c r="O2640">
        <v>63.916786226685701</v>
      </c>
      <c r="P2640">
        <v>18.135593220338901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E2641">
        <v>140.61535845</v>
      </c>
      <c r="F2641">
        <v>197.85</v>
      </c>
      <c r="G2641">
        <v>30.320755321211902</v>
      </c>
      <c r="H2641">
        <v>11.3171372152964</v>
      </c>
      <c r="I2641">
        <v>5.9658721612448602</v>
      </c>
      <c r="J2641">
        <v>0.31500770741905398</v>
      </c>
      <c r="K2641">
        <v>180.656428964019</v>
      </c>
      <c r="L2641">
        <v>162.538912749985</v>
      </c>
      <c r="M2641">
        <v>53.717316468356898</v>
      </c>
      <c r="N2641">
        <v>0.77053233733363002</v>
      </c>
      <c r="O2641">
        <v>11.195350012635799</v>
      </c>
      <c r="P2641">
        <v>69.9012451696006</v>
      </c>
      <c r="Q2641">
        <v>0.20295174216887099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405</v>
      </c>
      <c r="E2642">
        <v>140.19710507899899</v>
      </c>
      <c r="F2642">
        <v>88.49</v>
      </c>
      <c r="G2642">
        <v>-35.9169451858344</v>
      </c>
      <c r="H2642">
        <v>37.070445439384997</v>
      </c>
      <c r="I2642">
        <v>-22.204121081621299</v>
      </c>
      <c r="J2642">
        <v>-9.1515662470857606</v>
      </c>
      <c r="K2642">
        <v>78.891763951814895</v>
      </c>
      <c r="L2642">
        <v>85.667948324681205</v>
      </c>
      <c r="M2642">
        <v>50.599667574541598</v>
      </c>
      <c r="N2642">
        <v>3.3420651632586602</v>
      </c>
      <c r="O2642">
        <v>53.8381097930911</v>
      </c>
      <c r="P2642">
        <v>41.079329532762202</v>
      </c>
      <c r="Q2642">
        <v>0.23914385016886999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140.14878306</v>
      </c>
      <c r="F2643">
        <v>254.35</v>
      </c>
      <c r="G2643">
        <v>252.184170671999</v>
      </c>
      <c r="H2643">
        <v>5.9377197590248398</v>
      </c>
      <c r="I2643">
        <v>96.052358511187194</v>
      </c>
      <c r="J2643">
        <v>0.31500770741905398</v>
      </c>
      <c r="K2643">
        <v>230.310156656853</v>
      </c>
      <c r="L2643">
        <v>167.975195044413</v>
      </c>
      <c r="M2643">
        <v>100</v>
      </c>
      <c r="N2643">
        <v>0.11698113207547101</v>
      </c>
      <c r="O2643">
        <v>0</v>
      </c>
      <c r="P2643">
        <v>276.31306406273097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D2644" t="s">
        <v>21</v>
      </c>
      <c r="E2644">
        <v>140.03017560000001</v>
      </c>
      <c r="F2644">
        <v>109.17</v>
      </c>
      <c r="G2644">
        <v>79.736652827755506</v>
      </c>
      <c r="H2644">
        <v>-11.988761138604699</v>
      </c>
      <c r="I2644">
        <v>1.2987060592264399</v>
      </c>
      <c r="J2644">
        <v>-3.1239063197302599</v>
      </c>
      <c r="K2644">
        <v>109.48846677553399</v>
      </c>
      <c r="L2644">
        <v>95.977267611190499</v>
      </c>
      <c r="M2644">
        <v>52.361384603825499</v>
      </c>
      <c r="N2644">
        <v>0.62516377372925902</v>
      </c>
      <c r="O2644">
        <v>34.6523770266556</v>
      </c>
      <c r="P2644">
        <v>111.16054158607299</v>
      </c>
      <c r="Q2644">
        <v>9.5320834708395002E-2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27</v>
      </c>
      <c r="E2645">
        <v>139.595341104</v>
      </c>
      <c r="F2645">
        <v>2.2799999999999998</v>
      </c>
      <c r="G2645">
        <v>160.871106609268</v>
      </c>
      <c r="H2645">
        <v>-11.3210492008884</v>
      </c>
      <c r="I2645">
        <v>48.085044245116599</v>
      </c>
      <c r="J2645">
        <v>-8.8452976360924005</v>
      </c>
      <c r="K2645">
        <v>2.2863753834615501</v>
      </c>
      <c r="L2645">
        <v>1.81588900317154</v>
      </c>
      <c r="M2645">
        <v>34.376084811244198</v>
      </c>
      <c r="N2645">
        <v>1.0119215948826299</v>
      </c>
      <c r="O2645">
        <v>34.210526315789402</v>
      </c>
      <c r="P2645">
        <v>188.60759493670801</v>
      </c>
      <c r="Q2645">
        <v>0.13891305194420001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628</v>
      </c>
      <c r="E2646">
        <v>138.81375</v>
      </c>
      <c r="F2646">
        <v>205.65</v>
      </c>
      <c r="G2646">
        <v>-8.8150858593510808</v>
      </c>
      <c r="H2646">
        <v>3.62463930178532</v>
      </c>
      <c r="I2646">
        <v>1.8517543171536901</v>
      </c>
      <c r="J2646">
        <v>-6.6896005875118103</v>
      </c>
      <c r="K2646">
        <v>197.84408888862501</v>
      </c>
      <c r="L2646">
        <v>182.997856766464</v>
      </c>
      <c r="M2646">
        <v>43.146733558277901</v>
      </c>
      <c r="N2646">
        <v>1.08637432579172</v>
      </c>
      <c r="O2646">
        <v>21.468514466326202</v>
      </c>
      <c r="P2646">
        <v>38.905775075987798</v>
      </c>
      <c r="Q2646">
        <v>-4.0666792644624999E-2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628</v>
      </c>
      <c r="E2647">
        <v>138.38959600000001</v>
      </c>
      <c r="F2647">
        <v>47.44</v>
      </c>
      <c r="G2647">
        <v>47.692910303581797</v>
      </c>
      <c r="H2647">
        <v>2.80841508482581</v>
      </c>
      <c r="I2647">
        <v>-25.830258840068399</v>
      </c>
      <c r="J2647">
        <v>-11.9381012903863</v>
      </c>
      <c r="K2647">
        <v>47.307090776983998</v>
      </c>
      <c r="L2647">
        <v>44.776270242646099</v>
      </c>
      <c r="M2647">
        <v>31.871404465804599</v>
      </c>
      <c r="N2647">
        <v>1.66786831302612</v>
      </c>
      <c r="O2647">
        <v>21.7327150084317</v>
      </c>
      <c r="P2647">
        <v>76.160415893055998</v>
      </c>
      <c r="Q2647">
        <v>5.4312072455212003E-2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138.2860206</v>
      </c>
      <c r="F2648">
        <v>137.80000000000001</v>
      </c>
      <c r="G2648">
        <v>177.18305996203699</v>
      </c>
      <c r="H2648">
        <v>11.8606432769876</v>
      </c>
      <c r="I2648">
        <v>195.351526451013</v>
      </c>
      <c r="J2648">
        <v>16.055748448159701</v>
      </c>
      <c r="K2648">
        <v>101.78238369025</v>
      </c>
      <c r="L2648">
        <v>69.429773727111694</v>
      </c>
      <c r="M2648">
        <v>77.849591956966506</v>
      </c>
      <c r="N2648">
        <v>1.0174551386623101</v>
      </c>
      <c r="O2648">
        <v>0</v>
      </c>
      <c r="P2648">
        <v>840.61433447098898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1464</v>
      </c>
      <c r="E2649">
        <v>137.68749</v>
      </c>
      <c r="F2649">
        <v>330.9</v>
      </c>
      <c r="G2649">
        <v>69.947352943579006</v>
      </c>
      <c r="H2649">
        <v>-5.94864114142056</v>
      </c>
      <c r="I2649">
        <v>12.8254079879113</v>
      </c>
      <c r="J2649">
        <v>-2.7096836506056401</v>
      </c>
      <c r="K2649">
        <v>320.25117597995398</v>
      </c>
      <c r="L2649">
        <v>279.17711684324098</v>
      </c>
      <c r="M2649">
        <v>60.032103894044397</v>
      </c>
      <c r="N2649">
        <v>0.59384116875399395</v>
      </c>
      <c r="O2649">
        <v>17.3164097914777</v>
      </c>
      <c r="P2649">
        <v>98.0251346499102</v>
      </c>
      <c r="Q2649">
        <v>3.9119817394114999E-2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E2650">
        <v>137.64003</v>
      </c>
      <c r="F2650">
        <v>72.709999999999994</v>
      </c>
      <c r="G2650">
        <v>54.475872023171299</v>
      </c>
      <c r="H2650">
        <v>16.248015925161901</v>
      </c>
      <c r="I2650">
        <v>12.1352514177802</v>
      </c>
      <c r="J2650">
        <v>-10.9226160549571</v>
      </c>
      <c r="K2650">
        <v>65.333086487832801</v>
      </c>
      <c r="L2650">
        <v>57.850788588374698</v>
      </c>
      <c r="M2650">
        <v>51.316021089211397</v>
      </c>
      <c r="N2650">
        <v>2.7750949471843298</v>
      </c>
      <c r="O2650">
        <v>20.341081006739099</v>
      </c>
      <c r="P2650">
        <v>101.972222222222</v>
      </c>
      <c r="Q2650">
        <v>0.14341943186949499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132</v>
      </c>
      <c r="E2651">
        <v>137.63529449999999</v>
      </c>
      <c r="F2651">
        <v>400.65</v>
      </c>
      <c r="G2651">
        <v>77.152191763751901</v>
      </c>
      <c r="H2651">
        <v>2.76046534937606</v>
      </c>
      <c r="I2651">
        <v>13.7553534000391</v>
      </c>
      <c r="J2651">
        <v>-5.5146408846219002</v>
      </c>
      <c r="K2651">
        <v>373.99297680176301</v>
      </c>
      <c r="L2651">
        <v>310.98975968005101</v>
      </c>
      <c r="M2651">
        <v>46.319717013857002</v>
      </c>
      <c r="N2651">
        <v>0.88358557420276296</v>
      </c>
      <c r="O2651">
        <v>16.0738799450892</v>
      </c>
      <c r="P2651">
        <v>115.171858216971</v>
      </c>
      <c r="Q2651">
        <v>0.112931076281024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62</v>
      </c>
      <c r="E2652">
        <v>137.52219330599999</v>
      </c>
      <c r="F2652">
        <v>49.02</v>
      </c>
      <c r="G2652">
        <v>27.635812491621099</v>
      </c>
      <c r="H2652">
        <v>3.3040574544016099</v>
      </c>
      <c r="I2652">
        <v>-19.619000959999401</v>
      </c>
      <c r="J2652">
        <v>-4.4073194554067801</v>
      </c>
      <c r="K2652">
        <v>48.7938517634893</v>
      </c>
      <c r="L2652">
        <v>47.112653251467897</v>
      </c>
      <c r="M2652">
        <v>43.135949244896999</v>
      </c>
      <c r="N2652">
        <v>1.2094069786625401</v>
      </c>
      <c r="O2652">
        <v>38.718890248877997</v>
      </c>
      <c r="P2652">
        <v>63.6727879799666</v>
      </c>
      <c r="Q2652">
        <v>1.0610471374642E-2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137.37297480000001</v>
      </c>
      <c r="F2653">
        <v>439.75</v>
      </c>
      <c r="G2653">
        <v>-3.2686487844380299</v>
      </c>
      <c r="H2653">
        <v>-29.0389630804871</v>
      </c>
      <c r="I2653">
        <v>-24.751770693431101</v>
      </c>
      <c r="J2653">
        <v>-7.8482575987033902</v>
      </c>
      <c r="K2653">
        <v>505.85533180815798</v>
      </c>
      <c r="L2653">
        <v>464.47505671901001</v>
      </c>
      <c r="M2653">
        <v>19.3247887600862</v>
      </c>
      <c r="N2653">
        <v>0.28519431899215503</v>
      </c>
      <c r="O2653">
        <v>45.514496873223401</v>
      </c>
      <c r="P2653">
        <v>51.637931034482698</v>
      </c>
      <c r="Q2653">
        <v>0.19845978089587399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83</v>
      </c>
      <c r="E2654">
        <v>137.19787198699899</v>
      </c>
      <c r="F2654">
        <v>2.5299999999999998</v>
      </c>
      <c r="G2654">
        <v>-54.8138248975811</v>
      </c>
      <c r="H2654">
        <v>-18.986284823891602</v>
      </c>
      <c r="I2654">
        <v>-36.950416747791103</v>
      </c>
      <c r="J2654">
        <v>0.31500770741905398</v>
      </c>
      <c r="K2654">
        <v>2.6210913292320099</v>
      </c>
      <c r="L2654">
        <v>4.5358605608974303</v>
      </c>
      <c r="M2654">
        <v>7.4269889287653799</v>
      </c>
      <c r="N2654">
        <v>0.43533309359288003</v>
      </c>
      <c r="O2654">
        <v>56.126482213438699</v>
      </c>
      <c r="P2654">
        <v>33.157894736842003</v>
      </c>
      <c r="Q2654">
        <v>-0.193700626241221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21</v>
      </c>
      <c r="E2655">
        <v>137.00740712000001</v>
      </c>
      <c r="F2655">
        <v>8.15</v>
      </c>
      <c r="G2655">
        <v>16.736350201534702</v>
      </c>
      <c r="H2655">
        <v>-9.1792054872679802</v>
      </c>
      <c r="I2655">
        <v>75.394638957852095</v>
      </c>
      <c r="J2655">
        <v>2.18533189694524</v>
      </c>
      <c r="K2655">
        <v>7.6472772606395401</v>
      </c>
      <c r="L2655">
        <v>6.2852081725215099</v>
      </c>
      <c r="M2655">
        <v>42.046690740692</v>
      </c>
      <c r="N2655">
        <v>0.131888178494766</v>
      </c>
      <c r="O2655">
        <v>10.429447852760701</v>
      </c>
      <c r="P2655">
        <v>117.333333333333</v>
      </c>
      <c r="Q2655">
        <v>-1.7620769635258E-2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135</v>
      </c>
      <c r="E2656">
        <v>136.99559375999999</v>
      </c>
      <c r="F2656">
        <v>37.92</v>
      </c>
      <c r="G2656">
        <v>0.81298638342956697</v>
      </c>
      <c r="H2656">
        <v>20.242156899821602</v>
      </c>
      <c r="I2656">
        <v>6.9936036084429896</v>
      </c>
      <c r="J2656">
        <v>-6.3839040217224197</v>
      </c>
      <c r="K2656">
        <v>36.022630502058497</v>
      </c>
      <c r="L2656">
        <v>31.523002491943</v>
      </c>
      <c r="M2656">
        <v>36.2183495071206</v>
      </c>
      <c r="N2656">
        <v>0.645066306588017</v>
      </c>
      <c r="O2656">
        <v>34.467299578058999</v>
      </c>
      <c r="P2656">
        <v>60</v>
      </c>
      <c r="Q2656">
        <v>8.8855338611491003E-2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136.9887239</v>
      </c>
      <c r="F2657">
        <v>49.51</v>
      </c>
      <c r="G2657">
        <v>371.466702204863</v>
      </c>
      <c r="H2657">
        <v>11.052666552536101</v>
      </c>
      <c r="I2657">
        <v>152.70889829613901</v>
      </c>
      <c r="J2657">
        <v>-5.55419296334673</v>
      </c>
      <c r="K2657">
        <v>44.786652988776801</v>
      </c>
      <c r="L2657">
        <v>29.571345560894901</v>
      </c>
      <c r="M2657">
        <v>30.108712441857602</v>
      </c>
      <c r="N2657">
        <v>0.68646068128207505</v>
      </c>
      <c r="O2657">
        <v>19.874772773177099</v>
      </c>
      <c r="P2657">
        <v>410.41237113402002</v>
      </c>
      <c r="Q2657">
        <v>0.124866448102305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E2658">
        <v>136.78488999999999</v>
      </c>
      <c r="F2658">
        <v>164.05</v>
      </c>
      <c r="G2658">
        <v>6.4010238594273003</v>
      </c>
      <c r="H2658">
        <v>-5.7550006660899404</v>
      </c>
      <c r="I2658">
        <v>16.912833835701299</v>
      </c>
      <c r="J2658">
        <v>-9.0108349892101494</v>
      </c>
      <c r="K2658">
        <v>171.86403364402301</v>
      </c>
      <c r="M2658">
        <v>42.349990987386903</v>
      </c>
      <c r="N2658">
        <v>0.45</v>
      </c>
      <c r="O2658">
        <v>58.4273087473331</v>
      </c>
      <c r="P2658">
        <v>37.050960735171202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414</v>
      </c>
      <c r="E2659">
        <v>136.712395034</v>
      </c>
      <c r="F2659">
        <v>136.66999999999999</v>
      </c>
      <c r="G2659">
        <v>6.9694279521938096</v>
      </c>
      <c r="H2659">
        <v>-7.0540849151741902</v>
      </c>
      <c r="I2659">
        <v>0.60773898420498296</v>
      </c>
      <c r="J2659">
        <v>-3.2892976317680298</v>
      </c>
      <c r="K2659">
        <v>136.30273799449401</v>
      </c>
      <c r="L2659">
        <v>126.516720889624</v>
      </c>
      <c r="M2659">
        <v>40.504289278447203</v>
      </c>
      <c r="N2659">
        <v>0.27822051997358399</v>
      </c>
      <c r="O2659">
        <v>21.167776395697601</v>
      </c>
      <c r="P2659">
        <v>39.317023445463803</v>
      </c>
      <c r="Q2659">
        <v>4.1963532587389003E-2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204</v>
      </c>
      <c r="E2660">
        <v>136.635852</v>
      </c>
      <c r="F2660">
        <v>222.65</v>
      </c>
      <c r="G2660">
        <v>5.77192341206863</v>
      </c>
      <c r="H2660">
        <v>-6.52795652379156</v>
      </c>
      <c r="I2660">
        <v>-6.8817046992132704</v>
      </c>
      <c r="J2660">
        <v>-3.9615880372618002</v>
      </c>
      <c r="K2660">
        <v>235.15219855401901</v>
      </c>
      <c r="L2660">
        <v>217.52193655747399</v>
      </c>
      <c r="M2660">
        <v>30.607560593915998</v>
      </c>
      <c r="N2660">
        <v>0.91585347545413598</v>
      </c>
      <c r="O2660">
        <v>29.350999326296801</v>
      </c>
      <c r="P2660">
        <v>52.5</v>
      </c>
      <c r="Q2660">
        <v>3.8408697056964002E-2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46</v>
      </c>
      <c r="E2661">
        <v>136.37304911999999</v>
      </c>
      <c r="F2661">
        <v>18.48</v>
      </c>
      <c r="G2661">
        <v>227.871106609268</v>
      </c>
      <c r="H2661">
        <v>76.002883725940706</v>
      </c>
      <c r="I2661">
        <v>81.938472141097805</v>
      </c>
      <c r="J2661">
        <v>-0.96704357463221902</v>
      </c>
      <c r="K2661">
        <v>13.014972113903699</v>
      </c>
      <c r="L2661">
        <v>9.61775094009956</v>
      </c>
      <c r="M2661">
        <v>72.311433675931497</v>
      </c>
      <c r="N2661">
        <v>1.77443470292036</v>
      </c>
      <c r="O2661">
        <v>6.3311688311688199</v>
      </c>
      <c r="Q2661">
        <v>8.5440727022778995E-2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405</v>
      </c>
      <c r="E2662">
        <v>135.94340451599999</v>
      </c>
      <c r="F2662">
        <v>23.49</v>
      </c>
      <c r="G2662">
        <v>-23.615414571733101</v>
      </c>
      <c r="H2662">
        <v>-9.1461326691199503</v>
      </c>
      <c r="I2662">
        <v>-15.1265173767219</v>
      </c>
      <c r="J2662">
        <v>-1.1105688124970801</v>
      </c>
      <c r="K2662">
        <v>24.521651628020901</v>
      </c>
      <c r="L2662">
        <v>23.902795204128399</v>
      </c>
      <c r="M2662">
        <v>31.453574557716699</v>
      </c>
      <c r="N2662">
        <v>0.76901365157398704</v>
      </c>
      <c r="O2662">
        <v>27.458492975734298</v>
      </c>
      <c r="P2662">
        <v>33.7699316628701</v>
      </c>
      <c r="Q2662">
        <v>1.4265887230125E-2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271</v>
      </c>
      <c r="E2663">
        <v>135.62079741400001</v>
      </c>
      <c r="F2663">
        <v>133.19</v>
      </c>
      <c r="G2663">
        <v>-2.0482334457272402</v>
      </c>
      <c r="H2663">
        <v>-1.7246909486136099</v>
      </c>
      <c r="I2663">
        <v>-15.1765808276137</v>
      </c>
      <c r="J2663">
        <v>-7.1841079629028304</v>
      </c>
      <c r="K2663">
        <v>129.99132224308499</v>
      </c>
      <c r="L2663">
        <v>122.79539481478</v>
      </c>
      <c r="M2663">
        <v>39.687038150245698</v>
      </c>
      <c r="N2663">
        <v>0.34249162632771601</v>
      </c>
      <c r="O2663">
        <v>23.8831744124934</v>
      </c>
      <c r="P2663">
        <v>39.392987964416498</v>
      </c>
      <c r="Q2663">
        <v>3.6186890071378999E-2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812</v>
      </c>
      <c r="E2664">
        <v>135.2831199</v>
      </c>
      <c r="F2664">
        <v>70.599999999999994</v>
      </c>
      <c r="G2664">
        <v>1349.77507320634</v>
      </c>
      <c r="H2664">
        <v>-0.101317525495787</v>
      </c>
      <c r="I2664">
        <v>214.60234940748501</v>
      </c>
      <c r="J2664">
        <v>-17.307700749115501</v>
      </c>
      <c r="K2664">
        <v>70.327667118775693</v>
      </c>
      <c r="L2664">
        <v>45.686342709400499</v>
      </c>
      <c r="M2664">
        <v>35.210040141471701</v>
      </c>
      <c r="N2664">
        <v>0.956603344501887</v>
      </c>
      <c r="O2664">
        <v>25.977337110481599</v>
      </c>
      <c r="P2664">
        <v>1373.9039665970699</v>
      </c>
      <c r="Q2664">
        <v>0.35466424988916101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235</v>
      </c>
      <c r="E2665">
        <v>135.09767400000001</v>
      </c>
      <c r="F2665">
        <v>147.38999999999999</v>
      </c>
      <c r="G2665">
        <v>5.16058029347868</v>
      </c>
      <c r="H2665">
        <v>42.168208102189197</v>
      </c>
      <c r="I2665">
        <v>-17.075523186515099</v>
      </c>
      <c r="J2665">
        <v>14.8641713141102</v>
      </c>
      <c r="K2665">
        <v>118.241738002502</v>
      </c>
      <c r="L2665">
        <v>130.053503102185</v>
      </c>
      <c r="M2665">
        <v>96.312779387588407</v>
      </c>
      <c r="N2665">
        <v>4.2808214747736004</v>
      </c>
      <c r="O2665">
        <v>45.566184951489198</v>
      </c>
      <c r="P2665">
        <v>104.708333333333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E2666">
        <v>135.01142478</v>
      </c>
      <c r="F2666">
        <v>36.9</v>
      </c>
      <c r="G2666">
        <v>177.58819573437</v>
      </c>
      <c r="H2666">
        <v>-27.432359034395201</v>
      </c>
      <c r="I2666">
        <v>-10.110772054008899</v>
      </c>
      <c r="J2666">
        <v>-9.14809599446866</v>
      </c>
      <c r="K2666">
        <v>39.519707350812702</v>
      </c>
      <c r="L2666">
        <v>32.318135378705101</v>
      </c>
      <c r="M2666">
        <v>31.9681391964357</v>
      </c>
      <c r="N2666">
        <v>1.0543493236472901</v>
      </c>
      <c r="O2666">
        <v>55.230352303522999</v>
      </c>
      <c r="P2666">
        <v>232.43243243243199</v>
      </c>
      <c r="Q2666">
        <v>0.12397220621706299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1829</v>
      </c>
      <c r="E2667">
        <v>134.96625</v>
      </c>
      <c r="F2667">
        <v>13.33</v>
      </c>
      <c r="G2667">
        <v>103.734354472516</v>
      </c>
      <c r="H2667">
        <v>5.5093975862601203</v>
      </c>
      <c r="I2667">
        <v>28.949761505328301</v>
      </c>
      <c r="J2667">
        <v>0.97774702995218998</v>
      </c>
      <c r="K2667">
        <v>12.7556197171167</v>
      </c>
      <c r="L2667">
        <v>10.6537805147145</v>
      </c>
      <c r="M2667">
        <v>41.267500848699399</v>
      </c>
      <c r="N2667">
        <v>0.70500901172739805</v>
      </c>
      <c r="O2667">
        <v>28.6571642910727</v>
      </c>
      <c r="P2667">
        <v>133.85964912280701</v>
      </c>
      <c r="Q2667">
        <v>-1.8814431696673999E-2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E2668">
        <v>134.88247709999999</v>
      </c>
      <c r="F2668">
        <v>9.24</v>
      </c>
      <c r="G2668">
        <v>-49.006942171219599</v>
      </c>
      <c r="H2668">
        <v>-5.8016782505644997</v>
      </c>
      <c r="I2668">
        <v>-25.1960307828788</v>
      </c>
      <c r="J2668">
        <v>-3.48246064701133</v>
      </c>
      <c r="K2668">
        <v>9.3095067873383197</v>
      </c>
      <c r="L2668">
        <v>10.7916864394236</v>
      </c>
      <c r="M2668">
        <v>52.763873257697099</v>
      </c>
      <c r="N2668">
        <v>1.3753500583029901</v>
      </c>
      <c r="O2668">
        <v>34.1991341991342</v>
      </c>
      <c r="P2668">
        <v>28.3333333333333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135</v>
      </c>
      <c r="E2669">
        <v>134.858925</v>
      </c>
      <c r="F2669">
        <v>42.15</v>
      </c>
      <c r="K2669">
        <v>41.094271927697299</v>
      </c>
      <c r="L2669">
        <v>39.061986140059297</v>
      </c>
      <c r="M2669">
        <v>77.450142708280893</v>
      </c>
      <c r="N2669">
        <v>1</v>
      </c>
      <c r="Q2669">
        <v>5.6226245136147997E-2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21</v>
      </c>
      <c r="E2670">
        <v>134.70111322</v>
      </c>
      <c r="F2670">
        <v>27.7</v>
      </c>
      <c r="G2670">
        <v>-105.827574693451</v>
      </c>
      <c r="H2670">
        <v>8.5307136196243398</v>
      </c>
      <c r="I2670">
        <v>-91.908619464614503</v>
      </c>
      <c r="J2670">
        <v>-4.7209635156025298</v>
      </c>
      <c r="K2670">
        <v>31.045039573906902</v>
      </c>
      <c r="L2670">
        <v>85.684083751234397</v>
      </c>
      <c r="M2670">
        <v>44.6542825978539</v>
      </c>
      <c r="N2670">
        <v>1.6520707070706999</v>
      </c>
      <c r="O2670">
        <v>766.245487364621</v>
      </c>
      <c r="P2670">
        <v>100.724637681159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1429</v>
      </c>
      <c r="E2671">
        <v>134.435577486</v>
      </c>
      <c r="F2671">
        <v>70.14</v>
      </c>
      <c r="G2671">
        <v>-21.208864043703201</v>
      </c>
      <c r="H2671">
        <v>-8.4023828871844</v>
      </c>
      <c r="I2671">
        <v>-15.929061130335199</v>
      </c>
      <c r="J2671">
        <v>-2.2127700703587099</v>
      </c>
      <c r="K2671">
        <v>70.074487786667802</v>
      </c>
      <c r="L2671">
        <v>67.975134086406797</v>
      </c>
      <c r="M2671">
        <v>38.304680953034001</v>
      </c>
      <c r="N2671">
        <v>0.83864888170938001</v>
      </c>
      <c r="O2671">
        <v>39.720558882235501</v>
      </c>
      <c r="P2671">
        <v>36.992187499999901</v>
      </c>
      <c r="Q2671">
        <v>7.2143153143255007E-2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268</v>
      </c>
      <c r="E2672">
        <v>134.38980207999899</v>
      </c>
      <c r="F2672">
        <v>124.9</v>
      </c>
      <c r="G2672">
        <v>67.877255725332702</v>
      </c>
      <c r="H2672">
        <v>12.5102007991115</v>
      </c>
      <c r="I2672">
        <v>66.095146801369495</v>
      </c>
      <c r="J2672">
        <v>-0.70194144512332002</v>
      </c>
      <c r="K2672">
        <v>110.451919496347</v>
      </c>
      <c r="M2672">
        <v>57.606195221881102</v>
      </c>
      <c r="N2672">
        <v>0.81762295081967196</v>
      </c>
      <c r="O2672">
        <v>9.2073658927141793</v>
      </c>
      <c r="P2672">
        <v>127.09090909090899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891</v>
      </c>
      <c r="E2673">
        <v>134.38852404599999</v>
      </c>
      <c r="F2673">
        <v>8.26</v>
      </c>
      <c r="G2673">
        <v>-38.087226724065097</v>
      </c>
      <c r="H2673">
        <v>-5.1037526892605696</v>
      </c>
      <c r="I2673">
        <v>-44.783750081124403</v>
      </c>
      <c r="J2673">
        <v>-2.5323727026037202</v>
      </c>
      <c r="K2673">
        <v>8.7973188028186495</v>
      </c>
      <c r="L2673">
        <v>9.7127556428723008</v>
      </c>
      <c r="M2673">
        <v>33.096318517493202</v>
      </c>
      <c r="N2673">
        <v>1.8965399281666999</v>
      </c>
      <c r="O2673">
        <v>91.888619854721497</v>
      </c>
      <c r="P2673">
        <v>4.5569620253164498</v>
      </c>
      <c r="Q2673">
        <v>-2.6267040297679001E-2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304</v>
      </c>
      <c r="E2674">
        <v>134.23444595000001</v>
      </c>
      <c r="F2674">
        <v>119.45</v>
      </c>
      <c r="G2674">
        <v>89.556258666513202</v>
      </c>
      <c r="H2674">
        <v>-10.4252573682191</v>
      </c>
      <c r="I2674">
        <v>-19.857271797503198</v>
      </c>
      <c r="J2674">
        <v>0.57032685635522196</v>
      </c>
      <c r="K2674">
        <v>120.569559801769</v>
      </c>
      <c r="L2674">
        <v>109.27775700953001</v>
      </c>
      <c r="M2674">
        <v>50.158969814339201</v>
      </c>
      <c r="N2674">
        <v>0.80101010101010095</v>
      </c>
      <c r="O2674">
        <v>25.1569694432816</v>
      </c>
      <c r="P2674">
        <v>123.06255835667601</v>
      </c>
      <c r="Q2674">
        <v>0.182245099785799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132</v>
      </c>
      <c r="E2675">
        <v>134.14548553</v>
      </c>
      <c r="F2675">
        <v>6.86</v>
      </c>
      <c r="G2675">
        <v>-17.772304243444999</v>
      </c>
      <c r="H2675">
        <v>-7.0675769786662501</v>
      </c>
      <c r="I2675">
        <v>-42.676028605771101</v>
      </c>
      <c r="J2675">
        <v>-1.09344299680629</v>
      </c>
      <c r="K2675">
        <v>7.4028590524703697</v>
      </c>
      <c r="L2675">
        <v>7.8839034712548699</v>
      </c>
      <c r="M2675">
        <v>26.9430326978297</v>
      </c>
      <c r="N2675">
        <v>1.13730460399069</v>
      </c>
      <c r="O2675">
        <v>78.571428571428498</v>
      </c>
      <c r="P2675">
        <v>7.02028081123244</v>
      </c>
      <c r="Q2675">
        <v>8.4508949372769995E-3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E2676">
        <v>133.62700000000001</v>
      </c>
      <c r="F2676">
        <v>70.33</v>
      </c>
      <c r="G2676">
        <v>0.56968816955185597</v>
      </c>
      <c r="H2676">
        <v>-2.4057412298739802</v>
      </c>
      <c r="I2676">
        <v>-24.950921034225701</v>
      </c>
      <c r="J2676">
        <v>-5.2084434416200498</v>
      </c>
      <c r="K2676">
        <v>71.003826120102005</v>
      </c>
      <c r="L2676">
        <v>69.522916868582897</v>
      </c>
      <c r="M2676">
        <v>33.1846073942096</v>
      </c>
      <c r="N2676">
        <v>1.1080065679167601</v>
      </c>
      <c r="O2676">
        <v>26.1908147305559</v>
      </c>
      <c r="P2676">
        <v>32.698113207547102</v>
      </c>
      <c r="Q2676">
        <v>-0.11783295432909301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414</v>
      </c>
      <c r="E2677">
        <v>133.575534</v>
      </c>
      <c r="F2677">
        <v>192.9</v>
      </c>
      <c r="G2677">
        <v>76.599514517696903</v>
      </c>
      <c r="H2677">
        <v>-9.5707565369966794</v>
      </c>
      <c r="I2677">
        <v>11.6833388005471</v>
      </c>
      <c r="J2677">
        <v>-6.6599539686156799</v>
      </c>
      <c r="K2677">
        <v>197.475386676939</v>
      </c>
      <c r="L2677">
        <v>169.798931169578</v>
      </c>
      <c r="M2677">
        <v>43.400353273793897</v>
      </c>
      <c r="N2677">
        <v>0.243130421412738</v>
      </c>
      <c r="O2677">
        <v>23.8983929497148</v>
      </c>
      <c r="P2677">
        <v>116.741573033707</v>
      </c>
      <c r="Q2677">
        <v>0.13065706376764999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132</v>
      </c>
      <c r="E2678">
        <v>133.23163500000001</v>
      </c>
      <c r="F2678">
        <v>462.5</v>
      </c>
      <c r="G2678">
        <v>-15.954410874067101</v>
      </c>
      <c r="H2678">
        <v>-16.706628946485299</v>
      </c>
      <c r="I2678">
        <v>-35.9382120674641</v>
      </c>
      <c r="J2678">
        <v>-0.702353787660004</v>
      </c>
      <c r="K2678">
        <v>462.09611100576097</v>
      </c>
      <c r="L2678">
        <v>470.30230607880799</v>
      </c>
      <c r="M2678">
        <v>52.654709440321298</v>
      </c>
      <c r="N2678">
        <v>1.29063369235595</v>
      </c>
      <c r="O2678">
        <v>46.075675675675598</v>
      </c>
      <c r="P2678">
        <v>29.933979491501599</v>
      </c>
      <c r="Q2678">
        <v>7.8015940400051997E-2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724</v>
      </c>
      <c r="E2679">
        <v>133.10474650500001</v>
      </c>
      <c r="F2679">
        <v>80.05</v>
      </c>
      <c r="G2679">
        <v>-46.823243946019097</v>
      </c>
      <c r="H2679">
        <v>-32.956465867555103</v>
      </c>
      <c r="I2679">
        <v>-36.311433969745003</v>
      </c>
      <c r="J2679">
        <v>-12.082653111294301</v>
      </c>
      <c r="M2679">
        <v>36.7525879298855</v>
      </c>
      <c r="O2679">
        <v>36.164896939412799</v>
      </c>
      <c r="P2679">
        <v>8.1756756756756701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543</v>
      </c>
      <c r="E2680">
        <v>132.82157924000001</v>
      </c>
      <c r="F2680">
        <v>87.92</v>
      </c>
      <c r="G2680">
        <v>18.482623235383301</v>
      </c>
      <c r="H2680">
        <v>-15.4670546663508</v>
      </c>
      <c r="I2680">
        <v>4.4755962363145603</v>
      </c>
      <c r="J2680">
        <v>-3.5294367370253799</v>
      </c>
      <c r="K2680">
        <v>91.640762012367503</v>
      </c>
      <c r="L2680">
        <v>82.225333526688701</v>
      </c>
      <c r="M2680">
        <v>35.993365770607099</v>
      </c>
      <c r="N2680">
        <v>0.30266177796604699</v>
      </c>
      <c r="O2680">
        <v>24.7725204731574</v>
      </c>
      <c r="P2680">
        <v>45.082508250825001</v>
      </c>
      <c r="Q2680">
        <v>-1.7992250868176001E-2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46</v>
      </c>
      <c r="E2681">
        <v>132.58459999999999</v>
      </c>
      <c r="F2681">
        <v>30.62</v>
      </c>
      <c r="G2681">
        <v>372.94902868718998</v>
      </c>
      <c r="H2681">
        <v>11.7519479966376</v>
      </c>
      <c r="I2681">
        <v>219.93411484262199</v>
      </c>
      <c r="J2681">
        <v>6.3552761637948896</v>
      </c>
      <c r="K2681">
        <v>21.060448374265999</v>
      </c>
      <c r="L2681">
        <v>13.1657191478252</v>
      </c>
      <c r="M2681">
        <v>93.918246776616698</v>
      </c>
      <c r="N2681">
        <v>0.845086825039425</v>
      </c>
      <c r="O2681">
        <v>0</v>
      </c>
      <c r="P2681">
        <v>459.780621572212</v>
      </c>
      <c r="Q2681">
        <v>8.6421989315462994E-2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21</v>
      </c>
      <c r="E2682">
        <v>132.38324897999999</v>
      </c>
      <c r="F2682">
        <v>207.1</v>
      </c>
      <c r="G2682">
        <v>19.790495073479399</v>
      </c>
      <c r="H2682">
        <v>-0.93979920088848001</v>
      </c>
      <c r="I2682">
        <v>-2.2729973929523899</v>
      </c>
      <c r="J2682">
        <v>6.1521812865280996</v>
      </c>
      <c r="K2682">
        <v>203.562544018284</v>
      </c>
      <c r="L2682">
        <v>189.28272510709701</v>
      </c>
      <c r="M2682">
        <v>64.772056331198698</v>
      </c>
      <c r="N2682">
        <v>0.79983219521936599</v>
      </c>
      <c r="O2682">
        <v>25.543215837759501</v>
      </c>
      <c r="P2682">
        <v>63.586097946287502</v>
      </c>
      <c r="Q2682">
        <v>-4.3634793160696003E-2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941</v>
      </c>
      <c r="E2683">
        <v>132.23275720000001</v>
      </c>
      <c r="F2683">
        <v>155.80000000000001</v>
      </c>
      <c r="G2683">
        <v>-8.7214859833244098</v>
      </c>
      <c r="H2683">
        <v>-2.80534456276412</v>
      </c>
      <c r="I2683">
        <v>-28.804889620228</v>
      </c>
      <c r="J2683">
        <v>6.4522392120660493E-2</v>
      </c>
      <c r="K2683">
        <v>161.31182177573601</v>
      </c>
      <c r="L2683">
        <v>154.976950801664</v>
      </c>
      <c r="M2683">
        <v>43.173795986118002</v>
      </c>
      <c r="N2683">
        <v>0.51972399191608099</v>
      </c>
      <c r="O2683">
        <v>25.096277278562201</v>
      </c>
      <c r="P2683">
        <v>55.489021956087797</v>
      </c>
      <c r="Q2683">
        <v>7.4600312518222994E-2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E2684">
        <v>131.74613871299999</v>
      </c>
      <c r="F2684">
        <v>3.01</v>
      </c>
      <c r="G2684">
        <v>45.315551053712497</v>
      </c>
      <c r="H2684">
        <v>3.8952541798944398</v>
      </c>
      <c r="I2684">
        <v>-13.617083414457699</v>
      </c>
      <c r="J2684">
        <v>-1.28611450399547E-2</v>
      </c>
      <c r="K2684">
        <v>3.1829557848391699</v>
      </c>
      <c r="L2684">
        <v>3.11501913794896</v>
      </c>
      <c r="M2684">
        <v>34.730231827207902</v>
      </c>
      <c r="N2684">
        <v>1.36530040708963</v>
      </c>
      <c r="O2684">
        <v>105.647840531561</v>
      </c>
      <c r="P2684">
        <v>128.03030303030201</v>
      </c>
      <c r="Q2684">
        <v>0.17503278402720601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628</v>
      </c>
      <c r="E2685">
        <v>131.45699999999999</v>
      </c>
      <c r="F2685">
        <v>53</v>
      </c>
      <c r="G2685">
        <v>51.395872869529001</v>
      </c>
      <c r="H2685">
        <v>35.969941058851703</v>
      </c>
      <c r="I2685">
        <v>81.235857762012799</v>
      </c>
      <c r="J2685">
        <v>-1.449591164693</v>
      </c>
      <c r="K2685">
        <v>40.1905849408721</v>
      </c>
      <c r="L2685">
        <v>31.5643393782033</v>
      </c>
      <c r="M2685">
        <v>66.114027812831694</v>
      </c>
      <c r="N2685">
        <v>0.84298144778617501</v>
      </c>
      <c r="O2685">
        <v>5.7735849056603703</v>
      </c>
      <c r="P2685">
        <v>164.131830652471</v>
      </c>
      <c r="Q2685">
        <v>0.22838547728314901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132</v>
      </c>
      <c r="E2686">
        <v>131.31</v>
      </c>
      <c r="F2686">
        <v>43.77</v>
      </c>
      <c r="G2686">
        <v>100.90966702057899</v>
      </c>
      <c r="H2686">
        <v>24.212470088067601</v>
      </c>
      <c r="I2686">
        <v>35.260467605950403</v>
      </c>
      <c r="J2686">
        <v>0.71689896037414103</v>
      </c>
      <c r="K2686">
        <v>36.451247776068399</v>
      </c>
      <c r="L2686">
        <v>32.935282706974803</v>
      </c>
      <c r="M2686">
        <v>64.917988328897906</v>
      </c>
      <c r="N2686">
        <v>4.5170771548488604</v>
      </c>
      <c r="O2686">
        <v>42.906100068539999</v>
      </c>
      <c r="P2686">
        <v>128.563968668407</v>
      </c>
      <c r="Q2686">
        <v>9.4038561950106E-2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132</v>
      </c>
      <c r="E2687">
        <v>131.209689</v>
      </c>
      <c r="F2687">
        <v>284.7</v>
      </c>
      <c r="G2687">
        <v>138.99495134124501</v>
      </c>
      <c r="H2687">
        <v>-7.4195831777552801</v>
      </c>
      <c r="I2687">
        <v>-13.105168145260899</v>
      </c>
      <c r="J2687">
        <v>-1.832758615605</v>
      </c>
      <c r="K2687">
        <v>292.71391504770497</v>
      </c>
      <c r="L2687">
        <v>258.81140299115799</v>
      </c>
      <c r="M2687">
        <v>43.027789012739603</v>
      </c>
      <c r="N2687">
        <v>1.0564842833323</v>
      </c>
      <c r="O2687">
        <v>37.881981032665898</v>
      </c>
      <c r="P2687">
        <v>163.12384473197699</v>
      </c>
      <c r="Q2687">
        <v>0.18786269998642999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549</v>
      </c>
      <c r="E2688">
        <v>130.57322683999999</v>
      </c>
      <c r="F2688">
        <v>13.88</v>
      </c>
      <c r="G2688">
        <v>-12.9999902682338</v>
      </c>
      <c r="H2688">
        <v>-6.6039646987846803</v>
      </c>
      <c r="I2688">
        <v>27.583323503141401</v>
      </c>
      <c r="J2688">
        <v>-0.89066605144619304</v>
      </c>
      <c r="K2688">
        <v>12.2070138335731</v>
      </c>
      <c r="L2688">
        <v>11.242514813662901</v>
      </c>
      <c r="M2688">
        <v>57.284332828187701</v>
      </c>
      <c r="N2688">
        <v>1.24421486629097</v>
      </c>
      <c r="O2688">
        <v>16.3544668587896</v>
      </c>
      <c r="P2688">
        <v>62.529274004683799</v>
      </c>
      <c r="Q2688">
        <v>-8.4246191670543993E-2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204</v>
      </c>
      <c r="E2689">
        <v>130.22189488000001</v>
      </c>
      <c r="F2689">
        <v>165.55</v>
      </c>
      <c r="G2689">
        <v>22.265546226991798</v>
      </c>
      <c r="H2689">
        <v>-11.7386930681525</v>
      </c>
      <c r="I2689">
        <v>-23.177312859964399</v>
      </c>
      <c r="J2689">
        <v>-8.8383732711405898</v>
      </c>
      <c r="K2689">
        <v>165.12776886114401</v>
      </c>
      <c r="L2689">
        <v>147.87548363310299</v>
      </c>
      <c r="M2689">
        <v>27.454232751720699</v>
      </c>
      <c r="N2689">
        <v>0.98085774078488797</v>
      </c>
      <c r="O2689">
        <v>28.027786167321</v>
      </c>
      <c r="P2689">
        <v>62.303921568627402</v>
      </c>
      <c r="Q2689">
        <v>1.7667488507564999E-2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D2690" t="s">
        <v>1617</v>
      </c>
      <c r="E2690">
        <v>130.02585719999999</v>
      </c>
      <c r="F2690">
        <v>61.79</v>
      </c>
      <c r="G2690">
        <v>-1.4566678596617399</v>
      </c>
      <c r="H2690">
        <v>-0.86887703926229598</v>
      </c>
      <c r="I2690">
        <v>3.6537459649311099</v>
      </c>
      <c r="J2690">
        <v>1.44622942687606</v>
      </c>
      <c r="K2690">
        <v>60.725665455960197</v>
      </c>
      <c r="L2690">
        <v>56.6166941152755</v>
      </c>
      <c r="M2690">
        <v>57.650387217952897</v>
      </c>
      <c r="N2690">
        <v>0.88026626702340705</v>
      </c>
      <c r="O2690">
        <v>3.07493121864379</v>
      </c>
      <c r="P2690">
        <v>29.024848611401101</v>
      </c>
      <c r="Q2690">
        <v>-2.9836431339762999E-2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343</v>
      </c>
      <c r="E2691">
        <v>130</v>
      </c>
      <c r="F2691">
        <v>325</v>
      </c>
      <c r="G2691">
        <v>107.682804184161</v>
      </c>
      <c r="H2691">
        <v>-6.7068536972103496</v>
      </c>
      <c r="I2691">
        <v>116.87937048625101</v>
      </c>
      <c r="J2691">
        <v>3.8181924207948499</v>
      </c>
      <c r="K2691">
        <v>262.71385749090899</v>
      </c>
      <c r="M2691">
        <v>48.781976570119198</v>
      </c>
      <c r="N2691">
        <v>0.40176600441501098</v>
      </c>
      <c r="O2691">
        <v>15.307692307692299</v>
      </c>
      <c r="P2691">
        <v>150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D2692" t="s">
        <v>5548</v>
      </c>
      <c r="E2692">
        <v>129.83591250000001</v>
      </c>
      <c r="F2692">
        <v>52.5</v>
      </c>
      <c r="G2692">
        <v>-34.843179105017498</v>
      </c>
      <c r="H2692">
        <v>-4.2897992008884698</v>
      </c>
      <c r="I2692">
        <v>-36.126308506708597</v>
      </c>
      <c r="J2692">
        <v>1.5578375353349301</v>
      </c>
      <c r="K2692">
        <v>53.883298630038396</v>
      </c>
      <c r="M2692">
        <v>45.743628370753299</v>
      </c>
      <c r="N2692">
        <v>0.59753547423450304</v>
      </c>
      <c r="O2692">
        <v>42.571428571428498</v>
      </c>
      <c r="P2692">
        <v>16.022099447513799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E2693">
        <v>129.82597056</v>
      </c>
      <c r="F2693">
        <v>421.2</v>
      </c>
      <c r="G2693">
        <v>55.1159680927355</v>
      </c>
      <c r="H2693">
        <v>9.83537860849985</v>
      </c>
      <c r="I2693">
        <v>7.6788129138359604</v>
      </c>
      <c r="J2693">
        <v>17.954303895102299</v>
      </c>
      <c r="K2693">
        <v>374.01661325919503</v>
      </c>
      <c r="L2693">
        <v>366.12896697219401</v>
      </c>
      <c r="M2693">
        <v>80.145460620516104</v>
      </c>
      <c r="N2693">
        <v>1.52101694915254</v>
      </c>
      <c r="O2693">
        <v>56.160968660968599</v>
      </c>
      <c r="P2693">
        <v>103.47826086956501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268</v>
      </c>
      <c r="E2694">
        <v>129.6001129</v>
      </c>
      <c r="F2694">
        <v>358.85</v>
      </c>
      <c r="G2694">
        <v>-20.981437225166999</v>
      </c>
      <c r="H2694">
        <v>-7.0816773734772998</v>
      </c>
      <c r="I2694">
        <v>-23.859704725113001</v>
      </c>
      <c r="J2694">
        <v>-1.8758525076346999</v>
      </c>
      <c r="K2694">
        <v>369.21696563759298</v>
      </c>
      <c r="L2694">
        <v>355.10360986491702</v>
      </c>
      <c r="M2694">
        <v>29.857013441997601</v>
      </c>
      <c r="N2694">
        <v>0.60989986088307901</v>
      </c>
      <c r="O2694">
        <v>23.979378570433301</v>
      </c>
      <c r="P2694">
        <v>27.477797513321399</v>
      </c>
      <c r="Q2694">
        <v>3.060384211054E-3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286</v>
      </c>
      <c r="E2695">
        <v>129.43268377000001</v>
      </c>
      <c r="F2695">
        <v>38.74</v>
      </c>
      <c r="G2695">
        <v>-41.351115612953997</v>
      </c>
      <c r="H2695">
        <v>-2.9297992008884801</v>
      </c>
      <c r="I2695">
        <v>-49.531061909081401</v>
      </c>
      <c r="J2695">
        <v>-0.104169657003276</v>
      </c>
      <c r="K2695">
        <v>39.911511193754002</v>
      </c>
      <c r="L2695">
        <v>44.179822837229501</v>
      </c>
      <c r="M2695">
        <v>50.864849355482797</v>
      </c>
      <c r="N2695">
        <v>1.26301763186347</v>
      </c>
      <c r="O2695">
        <v>88.177594217862605</v>
      </c>
      <c r="P2695">
        <v>12.1273516642547</v>
      </c>
      <c r="Q2695">
        <v>-4.5571579060813001E-2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705</v>
      </c>
      <c r="E2696">
        <v>128.966509</v>
      </c>
      <c r="F2696">
        <v>89.48</v>
      </c>
      <c r="G2696">
        <v>-1.2054768587970801</v>
      </c>
      <c r="H2696">
        <v>-0.24281699365507001</v>
      </c>
      <c r="I2696">
        <v>1.6664789444214001</v>
      </c>
      <c r="J2696">
        <v>0.28148815434642699</v>
      </c>
      <c r="K2696">
        <v>86.151213899397604</v>
      </c>
      <c r="L2696">
        <v>80.316774725335705</v>
      </c>
      <c r="M2696">
        <v>61.719228691607398</v>
      </c>
      <c r="N2696">
        <v>0.88530175220791196</v>
      </c>
      <c r="O2696">
        <v>2.1457308895842702</v>
      </c>
      <c r="P2696">
        <v>28.831103010713701</v>
      </c>
      <c r="Q2696">
        <v>1.0011050249949E-2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1154</v>
      </c>
      <c r="E2697">
        <v>128.96217823999999</v>
      </c>
      <c r="F2697">
        <v>22.4</v>
      </c>
      <c r="G2697">
        <v>-15.331936662248699</v>
      </c>
      <c r="H2697">
        <v>-4.9462543431204304</v>
      </c>
      <c r="I2697">
        <v>-29.8474499066043</v>
      </c>
      <c r="J2697">
        <v>-0.51504908594049603</v>
      </c>
      <c r="K2697">
        <v>23.082364338824298</v>
      </c>
      <c r="L2697">
        <v>23.0079439984369</v>
      </c>
      <c r="M2697">
        <v>42.823461209603501</v>
      </c>
      <c r="N2697">
        <v>0.92111731290227306</v>
      </c>
      <c r="O2697">
        <v>58.392857142857103</v>
      </c>
      <c r="P2697">
        <v>24.375347029427999</v>
      </c>
      <c r="Q2697">
        <v>4.1195557448968002E-2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E2698">
        <v>128.34825635999999</v>
      </c>
      <c r="F2698">
        <v>106.8</v>
      </c>
      <c r="G2698">
        <v>140.88351355715901</v>
      </c>
      <c r="H2698">
        <v>2.3705423550887499</v>
      </c>
      <c r="I2698">
        <v>45.075338576626898</v>
      </c>
      <c r="J2698">
        <v>-9.2352376864179408</v>
      </c>
      <c r="K2698">
        <v>105.47166174029699</v>
      </c>
      <c r="L2698">
        <v>81.933221965591798</v>
      </c>
      <c r="M2698">
        <v>33.646484483144498</v>
      </c>
      <c r="N2698">
        <v>0.436033050108039</v>
      </c>
      <c r="O2698">
        <v>37.125468164794</v>
      </c>
      <c r="P2698">
        <v>181.052631578947</v>
      </c>
      <c r="Q2698">
        <v>0.13758320674549299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E2699">
        <v>128.300445</v>
      </c>
      <c r="F2699">
        <v>259.35000000000002</v>
      </c>
      <c r="G2699">
        <v>-24.1288933907318</v>
      </c>
      <c r="I2699">
        <v>-13.617083414457699</v>
      </c>
      <c r="M2699">
        <v>50</v>
      </c>
      <c r="O2699">
        <v>0</v>
      </c>
      <c r="P2699">
        <v>5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46</v>
      </c>
      <c r="E2700">
        <v>128.23109922500001</v>
      </c>
      <c r="F2700">
        <v>6.85</v>
      </c>
      <c r="G2700">
        <v>-31.5613258231642</v>
      </c>
      <c r="H2700">
        <v>1.6803500528428501</v>
      </c>
      <c r="I2700">
        <v>-32.069464366838702</v>
      </c>
      <c r="J2700">
        <v>-2.2913023062983702</v>
      </c>
      <c r="K2700">
        <v>7.1295960464734698</v>
      </c>
      <c r="L2700">
        <v>7.6282923447618796</v>
      </c>
      <c r="M2700">
        <v>36.931239027876401</v>
      </c>
      <c r="N2700">
        <v>0.67140548761204599</v>
      </c>
      <c r="O2700">
        <v>49.635036496350303</v>
      </c>
      <c r="P2700">
        <v>31.730769230769202</v>
      </c>
      <c r="Q2700">
        <v>-0.12866386531701199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268</v>
      </c>
      <c r="E2701">
        <v>128.16640000000001</v>
      </c>
      <c r="F2701">
        <v>129.19999999999999</v>
      </c>
      <c r="G2701">
        <v>-30.675005506464199</v>
      </c>
      <c r="H2701">
        <v>-3.2497992008884702</v>
      </c>
      <c r="I2701">
        <v>-28.252035512244301</v>
      </c>
      <c r="J2701">
        <v>-6.1294367370253902</v>
      </c>
      <c r="K2701">
        <v>130.19838174913599</v>
      </c>
      <c r="L2701">
        <v>139.775722767784</v>
      </c>
      <c r="M2701">
        <v>53.739145553293</v>
      </c>
      <c r="N2701">
        <v>0.93581564617875101</v>
      </c>
      <c r="O2701">
        <v>50.154798761609896</v>
      </c>
      <c r="P2701">
        <v>17.4545454545454</v>
      </c>
      <c r="Q2701">
        <v>5.8328445978912999E-2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382</v>
      </c>
      <c r="E2702">
        <v>127.8</v>
      </c>
      <c r="F2702">
        <v>710</v>
      </c>
      <c r="G2702">
        <v>-21.408985983324399</v>
      </c>
      <c r="H2702">
        <v>-1.71591270165162</v>
      </c>
      <c r="I2702">
        <v>-1.9906389525443799</v>
      </c>
      <c r="J2702">
        <v>-6.6975709089331401</v>
      </c>
      <c r="K2702">
        <v>722.84796536717897</v>
      </c>
      <c r="L2702">
        <v>692.81268985009399</v>
      </c>
      <c r="M2702">
        <v>39.001639791809701</v>
      </c>
      <c r="N2702">
        <v>0.73417060838362402</v>
      </c>
      <c r="O2702">
        <v>16.901408450704199</v>
      </c>
      <c r="P2702">
        <v>23.478260869565201</v>
      </c>
      <c r="Q2702">
        <v>4.7006809378774002E-2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414</v>
      </c>
      <c r="E2703">
        <v>127.777798</v>
      </c>
      <c r="F2703">
        <v>185</v>
      </c>
      <c r="G2703">
        <v>131.21962282734901</v>
      </c>
      <c r="H2703">
        <v>-21.3838162949055</v>
      </c>
      <c r="I2703">
        <v>49.493479096563199</v>
      </c>
      <c r="J2703">
        <v>1.3566743740857199</v>
      </c>
      <c r="K2703">
        <v>210.59137693848101</v>
      </c>
      <c r="L2703">
        <v>167.290568160085</v>
      </c>
      <c r="M2703">
        <v>17.077285637896001</v>
      </c>
      <c r="N2703">
        <v>1.23016290656664</v>
      </c>
      <c r="O2703">
        <v>50.405405405405403</v>
      </c>
      <c r="P2703">
        <v>178.07004358935799</v>
      </c>
      <c r="Q2703">
        <v>5.8062129788882998E-2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286</v>
      </c>
      <c r="E2704">
        <v>127.46299999999999</v>
      </c>
      <c r="F2704">
        <v>55.6</v>
      </c>
      <c r="G2704">
        <v>-20.390575633722399</v>
      </c>
      <c r="H2704">
        <v>3.1813527646894602</v>
      </c>
      <c r="I2704">
        <v>-32.020370764032101</v>
      </c>
      <c r="J2704">
        <v>4.07256057750969</v>
      </c>
      <c r="K2704">
        <v>52.551812341696802</v>
      </c>
      <c r="L2704">
        <v>52.622211980142502</v>
      </c>
      <c r="M2704">
        <v>54.650280943655297</v>
      </c>
      <c r="N2704">
        <v>2.45131113704891</v>
      </c>
      <c r="O2704">
        <v>32.913669064748198</v>
      </c>
      <c r="P2704">
        <v>26.0199456029011</v>
      </c>
      <c r="Q2704">
        <v>1.8046615886047002E-2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72</v>
      </c>
      <c r="E2705">
        <v>127.34432200000001</v>
      </c>
      <c r="F2705">
        <v>1420</v>
      </c>
      <c r="G2705">
        <v>6.9460131491675599</v>
      </c>
      <c r="H2705">
        <v>-7.6231325342218001</v>
      </c>
      <c r="I2705">
        <v>-11.828617051244899</v>
      </c>
      <c r="J2705">
        <v>-0.70888307756388003</v>
      </c>
      <c r="K2705">
        <v>1439.8180598562899</v>
      </c>
      <c r="L2705">
        <v>1367.4432197091801</v>
      </c>
      <c r="M2705">
        <v>45.998443626828497</v>
      </c>
      <c r="N2705">
        <v>1.0804295942720701</v>
      </c>
      <c r="O2705">
        <v>14.4330985915493</v>
      </c>
      <c r="P2705">
        <v>35.885167464114801</v>
      </c>
      <c r="Q2705">
        <v>2.8196647199123001E-2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62</v>
      </c>
      <c r="E2706">
        <v>127.32</v>
      </c>
      <c r="F2706">
        <v>159.15</v>
      </c>
      <c r="G2706">
        <v>6.1150090482925403</v>
      </c>
      <c r="H2706">
        <v>8.6598410868813005</v>
      </c>
      <c r="I2706">
        <v>-4.42325837157611</v>
      </c>
      <c r="J2706">
        <v>-9.9707065782952302</v>
      </c>
      <c r="K2706">
        <v>142.43549230849101</v>
      </c>
      <c r="L2706">
        <v>132.369995516735</v>
      </c>
      <c r="M2706">
        <v>54.878100984255802</v>
      </c>
      <c r="N2706">
        <v>2.9201291789200199</v>
      </c>
      <c r="O2706">
        <v>15.614200439836599</v>
      </c>
      <c r="P2706">
        <v>49.8587570621468</v>
      </c>
      <c r="Q2706">
        <v>-0.10356756552258201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724</v>
      </c>
      <c r="E2707">
        <v>126.972495972</v>
      </c>
      <c r="F2707">
        <v>48.02</v>
      </c>
      <c r="G2707">
        <v>47.0654025094464</v>
      </c>
      <c r="H2707">
        <v>6.17718952696982</v>
      </c>
      <c r="I2707">
        <v>-17.0944703491311</v>
      </c>
      <c r="J2707">
        <v>-7.5160863424849698</v>
      </c>
      <c r="K2707">
        <v>45.7685651839843</v>
      </c>
      <c r="L2707">
        <v>38.146640501606498</v>
      </c>
      <c r="M2707">
        <v>26.345581599536299</v>
      </c>
      <c r="N2707">
        <v>0.50863182384711203</v>
      </c>
      <c r="O2707">
        <v>24.9687630154102</v>
      </c>
      <c r="Q2707">
        <v>0.25167552956672401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D2708" t="s">
        <v>268</v>
      </c>
      <c r="E2708">
        <v>126.914</v>
      </c>
      <c r="F2708">
        <v>155</v>
      </c>
      <c r="G2708">
        <v>102.645064180592</v>
      </c>
      <c r="H2708">
        <v>40.928845681379599</v>
      </c>
      <c r="I2708">
        <v>55.948609616939201</v>
      </c>
      <c r="J2708">
        <v>1.3852418211314199</v>
      </c>
      <c r="K2708">
        <v>121.08639557658699</v>
      </c>
      <c r="L2708">
        <v>99.979337946046101</v>
      </c>
      <c r="M2708">
        <v>84.280958725941204</v>
      </c>
      <c r="N2708">
        <v>1.81108665844254</v>
      </c>
      <c r="O2708">
        <v>1.93548387096773</v>
      </c>
      <c r="P2708">
        <v>167.241379310344</v>
      </c>
      <c r="Q2708">
        <v>0.15331017923742099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E2709">
        <v>126.460764</v>
      </c>
      <c r="F2709">
        <v>72</v>
      </c>
      <c r="G2709">
        <v>-67.0313517571077</v>
      </c>
      <c r="H2709">
        <v>-3.8827435699522499</v>
      </c>
      <c r="I2709">
        <v>-43.2014354926973</v>
      </c>
      <c r="J2709">
        <v>-4.6670159186723597</v>
      </c>
      <c r="K2709">
        <v>74.742378127941393</v>
      </c>
      <c r="M2709">
        <v>36.353203861677102</v>
      </c>
      <c r="N2709">
        <v>0.94361233480176199</v>
      </c>
      <c r="O2709">
        <v>86.0416666666666</v>
      </c>
      <c r="P2709">
        <v>10.769230769230701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633</v>
      </c>
      <c r="E2710">
        <v>126.36268029999999</v>
      </c>
      <c r="F2710">
        <v>116.5</v>
      </c>
      <c r="G2710">
        <v>48.848092503848697</v>
      </c>
      <c r="H2710">
        <v>25.608033964038</v>
      </c>
      <c r="I2710">
        <v>-29.074267739566601</v>
      </c>
      <c r="J2710">
        <v>-5.0428655032148901</v>
      </c>
      <c r="K2710">
        <v>106.143595390881</v>
      </c>
      <c r="L2710">
        <v>99.4041039652096</v>
      </c>
      <c r="M2710">
        <v>50.433218531901403</v>
      </c>
      <c r="N2710">
        <v>2.0501317834696202</v>
      </c>
      <c r="O2710">
        <v>43.175965665235999</v>
      </c>
      <c r="P2710">
        <v>75.056348610067602</v>
      </c>
      <c r="Q2710">
        <v>5.1219511038037999E-2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E2711">
        <v>126.0856</v>
      </c>
      <c r="F2711">
        <v>92.71</v>
      </c>
      <c r="G2711">
        <v>-15.696144852720099</v>
      </c>
      <c r="H2711">
        <v>28.654429074079101</v>
      </c>
      <c r="I2711">
        <v>-5.1843348764460702</v>
      </c>
      <c r="J2711">
        <v>24.2569665949643</v>
      </c>
      <c r="M2711">
        <v>54.805043346837301</v>
      </c>
      <c r="O2711">
        <v>32.941430266422103</v>
      </c>
      <c r="P2711">
        <v>47.158730158730101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E2712">
        <v>126.0527838</v>
      </c>
      <c r="F2712">
        <v>64.06</v>
      </c>
      <c r="G2712">
        <v>-62.378363219149001</v>
      </c>
      <c r="H2712">
        <v>5.61086305076714</v>
      </c>
      <c r="I2712">
        <v>-50.279136014813702</v>
      </c>
      <c r="J2712">
        <v>-2.0673452337574201</v>
      </c>
      <c r="K2712">
        <v>67.915699736710096</v>
      </c>
      <c r="L2712">
        <v>85.293178356266495</v>
      </c>
      <c r="M2712">
        <v>37.904108327158497</v>
      </c>
      <c r="N2712">
        <v>0.75944180522565297</v>
      </c>
      <c r="O2712">
        <v>127.521073993131</v>
      </c>
      <c r="P2712">
        <v>15.423423423423399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414</v>
      </c>
      <c r="E2713">
        <v>125.8103772</v>
      </c>
      <c r="F2713">
        <v>83.03</v>
      </c>
      <c r="G2713">
        <v>117.94107745474901</v>
      </c>
      <c r="H2713">
        <v>41.189114308761198</v>
      </c>
      <c r="I2713">
        <v>57.614098272487901</v>
      </c>
      <c r="J2713">
        <v>6.4143169736773498</v>
      </c>
      <c r="K2713">
        <v>61.356966402239202</v>
      </c>
      <c r="L2713">
        <v>49.613042851865899</v>
      </c>
      <c r="M2713">
        <v>99.321860489536206</v>
      </c>
      <c r="N2713">
        <v>0.67801625878754002</v>
      </c>
      <c r="O2713">
        <v>0</v>
      </c>
      <c r="P2713">
        <v>174.47933884297501</v>
      </c>
      <c r="Q2713">
        <v>6.4667178517263002E-2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633</v>
      </c>
      <c r="E2714">
        <v>125.73215999999999</v>
      </c>
      <c r="F2714">
        <v>119.2</v>
      </c>
      <c r="G2714">
        <v>-23.749946022310699</v>
      </c>
      <c r="H2714">
        <v>22.025990272795699</v>
      </c>
      <c r="I2714">
        <v>-13.238136046036701</v>
      </c>
      <c r="J2714">
        <v>-7.37729998488863</v>
      </c>
      <c r="K2714">
        <v>114.157273837023</v>
      </c>
      <c r="M2714">
        <v>47.753269236659001</v>
      </c>
      <c r="N2714">
        <v>1.0457873620862499</v>
      </c>
      <c r="O2714">
        <v>22.48322147651</v>
      </c>
      <c r="P2714">
        <v>49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132</v>
      </c>
      <c r="E2715">
        <v>125.66582296999999</v>
      </c>
      <c r="F2715">
        <v>138.35</v>
      </c>
      <c r="G2715">
        <v>10.613121351282899</v>
      </c>
      <c r="H2715">
        <v>0.64086335689270801</v>
      </c>
      <c r="I2715">
        <v>-11.776818416297999</v>
      </c>
      <c r="J2715">
        <v>-2.32973853990047</v>
      </c>
      <c r="K2715">
        <v>131.131887760669</v>
      </c>
      <c r="L2715">
        <v>122.539977887823</v>
      </c>
      <c r="M2715">
        <v>52.359273941110899</v>
      </c>
      <c r="N2715">
        <v>0.82093386943768498</v>
      </c>
      <c r="O2715">
        <v>40.766172750270997</v>
      </c>
      <c r="P2715">
        <v>53.296398891966703</v>
      </c>
      <c r="Q2715">
        <v>7.0965575563854993E-2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211</v>
      </c>
      <c r="E2716">
        <v>125.590262154</v>
      </c>
      <c r="F2716">
        <v>53.34</v>
      </c>
      <c r="G2716">
        <v>-47.743385729268198</v>
      </c>
      <c r="H2716">
        <v>-11.144500055589299</v>
      </c>
      <c r="I2716">
        <v>-49.359765019083703</v>
      </c>
      <c r="J2716">
        <v>-0.61226501985366899</v>
      </c>
      <c r="K2716">
        <v>59.061968539043498</v>
      </c>
      <c r="L2716">
        <v>65.024839835541101</v>
      </c>
      <c r="M2716">
        <v>19.1627263292024</v>
      </c>
      <c r="N2716">
        <v>0.82784051424600402</v>
      </c>
      <c r="O2716">
        <v>78.852643419572502</v>
      </c>
      <c r="P2716">
        <v>4.5882352941176396</v>
      </c>
      <c r="Q2716">
        <v>-4.4069889355483997E-2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238</v>
      </c>
      <c r="E2717">
        <v>125.45972999999999</v>
      </c>
      <c r="F2717">
        <v>123.75</v>
      </c>
      <c r="G2717">
        <v>204.556365573411</v>
      </c>
      <c r="H2717">
        <v>2.6216478833447798</v>
      </c>
      <c r="I2717">
        <v>33.0061393343573</v>
      </c>
      <c r="J2717">
        <v>-9.1582914878991506</v>
      </c>
      <c r="K2717">
        <v>109.93781031891599</v>
      </c>
      <c r="L2717">
        <v>83.987038882012598</v>
      </c>
      <c r="M2717">
        <v>49.520108576910602</v>
      </c>
      <c r="N2717">
        <v>1.1143405826392301</v>
      </c>
      <c r="O2717">
        <v>11.8545454545454</v>
      </c>
      <c r="P2717">
        <v>259.21625544266999</v>
      </c>
      <c r="Q2717">
        <v>0.13754592061926901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72</v>
      </c>
      <c r="E2718">
        <v>125.1548415</v>
      </c>
      <c r="F2718">
        <v>67.150000000000006</v>
      </c>
      <c r="G2718">
        <v>94.957600496254699</v>
      </c>
      <c r="H2718">
        <v>-19.7703186814079</v>
      </c>
      <c r="I2718">
        <v>16.872057669492701</v>
      </c>
      <c r="J2718">
        <v>-1.3025281958311401</v>
      </c>
      <c r="K2718">
        <v>72.330176942410006</v>
      </c>
      <c r="L2718">
        <v>55.1837063627909</v>
      </c>
      <c r="M2718">
        <v>31.225996364804899</v>
      </c>
      <c r="N2718">
        <v>0.454132630245211</v>
      </c>
      <c r="O2718">
        <v>35.040953090096799</v>
      </c>
      <c r="P2718">
        <v>179.93911178391701</v>
      </c>
      <c r="Q2718">
        <v>0.198093023800713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204</v>
      </c>
      <c r="E2719">
        <v>124.925849165</v>
      </c>
      <c r="F2719">
        <v>149.94999999999999</v>
      </c>
      <c r="G2719">
        <v>104.942295121336</v>
      </c>
      <c r="H2719">
        <v>0.54062217629549902</v>
      </c>
      <c r="I2719">
        <v>6.3909197868227299</v>
      </c>
      <c r="J2719">
        <v>-5.8199616177343199</v>
      </c>
      <c r="K2719">
        <v>145.02349312998101</v>
      </c>
      <c r="L2719">
        <v>113.338488283719</v>
      </c>
      <c r="M2719">
        <v>31.3575148187305</v>
      </c>
      <c r="N2719">
        <v>0.35917859197908297</v>
      </c>
      <c r="O2719">
        <v>19.706568856285401</v>
      </c>
      <c r="P2719">
        <v>174.533138044672</v>
      </c>
      <c r="Q2719">
        <v>0.21773824507632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62</v>
      </c>
      <c r="E2720">
        <v>124.89749999999999</v>
      </c>
      <c r="F2720">
        <v>106.75</v>
      </c>
      <c r="G2720">
        <v>-50.3555692718652</v>
      </c>
      <c r="H2720">
        <v>-26.850553644123799</v>
      </c>
      <c r="I2720">
        <v>-39.843759295591099</v>
      </c>
      <c r="J2720">
        <v>-7.7383945320296901</v>
      </c>
      <c r="M2720">
        <v>19.738010640201601</v>
      </c>
      <c r="O2720">
        <v>49.320843091334901</v>
      </c>
      <c r="P2720">
        <v>1.6666666666666601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414</v>
      </c>
      <c r="E2721">
        <v>124.72093150000001</v>
      </c>
      <c r="F2721">
        <v>151.25</v>
      </c>
      <c r="G2721">
        <v>7.2855939331800803</v>
      </c>
      <c r="H2721">
        <v>-15.1518681664057</v>
      </c>
      <c r="I2721">
        <v>-17.187373500527201</v>
      </c>
      <c r="J2721">
        <v>-3.9442515518402002</v>
      </c>
      <c r="K2721">
        <v>164.944214749846</v>
      </c>
      <c r="L2721">
        <v>154.736890459459</v>
      </c>
      <c r="M2721">
        <v>23.942627930060901</v>
      </c>
      <c r="N2721">
        <v>0.78949891378916004</v>
      </c>
      <c r="O2721">
        <v>42.677685950413199</v>
      </c>
      <c r="P2721">
        <v>53.012172631928699</v>
      </c>
      <c r="Q2721">
        <v>7.0287568244116E-2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143</v>
      </c>
      <c r="E2722">
        <v>124.37033519400001</v>
      </c>
      <c r="F2722">
        <v>32.33</v>
      </c>
      <c r="G2722">
        <v>-91.273202333821203</v>
      </c>
      <c r="H2722">
        <v>-19.3579333727962</v>
      </c>
      <c r="I2722">
        <v>-66.420003122486904</v>
      </c>
      <c r="J2722">
        <v>-4.0802725285691501</v>
      </c>
      <c r="K2722">
        <v>36.7371945722169</v>
      </c>
      <c r="M2722">
        <v>17.162108865692002</v>
      </c>
      <c r="N2722">
        <v>0.35709538390097301</v>
      </c>
      <c r="O2722">
        <v>236.22022888957599</v>
      </c>
      <c r="P2722">
        <v>4.7974068071312699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405</v>
      </c>
      <c r="E2723">
        <v>123.98595</v>
      </c>
      <c r="F2723">
        <v>69.150000000000006</v>
      </c>
      <c r="G2723">
        <v>-51.054815402778701</v>
      </c>
      <c r="H2723">
        <v>-0.81495405811766797</v>
      </c>
      <c r="I2723">
        <v>-58.119491119112602</v>
      </c>
      <c r="J2723">
        <v>-3.89478250237116</v>
      </c>
      <c r="K2723">
        <v>73.617068033869003</v>
      </c>
      <c r="L2723">
        <v>90.538690809259506</v>
      </c>
      <c r="M2723">
        <v>37.919704798953497</v>
      </c>
      <c r="N2723">
        <v>0.87294587618837605</v>
      </c>
      <c r="O2723">
        <v>143.67317425885699</v>
      </c>
      <c r="P2723">
        <v>17.5820438700901</v>
      </c>
      <c r="Q2723">
        <v>0.22884713920371799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135</v>
      </c>
      <c r="E2724">
        <v>123.673230527999</v>
      </c>
      <c r="F2724">
        <v>17.760000000000002</v>
      </c>
      <c r="G2724">
        <v>334.78583529143799</v>
      </c>
      <c r="H2724">
        <v>7.4605067966635499</v>
      </c>
      <c r="I2724">
        <v>2.9183496564083802</v>
      </c>
      <c r="J2724">
        <v>-10.131289497092901</v>
      </c>
      <c r="K2724">
        <v>16.2563531928059</v>
      </c>
      <c r="L2724">
        <v>12.9461467212478</v>
      </c>
      <c r="M2724">
        <v>41.617167142201097</v>
      </c>
      <c r="N2724">
        <v>2.19430030040908</v>
      </c>
      <c r="O2724">
        <v>27.9279279279279</v>
      </c>
      <c r="P2724">
        <v>376.13941018766701</v>
      </c>
      <c r="Q2724">
        <v>6.7915520664104001E-2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628</v>
      </c>
      <c r="E2725">
        <v>123.42247696</v>
      </c>
      <c r="F2725">
        <v>57.11</v>
      </c>
      <c r="G2725">
        <v>-17.020866383980099</v>
      </c>
      <c r="H2725">
        <v>-11.529468622375999</v>
      </c>
      <c r="I2725">
        <v>-29.619436701705801</v>
      </c>
      <c r="J2725">
        <v>-4.2428154218326402</v>
      </c>
      <c r="K2725">
        <v>59.3824265302665</v>
      </c>
      <c r="L2725">
        <v>58.9486947061935</v>
      </c>
      <c r="M2725">
        <v>41.822939245174901</v>
      </c>
      <c r="N2725">
        <v>0.42079660781315098</v>
      </c>
      <c r="O2725">
        <v>61.057608124671603</v>
      </c>
      <c r="P2725">
        <v>21.510638297872301</v>
      </c>
      <c r="Q2725">
        <v>2.7646998580470001E-2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180</v>
      </c>
      <c r="E2726">
        <v>123.3432</v>
      </c>
      <c r="F2726">
        <v>9.26</v>
      </c>
      <c r="G2726">
        <v>-22.8159831062679</v>
      </c>
      <c r="H2726">
        <v>-10.6881480140979</v>
      </c>
      <c r="I2726">
        <v>-36.257016580706697</v>
      </c>
      <c r="J2726">
        <v>-1.63093823852688</v>
      </c>
      <c r="K2726">
        <v>9.6227633629733802</v>
      </c>
      <c r="L2726">
        <v>9.6511522282624291</v>
      </c>
      <c r="M2726">
        <v>36.846025885625302</v>
      </c>
      <c r="N2726">
        <v>1.17245785123966</v>
      </c>
      <c r="O2726">
        <v>53.887688984881201</v>
      </c>
      <c r="P2726">
        <v>21.204188481675398</v>
      </c>
      <c r="Q2726">
        <v>0.12408327889085199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E2727">
        <v>123.25271625000001</v>
      </c>
      <c r="F2727">
        <v>244.95</v>
      </c>
      <c r="G2727">
        <v>81.538612906497306</v>
      </c>
      <c r="H2727">
        <v>35.681299065007401</v>
      </c>
      <c r="I2727">
        <v>54.849216447990599</v>
      </c>
      <c r="J2727">
        <v>1.21084104075239</v>
      </c>
      <c r="K2727">
        <v>198.86406201187799</v>
      </c>
      <c r="L2727">
        <v>156.68221474133401</v>
      </c>
      <c r="M2727">
        <v>69.1449043669882</v>
      </c>
      <c r="N2727">
        <v>0.34938113717500302</v>
      </c>
      <c r="O2727">
        <v>8.0424576444172207</v>
      </c>
      <c r="P2727">
        <v>130.64971751412401</v>
      </c>
      <c r="Q2727">
        <v>0.16888524673453401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72</v>
      </c>
      <c r="E2728">
        <v>123.1223032</v>
      </c>
      <c r="F2728">
        <v>476.45</v>
      </c>
      <c r="G2728">
        <v>-6.4869180820898498</v>
      </c>
      <c r="H2728">
        <v>5.4512612183470299</v>
      </c>
      <c r="I2728">
        <v>-33.883169934414198</v>
      </c>
      <c r="J2728">
        <v>-3.9654827206299799</v>
      </c>
      <c r="K2728">
        <v>431.75227222765898</v>
      </c>
      <c r="L2728">
        <v>437.55672536597899</v>
      </c>
      <c r="M2728">
        <v>66.747709692787595</v>
      </c>
      <c r="N2728">
        <v>2.15766459055537</v>
      </c>
      <c r="O2728">
        <v>44.086472872284602</v>
      </c>
      <c r="P2728">
        <v>35.740740740740698</v>
      </c>
      <c r="Q2728">
        <v>2.1582383520462E-2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694</v>
      </c>
      <c r="E2729">
        <v>123.0204</v>
      </c>
      <c r="F2729">
        <v>248</v>
      </c>
      <c r="G2729">
        <v>10.338724611463499</v>
      </c>
      <c r="H2729">
        <v>-13.6647992008884</v>
      </c>
      <c r="I2729">
        <v>-12.7835806699975</v>
      </c>
      <c r="J2729">
        <v>-5.8001002062500104</v>
      </c>
      <c r="K2729">
        <v>263.13877020401497</v>
      </c>
      <c r="L2729">
        <v>235.67570932888</v>
      </c>
      <c r="M2729">
        <v>28.6369534503383</v>
      </c>
      <c r="N2729">
        <v>0.60567598045357696</v>
      </c>
      <c r="O2729">
        <v>26.612903225806399</v>
      </c>
      <c r="P2729">
        <v>37.7777777777777</v>
      </c>
      <c r="Q2729">
        <v>-8.3877521933940005E-3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72</v>
      </c>
      <c r="E2730">
        <v>122.911686144</v>
      </c>
      <c r="F2730">
        <v>90.22</v>
      </c>
      <c r="G2730">
        <v>25.118418437225099</v>
      </c>
      <c r="H2730">
        <v>-8.9307981603057396</v>
      </c>
      <c r="I2730">
        <v>-0.132806684898017</v>
      </c>
      <c r="J2730">
        <v>-1.1473578839787899</v>
      </c>
      <c r="K2730">
        <v>94.840340144087506</v>
      </c>
      <c r="L2730">
        <v>87.241380897210902</v>
      </c>
      <c r="M2730">
        <v>32.016423212286597</v>
      </c>
      <c r="N2730">
        <v>8.7428939673212497E-2</v>
      </c>
      <c r="O2730">
        <v>48.414985590778102</v>
      </c>
      <c r="P2730">
        <v>52.270042194092802</v>
      </c>
      <c r="Q2730">
        <v>-7.2940764811559996E-3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204</v>
      </c>
      <c r="E2731">
        <v>122.7629056</v>
      </c>
      <c r="F2731">
        <v>512</v>
      </c>
      <c r="G2731">
        <v>7.7588617113089802</v>
      </c>
      <c r="H2731">
        <v>-7.5050789782183598</v>
      </c>
      <c r="I2731">
        <v>-21.860811013024001</v>
      </c>
      <c r="J2731">
        <v>0.35469024710159203</v>
      </c>
      <c r="K2731">
        <v>515.88126160590696</v>
      </c>
      <c r="L2731">
        <v>495.82611990483599</v>
      </c>
      <c r="M2731">
        <v>46.923386964160798</v>
      </c>
      <c r="N2731">
        <v>1.40806895848209</v>
      </c>
      <c r="O2731">
        <v>36.113281249999901</v>
      </c>
      <c r="P2731">
        <v>34.736842105263101</v>
      </c>
      <c r="Q2731">
        <v>6.2802848561241006E-2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628</v>
      </c>
      <c r="E2732">
        <v>122.68524240000001</v>
      </c>
      <c r="F2732">
        <v>208.8</v>
      </c>
      <c r="G2732">
        <v>110.477848182301</v>
      </c>
      <c r="H2732">
        <v>-20.710623495899299</v>
      </c>
      <c r="I2732">
        <v>16.923710583666601</v>
      </c>
      <c r="J2732">
        <v>-1.4943704781059099</v>
      </c>
      <c r="K2732">
        <v>222.24083124502499</v>
      </c>
      <c r="L2732">
        <v>173.58644740593499</v>
      </c>
      <c r="M2732">
        <v>49.9096967553984</v>
      </c>
      <c r="N2732">
        <v>1.6031249999999999</v>
      </c>
      <c r="O2732">
        <v>34.578544061302601</v>
      </c>
      <c r="P2732">
        <v>221.230769230769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121.99742999999999</v>
      </c>
      <c r="F2733">
        <v>70.97</v>
      </c>
      <c r="G2733">
        <v>-34.008258470096898</v>
      </c>
      <c r="H2733">
        <v>-10.9831325342218</v>
      </c>
      <c r="I2733">
        <v>-23.4964484938228</v>
      </c>
      <c r="J2733">
        <v>-2.4905478481364902</v>
      </c>
      <c r="M2733">
        <v>36.293972280107297</v>
      </c>
      <c r="O2733">
        <v>17.514442722277</v>
      </c>
      <c r="P2733">
        <v>6.6576495341147996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628</v>
      </c>
      <c r="E2734">
        <v>121.875308429999</v>
      </c>
      <c r="F2734">
        <v>42.33</v>
      </c>
      <c r="G2734">
        <v>22.341694844562198</v>
      </c>
      <c r="H2734">
        <v>2.55777878541637</v>
      </c>
      <c r="I2734">
        <v>-0.13182872276875501</v>
      </c>
      <c r="J2734">
        <v>-0.67206632313322401</v>
      </c>
      <c r="K2734">
        <v>40.954203249855702</v>
      </c>
      <c r="L2734">
        <v>37.261024667279798</v>
      </c>
      <c r="M2734">
        <v>45.245477925583799</v>
      </c>
      <c r="N2734">
        <v>0.57144154083854504</v>
      </c>
      <c r="O2734">
        <v>15.473659343255299</v>
      </c>
      <c r="P2734">
        <v>56.487985212569299</v>
      </c>
      <c r="Q2734">
        <v>-3.8001588306288997E-2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628</v>
      </c>
      <c r="E2735">
        <v>121.48026</v>
      </c>
      <c r="F2735">
        <v>178.7</v>
      </c>
      <c r="G2735">
        <v>-28.8222267240651</v>
      </c>
      <c r="H2735">
        <v>4.12903000852614</v>
      </c>
      <c r="I2735">
        <v>-63.721788147111603</v>
      </c>
      <c r="J2735">
        <v>5.4965065364588597</v>
      </c>
      <c r="K2735">
        <v>180.01556102296101</v>
      </c>
      <c r="L2735">
        <v>194.49148506435799</v>
      </c>
      <c r="M2735">
        <v>60.623320276740799</v>
      </c>
      <c r="N2735">
        <v>1.4601252547491099</v>
      </c>
      <c r="O2735">
        <v>110.96810296586401</v>
      </c>
      <c r="P2735">
        <v>16.038961038960998</v>
      </c>
      <c r="Q2735">
        <v>2.447399502935E-2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E2736">
        <v>121.34028000000001</v>
      </c>
      <c r="F2736">
        <v>71.849999999999994</v>
      </c>
      <c r="G2736">
        <v>-34.091299405769398</v>
      </c>
      <c r="H2736">
        <v>8.0813348197300705</v>
      </c>
      <c r="I2736">
        <v>-23.972666695805199</v>
      </c>
      <c r="J2736">
        <v>-4.7245312283804397</v>
      </c>
      <c r="K2736">
        <v>67.579742085350802</v>
      </c>
      <c r="M2736">
        <v>54.399106595943003</v>
      </c>
      <c r="N2736">
        <v>1.36915608663181</v>
      </c>
      <c r="O2736">
        <v>34.892136395267897</v>
      </c>
      <c r="P2736">
        <v>55.351351351351298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E2737">
        <v>120.866839563</v>
      </c>
      <c r="F2737">
        <v>51.83</v>
      </c>
      <c r="G2737">
        <v>102.00548706302</v>
      </c>
      <c r="H2737">
        <v>-2.6361027028339898</v>
      </c>
      <c r="I2737">
        <v>70.372976933429996</v>
      </c>
      <c r="J2737">
        <v>-0.85768001718846798</v>
      </c>
      <c r="K2737">
        <v>48.576600582835901</v>
      </c>
      <c r="L2737">
        <v>36.9367034600522</v>
      </c>
      <c r="M2737">
        <v>43.264869813613799</v>
      </c>
      <c r="N2737">
        <v>0.49298010410023002</v>
      </c>
      <c r="O2737">
        <v>18.0783330117692</v>
      </c>
      <c r="P2737">
        <v>216.809290953545</v>
      </c>
      <c r="Q2737">
        <v>0.104209759551724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E2738">
        <v>120.57366189</v>
      </c>
      <c r="F2738">
        <v>117.15</v>
      </c>
      <c r="G2738">
        <v>-41.366618576178602</v>
      </c>
      <c r="H2738">
        <v>-12.2585492008884</v>
      </c>
      <c r="I2738">
        <v>-24.867083414457699</v>
      </c>
      <c r="J2738">
        <v>-6.9290867807699197</v>
      </c>
      <c r="K2738">
        <v>128.53182384454701</v>
      </c>
      <c r="L2738">
        <v>135.325580694499</v>
      </c>
      <c r="M2738">
        <v>29.544706098027401</v>
      </c>
      <c r="N2738">
        <v>1.14135254088642</v>
      </c>
      <c r="O2738">
        <v>42.168160478019601</v>
      </c>
      <c r="P2738">
        <v>7.4277854195323201</v>
      </c>
      <c r="Q2738">
        <v>8.5626256047051999E-2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E2739">
        <v>120.415785</v>
      </c>
      <c r="F2739">
        <v>51.9</v>
      </c>
      <c r="G2739">
        <v>915.95126692990902</v>
      </c>
      <c r="H2739">
        <v>41.0271625352622</v>
      </c>
      <c r="I2739">
        <v>787.424583252209</v>
      </c>
      <c r="J2739">
        <v>6.3800348020418198</v>
      </c>
      <c r="K2739">
        <v>34.9965897240467</v>
      </c>
      <c r="M2739">
        <v>99.999519098968406</v>
      </c>
      <c r="N2739">
        <v>5.7952124653170198</v>
      </c>
      <c r="O2739">
        <v>0</v>
      </c>
      <c r="P2739">
        <v>940.08016032064097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62</v>
      </c>
      <c r="E2740">
        <v>120.3</v>
      </c>
      <c r="F2740">
        <v>1002.5</v>
      </c>
      <c r="G2740">
        <v>4.0024972023152001</v>
      </c>
      <c r="H2740">
        <v>12.3655295972974</v>
      </c>
      <c r="I2740">
        <v>-27.639381870718399</v>
      </c>
      <c r="J2740">
        <v>3.1022204946318501</v>
      </c>
      <c r="K2740">
        <v>945.00929712468303</v>
      </c>
      <c r="L2740">
        <v>896.025939043265</v>
      </c>
      <c r="M2740">
        <v>51.184607467848501</v>
      </c>
      <c r="N2740">
        <v>0.63253012048192703</v>
      </c>
      <c r="O2740">
        <v>29.975062344139602</v>
      </c>
      <c r="P2740">
        <v>41.396332863187503</v>
      </c>
      <c r="Q2740">
        <v>3.1409781167011E-2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D2741" t="s">
        <v>382</v>
      </c>
      <c r="E2741">
        <v>119.881541325</v>
      </c>
      <c r="F2741">
        <v>4.55</v>
      </c>
      <c r="G2741">
        <v>-25.215849912470901</v>
      </c>
      <c r="H2741">
        <v>-20.5729850415964</v>
      </c>
      <c r="I2741">
        <v>-44.151434559495897</v>
      </c>
      <c r="J2741">
        <v>3.1410946639408102</v>
      </c>
      <c r="K2741">
        <v>5.5249982781447002</v>
      </c>
      <c r="L2741">
        <v>6.3305791336237904</v>
      </c>
      <c r="M2741">
        <v>31.227171284345399</v>
      </c>
      <c r="N2741">
        <v>1.1762678277318701</v>
      </c>
      <c r="O2741">
        <v>114.28571428571399</v>
      </c>
      <c r="P2741">
        <v>31.8840579710144</v>
      </c>
      <c r="Q2741">
        <v>-7.6119376342866002E-2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62</v>
      </c>
      <c r="E2742">
        <v>119.69495999999999</v>
      </c>
      <c r="F2742">
        <v>27.72</v>
      </c>
      <c r="G2742">
        <v>4.5619144087110604</v>
      </c>
      <c r="H2742">
        <v>-13.9323049404752</v>
      </c>
      <c r="I2742">
        <v>-27.902797700171998</v>
      </c>
      <c r="J2742">
        <v>-4.3562725693975404</v>
      </c>
      <c r="K2742">
        <v>29.479783763348099</v>
      </c>
      <c r="L2742">
        <v>29.404732917559599</v>
      </c>
      <c r="M2742">
        <v>31.893709562421499</v>
      </c>
      <c r="N2742">
        <v>0.84581623518426696</v>
      </c>
      <c r="O2742">
        <v>58.3333333333333</v>
      </c>
      <c r="P2742">
        <v>31.999999999999901</v>
      </c>
      <c r="Q2742">
        <v>-4.2477726555492E-2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1429</v>
      </c>
      <c r="E2743">
        <v>119.6088405</v>
      </c>
      <c r="F2743">
        <v>132.85</v>
      </c>
      <c r="G2743">
        <v>56.373824000572498</v>
      </c>
      <c r="H2743">
        <v>11.075117572479</v>
      </c>
      <c r="I2743">
        <v>3.1741253767510198</v>
      </c>
      <c r="J2743">
        <v>-0.455917402713091</v>
      </c>
      <c r="K2743">
        <v>121.812213213221</v>
      </c>
      <c r="L2743">
        <v>112.366502246545</v>
      </c>
      <c r="M2743">
        <v>55.210077348844699</v>
      </c>
      <c r="N2743">
        <v>2.9868012866079798</v>
      </c>
      <c r="O2743">
        <v>15.6943921716221</v>
      </c>
      <c r="P2743">
        <v>84.360255342769904</v>
      </c>
      <c r="Q2743">
        <v>0.11934617642159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543</v>
      </c>
      <c r="E2744">
        <v>119.581902253</v>
      </c>
      <c r="F2744">
        <v>132.97</v>
      </c>
      <c r="G2744">
        <v>111.008153470452</v>
      </c>
      <c r="H2744">
        <v>3.4537478432414201</v>
      </c>
      <c r="I2744">
        <v>-1.4061129503227401</v>
      </c>
      <c r="J2744">
        <v>-0.146530754119402</v>
      </c>
      <c r="K2744">
        <v>120.166487666549</v>
      </c>
      <c r="L2744">
        <v>101.631082833395</v>
      </c>
      <c r="M2744">
        <v>54.665148232086104</v>
      </c>
      <c r="N2744">
        <v>1.48390139975038</v>
      </c>
      <c r="O2744">
        <v>24.125742648717701</v>
      </c>
      <c r="P2744">
        <v>150.65032987747401</v>
      </c>
      <c r="Q2744">
        <v>7.0319801562989004E-2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382</v>
      </c>
      <c r="E2745">
        <v>119.56050209</v>
      </c>
      <c r="F2745">
        <v>56.71</v>
      </c>
      <c r="G2745">
        <v>-10.9352806162807</v>
      </c>
      <c r="H2745">
        <v>-8.3818708121416705</v>
      </c>
      <c r="I2745">
        <v>-21.853329369150298</v>
      </c>
      <c r="J2745">
        <v>-1.9948220945955299</v>
      </c>
      <c r="K2745">
        <v>56.775766032649599</v>
      </c>
      <c r="L2745">
        <v>58.556171571655</v>
      </c>
      <c r="M2745">
        <v>44.3024903380783</v>
      </c>
      <c r="N2745">
        <v>0.35084940910830398</v>
      </c>
      <c r="O2745">
        <v>40.010580144595302</v>
      </c>
      <c r="P2745">
        <v>26.022222222222201</v>
      </c>
      <c r="Q2745">
        <v>-8.5795769578140002E-2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E2746">
        <v>119.426107605</v>
      </c>
      <c r="F2746">
        <v>1097.95</v>
      </c>
      <c r="G2746">
        <v>159.835932679357</v>
      </c>
      <c r="H2746">
        <v>-11.047217235498501</v>
      </c>
      <c r="I2746">
        <v>108.910277752952</v>
      </c>
      <c r="J2746">
        <v>5.1254887555238602</v>
      </c>
      <c r="K2746">
        <v>926.791574667291</v>
      </c>
      <c r="L2746">
        <v>699.92221648730595</v>
      </c>
      <c r="M2746">
        <v>76.665492523017306</v>
      </c>
      <c r="N2746">
        <v>0.45497630331753502</v>
      </c>
      <c r="O2746">
        <v>7.1041486406484697</v>
      </c>
      <c r="P2746">
        <v>194.31711566814101</v>
      </c>
      <c r="Q2746">
        <v>6.2285194172694999E-2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414</v>
      </c>
      <c r="E2747">
        <v>119.42059999999999</v>
      </c>
      <c r="F2747">
        <v>92</v>
      </c>
      <c r="G2747">
        <v>611.87110660926805</v>
      </c>
      <c r="H2747">
        <v>-9.4933025496777503</v>
      </c>
      <c r="I2747">
        <v>622.38291658554203</v>
      </c>
      <c r="J2747">
        <v>-5.4709625946802802</v>
      </c>
      <c r="K2747">
        <v>83.722244749344199</v>
      </c>
      <c r="M2747">
        <v>44.165458674620702</v>
      </c>
      <c r="N2747">
        <v>0.750855927698032</v>
      </c>
      <c r="O2747">
        <v>11.445652173913</v>
      </c>
      <c r="P2747">
        <v>636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222</v>
      </c>
      <c r="E2748">
        <v>119.20682089500001</v>
      </c>
      <c r="F2748">
        <v>385.05</v>
      </c>
      <c r="G2748">
        <v>29.277481111260201</v>
      </c>
      <c r="H2748">
        <v>-24.552874678495701</v>
      </c>
      <c r="I2748">
        <v>9.1080161871358598</v>
      </c>
      <c r="J2748">
        <v>-6.5613639092598097</v>
      </c>
      <c r="K2748">
        <v>385.555117837333</v>
      </c>
      <c r="L2748">
        <v>335.85697418164</v>
      </c>
      <c r="M2748">
        <v>32.156608301564397</v>
      </c>
      <c r="N2748">
        <v>0.477130351859549</v>
      </c>
      <c r="O2748">
        <v>36.345929100116798</v>
      </c>
      <c r="P2748">
        <v>59.111570247933898</v>
      </c>
      <c r="Q2748">
        <v>-2.1526920026049999E-3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119.061241247</v>
      </c>
      <c r="F2749">
        <v>37.99</v>
      </c>
      <c r="G2749">
        <v>-30.8561214781366</v>
      </c>
      <c r="H2749">
        <v>-29.299851472701899</v>
      </c>
      <c r="I2749">
        <v>15.73259312623</v>
      </c>
      <c r="J2749">
        <v>-18.154937647772201</v>
      </c>
      <c r="K2749">
        <v>45.046272742621802</v>
      </c>
      <c r="L2749">
        <v>38.015470495038699</v>
      </c>
      <c r="M2749">
        <v>19.759349351040498</v>
      </c>
      <c r="N2749">
        <v>1.7290462018391499</v>
      </c>
      <c r="O2749">
        <v>45.248749670965999</v>
      </c>
      <c r="P2749">
        <v>145.572074983839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917</v>
      </c>
      <c r="E2750">
        <v>118.82811017</v>
      </c>
      <c r="F2750">
        <v>42.46</v>
      </c>
      <c r="G2750">
        <v>-17.284404211063901</v>
      </c>
      <c r="H2750">
        <v>-12.669687469044799</v>
      </c>
      <c r="I2750">
        <v>5.9212048738305096</v>
      </c>
      <c r="J2750">
        <v>-4.1138967214853697</v>
      </c>
      <c r="K2750">
        <v>41.782587864606</v>
      </c>
      <c r="L2750">
        <v>41.276963042468303</v>
      </c>
      <c r="M2750">
        <v>56.6017238810227</v>
      </c>
      <c r="N2750">
        <v>1.3491703770697001</v>
      </c>
      <c r="O2750">
        <v>32.454074422986302</v>
      </c>
      <c r="P2750">
        <v>23.072463768115899</v>
      </c>
      <c r="Q2750">
        <v>-3.2808351029403E-2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135</v>
      </c>
      <c r="E2751">
        <v>118.78525260000001</v>
      </c>
      <c r="F2751">
        <v>23.94</v>
      </c>
      <c r="G2751">
        <v>103.43764653322199</v>
      </c>
      <c r="H2751">
        <v>51.204027959605298</v>
      </c>
      <c r="I2751">
        <v>48.798113329097099</v>
      </c>
      <c r="J2751">
        <v>-4.8431248227014096</v>
      </c>
      <c r="K2751">
        <v>18.941152173648</v>
      </c>
      <c r="L2751">
        <v>15.550180479106601</v>
      </c>
      <c r="M2751">
        <v>57.201951306560801</v>
      </c>
      <c r="N2751">
        <v>4.2294958861836598</v>
      </c>
      <c r="O2751">
        <v>22.263993316624799</v>
      </c>
      <c r="P2751">
        <v>156.86695278969901</v>
      </c>
      <c r="Q2751">
        <v>9.2790300445442994E-2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414</v>
      </c>
      <c r="E2752">
        <v>118.76512491</v>
      </c>
      <c r="F2752">
        <v>24.3</v>
      </c>
      <c r="G2752">
        <v>120.092212136906</v>
      </c>
      <c r="H2752">
        <v>4.9429706300607998</v>
      </c>
      <c r="I2752">
        <v>102.38291658554201</v>
      </c>
      <c r="J2752">
        <v>0.15652910203078499</v>
      </c>
      <c r="K2752">
        <v>21.970343845041199</v>
      </c>
      <c r="L2752">
        <v>15.6081413898342</v>
      </c>
      <c r="M2752">
        <v>37.281497081361799</v>
      </c>
      <c r="N2752">
        <v>7.0341409060256696E-2</v>
      </c>
      <c r="O2752">
        <v>9.8765432098765409</v>
      </c>
      <c r="P2752">
        <v>194.54545454545399</v>
      </c>
      <c r="Q2752">
        <v>0.13130341912891999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628</v>
      </c>
      <c r="E2753">
        <v>118.7124135</v>
      </c>
      <c r="F2753">
        <v>1668.95</v>
      </c>
      <c r="G2753">
        <v>84.750956421533502</v>
      </c>
      <c r="H2753">
        <v>-13.8710105997399</v>
      </c>
      <c r="I2753">
        <v>82.672243254169103</v>
      </c>
      <c r="J2753">
        <v>-5.0867210725157603</v>
      </c>
      <c r="K2753">
        <v>1565.1361550250699</v>
      </c>
      <c r="L2753">
        <v>1125.11860705809</v>
      </c>
      <c r="M2753">
        <v>22.343983412713001</v>
      </c>
      <c r="N2753">
        <v>0.388692307692307</v>
      </c>
      <c r="O2753">
        <v>34.4228407082297</v>
      </c>
      <c r="P2753">
        <v>125.869535796454</v>
      </c>
      <c r="Q2753">
        <v>4.8390982672408003E-2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40</v>
      </c>
      <c r="E2754">
        <v>118.65785</v>
      </c>
      <c r="F2754">
        <v>448.4</v>
      </c>
      <c r="G2754">
        <v>107.124329920253</v>
      </c>
      <c r="H2754">
        <v>-5.5786880897773603</v>
      </c>
      <c r="I2754">
        <v>14.882701655036399</v>
      </c>
      <c r="J2754">
        <v>-5.1542410689163303</v>
      </c>
      <c r="K2754">
        <v>439.50264318967697</v>
      </c>
      <c r="L2754">
        <v>388.81693010968797</v>
      </c>
      <c r="M2754">
        <v>43.469683289011797</v>
      </c>
      <c r="N2754">
        <v>1.4373006649008</v>
      </c>
      <c r="O2754">
        <v>17.250223015164998</v>
      </c>
      <c r="P2754">
        <v>144.96039333515401</v>
      </c>
      <c r="Q2754">
        <v>8.0939436808789997E-2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414</v>
      </c>
      <c r="E2755">
        <v>118.55535039599999</v>
      </c>
      <c r="F2755">
        <v>5.32</v>
      </c>
      <c r="G2755">
        <v>35.630866369027899</v>
      </c>
      <c r="H2755">
        <v>-6.4997439522696903</v>
      </c>
      <c r="I2755">
        <v>-11.7013746021972</v>
      </c>
      <c r="J2755">
        <v>-7.1762814911872201</v>
      </c>
      <c r="K2755">
        <v>5.4700925947087304</v>
      </c>
      <c r="L2755">
        <v>5.2963058956547098</v>
      </c>
      <c r="M2755">
        <v>40.062854346720897</v>
      </c>
      <c r="N2755">
        <v>0.85469968721480005</v>
      </c>
      <c r="O2755">
        <v>78.195488721804495</v>
      </c>
      <c r="P2755">
        <v>66.25</v>
      </c>
      <c r="Q2755">
        <v>8.2452774613011995E-2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95</v>
      </c>
      <c r="E2756">
        <v>118.480936</v>
      </c>
      <c r="F2756">
        <v>56</v>
      </c>
      <c r="G2756">
        <v>-18.885518085338099</v>
      </c>
      <c r="H2756">
        <v>-10.142216503687401</v>
      </c>
      <c r="I2756">
        <v>3.2687441789465401</v>
      </c>
      <c r="J2756">
        <v>-5.2169071861979601</v>
      </c>
      <c r="K2756">
        <v>59.642590233453902</v>
      </c>
      <c r="L2756">
        <v>60.358624882594597</v>
      </c>
      <c r="M2756">
        <v>47.457612951651797</v>
      </c>
      <c r="N2756">
        <v>0.94721515029701997</v>
      </c>
      <c r="O2756">
        <v>82.964285714285694</v>
      </c>
      <c r="P2756">
        <v>33.9712918660287</v>
      </c>
      <c r="Q2756">
        <v>5.2447454994025998E-2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E2757">
        <v>118.252</v>
      </c>
      <c r="F2757">
        <v>173.9</v>
      </c>
      <c r="G2757">
        <v>-13.7161949780334</v>
      </c>
      <c r="H2757">
        <v>-2.1324002340091099</v>
      </c>
      <c r="I2757">
        <v>-3.2043850017593498</v>
      </c>
      <c r="J2757">
        <v>-10.2463117924479</v>
      </c>
      <c r="M2757">
        <v>43.676479947544401</v>
      </c>
      <c r="O2757">
        <v>46.060954571592802</v>
      </c>
      <c r="P2757">
        <v>22.507925325818899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446</v>
      </c>
      <c r="E2758">
        <v>117.946072</v>
      </c>
      <c r="F2758">
        <v>235.6</v>
      </c>
      <c r="G2758">
        <v>73.870938527916707</v>
      </c>
      <c r="H2758">
        <v>-9.7060268088968993</v>
      </c>
      <c r="I2758">
        <v>110.230897583166</v>
      </c>
      <c r="J2758">
        <v>3.2507875239328099</v>
      </c>
      <c r="K2758">
        <v>199.055162325803</v>
      </c>
      <c r="L2758">
        <v>152.98165172250501</v>
      </c>
      <c r="M2758">
        <v>70.579061857246202</v>
      </c>
      <c r="N2758">
        <v>0.36190618912033501</v>
      </c>
      <c r="O2758">
        <v>6.81239388794567</v>
      </c>
      <c r="P2758">
        <v>146.96016771488399</v>
      </c>
      <c r="Q2758">
        <v>0.13941375557521901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694</v>
      </c>
      <c r="E2759">
        <v>117.5985</v>
      </c>
      <c r="F2759">
        <v>25.29</v>
      </c>
      <c r="G2759">
        <v>-23.371921279178</v>
      </c>
      <c r="H2759">
        <v>22.0001270890378</v>
      </c>
      <c r="I2759">
        <v>-47.064451835510397</v>
      </c>
      <c r="J2759">
        <v>-5.99195547158204</v>
      </c>
      <c r="K2759">
        <v>23.961269694808401</v>
      </c>
      <c r="L2759">
        <v>26.142113927875801</v>
      </c>
      <c r="M2759">
        <v>41.163593824030599</v>
      </c>
      <c r="N2759">
        <v>2.9400524477822501</v>
      </c>
      <c r="O2759">
        <v>61.7240015816528</v>
      </c>
      <c r="P2759">
        <v>33.105263157894697</v>
      </c>
      <c r="Q2759">
        <v>-0.10495765416804501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72</v>
      </c>
      <c r="E2760">
        <v>117.418334</v>
      </c>
      <c r="F2760">
        <v>2.2000000000000002</v>
      </c>
      <c r="G2760">
        <v>-22.374321244564602</v>
      </c>
      <c r="H2760">
        <v>12.720510077462</v>
      </c>
      <c r="I2760">
        <v>-75.881234357853998</v>
      </c>
      <c r="J2760">
        <v>-2.6764452840339299</v>
      </c>
      <c r="K2760">
        <v>2.2521862181363699</v>
      </c>
      <c r="L2760">
        <v>2.7601384414255601</v>
      </c>
      <c r="M2760">
        <v>40.578104842520702</v>
      </c>
      <c r="N2760">
        <v>0.71830153781850703</v>
      </c>
      <c r="O2760">
        <v>232.272727272727</v>
      </c>
      <c r="P2760">
        <v>17.3255564959365</v>
      </c>
      <c r="Q2760">
        <v>-4.9584538537534001E-2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1012</v>
      </c>
      <c r="E2761">
        <v>117.222026589</v>
      </c>
      <c r="F2761">
        <v>6.39</v>
      </c>
      <c r="G2761">
        <v>-72.803592185912507</v>
      </c>
      <c r="H2761">
        <v>-29.916222891093401</v>
      </c>
      <c r="I2761">
        <v>-68.931768729143002</v>
      </c>
      <c r="J2761">
        <v>-5.4569980645867098</v>
      </c>
      <c r="K2761">
        <v>8.1001112778586393</v>
      </c>
      <c r="L2761">
        <v>11.0268967600288</v>
      </c>
      <c r="M2761">
        <v>6.7828163290929204</v>
      </c>
      <c r="N2761">
        <v>0.42632242808982701</v>
      </c>
      <c r="O2761">
        <v>248.20031298904499</v>
      </c>
      <c r="P2761">
        <v>0</v>
      </c>
      <c r="Q2761">
        <v>-6.8465323754372004E-2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E2762">
        <v>117.2213</v>
      </c>
      <c r="F2762">
        <v>77.63</v>
      </c>
      <c r="G2762">
        <v>-27.832597094435499</v>
      </c>
      <c r="H2762">
        <v>-4.2897992008884698</v>
      </c>
      <c r="I2762">
        <v>-46.404962202336499</v>
      </c>
      <c r="J2762">
        <v>-2.7740292398855999</v>
      </c>
      <c r="K2762">
        <v>87.277134325925601</v>
      </c>
      <c r="L2762">
        <v>95.736947322731297</v>
      </c>
      <c r="M2762">
        <v>26.733984898658999</v>
      </c>
      <c r="N2762">
        <v>0.68684210526315703</v>
      </c>
      <c r="O2762">
        <v>89.359783588818701</v>
      </c>
      <c r="P2762">
        <v>0.80509024801973506</v>
      </c>
      <c r="Q2762">
        <v>7.2939903862438996E-2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1665</v>
      </c>
      <c r="E2763">
        <v>117.17000280000001</v>
      </c>
      <c r="F2763">
        <v>7.2</v>
      </c>
      <c r="G2763">
        <v>-75.968358273674895</v>
      </c>
      <c r="H2763">
        <v>-13.2657789733284</v>
      </c>
      <c r="I2763">
        <v>-37.021338733606697</v>
      </c>
      <c r="J2763">
        <v>-5.44415459624586</v>
      </c>
      <c r="K2763">
        <v>7.7648917206772303</v>
      </c>
      <c r="L2763">
        <v>9.3806015102517506</v>
      </c>
      <c r="M2763">
        <v>11.2864525865337</v>
      </c>
      <c r="N2763">
        <v>0.768433974000447</v>
      </c>
      <c r="O2763">
        <v>113.888888888888</v>
      </c>
      <c r="P2763">
        <v>3.5971223021582701</v>
      </c>
      <c r="Q2763">
        <v>2.5357678456239999E-2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117.11304</v>
      </c>
      <c r="F2764">
        <v>98.58</v>
      </c>
      <c r="G2764">
        <v>154.18844144834199</v>
      </c>
      <c r="H2764">
        <v>2.9416327270582698</v>
      </c>
      <c r="I2764">
        <v>62.104841719231999</v>
      </c>
      <c r="J2764">
        <v>17.171337721643798</v>
      </c>
      <c r="K2764">
        <v>74.123787494566102</v>
      </c>
      <c r="L2764">
        <v>63.113678248813599</v>
      </c>
      <c r="M2764">
        <v>84.482830038210594</v>
      </c>
      <c r="N2764">
        <v>0.48840777031195598</v>
      </c>
      <c r="O2764">
        <v>0</v>
      </c>
      <c r="P2764">
        <v>218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382</v>
      </c>
      <c r="E2765">
        <v>116.6226611</v>
      </c>
      <c r="F2765">
        <v>32.119999999999997</v>
      </c>
      <c r="G2765">
        <v>95.120253366947296</v>
      </c>
      <c r="H2765">
        <v>4.58063269279923</v>
      </c>
      <c r="I2765">
        <v>36.1265063291319</v>
      </c>
      <c r="J2765">
        <v>5.2797738829475698</v>
      </c>
      <c r="K2765">
        <v>28.978429286715301</v>
      </c>
      <c r="L2765">
        <v>23.004809378532201</v>
      </c>
      <c r="M2765">
        <v>64.895164466866007</v>
      </c>
      <c r="N2765">
        <v>0.98461431518799902</v>
      </c>
      <c r="O2765">
        <v>13.6674968866749</v>
      </c>
      <c r="P2765">
        <v>137.92592592592499</v>
      </c>
      <c r="Q2765">
        <v>0.106196084013502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268</v>
      </c>
      <c r="E2766">
        <v>116.54403727499999</v>
      </c>
      <c r="F2766">
        <v>20.27</v>
      </c>
      <c r="G2766">
        <v>-62.4241749736846</v>
      </c>
      <c r="H2766">
        <v>36.866189657050199</v>
      </c>
      <c r="I2766">
        <v>-28.269714993405099</v>
      </c>
      <c r="J2766">
        <v>15.9453556823192</v>
      </c>
      <c r="K2766">
        <v>16.710373346200999</v>
      </c>
      <c r="L2766">
        <v>21.261996865505299</v>
      </c>
      <c r="M2766">
        <v>84.241500115143594</v>
      </c>
      <c r="N2766">
        <v>2.94296050699888</v>
      </c>
      <c r="O2766">
        <v>124.469659595461</v>
      </c>
      <c r="P2766">
        <v>55.923076923076898</v>
      </c>
      <c r="Q2766">
        <v>0.14946093579099301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127</v>
      </c>
      <c r="E2767">
        <v>116.23663999999999</v>
      </c>
      <c r="F2767">
        <v>106.6</v>
      </c>
      <c r="G2767">
        <v>37.386258124419598</v>
      </c>
      <c r="H2767">
        <v>4.89387426849928</v>
      </c>
      <c r="I2767">
        <v>-44.216041747791103</v>
      </c>
      <c r="J2767">
        <v>-6.6819501369964103</v>
      </c>
      <c r="K2767">
        <v>114.95322003768401</v>
      </c>
      <c r="L2767">
        <v>115.191308249199</v>
      </c>
      <c r="M2767">
        <v>32.281238697133503</v>
      </c>
      <c r="N2767">
        <v>0.88331830477908002</v>
      </c>
      <c r="O2767">
        <v>91.979362101313299</v>
      </c>
      <c r="P2767">
        <v>90.357142857142804</v>
      </c>
      <c r="Q2767">
        <v>0.25515041224829599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46</v>
      </c>
      <c r="E2768">
        <v>116.188225</v>
      </c>
      <c r="F2768">
        <v>62.45</v>
      </c>
      <c r="G2768">
        <v>-72.238573490440999</v>
      </c>
      <c r="H2768">
        <v>20.057118249477199</v>
      </c>
      <c r="I2768">
        <v>-40.404891151855097</v>
      </c>
      <c r="J2768">
        <v>-13.8883088030351</v>
      </c>
      <c r="K2768">
        <v>57.777965351419297</v>
      </c>
      <c r="L2768">
        <v>97.401453078517505</v>
      </c>
      <c r="M2768">
        <v>35.997941405415503</v>
      </c>
      <c r="N2768">
        <v>0.63846623426173199</v>
      </c>
      <c r="O2768">
        <v>103.362690152121</v>
      </c>
      <c r="P2768">
        <v>131.29629629629599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1229</v>
      </c>
      <c r="E2769">
        <v>116.16894120000001</v>
      </c>
      <c r="F2769">
        <v>161.19999999999999</v>
      </c>
      <c r="G2769">
        <v>28.6673151400738</v>
      </c>
      <c r="H2769">
        <v>10.853057941968601</v>
      </c>
      <c r="I2769">
        <v>-24.061527858902199</v>
      </c>
      <c r="K2769">
        <v>167.537942428842</v>
      </c>
      <c r="L2769">
        <v>133.12505873456499</v>
      </c>
      <c r="M2769">
        <v>51.463415809528897</v>
      </c>
      <c r="N2769">
        <v>3.3</v>
      </c>
      <c r="O2769">
        <v>37.562034739454099</v>
      </c>
      <c r="P2769">
        <v>67.829255596043694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628</v>
      </c>
      <c r="E2770">
        <v>116.122213</v>
      </c>
      <c r="F2770">
        <v>37.159999999999997</v>
      </c>
      <c r="G2770">
        <v>26.540332161452</v>
      </c>
      <c r="H2770">
        <v>13.390101543528299</v>
      </c>
      <c r="I2770">
        <v>-25.8001273908652</v>
      </c>
      <c r="J2770">
        <v>5.2665983021631702</v>
      </c>
      <c r="K2770">
        <v>34.0669253049061</v>
      </c>
      <c r="L2770">
        <v>32.439114127060201</v>
      </c>
      <c r="M2770">
        <v>57.997286332542998</v>
      </c>
      <c r="N2770">
        <v>2.5382564599554098</v>
      </c>
      <c r="O2770">
        <v>33.745963401506998</v>
      </c>
      <c r="P2770">
        <v>68.937869150386106</v>
      </c>
      <c r="Q2770">
        <v>5.2944996821176003E-2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536</v>
      </c>
      <c r="E2771">
        <v>115.98766637999999</v>
      </c>
      <c r="F2771">
        <v>114.9</v>
      </c>
      <c r="G2771">
        <v>43.853562749619002</v>
      </c>
      <c r="H2771">
        <v>8.1387722276829493</v>
      </c>
      <c r="I2771">
        <v>12.039084564544799</v>
      </c>
      <c r="J2771">
        <v>0.27267070487883599</v>
      </c>
      <c r="K2771">
        <v>106.133018190751</v>
      </c>
      <c r="L2771">
        <v>95.356307700136696</v>
      </c>
      <c r="M2771">
        <v>58.155974616190598</v>
      </c>
      <c r="N2771">
        <v>2.5097723133151502</v>
      </c>
      <c r="O2771">
        <v>7.2236727589207899</v>
      </c>
      <c r="P2771">
        <v>67.982456140350806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62</v>
      </c>
      <c r="E2772">
        <v>115.98436828499899</v>
      </c>
      <c r="F2772">
        <v>23.15</v>
      </c>
      <c r="G2772">
        <v>-17.692111781536401</v>
      </c>
      <c r="H2772">
        <v>-4.1195864349310298</v>
      </c>
      <c r="I2772">
        <v>-40.703697587686101</v>
      </c>
      <c r="J2772">
        <v>-0.234210712521809</v>
      </c>
      <c r="K2772">
        <v>23.789512417299299</v>
      </c>
      <c r="L2772">
        <v>25.855898151840002</v>
      </c>
      <c r="M2772">
        <v>39.482185965350602</v>
      </c>
      <c r="N2772">
        <v>1.82802296632733</v>
      </c>
      <c r="O2772">
        <v>77.9697624190065</v>
      </c>
      <c r="P2772">
        <v>21.842105263157801</v>
      </c>
      <c r="Q2772">
        <v>-0.10932580496035001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917</v>
      </c>
      <c r="E2773">
        <v>115.93692</v>
      </c>
      <c r="F2773">
        <v>195.18</v>
      </c>
      <c r="G2773">
        <v>46.557595459289999</v>
      </c>
      <c r="H2773">
        <v>-5.59562715678502</v>
      </c>
      <c r="I2773">
        <v>-18.754385966098098</v>
      </c>
      <c r="J2773">
        <v>-2.5649922925809401</v>
      </c>
      <c r="K2773">
        <v>197.305444726144</v>
      </c>
      <c r="L2773">
        <v>188.726457516295</v>
      </c>
      <c r="M2773">
        <v>38.454567464488399</v>
      </c>
      <c r="N2773">
        <v>1.0091842468202401</v>
      </c>
      <c r="O2773">
        <v>33.978891279844198</v>
      </c>
      <c r="P2773">
        <v>74.814151365875503</v>
      </c>
      <c r="Q2773">
        <v>0.115458399132296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E2774">
        <v>115.875</v>
      </c>
      <c r="F2774">
        <v>46.35</v>
      </c>
      <c r="G2774">
        <v>124.329964824223</v>
      </c>
      <c r="H2774">
        <v>-12.5209361786477</v>
      </c>
      <c r="I2774">
        <v>60.893458754216901</v>
      </c>
      <c r="J2774">
        <v>-9.1208897284783799</v>
      </c>
      <c r="K2774">
        <v>52.716523124458398</v>
      </c>
      <c r="L2774">
        <v>48.125362883443103</v>
      </c>
      <c r="M2774">
        <v>42.606810188497001</v>
      </c>
      <c r="N2774">
        <v>0.91734693877550999</v>
      </c>
      <c r="O2774">
        <v>100.25889967637499</v>
      </c>
      <c r="P2774">
        <v>162.606232294617</v>
      </c>
      <c r="Q2774">
        <v>0.18335131379967501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628</v>
      </c>
      <c r="E2775">
        <v>115.640466</v>
      </c>
      <c r="F2775">
        <v>3.46</v>
      </c>
      <c r="G2775">
        <v>308.371106609268</v>
      </c>
      <c r="H2775">
        <v>-13.9432645474231</v>
      </c>
      <c r="I2775">
        <v>14.5310647336903</v>
      </c>
      <c r="J2775">
        <v>-5.8546581023495801</v>
      </c>
      <c r="K2775">
        <v>3.7021046636727002</v>
      </c>
      <c r="L2775">
        <v>2.93299443004604</v>
      </c>
      <c r="M2775">
        <v>20.003079826949101</v>
      </c>
      <c r="N2775">
        <v>0.69033146537775303</v>
      </c>
      <c r="O2775">
        <v>29.768786127167601</v>
      </c>
      <c r="P2775">
        <v>361.33333333333297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543</v>
      </c>
      <c r="E2776">
        <v>115.64</v>
      </c>
      <c r="F2776">
        <v>144.55000000000001</v>
      </c>
      <c r="G2776">
        <v>235.26941590812399</v>
      </c>
      <c r="H2776">
        <v>-7.7595209684825903</v>
      </c>
      <c r="I2776">
        <v>69.531475343857096</v>
      </c>
      <c r="J2776">
        <v>2.2507145860916999</v>
      </c>
      <c r="K2776">
        <v>135.29571231396599</v>
      </c>
      <c r="L2776">
        <v>98.622000163810696</v>
      </c>
      <c r="M2776">
        <v>53.026850844909497</v>
      </c>
      <c r="N2776">
        <v>0.18990398514889101</v>
      </c>
      <c r="O2776">
        <v>12.659979245935601</v>
      </c>
      <c r="P2776">
        <v>394.18803418803401</v>
      </c>
      <c r="Q2776">
        <v>0.106627229268821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E2777">
        <v>115.5</v>
      </c>
      <c r="F2777">
        <v>770</v>
      </c>
      <c r="G2777">
        <v>10.7576792640811</v>
      </c>
      <c r="H2777">
        <v>22.772907069738501</v>
      </c>
      <c r="I2777">
        <v>-10.950416747791101</v>
      </c>
      <c r="J2777">
        <v>5.0769124693238101</v>
      </c>
      <c r="K2777">
        <v>672.03392312835194</v>
      </c>
      <c r="M2777">
        <v>97.423463064216904</v>
      </c>
      <c r="N2777">
        <v>4.0759678597516398E-2</v>
      </c>
      <c r="O2777">
        <v>0</v>
      </c>
      <c r="P2777">
        <v>45.8333333333333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E2778">
        <v>115.4748805</v>
      </c>
      <c r="F2778">
        <v>71.75</v>
      </c>
      <c r="G2778">
        <v>-16.234156548626501</v>
      </c>
      <c r="H2778">
        <v>11.980738364911399</v>
      </c>
      <c r="I2778">
        <v>-5.7223465723525004</v>
      </c>
      <c r="J2778">
        <v>4.4435791359904799</v>
      </c>
      <c r="K2778">
        <v>62.593662142330501</v>
      </c>
      <c r="M2778">
        <v>61.281271190011097</v>
      </c>
      <c r="N2778">
        <v>1.33980704697986</v>
      </c>
      <c r="O2778">
        <v>10.8013937282229</v>
      </c>
      <c r="P2778">
        <v>83.974358974358907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917</v>
      </c>
      <c r="E2779">
        <v>115.34</v>
      </c>
      <c r="F2779">
        <v>182.5</v>
      </c>
      <c r="G2779">
        <v>-19.843179105017501</v>
      </c>
      <c r="H2779">
        <v>-2.1171626771069199</v>
      </c>
      <c r="I2779">
        <v>-23.848268854693799</v>
      </c>
      <c r="J2779">
        <v>2.06939367233133</v>
      </c>
      <c r="K2779">
        <v>175.45914571800799</v>
      </c>
      <c r="L2779">
        <v>180.511196002725</v>
      </c>
      <c r="M2779">
        <v>67.902742046969905</v>
      </c>
      <c r="N2779">
        <v>1.7707752291966701</v>
      </c>
      <c r="O2779">
        <v>27.123287671232799</v>
      </c>
      <c r="P2779">
        <v>26.692120791391801</v>
      </c>
      <c r="Q2779">
        <v>-9.2984005607389994E-2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135</v>
      </c>
      <c r="E2780">
        <v>115.304</v>
      </c>
      <c r="F2780">
        <v>41.18</v>
      </c>
      <c r="G2780">
        <v>-5.2832945451329802</v>
      </c>
      <c r="H2780">
        <v>24.890528667963999</v>
      </c>
      <c r="I2780">
        <v>-39.910264012274098</v>
      </c>
      <c r="J2780">
        <v>-13.931133962545299</v>
      </c>
      <c r="K2780">
        <v>41.934242928189697</v>
      </c>
      <c r="L2780">
        <v>38.647169821681999</v>
      </c>
      <c r="M2780">
        <v>32.842950885202796</v>
      </c>
      <c r="N2780">
        <v>3.5031135347605802</v>
      </c>
      <c r="O2780">
        <v>65.371539582321404</v>
      </c>
      <c r="P2780">
        <v>46.756949394155299</v>
      </c>
      <c r="Q2780">
        <v>8.1767346171001995E-2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414</v>
      </c>
      <c r="E2781">
        <v>115.1917347</v>
      </c>
      <c r="F2781">
        <v>115.1</v>
      </c>
      <c r="G2781">
        <v>-72.4101784952027</v>
      </c>
      <c r="H2781">
        <v>-10.124552182149101</v>
      </c>
      <c r="I2781">
        <v>-5.3895328737901496</v>
      </c>
      <c r="J2781">
        <v>-4.42432878547194</v>
      </c>
      <c r="K2781">
        <v>123.67625564156199</v>
      </c>
      <c r="L2781">
        <v>126.264729728508</v>
      </c>
      <c r="M2781">
        <v>44.565771495234401</v>
      </c>
      <c r="N2781">
        <v>0.79586745119979496</v>
      </c>
      <c r="O2781">
        <v>104.17028670721101</v>
      </c>
      <c r="P2781">
        <v>25.3812636165577</v>
      </c>
      <c r="Q2781">
        <v>6.4631641764274994E-2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132</v>
      </c>
      <c r="E2782">
        <v>115.04350494000001</v>
      </c>
      <c r="F2782">
        <v>58.11</v>
      </c>
      <c r="G2782">
        <v>-1.5339566818710699</v>
      </c>
      <c r="H2782">
        <v>-10.861227772316999</v>
      </c>
      <c r="I2782">
        <v>-39.779726362361203</v>
      </c>
      <c r="J2782">
        <v>-3.1931890138924199</v>
      </c>
      <c r="K2782">
        <v>61.961640853314101</v>
      </c>
      <c r="L2782">
        <v>61.925994867359002</v>
      </c>
      <c r="M2782">
        <v>27.099719318609399</v>
      </c>
      <c r="N2782">
        <v>0.95533126810620195</v>
      </c>
      <c r="O2782">
        <v>62.192393736017898</v>
      </c>
      <c r="P2782">
        <v>26.877729257641899</v>
      </c>
      <c r="Q2782">
        <v>0.11141130703771999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628</v>
      </c>
      <c r="E2783">
        <v>114.9389</v>
      </c>
      <c r="F2783">
        <v>49.33</v>
      </c>
      <c r="G2783">
        <v>-18.6101768131917</v>
      </c>
      <c r="H2783">
        <v>-6.5566514577983899</v>
      </c>
      <c r="I2783">
        <v>-23.926174323548601</v>
      </c>
      <c r="J2783">
        <v>-4.7274961565685798</v>
      </c>
      <c r="K2783">
        <v>50.675556769240004</v>
      </c>
      <c r="L2783">
        <v>50.724556543845601</v>
      </c>
      <c r="M2783">
        <v>32.291003111238197</v>
      </c>
      <c r="N2783">
        <v>0.96403080078523895</v>
      </c>
      <c r="O2783">
        <v>39.063450233123802</v>
      </c>
      <c r="P2783">
        <v>20.0243309002432</v>
      </c>
      <c r="Q2783">
        <v>-1.9253437413613999E-2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204</v>
      </c>
      <c r="E2784">
        <v>114.7844264</v>
      </c>
      <c r="F2784">
        <v>106.4</v>
      </c>
      <c r="G2784">
        <v>-0.66637308439625897</v>
      </c>
      <c r="H2784">
        <v>7.0038352960314398</v>
      </c>
      <c r="I2784">
        <v>-38.687505949669003</v>
      </c>
      <c r="J2784">
        <v>-5.2639351404466898E-2</v>
      </c>
      <c r="K2784">
        <v>109.208160143697</v>
      </c>
      <c r="L2784">
        <v>111.294569862904</v>
      </c>
      <c r="M2784">
        <v>44.4550428832002</v>
      </c>
      <c r="N2784">
        <v>1.6792923815377201</v>
      </c>
      <c r="O2784">
        <v>59.4924812030075</v>
      </c>
      <c r="P2784">
        <v>32.569150261649597</v>
      </c>
      <c r="Q2784">
        <v>0.13037961367592399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62</v>
      </c>
      <c r="E2785">
        <v>114.5690196</v>
      </c>
      <c r="F2785">
        <v>99.75</v>
      </c>
      <c r="G2785">
        <v>19.914427908907101</v>
      </c>
      <c r="H2785">
        <v>-15.0953366904359</v>
      </c>
      <c r="I2785">
        <v>-7.3191294502633903</v>
      </c>
      <c r="J2785">
        <v>-1.2234538310424801</v>
      </c>
      <c r="K2785">
        <v>104.833533080913</v>
      </c>
      <c r="L2785">
        <v>100.67099932452901</v>
      </c>
      <c r="M2785">
        <v>50.446483594274397</v>
      </c>
      <c r="N2785">
        <v>0.53300907377712303</v>
      </c>
      <c r="O2785">
        <v>68.320802005012496</v>
      </c>
      <c r="P2785">
        <v>46.454265159301102</v>
      </c>
      <c r="Q2785">
        <v>0.10586100954619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549</v>
      </c>
      <c r="E2786">
        <v>114.34332000000001</v>
      </c>
      <c r="F2786">
        <v>99.05</v>
      </c>
      <c r="G2786">
        <v>-16.827409261168398</v>
      </c>
      <c r="H2786">
        <v>-6.3286341523447804</v>
      </c>
      <c r="I2786">
        <v>-18.877724256160299</v>
      </c>
      <c r="J2786">
        <v>0.21599780642896099</v>
      </c>
      <c r="K2786">
        <v>103.164976801384</v>
      </c>
      <c r="L2786">
        <v>102.916792344774</v>
      </c>
      <c r="M2786">
        <v>38.529803035600601</v>
      </c>
      <c r="N2786">
        <v>0.58058190919247699</v>
      </c>
      <c r="O2786">
        <v>34.729934376577397</v>
      </c>
      <c r="P2786">
        <v>21.533742331288298</v>
      </c>
      <c r="Q2786">
        <v>-7.7640945149028001E-2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72</v>
      </c>
      <c r="E2787">
        <v>114.33000618</v>
      </c>
      <c r="F2787">
        <v>185.4</v>
      </c>
      <c r="G2787">
        <v>64.132682563776697</v>
      </c>
      <c r="H2787">
        <v>50.714172204989197</v>
      </c>
      <c r="I2787">
        <v>50.963475839869702</v>
      </c>
      <c r="J2787">
        <v>6.7217688851725903</v>
      </c>
      <c r="K2787">
        <v>134.048290983458</v>
      </c>
      <c r="L2787">
        <v>112.523504423368</v>
      </c>
      <c r="M2787">
        <v>62.088687296495301</v>
      </c>
      <c r="N2787">
        <v>4.2680581732560698</v>
      </c>
      <c r="O2787">
        <v>29.422869471413101</v>
      </c>
      <c r="P2787">
        <v>147.19999999999999</v>
      </c>
      <c r="Q2787">
        <v>3.6303935652428003E-2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527</v>
      </c>
      <c r="E2788">
        <v>114.1433076</v>
      </c>
      <c r="F2788">
        <v>40.840000000000003</v>
      </c>
      <c r="G2788">
        <v>46.640337378498899</v>
      </c>
      <c r="H2788">
        <v>-20.490804226014099</v>
      </c>
      <c r="I2788">
        <v>-7.1797625908976697</v>
      </c>
      <c r="J2788">
        <v>-4.7840134626242001</v>
      </c>
      <c r="K2788">
        <v>39.741652617949597</v>
      </c>
      <c r="L2788">
        <v>34.760466122559798</v>
      </c>
      <c r="M2788">
        <v>38.308941943497501</v>
      </c>
      <c r="N2788">
        <v>0.35895011713601399</v>
      </c>
      <c r="O2788">
        <v>28.330068560234999</v>
      </c>
      <c r="P2788">
        <v>76.567228707306498</v>
      </c>
      <c r="Q2788">
        <v>-2.8880315840819999E-3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382</v>
      </c>
      <c r="E2789">
        <v>113.79644710999899</v>
      </c>
      <c r="M2789">
        <v>50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4006</v>
      </c>
      <c r="E2790">
        <v>113.49901875</v>
      </c>
      <c r="F2790">
        <v>180.05</v>
      </c>
      <c r="G2790">
        <v>7.2944642735017498</v>
      </c>
      <c r="H2790">
        <v>10.772700799111499</v>
      </c>
      <c r="I2790">
        <v>6.2963364989621402</v>
      </c>
      <c r="J2790">
        <v>-5.7564208640095096</v>
      </c>
      <c r="K2790">
        <v>172.01672471851401</v>
      </c>
      <c r="L2790">
        <v>143.88037020727199</v>
      </c>
      <c r="M2790">
        <v>36.858399533101398</v>
      </c>
      <c r="N2790">
        <v>1.3991762767710001</v>
      </c>
      <c r="O2790">
        <v>35.712302138294902</v>
      </c>
      <c r="P2790">
        <v>70.906502135737995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268</v>
      </c>
      <c r="E2791">
        <v>113.47334875499899</v>
      </c>
      <c r="F2791">
        <v>1470.95</v>
      </c>
      <c r="G2791">
        <v>71.489166320685101</v>
      </c>
      <c r="H2791">
        <v>4.6566293705400899</v>
      </c>
      <c r="I2791">
        <v>1.80133237274455</v>
      </c>
      <c r="J2791">
        <v>-1.26589243776565</v>
      </c>
      <c r="K2791">
        <v>1441.3544372661599</v>
      </c>
      <c r="L2791">
        <v>1312.1283469519601</v>
      </c>
      <c r="M2791">
        <v>48.456262611143202</v>
      </c>
      <c r="N2791">
        <v>1.11160881801125</v>
      </c>
      <c r="O2791">
        <v>28.199462932118699</v>
      </c>
      <c r="P2791">
        <v>107.176056338028</v>
      </c>
      <c r="Q2791">
        <v>6.4934910721062999E-2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E2792">
        <v>113.4282528</v>
      </c>
      <c r="F2792">
        <v>86.04</v>
      </c>
      <c r="G2792">
        <v>-22.384366988671101</v>
      </c>
      <c r="H2792">
        <v>-3.2125158285231499</v>
      </c>
      <c r="I2792">
        <v>-21.4675707230151</v>
      </c>
      <c r="J2792">
        <v>-3.3564575308356099</v>
      </c>
      <c r="K2792">
        <v>83.804078293057799</v>
      </c>
      <c r="L2792">
        <v>86.277107026079193</v>
      </c>
      <c r="M2792">
        <v>52.710815664262398</v>
      </c>
      <c r="N2792">
        <v>1.24572421465453</v>
      </c>
      <c r="O2792">
        <v>49.930264993026398</v>
      </c>
      <c r="P2792">
        <v>26.958831341301401</v>
      </c>
      <c r="Q2792">
        <v>8.4764068572405996E-2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628</v>
      </c>
      <c r="E2793">
        <v>113.165175</v>
      </c>
      <c r="F2793">
        <v>216.75</v>
      </c>
      <c r="G2793">
        <v>-17.091856353694698</v>
      </c>
      <c r="H2793">
        <v>-5.9904794729973103</v>
      </c>
      <c r="I2793">
        <v>-6.8436843996794403</v>
      </c>
      <c r="J2793">
        <v>-7.4509497393894497</v>
      </c>
      <c r="K2793">
        <v>217.354039588566</v>
      </c>
      <c r="L2793">
        <v>212.354311003531</v>
      </c>
      <c r="M2793">
        <v>44.513871418520203</v>
      </c>
      <c r="N2793">
        <v>0.307017252820172</v>
      </c>
      <c r="O2793">
        <v>13.0103806228373</v>
      </c>
      <c r="P2793">
        <v>17.035637149027998</v>
      </c>
      <c r="Q2793">
        <v>-7.7089316605263997E-2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54</v>
      </c>
      <c r="E2794">
        <v>112.91406451500001</v>
      </c>
      <c r="F2794">
        <v>14.07</v>
      </c>
      <c r="G2794">
        <v>-19.2853762521327</v>
      </c>
      <c r="H2794">
        <v>-9.8865625184879296</v>
      </c>
      <c r="I2794">
        <v>-53.668212515437702</v>
      </c>
      <c r="J2794">
        <v>-2.73208370532332</v>
      </c>
      <c r="K2794">
        <v>15.3307256897345</v>
      </c>
      <c r="L2794">
        <v>17.3039627893064</v>
      </c>
      <c r="M2794">
        <v>48.143231496674098</v>
      </c>
      <c r="N2794">
        <v>0.466478329366808</v>
      </c>
      <c r="O2794">
        <v>121.037668798862</v>
      </c>
      <c r="P2794">
        <v>14.669926650366699</v>
      </c>
      <c r="Q2794">
        <v>1.4476949082434999E-2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271</v>
      </c>
      <c r="E2795">
        <v>112.38926791999999</v>
      </c>
      <c r="F2795">
        <v>53.6</v>
      </c>
      <c r="G2795">
        <v>-20.313282311901698</v>
      </c>
      <c r="H2795">
        <v>-18.1643140779906</v>
      </c>
      <c r="I2795">
        <v>-28.5242115300316</v>
      </c>
      <c r="J2795">
        <v>-6.0657270438553299</v>
      </c>
      <c r="K2795">
        <v>54.782691286871398</v>
      </c>
      <c r="L2795">
        <v>55.884581582954198</v>
      </c>
      <c r="M2795">
        <v>26.9282093158143</v>
      </c>
      <c r="N2795">
        <v>0.63079963006665096</v>
      </c>
      <c r="O2795">
        <v>33.955223880596897</v>
      </c>
      <c r="P2795">
        <v>20.098588393457302</v>
      </c>
      <c r="Q2795">
        <v>-3.6434389579753999E-2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414</v>
      </c>
      <c r="E2796">
        <v>112.27883620799901</v>
      </c>
      <c r="F2796">
        <v>9.7799999999999994</v>
      </c>
      <c r="G2796">
        <v>348.33487472521</v>
      </c>
      <c r="H2796">
        <v>6.36502876803495</v>
      </c>
      <c r="I2796">
        <v>145.79936220888399</v>
      </c>
      <c r="J2796">
        <v>1.22593888150812</v>
      </c>
      <c r="K2796">
        <v>7.94121191329035</v>
      </c>
      <c r="L2796">
        <v>5.2085678644482201</v>
      </c>
      <c r="M2796">
        <v>65.300428031035096</v>
      </c>
      <c r="N2796">
        <v>2.8443304934962601</v>
      </c>
      <c r="O2796">
        <v>6.0327198364008101</v>
      </c>
      <c r="P2796">
        <v>414.73684210526301</v>
      </c>
      <c r="Q2796">
        <v>0.12593931811725301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4446</v>
      </c>
      <c r="E2797">
        <v>112.26944</v>
      </c>
      <c r="F2797">
        <v>266.8</v>
      </c>
      <c r="G2797">
        <v>93.046523784685306</v>
      </c>
      <c r="H2797">
        <v>54.522700799111497</v>
      </c>
      <c r="I2797">
        <v>84.012546215171795</v>
      </c>
      <c r="J2797">
        <v>10.315007707418999</v>
      </c>
      <c r="K2797">
        <v>187.61838325007199</v>
      </c>
      <c r="M2797">
        <v>79.775564888665798</v>
      </c>
      <c r="N2797">
        <v>0.51222351571594804</v>
      </c>
      <c r="O2797">
        <v>0</v>
      </c>
      <c r="P2797">
        <v>169.494949494949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271</v>
      </c>
      <c r="E2798">
        <v>112.1689555</v>
      </c>
      <c r="F2798">
        <v>314.3</v>
      </c>
      <c r="G2798">
        <v>281.99592893773399</v>
      </c>
      <c r="H2798">
        <v>22.3923844639443</v>
      </c>
      <c r="I2798">
        <v>276.38167573680101</v>
      </c>
      <c r="J2798">
        <v>16.050557678422301</v>
      </c>
      <c r="K2798">
        <v>209.17323630608999</v>
      </c>
      <c r="L2798">
        <v>127.707737142075</v>
      </c>
      <c r="M2798">
        <v>95.417473718727095</v>
      </c>
      <c r="N2798">
        <v>1.5654690064385799</v>
      </c>
      <c r="O2798">
        <v>0</v>
      </c>
      <c r="P2798">
        <v>593.51279788172997</v>
      </c>
      <c r="Q2798">
        <v>0.20739745756139799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E2799">
        <v>112.14555953999999</v>
      </c>
      <c r="F2799">
        <v>172.55</v>
      </c>
      <c r="G2799">
        <v>363.30048514034098</v>
      </c>
      <c r="H2799">
        <v>-5.3731576119628102</v>
      </c>
      <c r="I2799">
        <v>32.426082053168102</v>
      </c>
      <c r="J2799">
        <v>6.38148076324351</v>
      </c>
      <c r="K2799">
        <v>162.658591698316</v>
      </c>
      <c r="L2799">
        <v>131.31063637993199</v>
      </c>
      <c r="M2799">
        <v>78.541544073146198</v>
      </c>
      <c r="N2799">
        <v>0.31077165114567701</v>
      </c>
      <c r="O2799">
        <v>44.914517531150302</v>
      </c>
      <c r="P2799">
        <v>477.090301003344</v>
      </c>
      <c r="Q2799">
        <v>0.16062864895057999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E2800">
        <v>111.920586075</v>
      </c>
      <c r="F2800">
        <v>16019.55</v>
      </c>
      <c r="G2800">
        <v>237.89483542282699</v>
      </c>
      <c r="H2800">
        <v>44.098806241288401</v>
      </c>
      <c r="I2800">
        <v>281.927361029986</v>
      </c>
      <c r="J2800">
        <v>6.4354227172334797</v>
      </c>
      <c r="K2800">
        <v>11554.0902628233</v>
      </c>
      <c r="L2800">
        <v>7704.1356710754699</v>
      </c>
      <c r="M2800">
        <v>93.354561763616402</v>
      </c>
      <c r="N2800">
        <v>0.51452991452991403</v>
      </c>
      <c r="O2800">
        <v>0</v>
      </c>
      <c r="P2800">
        <v>357.70142857142798</v>
      </c>
      <c r="Q2800">
        <v>0.18037480176888701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343</v>
      </c>
      <c r="E2801">
        <v>111.8894408</v>
      </c>
      <c r="F2801">
        <v>110.92</v>
      </c>
      <c r="G2801">
        <v>-26.7024550947283</v>
      </c>
      <c r="H2801">
        <v>-9.4460095133091002</v>
      </c>
      <c r="I2801">
        <v>-31.545311309389302</v>
      </c>
      <c r="J2801">
        <v>-3.02436583645876</v>
      </c>
      <c r="K2801">
        <v>118.24223851049</v>
      </c>
      <c r="L2801">
        <v>121.233890061865</v>
      </c>
      <c r="M2801">
        <v>33.2298129802967</v>
      </c>
      <c r="N2801">
        <v>0.297979735289926</v>
      </c>
      <c r="O2801">
        <v>54.029931482149202</v>
      </c>
      <c r="P2801">
        <v>17.999999999999901</v>
      </c>
      <c r="Q2801">
        <v>0.12055983136644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271</v>
      </c>
      <c r="E2802">
        <v>111.78762623999999</v>
      </c>
      <c r="F2802">
        <v>169.8</v>
      </c>
      <c r="G2802">
        <v>11.439968884717199</v>
      </c>
      <c r="H2802">
        <v>-8.9755134866027504</v>
      </c>
      <c r="I2802">
        <v>-22.105361506616202</v>
      </c>
      <c r="J2802">
        <v>-3.7126102442495199</v>
      </c>
      <c r="K2802">
        <v>172.95446088237</v>
      </c>
      <c r="L2802">
        <v>167.290410205526</v>
      </c>
      <c r="M2802">
        <v>42.957241244728799</v>
      </c>
      <c r="N2802">
        <v>0.86365526778194801</v>
      </c>
      <c r="O2802">
        <v>38.398115429917503</v>
      </c>
      <c r="P2802">
        <v>40.214698596201501</v>
      </c>
      <c r="Q2802">
        <v>1.2344901759417E-2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101</v>
      </c>
      <c r="E2803">
        <v>111.5775</v>
      </c>
      <c r="F2803">
        <v>23.49</v>
      </c>
      <c r="G2803">
        <v>13.642367606335601</v>
      </c>
      <c r="H2803">
        <v>-0.29495384006373399</v>
      </c>
      <c r="I2803">
        <v>-20.9543615209666</v>
      </c>
      <c r="J2803">
        <v>-3.15389181411203</v>
      </c>
      <c r="K2803">
        <v>23.736375655394099</v>
      </c>
      <c r="L2803">
        <v>22.737009033738499</v>
      </c>
      <c r="M2803">
        <v>37.089046684270798</v>
      </c>
      <c r="N2803">
        <v>2.1777367345971901</v>
      </c>
      <c r="O2803">
        <v>56.662409535972699</v>
      </c>
      <c r="P2803">
        <v>50.576923076923002</v>
      </c>
      <c r="Q2803">
        <v>6.7671884820632994E-2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46</v>
      </c>
      <c r="E2804">
        <v>111.46559999999999</v>
      </c>
      <c r="F2804">
        <v>273.2</v>
      </c>
      <c r="G2804">
        <v>6.6200896195577101</v>
      </c>
      <c r="H2804">
        <v>-19.642363303452498</v>
      </c>
      <c r="I2804">
        <v>17.131899595831701</v>
      </c>
      <c r="J2804">
        <v>-2.23111775383554</v>
      </c>
      <c r="K2804">
        <v>275.99913782552198</v>
      </c>
      <c r="M2804">
        <v>46.315253325099803</v>
      </c>
      <c r="N2804">
        <v>0.52691605839416</v>
      </c>
      <c r="O2804">
        <v>39.604685212298598</v>
      </c>
      <c r="P2804">
        <v>46.881720430107499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705</v>
      </c>
      <c r="E2805">
        <v>110.88097019999999</v>
      </c>
      <c r="F2805">
        <v>74.989999999999995</v>
      </c>
      <c r="G2805">
        <v>40.5756969892374</v>
      </c>
      <c r="H2805">
        <v>-2.7829498858199799</v>
      </c>
      <c r="I2805">
        <v>22.579792720667498</v>
      </c>
      <c r="J2805">
        <v>-3.2633917720864698</v>
      </c>
      <c r="K2805">
        <v>72.697214420353305</v>
      </c>
      <c r="L2805">
        <v>62.3700335350374</v>
      </c>
      <c r="M2805">
        <v>46.511713315869002</v>
      </c>
      <c r="N2805">
        <v>1.4772846571287599</v>
      </c>
      <c r="O2805">
        <v>6.6808907854380699</v>
      </c>
      <c r="P2805">
        <v>70.820045558086505</v>
      </c>
      <c r="Q2805">
        <v>1.7417697266181999E-2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694</v>
      </c>
      <c r="E2806">
        <v>110.64002592999999</v>
      </c>
      <c r="F2806">
        <v>102.55</v>
      </c>
      <c r="G2806">
        <v>20.511445114204601</v>
      </c>
      <c r="H2806">
        <v>-5.6353061686924004</v>
      </c>
      <c r="I2806">
        <v>-57.320421139534602</v>
      </c>
      <c r="J2806">
        <v>1.100476534125</v>
      </c>
      <c r="K2806">
        <v>101.771703146077</v>
      </c>
      <c r="L2806">
        <v>98.960557686382998</v>
      </c>
      <c r="M2806">
        <v>49.014898324986497</v>
      </c>
      <c r="N2806">
        <v>0.95416102018833104</v>
      </c>
      <c r="O2806">
        <v>86.504144319843903</v>
      </c>
      <c r="P2806">
        <v>50.808823529411697</v>
      </c>
      <c r="Q2806">
        <v>1.2859748803888999E-2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62</v>
      </c>
      <c r="E2807">
        <v>110.49589211999999</v>
      </c>
      <c r="F2807">
        <v>20.399999999999999</v>
      </c>
      <c r="G2807">
        <v>35.871106609268097</v>
      </c>
      <c r="H2807">
        <v>-7.8412010700473402</v>
      </c>
      <c r="I2807">
        <v>0.34939703246960802</v>
      </c>
      <c r="J2807">
        <v>6.1611615535729003</v>
      </c>
      <c r="K2807">
        <v>21.1305002447845</v>
      </c>
      <c r="L2807">
        <v>19.207286549502701</v>
      </c>
      <c r="M2807">
        <v>45.5673961103697</v>
      </c>
      <c r="N2807">
        <v>3.0057892484886</v>
      </c>
      <c r="O2807">
        <v>52.941176470588204</v>
      </c>
      <c r="P2807">
        <v>72.881355932203306</v>
      </c>
      <c r="Q2807">
        <v>8.7564433001833003E-2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628</v>
      </c>
      <c r="E2808">
        <v>110.264154</v>
      </c>
      <c r="F2808">
        <v>33.380000000000003</v>
      </c>
      <c r="G2808">
        <v>8.5947646609580399</v>
      </c>
      <c r="H2808">
        <v>-3.7317962640308902</v>
      </c>
      <c r="I2808">
        <v>52.452568326835703</v>
      </c>
      <c r="J2808">
        <v>-2.1073348403153398</v>
      </c>
      <c r="K2808">
        <v>33.875420769329601</v>
      </c>
      <c r="L2808">
        <v>29.038569704747101</v>
      </c>
      <c r="M2808">
        <v>40.552589071902602</v>
      </c>
      <c r="N2808">
        <v>0.48861389387881399</v>
      </c>
      <c r="O2808">
        <v>26.423007789095202</v>
      </c>
      <c r="P2808">
        <v>83.406593406593402</v>
      </c>
      <c r="Q2808">
        <v>0.106879784596266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122</v>
      </c>
      <c r="E2809">
        <v>110.2461</v>
      </c>
      <c r="F2809">
        <v>7.16</v>
      </c>
      <c r="G2809">
        <v>-70.254354645344307</v>
      </c>
      <c r="H2809">
        <v>-14.609209520298799</v>
      </c>
      <c r="I2809">
        <v>-48.820703323959997</v>
      </c>
      <c r="J2809">
        <v>-2.3516589592476098</v>
      </c>
      <c r="K2809">
        <v>8.0185931729628503</v>
      </c>
      <c r="L2809">
        <v>9.9963467597850393</v>
      </c>
      <c r="M2809">
        <v>14.403022034292601</v>
      </c>
      <c r="N2809">
        <v>0.58365493112573996</v>
      </c>
      <c r="O2809">
        <v>101.8156424581</v>
      </c>
      <c r="P2809">
        <v>0.28011204481792601</v>
      </c>
      <c r="Q2809">
        <v>-7.0743131008394994E-2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917</v>
      </c>
      <c r="E2810">
        <v>110.163371996</v>
      </c>
      <c r="F2810">
        <v>32.380000000000003</v>
      </c>
      <c r="G2810">
        <v>87.782101373666094</v>
      </c>
      <c r="H2810">
        <v>-5.6017992008884701</v>
      </c>
      <c r="I2810">
        <v>-11.8251940714838</v>
      </c>
      <c r="J2810">
        <v>3.4588204164491598</v>
      </c>
      <c r="K2810">
        <v>28.056708144521899</v>
      </c>
      <c r="L2810">
        <v>24.111237313258801</v>
      </c>
      <c r="M2810">
        <v>70.292440109311102</v>
      </c>
      <c r="N2810">
        <v>1.37632074077722</v>
      </c>
      <c r="O2810">
        <v>12.662137121680001</v>
      </c>
      <c r="P2810">
        <v>145.11733535200599</v>
      </c>
      <c r="Q2810">
        <v>0.14001993540723801</v>
      </c>
    </row>
    <row r="2811" spans="1:17" hidden="1" x14ac:dyDescent="0.3">
      <c r="A2811" t="s">
        <v>5785</v>
      </c>
      <c r="B2811" t="s">
        <v>2980</v>
      </c>
      <c r="C2811" t="str">
        <f>IFERROR(VLOOKUP(Table1[[#This Row],[Ticker]],[1]!Table1[[Symbol]:[Industry]],2,FALSE),"-")</f>
        <v>-</v>
      </c>
      <c r="D2811" t="s">
        <v>4045</v>
      </c>
      <c r="E2811">
        <v>110.1425</v>
      </c>
      <c r="F2811">
        <v>847.25</v>
      </c>
      <c r="G2811">
        <v>15.7852342618154</v>
      </c>
      <c r="H2811">
        <v>3.4969838415055401</v>
      </c>
      <c r="I2811">
        <v>-5.1274233850064599</v>
      </c>
      <c r="J2811">
        <v>3.6377830615097801</v>
      </c>
      <c r="K2811">
        <v>808.175706990555</v>
      </c>
      <c r="L2811">
        <v>752.31147863601996</v>
      </c>
      <c r="M2811">
        <v>52.6871668947703</v>
      </c>
      <c r="N2811">
        <v>0.99271778302472902</v>
      </c>
      <c r="O2811">
        <v>41.133077604012897</v>
      </c>
      <c r="P2811">
        <v>65.802348336594903</v>
      </c>
      <c r="Q2811">
        <v>6.5413791390196999E-2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1554</v>
      </c>
      <c r="E2812">
        <v>110.00756800000001</v>
      </c>
      <c r="F2812">
        <v>1018.4</v>
      </c>
      <c r="G2812">
        <v>3.1711066092681599</v>
      </c>
      <c r="H2812">
        <v>5.2155771431975397</v>
      </c>
      <c r="I2812">
        <v>-13.50403352505</v>
      </c>
      <c r="J2812">
        <v>-3.5596442346263499</v>
      </c>
      <c r="K2812">
        <v>974.91547144829997</v>
      </c>
      <c r="L2812">
        <v>953.04160938905</v>
      </c>
      <c r="M2812">
        <v>55.4953819041041</v>
      </c>
      <c r="N2812">
        <v>3.0489711934156301</v>
      </c>
      <c r="O2812">
        <v>14.8811861743912</v>
      </c>
      <c r="P2812">
        <v>27.299999999999901</v>
      </c>
      <c r="Q2812">
        <v>7.2420713534407002E-2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135</v>
      </c>
      <c r="E2813">
        <v>110</v>
      </c>
      <c r="F2813">
        <v>4400</v>
      </c>
      <c r="G2813">
        <v>4.6767272181674597</v>
      </c>
      <c r="H2813">
        <v>3.3443471405749299</v>
      </c>
      <c r="I2813">
        <v>-2.2246783511666202</v>
      </c>
      <c r="J2813">
        <v>-3.67611587708637</v>
      </c>
      <c r="K2813">
        <v>4174.3856741392001</v>
      </c>
      <c r="L2813">
        <v>3975.9732922082799</v>
      </c>
      <c r="M2813">
        <v>50.264968507718201</v>
      </c>
      <c r="N2813">
        <v>0.62878690629011502</v>
      </c>
      <c r="O2813">
        <v>13.25</v>
      </c>
      <c r="P2813">
        <v>30.757800891530401</v>
      </c>
      <c r="Q2813">
        <v>-0.13242310680411301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E2814">
        <v>109.99885</v>
      </c>
      <c r="F2814">
        <v>31</v>
      </c>
      <c r="G2814">
        <v>-44.723155685813701</v>
      </c>
      <c r="H2814">
        <v>-15.956465867555099</v>
      </c>
      <c r="I2814">
        <v>-20.747101389293</v>
      </c>
      <c r="J2814">
        <v>4.0670468591319402</v>
      </c>
      <c r="K2814">
        <v>33.834627161424798</v>
      </c>
      <c r="L2814">
        <v>33.936877792983097</v>
      </c>
      <c r="M2814">
        <v>39.562198873129503</v>
      </c>
      <c r="N2814">
        <v>0.70622547737379004</v>
      </c>
      <c r="O2814">
        <v>68.612903225806406</v>
      </c>
      <c r="P2814">
        <v>23.900879296562699</v>
      </c>
      <c r="Q2814">
        <v>7.0246039206469005E-2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549</v>
      </c>
      <c r="E2815">
        <v>109.98912989999999</v>
      </c>
      <c r="F2815">
        <v>2722.2</v>
      </c>
      <c r="G2815">
        <v>66.228087134424598</v>
      </c>
      <c r="H2815">
        <v>-4.7899246803994702</v>
      </c>
      <c r="I2815">
        <v>-25.177974238193499</v>
      </c>
      <c r="J2815">
        <v>-4.2465466254557702</v>
      </c>
      <c r="K2815">
        <v>2837.6063165536402</v>
      </c>
      <c r="L2815">
        <v>2574.8256942979101</v>
      </c>
      <c r="M2815">
        <v>32.197068400636802</v>
      </c>
      <c r="N2815">
        <v>1.4046120058565099</v>
      </c>
      <c r="O2815">
        <v>22.694879141870501</v>
      </c>
      <c r="P2815">
        <v>98.338797814207595</v>
      </c>
      <c r="Q2815">
        <v>0.121256447616575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E2816">
        <v>109.8593274</v>
      </c>
      <c r="F2816">
        <v>38.549999999999997</v>
      </c>
      <c r="G2816">
        <v>101.30970310049599</v>
      </c>
      <c r="H2816">
        <v>-13.7349286706788</v>
      </c>
      <c r="I2816">
        <v>-48.509838016720899</v>
      </c>
      <c r="J2816">
        <v>6.4115116080258101</v>
      </c>
      <c r="K2816">
        <v>40.773227608399999</v>
      </c>
      <c r="L2816">
        <v>43.951263854060201</v>
      </c>
      <c r="M2816">
        <v>73.152357698055695</v>
      </c>
      <c r="N2816">
        <v>1.53622062461348</v>
      </c>
      <c r="O2816">
        <v>107.3411154345</v>
      </c>
      <c r="P2816">
        <v>149.35316946959799</v>
      </c>
      <c r="Q2816">
        <v>6.8681458320659999E-2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62</v>
      </c>
      <c r="E2817">
        <v>109.781858204999</v>
      </c>
      <c r="F2817">
        <v>170.55</v>
      </c>
      <c r="G2817">
        <v>66.047288589642804</v>
      </c>
      <c r="H2817">
        <v>61.370578157601997</v>
      </c>
      <c r="I2817">
        <v>69.082434528766598</v>
      </c>
      <c r="J2817">
        <v>4.22033315120603</v>
      </c>
      <c r="K2817">
        <v>129.524214437523</v>
      </c>
      <c r="L2817">
        <v>105.22171661511901</v>
      </c>
      <c r="M2817">
        <v>61.585029808440801</v>
      </c>
      <c r="N2817">
        <v>0.92173089554521803</v>
      </c>
      <c r="O2817">
        <v>16.6813251245968</v>
      </c>
      <c r="P2817">
        <v>128.92617449664399</v>
      </c>
      <c r="Q2817">
        <v>9.1794900131390005E-3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143</v>
      </c>
      <c r="E2818">
        <v>109.30928548999999</v>
      </c>
      <c r="F2818">
        <v>5.21</v>
      </c>
      <c r="G2818">
        <v>11.195781933943399</v>
      </c>
      <c r="H2818">
        <v>-6.49568155382965</v>
      </c>
      <c r="I2818">
        <v>-45.954745752120097</v>
      </c>
      <c r="J2818">
        <v>-2.60470032177802</v>
      </c>
      <c r="K2818">
        <v>5.5410713023345801</v>
      </c>
      <c r="L2818">
        <v>5.8625273499208603</v>
      </c>
      <c r="M2818">
        <v>29.288937443128699</v>
      </c>
      <c r="N2818">
        <v>1.1673540104859801</v>
      </c>
      <c r="O2818">
        <v>101.53550863723601</v>
      </c>
      <c r="P2818">
        <v>44.7222222222222</v>
      </c>
      <c r="Q2818">
        <v>-0.11109968139741699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917</v>
      </c>
      <c r="E2819">
        <v>108.9302115</v>
      </c>
      <c r="F2819">
        <v>214.95</v>
      </c>
      <c r="G2819">
        <v>-8.3433949013058495</v>
      </c>
      <c r="H2819">
        <v>-9.46505693284724</v>
      </c>
      <c r="I2819">
        <v>-44.345410839530203</v>
      </c>
      <c r="J2819">
        <v>-3.6925063814976702</v>
      </c>
      <c r="K2819">
        <v>243.99019522816101</v>
      </c>
      <c r="L2819">
        <v>248.991657747256</v>
      </c>
      <c r="M2819">
        <v>27.384723144445601</v>
      </c>
      <c r="N2819">
        <v>1.8477741049918699</v>
      </c>
      <c r="O2819">
        <v>63.945103512444703</v>
      </c>
      <c r="P2819">
        <v>15.8760107816711</v>
      </c>
      <c r="Q2819">
        <v>3.2408313861163003E-2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135</v>
      </c>
      <c r="E2820">
        <v>108.8748732</v>
      </c>
      <c r="F2820">
        <v>15.02</v>
      </c>
      <c r="G2820">
        <v>-33.153726825014097</v>
      </c>
      <c r="H2820">
        <v>-14.260300675814699</v>
      </c>
      <c r="I2820">
        <v>-34.730528792609</v>
      </c>
      <c r="J2820">
        <v>-9.3356731688390902</v>
      </c>
      <c r="K2820">
        <v>16.471843959608599</v>
      </c>
      <c r="L2820">
        <v>16.460033974957199</v>
      </c>
      <c r="M2820">
        <v>30.100912385017999</v>
      </c>
      <c r="N2820">
        <v>0.86659881359041702</v>
      </c>
      <c r="O2820">
        <v>54.127829560585802</v>
      </c>
      <c r="P2820">
        <v>18.735177865612599</v>
      </c>
      <c r="Q2820">
        <v>-5.4686171275765999E-2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62</v>
      </c>
      <c r="E2821">
        <v>108.757125</v>
      </c>
      <c r="F2821">
        <v>174.5</v>
      </c>
      <c r="G2821">
        <v>94.679884038735196</v>
      </c>
      <c r="H2821">
        <v>-15.942286955464301</v>
      </c>
      <c r="I2821">
        <v>22.711041585542201</v>
      </c>
      <c r="J2821">
        <v>-7.0383310327809898</v>
      </c>
      <c r="K2821">
        <v>195.82570005968199</v>
      </c>
      <c r="L2821">
        <v>167.293002244793</v>
      </c>
      <c r="M2821">
        <v>28.524018252759401</v>
      </c>
      <c r="N2821">
        <v>0.39652110904744797</v>
      </c>
      <c r="O2821">
        <v>76.045845272206293</v>
      </c>
      <c r="P2821">
        <v>132.29499467518599</v>
      </c>
      <c r="Q2821">
        <v>6.12982167612E-3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628</v>
      </c>
      <c r="E2822">
        <v>108.68882815000001</v>
      </c>
      <c r="F2822">
        <v>120.05</v>
      </c>
      <c r="G2822">
        <v>136.84936747883299</v>
      </c>
      <c r="H2822">
        <v>-2.5948839466511799</v>
      </c>
      <c r="I2822">
        <v>3.4705982396922299</v>
      </c>
      <c r="J2822">
        <v>1.58083049222918</v>
      </c>
      <c r="K2822">
        <v>119.820257248117</v>
      </c>
      <c r="L2822">
        <v>104.606505827923</v>
      </c>
      <c r="M2822">
        <v>49.2541732716507</v>
      </c>
      <c r="N2822">
        <v>0.80484045791325698</v>
      </c>
      <c r="O2822">
        <v>33.194502290712201</v>
      </c>
      <c r="P2822">
        <v>169.17040358744299</v>
      </c>
      <c r="Q2822">
        <v>0.13220724730820599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917</v>
      </c>
      <c r="E2823">
        <v>108.66</v>
      </c>
      <c r="F2823">
        <v>72.44</v>
      </c>
      <c r="G2823">
        <v>4.83674663063187</v>
      </c>
      <c r="H2823">
        <v>-5.7880809878300603</v>
      </c>
      <c r="I2823">
        <v>-19.416823336434302</v>
      </c>
      <c r="J2823">
        <v>2.6571956537201098</v>
      </c>
      <c r="K2823">
        <v>73.382106596873996</v>
      </c>
      <c r="L2823">
        <v>72.823901996220897</v>
      </c>
      <c r="M2823">
        <v>49.301672243981699</v>
      </c>
      <c r="N2823">
        <v>2.6403880645907898</v>
      </c>
      <c r="O2823">
        <v>44.947542794036401</v>
      </c>
      <c r="P2823">
        <v>43.445544554455402</v>
      </c>
      <c r="Q2823">
        <v>-2.0244316360304999E-2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D2824" t="s">
        <v>127</v>
      </c>
      <c r="E2824">
        <v>108.47129</v>
      </c>
      <c r="F2824">
        <v>97.81</v>
      </c>
      <c r="G2824">
        <v>5.2579427899064903</v>
      </c>
      <c r="H2824">
        <v>11.835200799111499</v>
      </c>
      <c r="I2824">
        <v>-2.5955170126416398</v>
      </c>
      <c r="J2824">
        <v>9.7027191182518404</v>
      </c>
      <c r="K2824">
        <v>92.562684171202903</v>
      </c>
      <c r="L2824">
        <v>82.906946674811394</v>
      </c>
      <c r="M2824">
        <v>55.494103088796003</v>
      </c>
      <c r="N2824">
        <v>0.74025476188899797</v>
      </c>
      <c r="O2824">
        <v>29.843574276658799</v>
      </c>
      <c r="P2824">
        <v>88.422269312271197</v>
      </c>
      <c r="Q2824">
        <v>0.120944600859676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72</v>
      </c>
      <c r="E2825">
        <v>108.39400000000001</v>
      </c>
      <c r="F2825">
        <v>3.79</v>
      </c>
      <c r="G2825">
        <v>3.8451325832941698</v>
      </c>
      <c r="H2825">
        <v>30.748960489034001</v>
      </c>
      <c r="I2825">
        <v>-9.0098647308059299</v>
      </c>
      <c r="J2825">
        <v>-13.418897871980001</v>
      </c>
      <c r="K2825">
        <v>3.2694503999033699</v>
      </c>
      <c r="L2825">
        <v>3.27969411167979</v>
      </c>
      <c r="M2825">
        <v>56.731535668053503</v>
      </c>
      <c r="N2825">
        <v>3.1916087171956602</v>
      </c>
      <c r="O2825">
        <v>24.0105540897097</v>
      </c>
      <c r="P2825">
        <v>58.935483870967701</v>
      </c>
      <c r="Q2825">
        <v>3.1778070151930002E-2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E2826">
        <v>108.378</v>
      </c>
      <c r="F2826">
        <v>200.7</v>
      </c>
      <c r="G2826">
        <v>43.190823157830003</v>
      </c>
      <c r="H2826">
        <v>11.1387722276829</v>
      </c>
      <c r="I2826">
        <v>53.702633134104097</v>
      </c>
      <c r="J2826">
        <v>0.71262202153436804</v>
      </c>
      <c r="K2826">
        <v>177.240794546774</v>
      </c>
      <c r="M2826">
        <v>48.804365489533303</v>
      </c>
      <c r="N2826">
        <v>0.73901273885350305</v>
      </c>
      <c r="O2826">
        <v>17.115097159940198</v>
      </c>
      <c r="P2826">
        <v>77.925531914893597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21</v>
      </c>
      <c r="E2827">
        <v>108.36830219399999</v>
      </c>
      <c r="F2827">
        <v>88.59</v>
      </c>
      <c r="G2827">
        <v>-63.760920647972</v>
      </c>
      <c r="H2827">
        <v>-21.8785395744389</v>
      </c>
      <c r="I2827">
        <v>-69.531489983255895</v>
      </c>
      <c r="J2827">
        <v>-5.6635824763822002</v>
      </c>
      <c r="K2827">
        <v>111.90502978606</v>
      </c>
      <c r="L2827">
        <v>137.86604708866301</v>
      </c>
      <c r="M2827">
        <v>12.855816439266301</v>
      </c>
      <c r="N2827">
        <v>0.80048750229737098</v>
      </c>
      <c r="O2827">
        <v>159.62298227790899</v>
      </c>
      <c r="P2827">
        <v>0.169606512890108</v>
      </c>
      <c r="Q2827">
        <v>-6.9113555209100001E-3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62</v>
      </c>
      <c r="E2828">
        <v>108.341223142</v>
      </c>
      <c r="F2828">
        <v>6.29</v>
      </c>
      <c r="G2828">
        <v>43.732578470740002</v>
      </c>
      <c r="H2828">
        <v>15.5160260418299</v>
      </c>
      <c r="I2828">
        <v>-3.0106872266662399</v>
      </c>
      <c r="J2828">
        <v>-7.4577875093223502</v>
      </c>
      <c r="K2828">
        <v>6.0676387753157499</v>
      </c>
      <c r="L2828">
        <v>5.54453930010449</v>
      </c>
      <c r="M2828">
        <v>44.001085919696699</v>
      </c>
      <c r="N2828">
        <v>1.2541101505996399</v>
      </c>
      <c r="O2828">
        <v>17.647058823529399</v>
      </c>
      <c r="P2828">
        <v>85.301624782144202</v>
      </c>
      <c r="Q2828">
        <v>-3.5473752338223002E-2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414</v>
      </c>
      <c r="E2829">
        <v>108.17625</v>
      </c>
      <c r="F2829">
        <v>45.5</v>
      </c>
      <c r="G2829">
        <v>100.119504834995</v>
      </c>
      <c r="H2829">
        <v>-12.976667887757101</v>
      </c>
      <c r="I2829">
        <v>18.3817561561833</v>
      </c>
      <c r="J2829">
        <v>4.6066551462746101</v>
      </c>
      <c r="K2829">
        <v>46.371556096426197</v>
      </c>
      <c r="L2829">
        <v>37.3806898182306</v>
      </c>
      <c r="M2829">
        <v>43.271945622248097</v>
      </c>
      <c r="N2829">
        <v>0.50064289544072205</v>
      </c>
      <c r="O2829">
        <v>19.230769230769202</v>
      </c>
      <c r="P2829">
        <v>169.230769230769</v>
      </c>
      <c r="Q2829">
        <v>7.0929587728379997E-2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549</v>
      </c>
      <c r="E2830">
        <v>108.1417692</v>
      </c>
      <c r="F2830">
        <v>202.85</v>
      </c>
      <c r="G2830">
        <v>103.281420510613</v>
      </c>
      <c r="H2830">
        <v>5.9547660165028198</v>
      </c>
      <c r="I2830">
        <v>25.990624775493998</v>
      </c>
      <c r="K2830">
        <v>149.02935770120101</v>
      </c>
      <c r="M2830">
        <v>98.697270297336502</v>
      </c>
      <c r="N2830">
        <v>0.4</v>
      </c>
      <c r="O2830">
        <v>0</v>
      </c>
      <c r="P2830">
        <v>138.64705882352899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D2831" t="s">
        <v>204</v>
      </c>
      <c r="E2831">
        <v>108.1311</v>
      </c>
      <c r="F2831">
        <v>71.61</v>
      </c>
      <c r="G2831">
        <v>168.87437993168999</v>
      </c>
      <c r="H2831">
        <v>-12.519389031841101</v>
      </c>
      <c r="I2831">
        <v>45.480894812602799</v>
      </c>
      <c r="J2831">
        <v>-6.0619976401745204</v>
      </c>
      <c r="K2831">
        <v>68.256656756442595</v>
      </c>
      <c r="L2831">
        <v>55.019347861488598</v>
      </c>
      <c r="M2831">
        <v>45.601423955712498</v>
      </c>
      <c r="N2831">
        <v>0.39383888479415502</v>
      </c>
      <c r="O2831">
        <v>17.162407484988101</v>
      </c>
      <c r="P2831">
        <v>215.184859154929</v>
      </c>
      <c r="Q2831">
        <v>6.8443988370566006E-2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238</v>
      </c>
      <c r="E2832">
        <v>107.871175329</v>
      </c>
      <c r="F2832">
        <v>25.23</v>
      </c>
      <c r="G2832">
        <v>3.5532928440859699</v>
      </c>
      <c r="H2832">
        <v>2.3050283853184199</v>
      </c>
      <c r="I2832">
        <v>-10.342421114007401</v>
      </c>
      <c r="J2832">
        <v>-4.5330107612227204</v>
      </c>
      <c r="K2832">
        <v>23.526949245451402</v>
      </c>
      <c r="L2832">
        <v>22.5907875568615</v>
      </c>
      <c r="M2832">
        <v>61.674996406579403</v>
      </c>
      <c r="N2832">
        <v>1.1157742347708799</v>
      </c>
      <c r="O2832">
        <v>20.095124851367402</v>
      </c>
      <c r="P2832">
        <v>46.856810244470303</v>
      </c>
      <c r="Q2832">
        <v>9.6507185638990994E-2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414</v>
      </c>
      <c r="E2833">
        <v>107.712</v>
      </c>
      <c r="F2833">
        <v>280.5</v>
      </c>
      <c r="G2833">
        <v>80.690383717701906</v>
      </c>
      <c r="H2833">
        <v>-7.7985711307130297</v>
      </c>
      <c r="I2833">
        <v>13.940897485951499</v>
      </c>
      <c r="J2833">
        <v>-4.2651449643366597</v>
      </c>
      <c r="K2833">
        <v>298.92653203357497</v>
      </c>
      <c r="L2833">
        <v>256.70848889053201</v>
      </c>
      <c r="M2833">
        <v>31.202363644604301</v>
      </c>
      <c r="N2833">
        <v>0.22024089306698</v>
      </c>
      <c r="O2833">
        <v>35.115864527629199</v>
      </c>
      <c r="P2833">
        <v>117.44186046511599</v>
      </c>
      <c r="Q2833">
        <v>0.10122734799000201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441</v>
      </c>
      <c r="E2834">
        <v>107.68041112500001</v>
      </c>
      <c r="F2834">
        <v>98.55</v>
      </c>
      <c r="G2834">
        <v>119.806750173624</v>
      </c>
      <c r="H2834">
        <v>-4.2500021657675999</v>
      </c>
      <c r="I2834">
        <v>-7.7176636852508</v>
      </c>
      <c r="J2834">
        <v>-5.1831125933328304</v>
      </c>
      <c r="K2834">
        <v>99.871197430276297</v>
      </c>
      <c r="L2834">
        <v>82.498078016791894</v>
      </c>
      <c r="M2834">
        <v>29.358186406564499</v>
      </c>
      <c r="N2834">
        <v>0.29158630902596699</v>
      </c>
      <c r="O2834">
        <v>35.819381024860398</v>
      </c>
      <c r="P2834">
        <v>162.80000000000001</v>
      </c>
      <c r="Q2834">
        <v>5.0244279346202E-2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E2835">
        <v>107.476551</v>
      </c>
      <c r="F2835">
        <v>70.2</v>
      </c>
      <c r="G2835">
        <v>82.463219616919702</v>
      </c>
      <c r="H2835">
        <v>5.0435341324448499</v>
      </c>
      <c r="I2835">
        <v>-12.986349469503599</v>
      </c>
      <c r="J2835">
        <v>4.7736064335336996</v>
      </c>
      <c r="K2835">
        <v>64.775160706163803</v>
      </c>
      <c r="L2835">
        <v>59.653809782102996</v>
      </c>
      <c r="M2835">
        <v>66.184600193130507</v>
      </c>
      <c r="N2835">
        <v>1.5314428920660299</v>
      </c>
      <c r="O2835">
        <v>16.139601139601101</v>
      </c>
      <c r="P2835">
        <v>121.102362204724</v>
      </c>
      <c r="Q2835">
        <v>0.110267157049094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1524</v>
      </c>
      <c r="E2836">
        <v>107.46083400000001</v>
      </c>
      <c r="F2836">
        <v>113.1</v>
      </c>
      <c r="G2836">
        <v>-13.625718012128999</v>
      </c>
      <c r="H2836">
        <v>-2.1503739447920198</v>
      </c>
      <c r="I2836">
        <v>-9.9031907046915997</v>
      </c>
      <c r="J2836">
        <v>-2.20272892521634</v>
      </c>
      <c r="K2836">
        <v>113.274037787268</v>
      </c>
      <c r="L2836">
        <v>109.50505711304901</v>
      </c>
      <c r="M2836">
        <v>37.980973884046698</v>
      </c>
      <c r="N2836">
        <v>0.388749315334666</v>
      </c>
      <c r="O2836">
        <v>22.679045092838201</v>
      </c>
      <c r="P2836">
        <v>21.809369951534698</v>
      </c>
      <c r="Q2836">
        <v>-1.4757807462884E-2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414</v>
      </c>
      <c r="E2837">
        <v>107.45756622</v>
      </c>
      <c r="F2837">
        <v>102.6</v>
      </c>
      <c r="G2837">
        <v>34.449423610356902</v>
      </c>
      <c r="H2837">
        <v>-7.3230673026497302</v>
      </c>
      <c r="I2837">
        <v>-3.2945027692964799</v>
      </c>
      <c r="J2837">
        <v>-3.23730372810406</v>
      </c>
      <c r="K2837">
        <v>99.989907760177402</v>
      </c>
      <c r="L2837">
        <v>90.568658943089403</v>
      </c>
      <c r="M2837">
        <v>59.990564783399797</v>
      </c>
      <c r="N2837">
        <v>2.3241838955386198</v>
      </c>
      <c r="O2837">
        <v>28.654970760233901</v>
      </c>
      <c r="P2837">
        <v>130.35473731477299</v>
      </c>
      <c r="Q2837">
        <v>0.147434444885095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543</v>
      </c>
      <c r="E2838">
        <v>107.28574</v>
      </c>
      <c r="F2838">
        <v>110.75</v>
      </c>
      <c r="G2838">
        <v>65.869391049137704</v>
      </c>
      <c r="H2838">
        <v>-7.3731325342218099</v>
      </c>
      <c r="I2838">
        <v>-24.201614336466399</v>
      </c>
      <c r="J2838">
        <v>-1.95389985560615</v>
      </c>
      <c r="K2838">
        <v>117.395153870828</v>
      </c>
      <c r="L2838">
        <v>107.88218729240501</v>
      </c>
      <c r="M2838">
        <v>33.858361370959301</v>
      </c>
      <c r="N2838">
        <v>0.84756325831040502</v>
      </c>
      <c r="O2838">
        <v>34.4469525959368</v>
      </c>
      <c r="P2838">
        <v>99.190647482014299</v>
      </c>
      <c r="Q2838">
        <v>4.9119510138998998E-2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222</v>
      </c>
      <c r="E2839">
        <v>107.166826</v>
      </c>
      <c r="F2839">
        <v>922</v>
      </c>
      <c r="G2839">
        <v>-18.811627984369299</v>
      </c>
      <c r="H2839">
        <v>-7.1370857831148102</v>
      </c>
      <c r="I2839">
        <v>-18.216390155623799</v>
      </c>
      <c r="J2839">
        <v>-5.2313706276662897</v>
      </c>
      <c r="K2839">
        <v>943.58360139671004</v>
      </c>
      <c r="L2839">
        <v>922.22622639319002</v>
      </c>
      <c r="M2839">
        <v>29.9212878972351</v>
      </c>
      <c r="N2839">
        <v>1.23600541654975</v>
      </c>
      <c r="O2839">
        <v>17.895878524945701</v>
      </c>
      <c r="P2839">
        <v>23.667091409026799</v>
      </c>
      <c r="Q2839">
        <v>-6.5561429929116996E-2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51</v>
      </c>
      <c r="E2840">
        <v>106.77796050000001</v>
      </c>
      <c r="F2840">
        <v>205</v>
      </c>
      <c r="G2840">
        <v>191.25572199388299</v>
      </c>
      <c r="H2840">
        <v>3.7060471127148502</v>
      </c>
      <c r="I2840">
        <v>32.863802616267499</v>
      </c>
      <c r="J2840">
        <v>-5.1824934284282804</v>
      </c>
      <c r="K2840">
        <v>199.90278977439201</v>
      </c>
      <c r="L2840">
        <v>161.92267540442799</v>
      </c>
      <c r="M2840">
        <v>37.434304025042202</v>
      </c>
      <c r="N2840">
        <v>0.36200665493927803</v>
      </c>
      <c r="O2840">
        <v>19.512195121951201</v>
      </c>
      <c r="P2840">
        <v>227.947528395456</v>
      </c>
      <c r="Q2840">
        <v>0.13665010844495001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304</v>
      </c>
      <c r="E2841">
        <v>106.7765648</v>
      </c>
      <c r="F2841">
        <v>53.84</v>
      </c>
      <c r="G2841">
        <v>15.0644882018224</v>
      </c>
      <c r="H2841">
        <v>20.121965504993799</v>
      </c>
      <c r="I2841">
        <v>44.735857762012799</v>
      </c>
      <c r="J2841">
        <v>14.1266669002441</v>
      </c>
      <c r="K2841">
        <v>43.596591251076298</v>
      </c>
      <c r="L2841">
        <v>39.433182239038103</v>
      </c>
      <c r="M2841">
        <v>84.691642801107605</v>
      </c>
      <c r="N2841">
        <v>1.78004271678769</v>
      </c>
      <c r="O2841">
        <v>3.8075780089152902</v>
      </c>
      <c r="P2841">
        <v>92.285714285714306</v>
      </c>
      <c r="Q2841">
        <v>6.0461503399831001E-2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797</v>
      </c>
      <c r="E2842">
        <v>106.6974</v>
      </c>
      <c r="F2842">
        <v>60</v>
      </c>
      <c r="G2842">
        <v>-29.491669415968399</v>
      </c>
      <c r="H2842">
        <v>0.789009905941645</v>
      </c>
      <c r="I2842">
        <v>-20.9529907503651</v>
      </c>
      <c r="J2842">
        <v>-3.22196978454236</v>
      </c>
      <c r="K2842">
        <v>59.7590874752294</v>
      </c>
      <c r="L2842">
        <v>60.1149469953343</v>
      </c>
      <c r="M2842">
        <v>40.521360209468597</v>
      </c>
      <c r="N2842">
        <v>0.65213815789473595</v>
      </c>
      <c r="O2842">
        <v>61.5833333333333</v>
      </c>
      <c r="P2842">
        <v>29.0322580645161</v>
      </c>
      <c r="Q2842">
        <v>6.7944080135208001E-2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E2843">
        <v>106.63447771200001</v>
      </c>
      <c r="F2843">
        <v>20.74</v>
      </c>
      <c r="G2843">
        <v>23.358360797177799</v>
      </c>
      <c r="H2843">
        <v>-2.1074519651949699</v>
      </c>
      <c r="I2843">
        <v>59.216249918875498</v>
      </c>
      <c r="J2843">
        <v>-10.2537529037863</v>
      </c>
      <c r="K2843">
        <v>20.806030586848699</v>
      </c>
      <c r="L2843">
        <v>16.877046025120499</v>
      </c>
      <c r="M2843">
        <v>32.691896835469898</v>
      </c>
      <c r="N2843">
        <v>0.92214084824071496</v>
      </c>
      <c r="O2843">
        <v>19.045323047251699</v>
      </c>
      <c r="P2843">
        <v>103.732809430255</v>
      </c>
      <c r="Q2843">
        <v>0.115448469288095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E2844">
        <v>105.95793999999999</v>
      </c>
      <c r="F2844">
        <v>76.010000000000005</v>
      </c>
      <c r="G2844">
        <v>52.638548469733202</v>
      </c>
      <c r="H2844">
        <v>-6.6647992008884804</v>
      </c>
      <c r="I2844">
        <v>26.596899245568</v>
      </c>
      <c r="J2844">
        <v>0.31500770741905398</v>
      </c>
      <c r="K2844">
        <v>77.833769183808101</v>
      </c>
      <c r="L2844">
        <v>67.290899260251905</v>
      </c>
      <c r="M2844">
        <v>23.9125012848545</v>
      </c>
      <c r="N2844">
        <v>0.26837060702875398</v>
      </c>
      <c r="O2844">
        <v>15.1164320484146</v>
      </c>
      <c r="P2844">
        <v>94.697745901639294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705</v>
      </c>
      <c r="E2845">
        <v>105.953940543</v>
      </c>
      <c r="F2845">
        <v>89.9</v>
      </c>
      <c r="G2845">
        <v>-5.3235544188803603</v>
      </c>
      <c r="H2845">
        <v>-4.0688535535177204</v>
      </c>
      <c r="I2845">
        <v>11.382916585542199</v>
      </c>
      <c r="J2845">
        <v>-2.63749550182356</v>
      </c>
      <c r="K2845">
        <v>89.724709822714999</v>
      </c>
      <c r="L2845">
        <v>81.438089877728203</v>
      </c>
      <c r="M2845">
        <v>58.050219930369003</v>
      </c>
      <c r="N2845">
        <v>1.0502681188187599</v>
      </c>
      <c r="O2845">
        <v>7.6307007786429404</v>
      </c>
      <c r="P2845">
        <v>32.186443170121997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D2846" t="s">
        <v>106</v>
      </c>
      <c r="E2846">
        <v>105.64812993</v>
      </c>
      <c r="F2846">
        <v>2</v>
      </c>
      <c r="G2846">
        <v>-24.1288933907318</v>
      </c>
      <c r="K2846">
        <v>2.1140989605141698</v>
      </c>
      <c r="L2846">
        <v>3.1857726977597598</v>
      </c>
      <c r="M2846">
        <v>71.039956020089093</v>
      </c>
      <c r="O2846">
        <v>5</v>
      </c>
      <c r="P2846">
        <v>8.1081081081080892</v>
      </c>
      <c r="Q2846">
        <v>-6.9211309357390005E-2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E2847">
        <v>105.63676550700001</v>
      </c>
      <c r="F2847">
        <v>48.23</v>
      </c>
      <c r="G2847">
        <v>24.729131300626101</v>
      </c>
      <c r="H2847">
        <v>4.7233586938483603</v>
      </c>
      <c r="I2847">
        <v>9.4500255419086496</v>
      </c>
      <c r="J2847">
        <v>-2.1761653016040801</v>
      </c>
      <c r="K2847">
        <v>48.211684181307803</v>
      </c>
      <c r="L2847">
        <v>41.552884402122402</v>
      </c>
      <c r="M2847">
        <v>42.178091873281701</v>
      </c>
      <c r="N2847">
        <v>0.54216107264919799</v>
      </c>
      <c r="O2847">
        <v>19.407008086253299</v>
      </c>
      <c r="P2847">
        <v>106.995708154506</v>
      </c>
      <c r="Q2847">
        <v>0.168544455192327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271</v>
      </c>
      <c r="E2848">
        <v>105.52870350000001</v>
      </c>
      <c r="F2848">
        <v>341.55</v>
      </c>
      <c r="G2848">
        <v>-45.868023825514399</v>
      </c>
      <c r="H2848">
        <v>-5.8246115351984997</v>
      </c>
      <c r="I2848">
        <v>-22.4519959995371</v>
      </c>
      <c r="J2848">
        <v>3.5026082338118099</v>
      </c>
      <c r="K2848">
        <v>348.584324586901</v>
      </c>
      <c r="L2848">
        <v>378.11903061743197</v>
      </c>
      <c r="M2848">
        <v>47.930622352804903</v>
      </c>
      <c r="N2848">
        <v>0.91216014481256502</v>
      </c>
      <c r="O2848">
        <v>34.387351778656097</v>
      </c>
      <c r="P2848">
        <v>6.734375</v>
      </c>
      <c r="Q2848">
        <v>3.2291377809254999E-2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1554</v>
      </c>
      <c r="E2849">
        <v>105.378620287</v>
      </c>
      <c r="F2849">
        <v>72.010000000000005</v>
      </c>
      <c r="G2849">
        <v>-4.0722078288778603</v>
      </c>
      <c r="H2849">
        <v>-13.7603874361825</v>
      </c>
      <c r="I2849">
        <v>-3.42580567918613</v>
      </c>
      <c r="J2849">
        <v>-5.2678143784705096</v>
      </c>
      <c r="K2849">
        <v>87.604152054004899</v>
      </c>
      <c r="L2849">
        <v>84.899077942258401</v>
      </c>
      <c r="M2849">
        <v>14.9639914446331</v>
      </c>
      <c r="N2849">
        <v>0.77041420118343196</v>
      </c>
      <c r="O2849">
        <v>106.568532148312</v>
      </c>
      <c r="P2849">
        <v>36.901140684410599</v>
      </c>
      <c r="Q2849">
        <v>3.4315948686114997E-2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414</v>
      </c>
      <c r="E2850">
        <v>105.26047817</v>
      </c>
      <c r="F2850">
        <v>82.93</v>
      </c>
      <c r="G2850">
        <v>306.45262270480202</v>
      </c>
      <c r="H2850">
        <v>57.3583489472596</v>
      </c>
      <c r="I2850">
        <v>144.73182624286301</v>
      </c>
      <c r="J2850">
        <v>2.4922288241227801</v>
      </c>
      <c r="K2850">
        <v>61.671190433964597</v>
      </c>
      <c r="L2850">
        <v>45.313279898582401</v>
      </c>
      <c r="M2850">
        <v>62.2596371296817</v>
      </c>
      <c r="N2850">
        <v>0.70952642637788899</v>
      </c>
      <c r="O2850">
        <v>11.0575183890027</v>
      </c>
      <c r="P2850">
        <v>339.71367974549298</v>
      </c>
      <c r="Q2850">
        <v>0.145646360576308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E2851">
        <v>104.95475999999999</v>
      </c>
      <c r="F2851">
        <v>42.3</v>
      </c>
      <c r="G2851">
        <v>554.38483843479298</v>
      </c>
      <c r="H2851">
        <v>32.627987607489104</v>
      </c>
      <c r="I2851">
        <v>655.47382567645104</v>
      </c>
      <c r="J2851">
        <v>15.336016110780299</v>
      </c>
      <c r="K2851">
        <v>28.572668848660701</v>
      </c>
      <c r="L2851">
        <v>14.261568420440099</v>
      </c>
      <c r="M2851">
        <v>65.8178009105429</v>
      </c>
      <c r="N2851">
        <v>0.64593591905564895</v>
      </c>
      <c r="O2851">
        <v>5.20094562647754</v>
      </c>
      <c r="P2851">
        <v>1119.02017291066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E2852">
        <v>104.897632</v>
      </c>
      <c r="F2852">
        <v>2.4500000000000002</v>
      </c>
      <c r="G2852">
        <v>0.110457522047113</v>
      </c>
      <c r="H2852">
        <v>-2.2489828743578699</v>
      </c>
      <c r="I2852">
        <v>-45.937525403408003</v>
      </c>
      <c r="J2852">
        <v>-3.8995516795541199</v>
      </c>
      <c r="K2852">
        <v>2.5903106525358699</v>
      </c>
      <c r="L2852">
        <v>2.7300001251484201</v>
      </c>
      <c r="M2852">
        <v>31.220015265561699</v>
      </c>
      <c r="N2852">
        <v>1.4172515465976701</v>
      </c>
      <c r="O2852">
        <v>77.551020408163197</v>
      </c>
      <c r="P2852">
        <v>28.676470588235301</v>
      </c>
      <c r="Q2852">
        <v>2.8509808619787001E-2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249</v>
      </c>
      <c r="E2853">
        <v>104.892953826</v>
      </c>
      <c r="F2853">
        <v>42.86</v>
      </c>
      <c r="G2853">
        <v>146.61367249057599</v>
      </c>
      <c r="H2853">
        <v>-6.13129104238031</v>
      </c>
      <c r="I2853">
        <v>-17.974611714047899</v>
      </c>
      <c r="J2853">
        <v>-0.36895455673188599</v>
      </c>
      <c r="K2853">
        <v>41.431886818301699</v>
      </c>
      <c r="L2853">
        <v>37.863453728486199</v>
      </c>
      <c r="M2853">
        <v>57.8344058951132</v>
      </c>
      <c r="N2853">
        <v>1.59957852848348</v>
      </c>
      <c r="O2853">
        <v>34.857676154922899</v>
      </c>
      <c r="P2853">
        <v>188.85229503482199</v>
      </c>
      <c r="Q2853">
        <v>8.1298765516122001E-2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D2854" t="s">
        <v>238</v>
      </c>
      <c r="E2854">
        <v>104.81688</v>
      </c>
      <c r="F2854">
        <v>35.28</v>
      </c>
      <c r="G2854">
        <v>57.445990808959301</v>
      </c>
      <c r="H2854">
        <v>20.583847008497798</v>
      </c>
      <c r="I2854">
        <v>6.7103381407946197</v>
      </c>
      <c r="J2854">
        <v>6.3867648371338701</v>
      </c>
      <c r="K2854">
        <v>29.493696631212</v>
      </c>
      <c r="L2854">
        <v>26.476890624469</v>
      </c>
      <c r="M2854">
        <v>92.419566015534699</v>
      </c>
      <c r="N2854">
        <v>0.68252738573664096</v>
      </c>
      <c r="O2854">
        <v>3.0612244897959102</v>
      </c>
      <c r="P2854">
        <v>144.829979181124</v>
      </c>
      <c r="Q2854">
        <v>-8.0277444026990007E-3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238</v>
      </c>
      <c r="E2855">
        <v>104.743572</v>
      </c>
      <c r="F2855">
        <v>7.06</v>
      </c>
      <c r="G2855">
        <v>-36.535841281550702</v>
      </c>
      <c r="H2855">
        <v>-8.6800431033274901</v>
      </c>
      <c r="I2855">
        <v>-25.6967845352547</v>
      </c>
      <c r="J2855">
        <v>-1.80733935874823</v>
      </c>
      <c r="K2855">
        <v>8.0703099765379296</v>
      </c>
      <c r="L2855">
        <v>8.3241853825132903</v>
      </c>
      <c r="M2855">
        <v>9.6021246397984505</v>
      </c>
      <c r="N2855">
        <v>0.80619820023762201</v>
      </c>
      <c r="O2855">
        <v>84.135977337110404</v>
      </c>
      <c r="P2855">
        <v>12.420382165605</v>
      </c>
      <c r="Q2855">
        <v>0.15210429436762199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46</v>
      </c>
      <c r="E2856">
        <v>104.673</v>
      </c>
      <c r="F2856">
        <v>47.15</v>
      </c>
      <c r="G2856">
        <v>72.329439942601496</v>
      </c>
      <c r="H2856">
        <v>4.3521761077535004</v>
      </c>
      <c r="I2856">
        <v>-2.1250049089008902</v>
      </c>
      <c r="J2856">
        <v>3.2937311116743699</v>
      </c>
      <c r="K2856">
        <v>46.062989853620302</v>
      </c>
      <c r="L2856">
        <v>42.119481248313498</v>
      </c>
      <c r="M2856">
        <v>51.893925125699901</v>
      </c>
      <c r="N2856">
        <v>1.86466412742382</v>
      </c>
      <c r="O2856">
        <v>33.573700954400799</v>
      </c>
      <c r="P2856">
        <v>123.35386072951199</v>
      </c>
      <c r="Q2856">
        <v>-2.8184412036740001E-3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D2857" t="s">
        <v>21</v>
      </c>
      <c r="E2857">
        <v>104.568763</v>
      </c>
      <c r="F2857">
        <v>100.72</v>
      </c>
      <c r="G2857">
        <v>3.3647774953441099</v>
      </c>
      <c r="H2857">
        <v>-10.061227772317</v>
      </c>
      <c r="I2857">
        <v>-16.303073752622002</v>
      </c>
      <c r="J2857">
        <v>-0.74499229258094701</v>
      </c>
      <c r="K2857">
        <v>102.303887408515</v>
      </c>
      <c r="L2857">
        <v>99.041830656351394</v>
      </c>
      <c r="M2857">
        <v>54.154935497581498</v>
      </c>
      <c r="N2857">
        <v>0.248034098374012</v>
      </c>
      <c r="O2857">
        <v>44.310961080222299</v>
      </c>
      <c r="P2857">
        <v>41.163279607568299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268</v>
      </c>
      <c r="E2858">
        <v>104.52</v>
      </c>
      <c r="F2858">
        <v>104</v>
      </c>
      <c r="G2858">
        <v>27.6959241275163</v>
      </c>
      <c r="H2858">
        <v>-6.04905846014774</v>
      </c>
      <c r="I2858">
        <v>-11.6562991007322</v>
      </c>
      <c r="J2858">
        <v>0.26790455150759701</v>
      </c>
      <c r="K2858">
        <v>107.600493011092</v>
      </c>
      <c r="M2858">
        <v>33.071801921251499</v>
      </c>
      <c r="N2858">
        <v>0.67537796976241904</v>
      </c>
      <c r="O2858">
        <v>47.163461538461497</v>
      </c>
      <c r="P2858">
        <v>60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D2859" t="s">
        <v>51</v>
      </c>
      <c r="E2859">
        <v>104.394713938</v>
      </c>
      <c r="F2859">
        <v>32.770000000000003</v>
      </c>
      <c r="G2859">
        <v>-20.753499068965201</v>
      </c>
      <c r="H2859">
        <v>-13.536280017890901</v>
      </c>
      <c r="I2859">
        <v>-26.878068062419601</v>
      </c>
      <c r="J2859">
        <v>-8.3008900135370105</v>
      </c>
      <c r="K2859">
        <v>35.788865299949798</v>
      </c>
      <c r="L2859">
        <v>35.673952470556998</v>
      </c>
      <c r="M2859">
        <v>24.878118064386499</v>
      </c>
      <c r="N2859">
        <v>1.0139049058562799</v>
      </c>
      <c r="O2859">
        <v>48.001220628623699</v>
      </c>
      <c r="P2859">
        <v>22.7340823970037</v>
      </c>
      <c r="Q2859">
        <v>5.3687020560443E-2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628</v>
      </c>
      <c r="E2860">
        <v>104.19429239999999</v>
      </c>
      <c r="F2860">
        <v>9.65</v>
      </c>
      <c r="G2860">
        <v>12.4668512901192</v>
      </c>
      <c r="H2860">
        <v>-9.2159075752727109</v>
      </c>
      <c r="I2860">
        <v>-18.823370251392902</v>
      </c>
      <c r="J2860">
        <v>-2.3086048051944599</v>
      </c>
      <c r="K2860">
        <v>9.96172353204269</v>
      </c>
      <c r="L2860">
        <v>9.5460067557200894</v>
      </c>
      <c r="M2860">
        <v>31.572560571839901</v>
      </c>
      <c r="N2860">
        <v>0.94082781069282995</v>
      </c>
      <c r="O2860">
        <v>32.642487046632098</v>
      </c>
      <c r="P2860">
        <v>41.911764705882298</v>
      </c>
      <c r="Q2860">
        <v>2.0147852773236E-2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230</v>
      </c>
      <c r="E2861">
        <v>104.1412377</v>
      </c>
      <c r="F2861">
        <v>82.43</v>
      </c>
      <c r="G2861">
        <v>82.981659373087297</v>
      </c>
      <c r="H2861">
        <v>-4.7588661380081296</v>
      </c>
      <c r="I2861">
        <v>9.1379426465995603</v>
      </c>
      <c r="J2861">
        <v>4.6472336210403196</v>
      </c>
      <c r="K2861">
        <v>75.179665604084704</v>
      </c>
      <c r="L2861">
        <v>65.833300984343794</v>
      </c>
      <c r="M2861">
        <v>77.798073791614698</v>
      </c>
      <c r="N2861">
        <v>0.73024418735298602</v>
      </c>
      <c r="O2861">
        <v>4.7919446803348098</v>
      </c>
      <c r="P2861">
        <v>127.393103448275</v>
      </c>
      <c r="Q2861">
        <v>3.7186649409162997E-2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396</v>
      </c>
      <c r="E2862">
        <v>103.8366</v>
      </c>
      <c r="F2862">
        <v>192.29</v>
      </c>
      <c r="G2862">
        <v>2.4609683604202299</v>
      </c>
      <c r="H2862">
        <v>-3.58228830624607</v>
      </c>
      <c r="I2862">
        <v>-13.256958153497401</v>
      </c>
      <c r="J2862">
        <v>-5.8116350643850003</v>
      </c>
      <c r="K2862">
        <v>198.30876910793199</v>
      </c>
      <c r="L2862">
        <v>189.326761418372</v>
      </c>
      <c r="M2862">
        <v>32.009300524653703</v>
      </c>
      <c r="N2862">
        <v>0.62452885143204095</v>
      </c>
      <c r="O2862">
        <v>31.000052004784401</v>
      </c>
      <c r="P2862">
        <v>32.021970477171202</v>
      </c>
      <c r="Q2862">
        <v>2.4225130011773999E-2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132</v>
      </c>
      <c r="E2863">
        <v>103.7977171</v>
      </c>
      <c r="F2863">
        <v>7.7</v>
      </c>
      <c r="G2863">
        <v>-9.2035202564034702</v>
      </c>
      <c r="H2863">
        <v>-5.4290397072175898</v>
      </c>
      <c r="I2863">
        <v>-51.268905276805903</v>
      </c>
      <c r="J2863">
        <v>1.0892012558061399</v>
      </c>
      <c r="K2863">
        <v>8.1104218756153195</v>
      </c>
      <c r="L2863">
        <v>8.4729660818992194</v>
      </c>
      <c r="M2863">
        <v>43.3025203486417</v>
      </c>
      <c r="N2863">
        <v>0.96111910677588497</v>
      </c>
      <c r="O2863">
        <v>127.272727272727</v>
      </c>
      <c r="P2863">
        <v>32.758620689655103</v>
      </c>
      <c r="Q2863">
        <v>-8.1618553554309997E-3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D2864" t="s">
        <v>62</v>
      </c>
      <c r="E2864">
        <v>103.72920120000001</v>
      </c>
      <c r="F2864">
        <v>63.74</v>
      </c>
      <c r="G2864">
        <v>11.2001936581004</v>
      </c>
      <c r="H2864">
        <v>-15.0103874361825</v>
      </c>
      <c r="I2864">
        <v>2.37927691311274</v>
      </c>
      <c r="J2864">
        <v>-7.1533660160987003</v>
      </c>
      <c r="K2864">
        <v>65.166817679157006</v>
      </c>
      <c r="L2864">
        <v>61.259008223546701</v>
      </c>
      <c r="M2864">
        <v>44.347384083742099</v>
      </c>
      <c r="N2864">
        <v>0.87857580460443896</v>
      </c>
      <c r="O2864">
        <v>23.9410103545654</v>
      </c>
      <c r="P2864">
        <v>43.558558558558502</v>
      </c>
      <c r="Q2864">
        <v>-3.9549113249256002E-2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917</v>
      </c>
      <c r="E2865">
        <v>103.52902698</v>
      </c>
      <c r="F2865">
        <v>129.9</v>
      </c>
      <c r="G2865">
        <v>-32.964798019062798</v>
      </c>
      <c r="H2865">
        <v>-10.0755134866027</v>
      </c>
      <c r="I2865">
        <v>-33.923831880715397</v>
      </c>
      <c r="J2865">
        <v>-4.9632687737299497</v>
      </c>
      <c r="K2865">
        <v>137.53852849212299</v>
      </c>
      <c r="L2865">
        <v>147.35108602675899</v>
      </c>
      <c r="M2865">
        <v>37.193642613586803</v>
      </c>
      <c r="N2865">
        <v>0.82282636880422799</v>
      </c>
      <c r="O2865">
        <v>119.207082371054</v>
      </c>
      <c r="P2865">
        <v>7.35537190082644</v>
      </c>
      <c r="Q2865">
        <v>-1.8789361011290001E-2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46</v>
      </c>
      <c r="E2866">
        <v>102.980739015</v>
      </c>
      <c r="F2866">
        <v>0.73</v>
      </c>
      <c r="G2866">
        <v>84.442535180696694</v>
      </c>
      <c r="H2866">
        <v>-2.8405238385696299</v>
      </c>
      <c r="I2866">
        <v>32.382916585542198</v>
      </c>
      <c r="J2866">
        <v>4.7926196477175402</v>
      </c>
      <c r="K2866">
        <v>0.67829747523602302</v>
      </c>
      <c r="L2866">
        <v>0.586026509884503</v>
      </c>
      <c r="M2866">
        <v>71.663407961590593</v>
      </c>
      <c r="N2866">
        <v>0.30102724220456101</v>
      </c>
      <c r="O2866">
        <v>30.136986301369799</v>
      </c>
      <c r="P2866">
        <v>143.333333333333</v>
      </c>
      <c r="Q2866">
        <v>8.9920268664481995E-2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982</v>
      </c>
      <c r="E2867">
        <v>102.86731784</v>
      </c>
      <c r="F2867">
        <v>24.92</v>
      </c>
      <c r="G2867">
        <v>-26.018657170259299</v>
      </c>
      <c r="H2867">
        <v>-28.539221833682902</v>
      </c>
      <c r="I2867">
        <v>-21.830711407091201</v>
      </c>
      <c r="J2867">
        <v>-14.0173461939848</v>
      </c>
      <c r="K2867">
        <v>30.4483614054726</v>
      </c>
      <c r="L2867">
        <v>29.192313125065802</v>
      </c>
      <c r="M2867">
        <v>14.351774695169199</v>
      </c>
      <c r="N2867">
        <v>0.40302943796051</v>
      </c>
      <c r="O2867">
        <v>54.494382022471797</v>
      </c>
      <c r="P2867">
        <v>7.1827956989247399</v>
      </c>
      <c r="Q2867">
        <v>-2.9484727329762001E-2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D2868" t="s">
        <v>797</v>
      </c>
      <c r="E2868">
        <v>102.8135528</v>
      </c>
      <c r="F2868">
        <v>94</v>
      </c>
      <c r="G2868">
        <v>154.47217359207701</v>
      </c>
      <c r="H2868">
        <v>-10.7113678283394</v>
      </c>
      <c r="I2868">
        <v>65.909272582486395</v>
      </c>
      <c r="J2868">
        <v>0.31500770741905398</v>
      </c>
      <c r="K2868">
        <v>84.074502948341802</v>
      </c>
      <c r="L2868">
        <v>61.354200606521502</v>
      </c>
      <c r="M2868">
        <v>52.832797305007702</v>
      </c>
      <c r="N2868">
        <v>0.23448021400239799</v>
      </c>
      <c r="O2868">
        <v>11.542553191489301</v>
      </c>
      <c r="P2868">
        <v>201.28205128205099</v>
      </c>
      <c r="Q2868">
        <v>0.124570367675506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E2869">
        <v>102.8084812</v>
      </c>
      <c r="F2869">
        <v>93.98</v>
      </c>
      <c r="G2869">
        <v>59.318305516158603</v>
      </c>
      <c r="H2869">
        <v>-8.8024167169696206</v>
      </c>
      <c r="I2869">
        <v>-5.5940949087106304</v>
      </c>
      <c r="J2869">
        <v>-8.3983319330729103</v>
      </c>
      <c r="K2869">
        <v>97.886068588379004</v>
      </c>
      <c r="L2869">
        <v>83.330485462169506</v>
      </c>
      <c r="M2869">
        <v>32.997947773283897</v>
      </c>
      <c r="N2869">
        <v>0.70239991984790595</v>
      </c>
      <c r="O2869">
        <v>29.2828261332198</v>
      </c>
      <c r="P2869">
        <v>101.76041219407399</v>
      </c>
      <c r="Q2869">
        <v>2.9929537667008999E-2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D2870" t="s">
        <v>153</v>
      </c>
      <c r="E2870">
        <v>102.608728</v>
      </c>
      <c r="F2870">
        <v>84.1</v>
      </c>
      <c r="G2870">
        <v>11.845237571273</v>
      </c>
      <c r="H2870">
        <v>19.616906338470098</v>
      </c>
      <c r="I2870">
        <v>-31.287176414947201</v>
      </c>
      <c r="J2870">
        <v>4.8660532178741596</v>
      </c>
      <c r="K2870">
        <v>77.606590008137005</v>
      </c>
      <c r="L2870">
        <v>76.618604708632702</v>
      </c>
      <c r="M2870">
        <v>58.0336492774126</v>
      </c>
      <c r="N2870">
        <v>1.4748172757475</v>
      </c>
      <c r="O2870">
        <v>40.309155766944102</v>
      </c>
      <c r="P2870">
        <v>41.9409282700421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396</v>
      </c>
      <c r="E2871">
        <v>102</v>
      </c>
      <c r="F2871">
        <v>170</v>
      </c>
      <c r="G2871">
        <v>8.6836066092681605</v>
      </c>
      <c r="H2871">
        <v>-10.2460833538939</v>
      </c>
      <c r="I2871">
        <v>-9.2906028989622094</v>
      </c>
      <c r="J2871">
        <v>-1.3421351497238001</v>
      </c>
      <c r="K2871">
        <v>171.36037266404401</v>
      </c>
      <c r="L2871">
        <v>157.60666421054799</v>
      </c>
      <c r="M2871">
        <v>33.008701144764899</v>
      </c>
      <c r="N2871">
        <v>0.214090655483412</v>
      </c>
      <c r="O2871">
        <v>37.029411764705799</v>
      </c>
      <c r="P2871">
        <v>38.832176398530002</v>
      </c>
      <c r="Q2871">
        <v>-6.8474419111667004E-2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D2872" t="s">
        <v>135</v>
      </c>
      <c r="E2872">
        <v>101.860114185</v>
      </c>
      <c r="F2872">
        <v>137.94999999999999</v>
      </c>
      <c r="G2872">
        <v>62.214480916981202</v>
      </c>
      <c r="H2872">
        <v>8.7589812869164092</v>
      </c>
      <c r="I2872">
        <v>-2.1693535711874499</v>
      </c>
      <c r="J2872">
        <v>-4.8673993842958998</v>
      </c>
      <c r="K2872">
        <v>133.59934363525201</v>
      </c>
      <c r="L2872">
        <v>124.725128979365</v>
      </c>
      <c r="M2872">
        <v>54.719999864273099</v>
      </c>
      <c r="N2872">
        <v>1.30309323123517</v>
      </c>
      <c r="O2872">
        <v>38.999637549836898</v>
      </c>
      <c r="P2872">
        <v>99.782766111513297</v>
      </c>
      <c r="Q2872">
        <v>4.2952907055927997E-2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E2873">
        <v>101.80309099999999</v>
      </c>
      <c r="F2873">
        <v>59.93</v>
      </c>
      <c r="G2873">
        <v>2.30570576538631</v>
      </c>
      <c r="H2873">
        <v>-5.2133598218356099</v>
      </c>
      <c r="I2873">
        <v>12.8175157416603</v>
      </c>
      <c r="J2873">
        <v>2.1735935660049099</v>
      </c>
      <c r="K2873">
        <v>50.410604837818198</v>
      </c>
      <c r="M2873">
        <v>85.699942759986399</v>
      </c>
      <c r="O2873">
        <v>0.95110962789921505</v>
      </c>
      <c r="P2873">
        <v>32.882483370288199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119</v>
      </c>
      <c r="E2874">
        <v>101.72925322499999</v>
      </c>
      <c r="F2874">
        <v>5.31</v>
      </c>
      <c r="G2874">
        <v>-32.5771692528008</v>
      </c>
      <c r="H2874">
        <v>-16.194561105650301</v>
      </c>
      <c r="I2874">
        <v>-29.9950361703632</v>
      </c>
      <c r="J2874">
        <v>5.0319888394945202</v>
      </c>
      <c r="K2874">
        <v>5.5836879300821902</v>
      </c>
      <c r="L2874">
        <v>5.6383540498951303</v>
      </c>
      <c r="M2874">
        <v>47.887425104037902</v>
      </c>
      <c r="N2874">
        <v>1.0747109501127099</v>
      </c>
      <c r="O2874">
        <v>29.001883239171299</v>
      </c>
      <c r="P2874">
        <v>29.512195121951201</v>
      </c>
      <c r="Q2874">
        <v>-2.9348977013354999E-2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D2875" t="s">
        <v>1154</v>
      </c>
      <c r="E2875">
        <v>101.719997225</v>
      </c>
      <c r="F2875">
        <v>17.71</v>
      </c>
      <c r="G2875">
        <v>-5.6673549291933503</v>
      </c>
      <c r="H2875">
        <v>-6.1385386966868003</v>
      </c>
      <c r="I2875">
        <v>-15.7717795470544</v>
      </c>
      <c r="J2875">
        <v>1.5866840079970801</v>
      </c>
      <c r="K2875">
        <v>18.396170192177401</v>
      </c>
      <c r="L2875">
        <v>18.064515888623099</v>
      </c>
      <c r="M2875">
        <v>40.585780061503002</v>
      </c>
      <c r="N2875">
        <v>0.97809262697188004</v>
      </c>
      <c r="O2875">
        <v>42.574816487859898</v>
      </c>
      <c r="P2875">
        <v>38.359374999999901</v>
      </c>
      <c r="Q2875">
        <v>1.6370674594408999E-2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D2876" t="s">
        <v>812</v>
      </c>
      <c r="E2876">
        <v>101.5259575</v>
      </c>
      <c r="F2876">
        <v>55.55</v>
      </c>
      <c r="G2876">
        <v>-71.698501696536397</v>
      </c>
      <c r="H2876">
        <v>28.2333489472596</v>
      </c>
      <c r="I2876">
        <v>-31.320787118161402</v>
      </c>
      <c r="J2876">
        <v>6.62884243351004</v>
      </c>
      <c r="K2876">
        <v>48.589089434010297</v>
      </c>
      <c r="M2876">
        <v>71.143707996890498</v>
      </c>
      <c r="N2876">
        <v>1.9812938425565001</v>
      </c>
      <c r="O2876">
        <v>101.62016201620099</v>
      </c>
      <c r="P2876">
        <v>47.739361702127603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E2877">
        <v>101.08118432000001</v>
      </c>
      <c r="F2877">
        <v>1.45</v>
      </c>
      <c r="G2877">
        <v>-24.1288933907318</v>
      </c>
      <c r="H2877">
        <v>-0.12313253422180399</v>
      </c>
      <c r="I2877">
        <v>-35.238705036079303</v>
      </c>
      <c r="J2877">
        <v>-5.93499229258095</v>
      </c>
      <c r="K2877">
        <v>1.5678971295580999</v>
      </c>
      <c r="L2877">
        <v>1.6751544589479399</v>
      </c>
      <c r="M2877">
        <v>31.208518263633501</v>
      </c>
      <c r="N2877">
        <v>1.4891905098029601</v>
      </c>
      <c r="O2877">
        <v>113.79310344827501</v>
      </c>
      <c r="P2877">
        <v>61.111111111111001</v>
      </c>
      <c r="Q2877">
        <v>-8.8861536169351996E-2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D2878" t="s">
        <v>268</v>
      </c>
      <c r="E2878">
        <v>101.04562944</v>
      </c>
      <c r="F2878">
        <v>93.12</v>
      </c>
      <c r="G2878">
        <v>-13.337697673896599</v>
      </c>
      <c r="H2878">
        <v>-7.1617535813964999</v>
      </c>
      <c r="I2878">
        <v>-16.515936386303402</v>
      </c>
      <c r="J2878">
        <v>-0.76207782584387596</v>
      </c>
      <c r="K2878">
        <v>97.057846314456597</v>
      </c>
      <c r="L2878">
        <v>94.853291191954696</v>
      </c>
      <c r="M2878">
        <v>35.526988456063798</v>
      </c>
      <c r="N2878">
        <v>0.81287200697020101</v>
      </c>
      <c r="O2878">
        <v>42.557989690721598</v>
      </c>
      <c r="P2878">
        <v>21.8848167539267</v>
      </c>
      <c r="Q2878">
        <v>4.5305083885341997E-2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D2879" t="s">
        <v>101</v>
      </c>
      <c r="E2879">
        <v>100.993814222</v>
      </c>
      <c r="F2879">
        <v>87.29</v>
      </c>
      <c r="G2879">
        <v>77.4646400965661</v>
      </c>
      <c r="H2879">
        <v>31.863705021959301</v>
      </c>
      <c r="I2879">
        <v>-9.01552559540443</v>
      </c>
      <c r="J2879">
        <v>6.5462215802514203</v>
      </c>
      <c r="K2879">
        <v>73.315533360883705</v>
      </c>
      <c r="L2879">
        <v>67.994834582227298</v>
      </c>
      <c r="M2879">
        <v>62.220658868041703</v>
      </c>
      <c r="N2879">
        <v>2.67149217126937</v>
      </c>
      <c r="O2879">
        <v>20.403253522740201</v>
      </c>
      <c r="Q2879">
        <v>9.5976342934908004E-2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D2880" t="s">
        <v>271</v>
      </c>
      <c r="E2880">
        <v>100.900394991</v>
      </c>
      <c r="F2880">
        <v>49.17</v>
      </c>
      <c r="G2880">
        <v>-26.839617569600001</v>
      </c>
      <c r="H2880">
        <v>-18.5505166112121</v>
      </c>
      <c r="I2880">
        <v>-25.4830092076106</v>
      </c>
      <c r="J2880">
        <v>-1.4885995070097999</v>
      </c>
      <c r="K2880">
        <v>48.5785325149211</v>
      </c>
      <c r="L2880">
        <v>50.424525146315297</v>
      </c>
      <c r="M2880">
        <v>42.440862658827299</v>
      </c>
      <c r="N2880">
        <v>0.82976025486624105</v>
      </c>
      <c r="O2880">
        <v>34.838316046369698</v>
      </c>
      <c r="P2880">
        <v>40.08547008547</v>
      </c>
      <c r="Q2880">
        <v>6.0398522720970004E-3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E2881">
        <v>100.75915999999999</v>
      </c>
      <c r="F2881">
        <v>91.9</v>
      </c>
      <c r="G2881">
        <v>197.48090538442099</v>
      </c>
      <c r="H2881">
        <v>16.749956150793398</v>
      </c>
      <c r="I2881">
        <v>48.292712216268001</v>
      </c>
      <c r="J2881">
        <v>-5.4468970544857003</v>
      </c>
      <c r="K2881">
        <v>84.617393667154005</v>
      </c>
      <c r="L2881">
        <v>61.846032619959402</v>
      </c>
      <c r="M2881">
        <v>42.552725438639001</v>
      </c>
      <c r="N2881">
        <v>1.38223880597014</v>
      </c>
      <c r="O2881">
        <v>25.897714907508099</v>
      </c>
      <c r="P2881">
        <v>231.17117117117101</v>
      </c>
      <c r="Q2881">
        <v>0.15856617638351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80</v>
      </c>
      <c r="E2882">
        <v>100.68737025</v>
      </c>
      <c r="F2882">
        <v>49.45</v>
      </c>
      <c r="G2882">
        <v>19.6211066092681</v>
      </c>
      <c r="H2882">
        <v>-1.74979920088846</v>
      </c>
      <c r="I2882">
        <v>-0.92337329595275297</v>
      </c>
      <c r="J2882">
        <v>-6.8886122020832001</v>
      </c>
      <c r="K2882">
        <v>52.650016630554902</v>
      </c>
      <c r="L2882">
        <v>50.849246077234497</v>
      </c>
      <c r="M2882">
        <v>35.1047444012681</v>
      </c>
      <c r="N2882">
        <v>0.56238476833162598</v>
      </c>
      <c r="O2882">
        <v>126.49140546005999</v>
      </c>
      <c r="P2882">
        <v>56.984126984127002</v>
      </c>
      <c r="Q2882">
        <v>4.4508485120019002E-2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D2883" t="s">
        <v>414</v>
      </c>
      <c r="E2883">
        <v>100.659796</v>
      </c>
      <c r="F2883">
        <v>144.4</v>
      </c>
      <c r="G2883">
        <v>-3.0387466402077101</v>
      </c>
      <c r="H2883">
        <v>3.5647462536569798</v>
      </c>
      <c r="I2883">
        <v>-14.475305178961699</v>
      </c>
      <c r="J2883">
        <v>-3.5423666848013502</v>
      </c>
      <c r="K2883">
        <v>140.026389493599</v>
      </c>
      <c r="L2883">
        <v>131.618282487382</v>
      </c>
      <c r="M2883">
        <v>50.416409782535801</v>
      </c>
      <c r="N2883">
        <v>5.1867866231117601</v>
      </c>
      <c r="O2883">
        <v>25.2770083102493</v>
      </c>
      <c r="P2883">
        <v>44.399999999999899</v>
      </c>
      <c r="Q2883">
        <v>-3.0393867483860001E-3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D2884" t="s">
        <v>268</v>
      </c>
      <c r="E2884">
        <v>100.52</v>
      </c>
      <c r="F2884">
        <v>89.75</v>
      </c>
      <c r="G2884">
        <v>39.7980472485375</v>
      </c>
      <c r="H2884">
        <v>-3.08979920088847</v>
      </c>
      <c r="I2884">
        <v>-4.17920998438826</v>
      </c>
      <c r="J2884">
        <v>-11.1349922925809</v>
      </c>
      <c r="K2884">
        <v>91.762953798598204</v>
      </c>
      <c r="L2884">
        <v>79.923161405752197</v>
      </c>
      <c r="M2884">
        <v>28.221872689399301</v>
      </c>
      <c r="N2884">
        <v>0.35625930457643101</v>
      </c>
      <c r="O2884">
        <v>41.504178272980397</v>
      </c>
      <c r="P2884">
        <v>82.418699186991802</v>
      </c>
      <c r="Q2884">
        <v>5.3213483754808E-2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D2885" t="s">
        <v>132</v>
      </c>
      <c r="E2885">
        <v>100.47172289</v>
      </c>
      <c r="F2885">
        <v>40.700000000000003</v>
      </c>
      <c r="G2885">
        <v>-70.576261811784406</v>
      </c>
      <c r="H2885">
        <v>-5.1331726948643803</v>
      </c>
      <c r="I2885">
        <v>-33.891324354712403</v>
      </c>
      <c r="J2885">
        <v>-3.7642463718350201</v>
      </c>
      <c r="K2885">
        <v>41.264838372642501</v>
      </c>
      <c r="M2885">
        <v>41.565600787704</v>
      </c>
      <c r="N2885">
        <v>1.6922888616891001</v>
      </c>
      <c r="O2885">
        <v>96.560196560196502</v>
      </c>
      <c r="P2885">
        <v>25.0384024577573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E2886">
        <v>100.21741249999999</v>
      </c>
      <c r="F2886">
        <v>107.5</v>
      </c>
      <c r="G2886">
        <v>23.1313805818709</v>
      </c>
      <c r="H2886">
        <v>-9.0625264736157405</v>
      </c>
      <c r="I2886">
        <v>33.643190558144902</v>
      </c>
      <c r="J2886">
        <v>0.31500770741905398</v>
      </c>
      <c r="K2886">
        <v>109.773103875134</v>
      </c>
      <c r="L2886">
        <v>95.782277518009494</v>
      </c>
      <c r="M2886">
        <v>57.167521509360199</v>
      </c>
      <c r="N2886">
        <v>1.0535198873636</v>
      </c>
      <c r="O2886">
        <v>20.139534883720899</v>
      </c>
      <c r="P2886">
        <v>97.175348495964698</v>
      </c>
      <c r="Q2886">
        <v>3.5190557400705001E-2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E2887">
        <v>99.948800000000006</v>
      </c>
      <c r="F2887">
        <v>92</v>
      </c>
      <c r="G2887">
        <v>-66.484783115042603</v>
      </c>
      <c r="H2887">
        <v>2.2190765387564899</v>
      </c>
      <c r="I2887">
        <v>-33.442791475459899</v>
      </c>
      <c r="J2887">
        <v>-7.1780542722294198</v>
      </c>
      <c r="K2887">
        <v>90.922819438458902</v>
      </c>
      <c r="M2887">
        <v>48.979750505635401</v>
      </c>
      <c r="N2887">
        <v>0.75359116022099404</v>
      </c>
      <c r="O2887">
        <v>73.478260869565204</v>
      </c>
      <c r="P2887">
        <v>41.538461538461497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1154</v>
      </c>
      <c r="E2888">
        <v>99.894634999999994</v>
      </c>
      <c r="F2888">
        <v>69.05</v>
      </c>
      <c r="G2888">
        <v>61.240234126046602</v>
      </c>
      <c r="H2888">
        <v>-1.7378704175056801</v>
      </c>
      <c r="I2888">
        <v>23.251102908634302</v>
      </c>
      <c r="J2888">
        <v>-1.7813095730341799</v>
      </c>
      <c r="K2888">
        <v>65.293287150715202</v>
      </c>
      <c r="L2888">
        <v>56.649757106861003</v>
      </c>
      <c r="M2888">
        <v>49.8386146809327</v>
      </c>
      <c r="N2888">
        <v>1.51906944518715</v>
      </c>
      <c r="O2888">
        <v>11.4409847936278</v>
      </c>
      <c r="P2888">
        <v>95.332390381895294</v>
      </c>
      <c r="Q2888">
        <v>4.4995806267223E-2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101</v>
      </c>
      <c r="E2889">
        <v>99.725154000000003</v>
      </c>
      <c r="F2889">
        <v>51.05</v>
      </c>
      <c r="G2889">
        <v>107.390380985685</v>
      </c>
      <c r="H2889">
        <v>-7.4733198001394001</v>
      </c>
      <c r="I2889">
        <v>-11.004018087824599</v>
      </c>
      <c r="J2889">
        <v>-8.8238323628797009</v>
      </c>
      <c r="K2889">
        <v>57.209460703716097</v>
      </c>
      <c r="L2889">
        <v>51.650199816363497</v>
      </c>
      <c r="M2889">
        <v>28.9622119989838</v>
      </c>
      <c r="N2889">
        <v>0.91886001676445905</v>
      </c>
      <c r="O2889">
        <v>65.915768854064595</v>
      </c>
      <c r="P2889">
        <v>151.47783251231499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5944</v>
      </c>
      <c r="E2890">
        <v>99.506378999999995</v>
      </c>
      <c r="F2890">
        <v>83.55</v>
      </c>
      <c r="G2890">
        <v>-75.269244267924805</v>
      </c>
      <c r="H2890">
        <v>-3.69099680567889</v>
      </c>
      <c r="I2890">
        <v>-41.9003452170328</v>
      </c>
      <c r="J2890">
        <v>-5.8302436892289897</v>
      </c>
      <c r="K2890">
        <v>87.112461012021896</v>
      </c>
      <c r="M2890">
        <v>35.232689930073398</v>
      </c>
      <c r="N2890">
        <v>1.74193548387096</v>
      </c>
      <c r="O2890">
        <v>121.424296828246</v>
      </c>
      <c r="P2890">
        <v>9.9342105263157698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268</v>
      </c>
      <c r="E2891">
        <v>99.330250524999997</v>
      </c>
      <c r="F2891">
        <v>75.349999999999994</v>
      </c>
      <c r="G2891">
        <v>74.160580293478603</v>
      </c>
      <c r="H2891">
        <v>17.498818685290299</v>
      </c>
      <c r="I2891">
        <v>-14.5375304887509</v>
      </c>
      <c r="J2891">
        <v>9.9782580734512791</v>
      </c>
      <c r="K2891">
        <v>60.238808410793098</v>
      </c>
      <c r="L2891">
        <v>61.1159635012148</v>
      </c>
      <c r="M2891">
        <v>87.079195869893695</v>
      </c>
      <c r="N2891">
        <v>2.96705385427666</v>
      </c>
      <c r="O2891">
        <v>27.4054412740544</v>
      </c>
      <c r="P2891">
        <v>106.43835616438299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D2892" t="s">
        <v>153</v>
      </c>
      <c r="E2892">
        <v>99.211699865</v>
      </c>
      <c r="F2892">
        <v>1554.65</v>
      </c>
      <c r="G2892">
        <v>53.545392323553898</v>
      </c>
      <c r="H2892">
        <v>-5.2299069435735799</v>
      </c>
      <c r="I2892">
        <v>-10.7623033946099</v>
      </c>
      <c r="J2892">
        <v>-1.99749229258094</v>
      </c>
      <c r="K2892">
        <v>1427.77662464632</v>
      </c>
      <c r="L2892">
        <v>1349.8934420611699</v>
      </c>
      <c r="M2892">
        <v>70.747437049417698</v>
      </c>
      <c r="N2892">
        <v>1.16523991581464</v>
      </c>
      <c r="O2892">
        <v>19.760074614865001</v>
      </c>
      <c r="P2892">
        <v>107.42494996664399</v>
      </c>
      <c r="Q2892">
        <v>8.6321863966230997E-2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D2893" t="s">
        <v>46</v>
      </c>
      <c r="E2893">
        <v>99.111159999999998</v>
      </c>
      <c r="F2893">
        <v>160.4</v>
      </c>
      <c r="G2893">
        <v>42.954439942601503</v>
      </c>
      <c r="H2893">
        <v>4.8258470576149302</v>
      </c>
      <c r="I2893">
        <v>41.358761996170202</v>
      </c>
      <c r="J2893">
        <v>0.56500770741905804</v>
      </c>
      <c r="K2893">
        <v>141.50796669935801</v>
      </c>
      <c r="L2893">
        <v>110.02755546219799</v>
      </c>
      <c r="M2893">
        <v>54.083974756694701</v>
      </c>
      <c r="N2893">
        <v>2.09944501075999</v>
      </c>
      <c r="O2893">
        <v>16.302992518703199</v>
      </c>
      <c r="P2893">
        <v>87.383177570093395</v>
      </c>
      <c r="Q2893">
        <v>0.160430992814978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5279</v>
      </c>
      <c r="E2894">
        <v>99.071219999999997</v>
      </c>
      <c r="F2894">
        <v>36.5</v>
      </c>
      <c r="G2894">
        <v>1.9505539322388099</v>
      </c>
      <c r="H2894">
        <v>-5.3034028285225103</v>
      </c>
      <c r="I2894">
        <v>-24.483994281368599</v>
      </c>
      <c r="J2894">
        <v>2.3777139780461098</v>
      </c>
      <c r="K2894">
        <v>37.396925792081802</v>
      </c>
      <c r="L2894">
        <v>35.978431597037201</v>
      </c>
      <c r="M2894">
        <v>45.528479115298701</v>
      </c>
      <c r="N2894">
        <v>1.05528123262399</v>
      </c>
      <c r="O2894">
        <v>39.4520547945205</v>
      </c>
      <c r="P2894">
        <v>39.047619047619001</v>
      </c>
      <c r="Q2894">
        <v>-8.4884943451569994E-3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E2895">
        <v>98.919870000000003</v>
      </c>
      <c r="F2895">
        <v>290</v>
      </c>
      <c r="G2895">
        <v>782.971513240484</v>
      </c>
      <c r="H2895">
        <v>15.2978296650909</v>
      </c>
      <c r="I2895">
        <v>154.281299957366</v>
      </c>
      <c r="J2895">
        <v>2.4276837637570798</v>
      </c>
      <c r="K2895">
        <v>248.885968101835</v>
      </c>
      <c r="L2895">
        <v>166.50467796299199</v>
      </c>
      <c r="M2895">
        <v>71.792059866855197</v>
      </c>
      <c r="N2895">
        <v>1.4119617523904699</v>
      </c>
      <c r="O2895">
        <v>2.2413793103448199</v>
      </c>
      <c r="P2895">
        <v>807.10040663121595</v>
      </c>
      <c r="Q2895">
        <v>0.33845790446426999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D2896" t="s">
        <v>1429</v>
      </c>
      <c r="E2896">
        <v>98.875</v>
      </c>
      <c r="F2896">
        <v>175</v>
      </c>
      <c r="G2896">
        <v>-32.5058567415171</v>
      </c>
      <c r="H2896">
        <v>0.80454042175303098</v>
      </c>
      <c r="I2896">
        <v>-9.4504167477910901</v>
      </c>
      <c r="J2896">
        <v>-4.9571011361183599</v>
      </c>
      <c r="K2896">
        <v>164.204007647813</v>
      </c>
      <c r="L2896">
        <v>164.46210411196699</v>
      </c>
      <c r="M2896">
        <v>56.340217150480399</v>
      </c>
      <c r="N2896">
        <v>1.12965517241379</v>
      </c>
      <c r="O2896">
        <v>18.285714285714199</v>
      </c>
      <c r="P2896">
        <v>23.066104078762301</v>
      </c>
      <c r="Q2896">
        <v>0.105105433323175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135</v>
      </c>
      <c r="E2897">
        <v>98.755200000000002</v>
      </c>
      <c r="F2897">
        <v>91.44</v>
      </c>
      <c r="G2897">
        <v>-25.964642183002301</v>
      </c>
      <c r="H2897">
        <v>-2.0593159295130099</v>
      </c>
      <c r="I2897">
        <v>-3.0086402065226001</v>
      </c>
      <c r="J2897">
        <v>-3.4349922925809402</v>
      </c>
      <c r="K2897">
        <v>90.581595844172199</v>
      </c>
      <c r="L2897">
        <v>84.304935719954599</v>
      </c>
      <c r="M2897">
        <v>35.299954485137498</v>
      </c>
      <c r="N2897">
        <v>0.479016228360437</v>
      </c>
      <c r="O2897">
        <v>19.367891513560799</v>
      </c>
      <c r="P2897">
        <v>80.497433872878005</v>
      </c>
      <c r="Q2897">
        <v>0.146631145500488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1429</v>
      </c>
      <c r="E2898">
        <v>98.67</v>
      </c>
      <c r="F2898">
        <v>98.67</v>
      </c>
      <c r="G2898">
        <v>26.858099723269699</v>
      </c>
      <c r="H2898">
        <v>-12.863961880314299</v>
      </c>
      <c r="I2898">
        <v>0.18914495924465399</v>
      </c>
      <c r="J2898">
        <v>-10.4369773462941</v>
      </c>
      <c r="K2898">
        <v>100.151326156772</v>
      </c>
      <c r="L2898">
        <v>89.906652375794195</v>
      </c>
      <c r="M2898">
        <v>38.593572343383101</v>
      </c>
      <c r="N2898">
        <v>0.70498790776774001</v>
      </c>
      <c r="O2898">
        <v>32.968480794567697</v>
      </c>
      <c r="P2898">
        <v>56.619047619047599</v>
      </c>
      <c r="Q2898">
        <v>3.0349613898729999E-3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628</v>
      </c>
      <c r="E2899">
        <v>98.367931799999994</v>
      </c>
      <c r="F2899">
        <v>48.94</v>
      </c>
      <c r="G2899">
        <v>62.309201847363397</v>
      </c>
      <c r="H2899">
        <v>-22.568487725478601</v>
      </c>
      <c r="I2899">
        <v>12.451953164625101</v>
      </c>
      <c r="J2899">
        <v>-3.8196076771963199</v>
      </c>
      <c r="K2899">
        <v>50.8668032716471</v>
      </c>
      <c r="L2899">
        <v>41.319231130407502</v>
      </c>
      <c r="M2899">
        <v>32.7794713395595</v>
      </c>
      <c r="N2899">
        <v>0.13556875842690799</v>
      </c>
      <c r="O2899">
        <v>40.988966080915397</v>
      </c>
      <c r="P2899">
        <v>112.875163114397</v>
      </c>
      <c r="Q2899">
        <v>8.3669680794842993E-2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472</v>
      </c>
      <c r="E2900">
        <v>98.230952537999997</v>
      </c>
      <c r="F2900">
        <v>17.37</v>
      </c>
      <c r="G2900">
        <v>13.728249466411</v>
      </c>
      <c r="H2900">
        <v>-15.0133806688739</v>
      </c>
      <c r="I2900">
        <v>-14.923901596275901</v>
      </c>
      <c r="J2900">
        <v>-10.8709063267601</v>
      </c>
      <c r="K2900">
        <v>18.664000601121899</v>
      </c>
      <c r="L2900">
        <v>18.133533389759599</v>
      </c>
      <c r="M2900">
        <v>30.687606797960498</v>
      </c>
      <c r="N2900">
        <v>1.00120594183425</v>
      </c>
      <c r="O2900">
        <v>37.881404720782903</v>
      </c>
      <c r="P2900">
        <v>40.647773279352201</v>
      </c>
      <c r="Q2900">
        <v>2.3751340350040999E-2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E2901">
        <v>98.216189999999997</v>
      </c>
      <c r="F2901">
        <v>117.85</v>
      </c>
      <c r="G2901">
        <v>27.154803656764901</v>
      </c>
      <c r="H2901">
        <v>-4.6617000273347502</v>
      </c>
      <c r="I2901">
        <v>12.899288029449799</v>
      </c>
      <c r="J2901">
        <v>-0.262311880209813</v>
      </c>
      <c r="K2901">
        <v>128.40153209896701</v>
      </c>
      <c r="M2901">
        <v>29.9955554279308</v>
      </c>
      <c r="N2901">
        <v>0.25471698113207503</v>
      </c>
      <c r="O2901">
        <v>40.857021637674997</v>
      </c>
      <c r="P2901">
        <v>61.217510259917901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D2902" t="s">
        <v>628</v>
      </c>
      <c r="E2902">
        <v>98.159599999999998</v>
      </c>
      <c r="F2902">
        <v>0.77</v>
      </c>
      <c r="G2902">
        <v>-17.184448946287301</v>
      </c>
      <c r="H2902">
        <v>8.5673436562543905</v>
      </c>
      <c r="I2902">
        <v>-56.5800463774207</v>
      </c>
      <c r="J2902">
        <v>-3.3435288779467802</v>
      </c>
      <c r="K2902">
        <v>0.77081554811164299</v>
      </c>
      <c r="L2902">
        <v>0.82242684127239496</v>
      </c>
      <c r="M2902">
        <v>36.489153004347799</v>
      </c>
      <c r="N2902">
        <v>1.18210802701523</v>
      </c>
      <c r="O2902">
        <v>105.194805194805</v>
      </c>
      <c r="P2902">
        <v>42.592592592592503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132</v>
      </c>
      <c r="E2903">
        <v>98.072832000000005</v>
      </c>
      <c r="F2903">
        <v>89.3</v>
      </c>
      <c r="G2903">
        <v>75.558047575278906</v>
      </c>
      <c r="H2903">
        <v>3.0306911668873502</v>
      </c>
      <c r="I2903">
        <v>-1.1202328223690701</v>
      </c>
      <c r="J2903">
        <v>-11.2153099056704</v>
      </c>
      <c r="K2903">
        <v>92.521333346954094</v>
      </c>
      <c r="L2903">
        <v>78.179990258393602</v>
      </c>
      <c r="M2903">
        <v>28.191698886971</v>
      </c>
      <c r="N2903">
        <v>0.33776790747732199</v>
      </c>
      <c r="O2903">
        <v>28.667413213885698</v>
      </c>
      <c r="P2903">
        <v>131.34715025906701</v>
      </c>
      <c r="Q2903">
        <v>8.4583326664173994E-2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135</v>
      </c>
      <c r="E2904">
        <v>97.825376000000006</v>
      </c>
      <c r="F2904">
        <v>24.32</v>
      </c>
      <c r="G2904">
        <v>95.762607513427298</v>
      </c>
      <c r="H2904">
        <v>-13.801821831722901</v>
      </c>
      <c r="I2904">
        <v>37.626697680069597</v>
      </c>
      <c r="J2904">
        <v>3.5004915783867898</v>
      </c>
      <c r="K2904">
        <v>25.0354188742015</v>
      </c>
      <c r="L2904">
        <v>19.365239725578402</v>
      </c>
      <c r="M2904">
        <v>30.816620057495602</v>
      </c>
      <c r="N2904">
        <v>0.32024470825986201</v>
      </c>
      <c r="O2904">
        <v>29.934210526315699</v>
      </c>
      <c r="P2904">
        <v>204</v>
      </c>
      <c r="Q2904">
        <v>5.2700293410984998E-2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D2905" t="s">
        <v>382</v>
      </c>
      <c r="E2905">
        <v>97.651219999999995</v>
      </c>
      <c r="F2905">
        <v>9.83</v>
      </c>
      <c r="G2905">
        <v>83.693516757259601</v>
      </c>
      <c r="H2905">
        <v>-19.013203456207599</v>
      </c>
      <c r="I2905">
        <v>12.895143097768701</v>
      </c>
      <c r="J2905">
        <v>-5.1566904057884901</v>
      </c>
      <c r="K2905">
        <v>10.6040040591789</v>
      </c>
      <c r="L2905">
        <v>8.5750918908587401</v>
      </c>
      <c r="M2905">
        <v>18.103417805076901</v>
      </c>
      <c r="N2905">
        <v>0.57872743667610804</v>
      </c>
      <c r="O2905">
        <v>27.5686673448626</v>
      </c>
      <c r="P2905">
        <v>122.398190045248</v>
      </c>
      <c r="Q2905">
        <v>4.7168500614420003E-2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E2906">
        <v>97.550170199999997</v>
      </c>
      <c r="F2906">
        <v>294</v>
      </c>
      <c r="G2906">
        <v>230.08797407914699</v>
      </c>
      <c r="H2906">
        <v>111.094816183726</v>
      </c>
      <c r="I2906">
        <v>131.1789199161</v>
      </c>
      <c r="J2906">
        <v>-8.7759013834900301</v>
      </c>
      <c r="K2906">
        <v>185.589300005627</v>
      </c>
      <c r="L2906">
        <v>117.823304495622</v>
      </c>
      <c r="M2906">
        <v>70.985105607227496</v>
      </c>
      <c r="N2906">
        <v>1.1723684210526299</v>
      </c>
      <c r="O2906">
        <v>9.8299319727891099</v>
      </c>
      <c r="P2906">
        <v>336.84992570579499</v>
      </c>
      <c r="Q2906">
        <v>0.193033464648461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982</v>
      </c>
      <c r="E2907">
        <v>97.500039999999998</v>
      </c>
      <c r="F2907">
        <v>39.049999999999997</v>
      </c>
      <c r="G2907">
        <v>-26.259219205268099</v>
      </c>
      <c r="H2907">
        <v>-5.5556219856986004</v>
      </c>
      <c r="I2907">
        <v>-34.247164715270699</v>
      </c>
      <c r="J2907">
        <v>-18.350268622090798</v>
      </c>
      <c r="K2907">
        <v>40.463115506270803</v>
      </c>
      <c r="L2907">
        <v>42.131025888798497</v>
      </c>
      <c r="M2907">
        <v>43.6034578009684</v>
      </c>
      <c r="N2907">
        <v>1.6385257301808001</v>
      </c>
      <c r="O2907">
        <v>48.2714468629961</v>
      </c>
      <c r="P2907">
        <v>21.461897356143002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414</v>
      </c>
      <c r="E2908">
        <v>97.399848000000006</v>
      </c>
      <c r="F2908">
        <v>0.91</v>
      </c>
      <c r="G2908">
        <v>103.371106609268</v>
      </c>
      <c r="H2908">
        <v>-8.6854035964928702</v>
      </c>
      <c r="I2908">
        <v>9.3558895585152104</v>
      </c>
      <c r="J2908">
        <v>-11.806204413792999</v>
      </c>
      <c r="K2908">
        <v>0.92916450629460701</v>
      </c>
      <c r="L2908">
        <v>0.74800622227147795</v>
      </c>
      <c r="M2908">
        <v>31.908191492162299</v>
      </c>
      <c r="N2908">
        <v>0.71689260848352399</v>
      </c>
      <c r="O2908">
        <v>57.142857142857103</v>
      </c>
      <c r="P2908">
        <v>133.333333333333</v>
      </c>
      <c r="Q2908">
        <v>7.3144516886481006E-2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21</v>
      </c>
      <c r="E2909">
        <v>97.262900000000002</v>
      </c>
      <c r="F2909">
        <v>177.5</v>
      </c>
      <c r="G2909">
        <v>10.4427517950149</v>
      </c>
      <c r="H2909">
        <v>22.134702223612901</v>
      </c>
      <c r="I2909">
        <v>-16.886838182850099</v>
      </c>
      <c r="J2909">
        <v>2.7090082842866599</v>
      </c>
      <c r="K2909">
        <v>153.65559477004501</v>
      </c>
      <c r="L2909">
        <v>155.353744458655</v>
      </c>
      <c r="M2909">
        <v>63.581618858521601</v>
      </c>
      <c r="N2909">
        <v>1.6995397764628499</v>
      </c>
      <c r="O2909">
        <v>35.154929577464799</v>
      </c>
      <c r="P2909">
        <v>59.694107062528097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1509</v>
      </c>
      <c r="E2910">
        <v>97.060800856</v>
      </c>
      <c r="F2910">
        <v>22.94</v>
      </c>
      <c r="G2910">
        <v>10.4165611547227</v>
      </c>
      <c r="H2910">
        <v>-12.756439856370299</v>
      </c>
      <c r="I2910">
        <v>-10.9772623853749</v>
      </c>
      <c r="J2910">
        <v>-14.3138132532796</v>
      </c>
      <c r="K2910">
        <v>24.3173161263488</v>
      </c>
      <c r="L2910">
        <v>22.565109979811002</v>
      </c>
      <c r="M2910">
        <v>28.837522156781102</v>
      </c>
      <c r="N2910">
        <v>0.90500368250913599</v>
      </c>
      <c r="O2910">
        <v>51.046207497820298</v>
      </c>
      <c r="P2910">
        <v>52.425249169435197</v>
      </c>
      <c r="Q2910">
        <v>6.1404071727021003E-2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132</v>
      </c>
      <c r="E2911">
        <v>96.935052944999995</v>
      </c>
      <c r="F2911">
        <v>94.47</v>
      </c>
      <c r="G2911">
        <v>-28.511484483849198</v>
      </c>
      <c r="H2911">
        <v>-12.477918012769599</v>
      </c>
      <c r="I2911">
        <v>-14.8300918846031</v>
      </c>
      <c r="J2911">
        <v>-4.0870541482510401</v>
      </c>
      <c r="K2911">
        <v>98.378793490653393</v>
      </c>
      <c r="L2911">
        <v>93.816529303141806</v>
      </c>
      <c r="M2911">
        <v>34.3686583554367</v>
      </c>
      <c r="N2911">
        <v>1.1184662766496001</v>
      </c>
      <c r="O2911">
        <v>25.4260611834444</v>
      </c>
      <c r="P2911">
        <v>36.873370037670199</v>
      </c>
      <c r="Q2911">
        <v>4.6088572470250999E-2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1527</v>
      </c>
      <c r="E2912">
        <v>96.70208504</v>
      </c>
      <c r="F2912">
        <v>5.0599999999999996</v>
      </c>
      <c r="G2912">
        <v>41.772745953530404</v>
      </c>
      <c r="H2912">
        <v>-7.3018473936595596</v>
      </c>
      <c r="I2912">
        <v>9.0781754081545402E-2</v>
      </c>
      <c r="J2912">
        <v>-9.2355540903337499</v>
      </c>
      <c r="K2912">
        <v>5.0192448026387702</v>
      </c>
      <c r="L2912">
        <v>4.6637204986059402</v>
      </c>
      <c r="M2912">
        <v>52.2096647918965</v>
      </c>
      <c r="N2912">
        <v>2.1753458702458199</v>
      </c>
      <c r="O2912">
        <v>27.4703557312253</v>
      </c>
      <c r="P2912">
        <v>74.482758620689594</v>
      </c>
      <c r="Q2912">
        <v>3.5112717523764998E-2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352</v>
      </c>
      <c r="E2913">
        <v>96.565609745000003</v>
      </c>
      <c r="F2913">
        <v>47.63</v>
      </c>
      <c r="G2913">
        <v>17.206418181968399</v>
      </c>
      <c r="H2913">
        <v>-9.7293028203300498</v>
      </c>
      <c r="I2913">
        <v>-6.3423086396829804</v>
      </c>
      <c r="J2913">
        <v>-3.4728710804597398</v>
      </c>
      <c r="K2913">
        <v>46.166977402826603</v>
      </c>
      <c r="L2913">
        <v>43.530191968928598</v>
      </c>
      <c r="M2913">
        <v>52.428130904727503</v>
      </c>
      <c r="N2913">
        <v>1.1546305808689501</v>
      </c>
      <c r="O2913">
        <v>38.043250052487899</v>
      </c>
      <c r="P2913">
        <v>44.772036474164103</v>
      </c>
      <c r="Q2913">
        <v>8.2198099149971005E-2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268</v>
      </c>
      <c r="E2914">
        <v>96.490362000000005</v>
      </c>
      <c r="F2914">
        <v>156.9</v>
      </c>
      <c r="G2914">
        <v>22.8500293258958</v>
      </c>
      <c r="H2914">
        <v>-7.84796751772015</v>
      </c>
      <c r="I2914">
        <v>-20.9139814942214</v>
      </c>
      <c r="J2914">
        <v>-0.85810579923915298</v>
      </c>
      <c r="K2914">
        <v>160.63436355167201</v>
      </c>
      <c r="L2914">
        <v>155.35413454044101</v>
      </c>
      <c r="M2914">
        <v>41.859759658808898</v>
      </c>
      <c r="N2914">
        <v>0.45380622752009298</v>
      </c>
      <c r="O2914">
        <v>32.5685149776928</v>
      </c>
      <c r="P2914">
        <v>50.071736011477697</v>
      </c>
      <c r="Q2914">
        <v>6.2137549779310002E-3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543</v>
      </c>
      <c r="E2915">
        <v>96.109039043999999</v>
      </c>
      <c r="F2915">
        <v>18.18</v>
      </c>
      <c r="G2915">
        <v>-27.6832700485567</v>
      </c>
      <c r="H2915">
        <v>-4.83714457582004</v>
      </c>
      <c r="I2915">
        <v>-53.517909860738698</v>
      </c>
      <c r="J2915">
        <v>-3.49653279019872</v>
      </c>
      <c r="K2915">
        <v>19.8090491590069</v>
      </c>
      <c r="L2915">
        <v>24.053552081438699</v>
      </c>
      <c r="M2915">
        <v>38.913316154386102</v>
      </c>
      <c r="N2915">
        <v>0.37865149861862402</v>
      </c>
      <c r="O2915">
        <v>189.053905390539</v>
      </c>
      <c r="P2915">
        <v>10.5167173252279</v>
      </c>
      <c r="Q2915">
        <v>4.0389096538756997E-2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1294</v>
      </c>
      <c r="E2916">
        <v>96.080539380000005</v>
      </c>
      <c r="F2916">
        <v>25.73</v>
      </c>
      <c r="G2916">
        <v>-16.019649693252799</v>
      </c>
      <c r="H2916">
        <v>-4.9075598186490899</v>
      </c>
      <c r="I2916">
        <v>-8.2526280500024001</v>
      </c>
      <c r="J2916">
        <v>-0.11052420747457301</v>
      </c>
      <c r="K2916">
        <v>25.508994238039001</v>
      </c>
      <c r="L2916">
        <v>24.873525375287699</v>
      </c>
      <c r="M2916">
        <v>53.842876406836702</v>
      </c>
      <c r="N2916">
        <v>1.0536388135308301</v>
      </c>
      <c r="O2916">
        <v>8.7057909055576896</v>
      </c>
      <c r="P2916">
        <v>11.385281385281299</v>
      </c>
      <c r="Q2916">
        <v>-6.9436672557021004E-2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E2917">
        <v>95.82</v>
      </c>
      <c r="F2917">
        <v>159.69999999999999</v>
      </c>
      <c r="G2917">
        <v>151.358427637386</v>
      </c>
      <c r="H2917">
        <v>1.2477655659508899</v>
      </c>
      <c r="I2917">
        <v>33.857290950672798</v>
      </c>
      <c r="J2917">
        <v>1.5890909889603699</v>
      </c>
      <c r="K2917">
        <v>160.40304503800101</v>
      </c>
      <c r="L2917">
        <v>116.413702824008</v>
      </c>
      <c r="M2917">
        <v>35.191309290845801</v>
      </c>
      <c r="N2917">
        <v>0.68013198577618506</v>
      </c>
      <c r="O2917">
        <v>18.284283030682499</v>
      </c>
      <c r="P2917">
        <v>202.74881516587601</v>
      </c>
      <c r="Q2917">
        <v>7.1804537402641005E-2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536</v>
      </c>
      <c r="E2918">
        <v>95.364900000000006</v>
      </c>
      <c r="F2918">
        <v>51</v>
      </c>
      <c r="G2918">
        <v>1.4868701560661799</v>
      </c>
      <c r="H2918">
        <v>-0.85842665186886702</v>
      </c>
      <c r="I2918">
        <v>-21.058099748396</v>
      </c>
      <c r="J2918">
        <v>1.7573153997267399</v>
      </c>
      <c r="K2918">
        <v>49.839021915607397</v>
      </c>
      <c r="M2918">
        <v>43.604471184278303</v>
      </c>
      <c r="N2918">
        <v>0.72445652173913</v>
      </c>
      <c r="O2918">
        <v>29.019607843137202</v>
      </c>
      <c r="P2918">
        <v>37.6518218623481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633</v>
      </c>
      <c r="E2919">
        <v>95.332542312000001</v>
      </c>
      <c r="F2919">
        <v>9.66</v>
      </c>
      <c r="G2919">
        <v>-35.909715308540001</v>
      </c>
      <c r="H2919">
        <v>-9.7705684316577006</v>
      </c>
      <c r="I2919">
        <v>-37.554091288473501</v>
      </c>
      <c r="J2919">
        <v>-3.2178676605887899</v>
      </c>
      <c r="K2919">
        <v>10.4213770675322</v>
      </c>
      <c r="L2919">
        <v>11.5580191290935</v>
      </c>
      <c r="M2919">
        <v>13.911295928996401</v>
      </c>
      <c r="N2919">
        <v>1.56582192542069</v>
      </c>
      <c r="O2919">
        <v>62.008281573498898</v>
      </c>
      <c r="P2919">
        <v>44.179104477611901</v>
      </c>
      <c r="Q2919">
        <v>-0.12274014688029999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628</v>
      </c>
      <c r="E2920">
        <v>95.142934198999995</v>
      </c>
      <c r="F2920">
        <v>4.09</v>
      </c>
      <c r="G2920">
        <v>-10.5177822796207</v>
      </c>
      <c r="H2920">
        <v>-12.2083512370875</v>
      </c>
      <c r="I2920">
        <v>-10.072779616989401</v>
      </c>
      <c r="J2920">
        <v>-5.4720293296179801</v>
      </c>
      <c r="K2920">
        <v>4.3108984848380398</v>
      </c>
      <c r="L2920">
        <v>4.55719856231471</v>
      </c>
      <c r="M2920">
        <v>31.317241981009001</v>
      </c>
      <c r="N2920">
        <v>0.71446814874301701</v>
      </c>
      <c r="O2920">
        <v>36.9193154034229</v>
      </c>
      <c r="P2920">
        <v>66.938775510203996</v>
      </c>
      <c r="Q2920">
        <v>0.12534234424500701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1617</v>
      </c>
      <c r="E2921">
        <v>95.118487040000005</v>
      </c>
      <c r="F2921">
        <v>6736.75</v>
      </c>
      <c r="G2921">
        <v>-0.78472714364985297</v>
      </c>
      <c r="H2921">
        <v>-2.6706932979139402</v>
      </c>
      <c r="I2921">
        <v>4.7667425441406097</v>
      </c>
      <c r="J2921">
        <v>0.27933270667582999</v>
      </c>
      <c r="K2921">
        <v>6594.2643358990199</v>
      </c>
      <c r="L2921">
        <v>6137.9323041792004</v>
      </c>
      <c r="M2921">
        <v>55.282251015972101</v>
      </c>
      <c r="N2921">
        <v>1.2152673183965499</v>
      </c>
      <c r="O2921">
        <v>3.6842691208668699</v>
      </c>
      <c r="P2921">
        <v>31.808843670514499</v>
      </c>
      <c r="Q2921">
        <v>-2.1659899071474999E-2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95</v>
      </c>
      <c r="E2922">
        <v>94.974000000000004</v>
      </c>
      <c r="F2922">
        <v>220</v>
      </c>
      <c r="G2922">
        <v>-29.301307183835199</v>
      </c>
      <c r="H2922">
        <v>-3.83317819632226</v>
      </c>
      <c r="I2922">
        <v>-17.964909501414201</v>
      </c>
      <c r="J2922">
        <v>0.31500770741905398</v>
      </c>
      <c r="K2922">
        <v>221.261642325211</v>
      </c>
      <c r="L2922">
        <v>221.81933007379499</v>
      </c>
      <c r="M2922">
        <v>81.146072576643405</v>
      </c>
      <c r="N2922">
        <v>0</v>
      </c>
      <c r="O2922">
        <v>5.4545454545454399</v>
      </c>
      <c r="P2922">
        <v>2.32558139534884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268</v>
      </c>
      <c r="E2923">
        <v>94.937857600000001</v>
      </c>
      <c r="F2923">
        <v>97</v>
      </c>
      <c r="G2923">
        <v>15.439451933009099</v>
      </c>
      <c r="H2923">
        <v>-17.6052594332387</v>
      </c>
      <c r="I2923">
        <v>-20.705206019821699</v>
      </c>
      <c r="J2923">
        <v>0.31500770741905398</v>
      </c>
      <c r="K2923">
        <v>99.034758868304905</v>
      </c>
      <c r="L2923">
        <v>93.825233071078998</v>
      </c>
      <c r="M2923">
        <v>42.609461531231098</v>
      </c>
      <c r="N2923">
        <v>0.87921568627450897</v>
      </c>
      <c r="O2923">
        <v>27.731958762886599</v>
      </c>
      <c r="P2923">
        <v>61.6666666666666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D2924" t="s">
        <v>286</v>
      </c>
      <c r="E2924">
        <v>94.921922025000001</v>
      </c>
      <c r="F2924">
        <v>125.85</v>
      </c>
      <c r="G2924">
        <v>-1.8497021360157599</v>
      </c>
      <c r="H2924">
        <v>-10.110694723276501</v>
      </c>
      <c r="I2924">
        <v>-23.207600655836998</v>
      </c>
      <c r="J2924">
        <v>-0.23660773781341399</v>
      </c>
      <c r="K2924">
        <v>133.55162482330601</v>
      </c>
      <c r="L2924">
        <v>130.69711026649799</v>
      </c>
      <c r="M2924">
        <v>41.3019445086437</v>
      </c>
      <c r="N2924">
        <v>0.89138041964567905</v>
      </c>
      <c r="O2924">
        <v>34.366309098132596</v>
      </c>
      <c r="P2924">
        <v>37.917808219177999</v>
      </c>
      <c r="Q2924">
        <v>4.7339235063145003E-2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E2925">
        <v>94.77</v>
      </c>
      <c r="F2925">
        <v>70.2</v>
      </c>
      <c r="G2925">
        <v>-63.637725790559401</v>
      </c>
      <c r="H2925">
        <v>-14.8220755315793</v>
      </c>
      <c r="I2925">
        <v>-28.783246556451701</v>
      </c>
      <c r="J2925">
        <v>-2.5405736561552001</v>
      </c>
      <c r="K2925">
        <v>77.035040569931098</v>
      </c>
      <c r="L2925">
        <v>83.248758426829099</v>
      </c>
      <c r="M2925">
        <v>24.360853398181401</v>
      </c>
      <c r="N2925">
        <v>1.07438515044878</v>
      </c>
      <c r="O2925">
        <v>79.487179487179404</v>
      </c>
      <c r="P2925">
        <v>11.4285714285714</v>
      </c>
      <c r="Q2925">
        <v>-0.126017594785269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94.594259550000004</v>
      </c>
      <c r="F2926">
        <v>75.5</v>
      </c>
      <c r="G2926">
        <v>484.25144504601201</v>
      </c>
      <c r="H2926">
        <v>21.123287382059299</v>
      </c>
      <c r="I2926">
        <v>242.51499205723999</v>
      </c>
      <c r="J2926">
        <v>6.4688538612652096</v>
      </c>
      <c r="K2926">
        <v>64.325007866067494</v>
      </c>
      <c r="L2926">
        <v>41.752104147345797</v>
      </c>
      <c r="M2926">
        <v>73.339897826541403</v>
      </c>
      <c r="N2926">
        <v>0.27349509685342599</v>
      </c>
      <c r="O2926">
        <v>2.52980132450331</v>
      </c>
      <c r="P2926">
        <v>590.75937785910298</v>
      </c>
      <c r="Q2926">
        <v>0.20788043746722801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177</v>
      </c>
      <c r="E2927">
        <v>94.570131554999904</v>
      </c>
      <c r="F2927">
        <v>48.81</v>
      </c>
      <c r="G2927">
        <v>-64.7204221151719</v>
      </c>
      <c r="H2927">
        <v>2.0719029267711</v>
      </c>
      <c r="I2927">
        <v>-31.844592209900799</v>
      </c>
      <c r="J2927">
        <v>-3.7717152396262099</v>
      </c>
      <c r="K2927">
        <v>49.439963403066102</v>
      </c>
      <c r="L2927">
        <v>54.393534876055597</v>
      </c>
      <c r="M2927">
        <v>36.3654417179173</v>
      </c>
      <c r="N2927">
        <v>1.1226016982223801</v>
      </c>
      <c r="O2927">
        <v>69.268592501536503</v>
      </c>
      <c r="P2927">
        <v>23.569620253164501</v>
      </c>
      <c r="Q2927">
        <v>3.2897170033881998E-2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51</v>
      </c>
      <c r="E2928">
        <v>94.5</v>
      </c>
      <c r="F2928">
        <v>56.77</v>
      </c>
      <c r="G2928">
        <v>59.000138867332602</v>
      </c>
      <c r="H2928">
        <v>-12.0579056223041</v>
      </c>
      <c r="I2928">
        <v>-34.018092948950098</v>
      </c>
      <c r="J2928">
        <v>-3.0074230035467</v>
      </c>
      <c r="K2928">
        <v>56.768324811358198</v>
      </c>
      <c r="L2928">
        <v>54.008562291980603</v>
      </c>
      <c r="M2928">
        <v>84.278181043154405</v>
      </c>
      <c r="N2928">
        <v>1.0170428835507199</v>
      </c>
      <c r="O2928">
        <v>82.754976219834404</v>
      </c>
      <c r="P2928">
        <v>95.758620689655103</v>
      </c>
      <c r="Q2928">
        <v>4.6517478921412003E-2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E2929">
        <v>94.066320679999905</v>
      </c>
      <c r="F2929">
        <v>132.4</v>
      </c>
      <c r="G2929">
        <v>296.72298200659799</v>
      </c>
      <c r="H2929">
        <v>-7.17774683277141</v>
      </c>
      <c r="I2929">
        <v>191.94488289064199</v>
      </c>
      <c r="J2929">
        <v>-5.5102350110275502</v>
      </c>
      <c r="K2929">
        <v>121.467553322246</v>
      </c>
      <c r="L2929">
        <v>83.99471502454</v>
      </c>
      <c r="M2929">
        <v>43.389288871448599</v>
      </c>
      <c r="N2929">
        <v>0.30627382487565002</v>
      </c>
      <c r="O2929">
        <v>17.031722054380602</v>
      </c>
      <c r="P2929">
        <v>354.04663923182397</v>
      </c>
      <c r="Q2929">
        <v>0.110563072767606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628</v>
      </c>
      <c r="E2930">
        <v>93.921182082000001</v>
      </c>
      <c r="F2930">
        <v>1.26</v>
      </c>
      <c r="G2930">
        <v>-109.837748231492</v>
      </c>
      <c r="H2930">
        <v>-26.1832903251488</v>
      </c>
      <c r="I2930">
        <v>-20.1286174243094</v>
      </c>
      <c r="J2930">
        <v>15.0976164030712</v>
      </c>
      <c r="K2930">
        <v>1.49509574211522</v>
      </c>
      <c r="L2930">
        <v>2.5840410110821299</v>
      </c>
      <c r="M2930">
        <v>31.701708197116002</v>
      </c>
      <c r="N2930">
        <v>4.9774859686398996</v>
      </c>
      <c r="O2930">
        <v>747.09916924682</v>
      </c>
      <c r="P2930">
        <v>21.723237597911201</v>
      </c>
      <c r="Q2930">
        <v>6.7334878373669999E-2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352</v>
      </c>
      <c r="E2931">
        <v>93.812802270000006</v>
      </c>
      <c r="F2931">
        <v>97.9</v>
      </c>
      <c r="G2931">
        <v>-42.850354577946398</v>
      </c>
      <c r="H2931">
        <v>-13.4101695712588</v>
      </c>
      <c r="I2931">
        <v>-35.328398888268197</v>
      </c>
      <c r="J2931">
        <v>-1.92602814915465</v>
      </c>
      <c r="K2931">
        <v>101.880856441774</v>
      </c>
      <c r="L2931">
        <v>110.905168856977</v>
      </c>
      <c r="M2931">
        <v>30.1969841932066</v>
      </c>
      <c r="N2931">
        <v>0.67491317530319705</v>
      </c>
      <c r="O2931">
        <v>48.1103166496424</v>
      </c>
      <c r="P2931">
        <v>10</v>
      </c>
      <c r="Q2931">
        <v>-2.6827166333125999E-2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177</v>
      </c>
      <c r="E2932">
        <v>93.784262670000004</v>
      </c>
      <c r="F2932">
        <v>89.95</v>
      </c>
      <c r="G2932">
        <v>75.361015680015498</v>
      </c>
      <c r="H2932">
        <v>-8.2522487151336392</v>
      </c>
      <c r="I2932">
        <v>1.6000294329868401</v>
      </c>
      <c r="J2932">
        <v>-9.9094820884992991</v>
      </c>
      <c r="K2932">
        <v>88.0912335636053</v>
      </c>
      <c r="L2932">
        <v>75.316667381569303</v>
      </c>
      <c r="M2932">
        <v>44.518704854658402</v>
      </c>
      <c r="N2932">
        <v>0.44427456296157802</v>
      </c>
      <c r="O2932">
        <v>15.619788771539699</v>
      </c>
      <c r="P2932">
        <v>149.861111111111</v>
      </c>
      <c r="Q2932">
        <v>0.141366000951855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21</v>
      </c>
      <c r="E2933">
        <v>93.725566000000001</v>
      </c>
      <c r="F2933">
        <v>78.98</v>
      </c>
      <c r="G2933">
        <v>-83.605548085446998</v>
      </c>
      <c r="H2933">
        <v>-18.131987051146201</v>
      </c>
      <c r="I2933">
        <v>-50.255671460987998</v>
      </c>
      <c r="J2933">
        <v>-8.1730875306761703</v>
      </c>
      <c r="K2933">
        <v>87.736693031550601</v>
      </c>
      <c r="L2933">
        <v>122.625346517057</v>
      </c>
      <c r="M2933">
        <v>39.343038630425397</v>
      </c>
      <c r="N2933">
        <v>0.61486144136707399</v>
      </c>
      <c r="O2933">
        <v>156.52063813623701</v>
      </c>
      <c r="P2933">
        <v>8.1917808219177992</v>
      </c>
      <c r="Q2933">
        <v>-5.6978018099617E-2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543</v>
      </c>
      <c r="E2934">
        <v>93.689087999999998</v>
      </c>
      <c r="F2934">
        <v>137.6</v>
      </c>
      <c r="G2934">
        <v>85.947442487130701</v>
      </c>
      <c r="H2934">
        <v>-3.4357066741980899</v>
      </c>
      <c r="I2934">
        <v>69.215762718946394</v>
      </c>
      <c r="J2934">
        <v>7.6634925559038898</v>
      </c>
      <c r="K2934">
        <v>132.415224918219</v>
      </c>
      <c r="L2934">
        <v>105.78798333977601</v>
      </c>
      <c r="M2934">
        <v>45.443197550550003</v>
      </c>
      <c r="N2934">
        <v>0.15715510283161299</v>
      </c>
      <c r="O2934">
        <v>23.619186046511601</v>
      </c>
      <c r="P2934">
        <v>136.02058319039401</v>
      </c>
      <c r="Q2934">
        <v>0.116406942689719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694</v>
      </c>
      <c r="E2935">
        <v>93.376639999999995</v>
      </c>
      <c r="F2935">
        <v>42.56</v>
      </c>
      <c r="G2935">
        <v>492.68270081216599</v>
      </c>
      <c r="H2935">
        <v>0.97080685971758995</v>
      </c>
      <c r="I2935">
        <v>57.375282997755903</v>
      </c>
      <c r="J2935">
        <v>-5.5392854408896897</v>
      </c>
      <c r="K2935">
        <v>42.342853304576103</v>
      </c>
      <c r="L2935">
        <v>32.051248429543897</v>
      </c>
      <c r="M2935">
        <v>34.512886764273603</v>
      </c>
      <c r="N2935">
        <v>0.77884613049502605</v>
      </c>
      <c r="O2935">
        <v>17.9041353383458</v>
      </c>
      <c r="P2935">
        <v>726.40776699029095</v>
      </c>
      <c r="Q2935">
        <v>0.168185756625128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628</v>
      </c>
      <c r="E2936">
        <v>93.332999999999998</v>
      </c>
      <c r="F2936">
        <v>159</v>
      </c>
      <c r="G2936">
        <v>-18.0227872846257</v>
      </c>
      <c r="H2936">
        <v>-10.1792952543189</v>
      </c>
      <c r="I2936">
        <v>-18.407502576134402</v>
      </c>
      <c r="J2936">
        <v>-2.9912929787942999</v>
      </c>
      <c r="K2936">
        <v>164.28856955602399</v>
      </c>
      <c r="L2936">
        <v>162.986791518958</v>
      </c>
      <c r="M2936">
        <v>44.5787944466055</v>
      </c>
      <c r="N2936">
        <v>0.88064923878413004</v>
      </c>
      <c r="O2936">
        <v>34.905660377358402</v>
      </c>
      <c r="P2936">
        <v>19.101123595505602</v>
      </c>
      <c r="Q2936">
        <v>5.7874665953517999E-2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E2937">
        <v>93.060264000000004</v>
      </c>
      <c r="F2937">
        <v>37.200000000000003</v>
      </c>
      <c r="G2937">
        <v>93.287821980396103</v>
      </c>
      <c r="H2937">
        <v>-17.171946225392499</v>
      </c>
      <c r="I2937">
        <v>-1.0603511905545699</v>
      </c>
      <c r="J2937">
        <v>-8.6362118047760692</v>
      </c>
      <c r="K2937">
        <v>39.750501034113</v>
      </c>
      <c r="L2937">
        <v>33.053165438934997</v>
      </c>
      <c r="M2937">
        <v>15.7939394144737</v>
      </c>
      <c r="N2937">
        <v>0.431838296677723</v>
      </c>
      <c r="O2937">
        <v>26.0483870967741</v>
      </c>
      <c r="P2937">
        <v>122.754491017964</v>
      </c>
      <c r="Q2937">
        <v>3.6702847363421998E-2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271</v>
      </c>
      <c r="E2938">
        <v>92.928644599999998</v>
      </c>
      <c r="F2938">
        <v>163.6</v>
      </c>
      <c r="G2938">
        <v>-26.6899416337336</v>
      </c>
      <c r="H2938">
        <v>4.9338238913477497</v>
      </c>
      <c r="I2938">
        <v>-8.4080801990236793</v>
      </c>
      <c r="J2938">
        <v>-2.8899320161916502</v>
      </c>
      <c r="K2938">
        <v>156.92257155554</v>
      </c>
      <c r="L2938">
        <v>159.03183189316701</v>
      </c>
      <c r="M2938">
        <v>53.979860167189301</v>
      </c>
      <c r="N2938">
        <v>1.11503615739956</v>
      </c>
      <c r="O2938">
        <v>22.127139364303101</v>
      </c>
      <c r="P2938">
        <v>22.317757009345701</v>
      </c>
      <c r="Q2938">
        <v>-6.8889313199313004E-2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46</v>
      </c>
      <c r="E2939">
        <v>92.879562323000002</v>
      </c>
      <c r="F2939">
        <v>4.3899999999999997</v>
      </c>
      <c r="G2939">
        <v>-8.6025776012581492</v>
      </c>
      <c r="H2939">
        <v>-15.1114424874616</v>
      </c>
      <c r="I2939">
        <v>-38.574348371722699</v>
      </c>
      <c r="J2939">
        <v>-6.9766589592476</v>
      </c>
      <c r="K2939">
        <v>4.62951106270277</v>
      </c>
      <c r="L2939">
        <v>4.7587901560086099</v>
      </c>
      <c r="M2939">
        <v>32.973638851828703</v>
      </c>
      <c r="N2939">
        <v>0.55355190529232001</v>
      </c>
      <c r="O2939">
        <v>61.731207289293799</v>
      </c>
      <c r="P2939">
        <v>51.379310344827502</v>
      </c>
      <c r="Q2939">
        <v>-3.1513833380601999E-2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268</v>
      </c>
      <c r="E2940">
        <v>92.857527000000005</v>
      </c>
      <c r="F2940">
        <v>6.23</v>
      </c>
      <c r="G2940">
        <v>110.08163292505699</v>
      </c>
      <c r="H2940">
        <v>-15.5732970852326</v>
      </c>
      <c r="I2940">
        <v>5.2760463565346001</v>
      </c>
      <c r="J2940">
        <v>-9.1813951702787797</v>
      </c>
      <c r="K2940">
        <v>6.2648788214616102</v>
      </c>
      <c r="L2940">
        <v>4.6975235995543896</v>
      </c>
      <c r="M2940">
        <v>34.6542639943683</v>
      </c>
      <c r="N2940">
        <v>0.44044465393988103</v>
      </c>
      <c r="O2940">
        <v>30.979133226324201</v>
      </c>
      <c r="P2940">
        <v>154.28571428571399</v>
      </c>
      <c r="Q2940">
        <v>8.6681922809695999E-2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92.696094479999999</v>
      </c>
      <c r="F2941">
        <v>11.22</v>
      </c>
      <c r="G2941">
        <v>-39.513508775347198</v>
      </c>
      <c r="H2941">
        <v>-7.3519164362340499</v>
      </c>
      <c r="I2941">
        <v>-45.9043495580908</v>
      </c>
      <c r="J2941">
        <v>-3.8372414275290398</v>
      </c>
      <c r="K2941">
        <v>11.4521533161811</v>
      </c>
      <c r="L2941">
        <v>11.8318591667874</v>
      </c>
      <c r="M2941">
        <v>42.479465194255802</v>
      </c>
      <c r="N2941">
        <v>0.79904354598943295</v>
      </c>
      <c r="O2941">
        <v>75.935828877005306</v>
      </c>
      <c r="P2941">
        <v>18.604651162790599</v>
      </c>
      <c r="Q2941">
        <v>0.127273188221324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132</v>
      </c>
      <c r="E2942">
        <v>92.511475020000006</v>
      </c>
      <c r="F2942">
        <v>162.1</v>
      </c>
      <c r="G2942">
        <v>116.01925475741599</v>
      </c>
      <c r="H2942">
        <v>-16.2378511489404</v>
      </c>
      <c r="I2942">
        <v>14.5758782304611</v>
      </c>
      <c r="J2942">
        <v>-5.7791751180657096</v>
      </c>
      <c r="K2942">
        <v>175.13651213468501</v>
      </c>
      <c r="L2942">
        <v>136.914369901209</v>
      </c>
      <c r="M2942">
        <v>14.7249033709319</v>
      </c>
      <c r="N2942">
        <v>0.76314699792960605</v>
      </c>
      <c r="O2942">
        <v>32.603331276989501</v>
      </c>
      <c r="P2942">
        <v>149.30790525992001</v>
      </c>
      <c r="Q2942">
        <v>4.9975820932080001E-2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922</v>
      </c>
      <c r="E2943">
        <v>92.344099283999995</v>
      </c>
      <c r="F2943">
        <v>7.62</v>
      </c>
      <c r="G2943">
        <v>-13.6941107820361</v>
      </c>
      <c r="H2943">
        <v>0.92759210345934195</v>
      </c>
      <c r="I2943">
        <v>-26.030876517906002</v>
      </c>
      <c r="J2943">
        <v>-0.23293749806039701</v>
      </c>
      <c r="K2943">
        <v>6.9876533211412797</v>
      </c>
      <c r="L2943">
        <v>8.0795839202743807</v>
      </c>
      <c r="M2943">
        <v>79.825425113245799</v>
      </c>
      <c r="N2943">
        <v>2.2519437118076602</v>
      </c>
      <c r="O2943">
        <v>62.073490813648199</v>
      </c>
      <c r="P2943">
        <v>65.652173913043498</v>
      </c>
      <c r="Q2943">
        <v>-0.13399565429279001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238</v>
      </c>
      <c r="E2944">
        <v>92.305949999999996</v>
      </c>
      <c r="F2944">
        <v>65.05</v>
      </c>
      <c r="G2944">
        <v>106.13659333493101</v>
      </c>
      <c r="H2944">
        <v>-0.19280923433328601</v>
      </c>
      <c r="I2944">
        <v>-9.1694276662239904</v>
      </c>
      <c r="J2944">
        <v>-13.226658959247599</v>
      </c>
      <c r="K2944">
        <v>62.339952718440202</v>
      </c>
      <c r="L2944">
        <v>57.9434606467794</v>
      </c>
      <c r="M2944">
        <v>48.586071598354899</v>
      </c>
      <c r="N2944">
        <v>1.2015910432386301</v>
      </c>
      <c r="O2944">
        <v>61.260568793235898</v>
      </c>
      <c r="P2944">
        <v>140.03690036900301</v>
      </c>
      <c r="Q2944">
        <v>0.12602092544736099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628</v>
      </c>
      <c r="E2945">
        <v>91.873167359999997</v>
      </c>
      <c r="F2945">
        <v>85.28</v>
      </c>
      <c r="G2945">
        <v>-23.491650058185201</v>
      </c>
      <c r="H2945">
        <v>-5.4941958332551701</v>
      </c>
      <c r="I2945">
        <v>-20.719479928618899</v>
      </c>
      <c r="J2945">
        <v>-1.4408062460693201</v>
      </c>
      <c r="K2945">
        <v>84.948203661105396</v>
      </c>
      <c r="L2945">
        <v>85.660987351597498</v>
      </c>
      <c r="M2945">
        <v>56.889964259087201</v>
      </c>
      <c r="N2945">
        <v>0.55782784666546303</v>
      </c>
      <c r="O2945">
        <v>22.7720450281425</v>
      </c>
      <c r="P2945">
        <v>10.7532467532467</v>
      </c>
      <c r="Q2945">
        <v>-8.0376090091851995E-2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21</v>
      </c>
      <c r="E2946">
        <v>91.499200000000002</v>
      </c>
      <c r="F2946">
        <v>107.9</v>
      </c>
      <c r="G2946">
        <v>-64.989403119424594</v>
      </c>
      <c r="H2946">
        <v>5.2242672952752001</v>
      </c>
      <c r="I2946">
        <v>-39.254574799709303</v>
      </c>
      <c r="J2946">
        <v>-1.7435467299093901</v>
      </c>
      <c r="K2946">
        <v>109.28060644126199</v>
      </c>
      <c r="L2946">
        <v>124.045881288209</v>
      </c>
      <c r="M2946">
        <v>50.958115393071502</v>
      </c>
      <c r="N2946">
        <v>0.51428571428571401</v>
      </c>
      <c r="O2946">
        <v>76.969416126042603</v>
      </c>
      <c r="P2946">
        <v>11.2371134020618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268</v>
      </c>
      <c r="E2947">
        <v>91.183142855</v>
      </c>
      <c r="F2947">
        <v>38.15</v>
      </c>
      <c r="G2947">
        <v>-53.698577537686802</v>
      </c>
      <c r="H2947">
        <v>32.1551221152774</v>
      </c>
      <c r="I2947">
        <v>-29.12095938345</v>
      </c>
      <c r="J2947">
        <v>0.184117655063022</v>
      </c>
      <c r="K2947">
        <v>32.386905307901003</v>
      </c>
      <c r="L2947">
        <v>36.534028219036998</v>
      </c>
      <c r="M2947">
        <v>69.7778580765941</v>
      </c>
      <c r="N2947">
        <v>1.82001353771748</v>
      </c>
      <c r="O2947">
        <v>60.504005827175597</v>
      </c>
      <c r="P2947">
        <v>71.076233183856502</v>
      </c>
      <c r="Q2947">
        <v>4.2348677952256997E-2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E2948">
        <v>91.166509189999999</v>
      </c>
      <c r="F2948">
        <v>102.1</v>
      </c>
      <c r="G2948">
        <v>58.192535180696702</v>
      </c>
      <c r="H2948">
        <v>-5.3577603659370103</v>
      </c>
      <c r="I2948">
        <v>-19.947358643815502</v>
      </c>
      <c r="J2948">
        <v>1.2060968163299499</v>
      </c>
      <c r="K2948">
        <v>103.45060559384901</v>
      </c>
      <c r="L2948">
        <v>94.615897247477605</v>
      </c>
      <c r="M2948">
        <v>48.704835841731402</v>
      </c>
      <c r="N2948">
        <v>0.53327800829875505</v>
      </c>
      <c r="O2948">
        <v>34.0744368266405</v>
      </c>
      <c r="P2948">
        <v>85.636363636363598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917</v>
      </c>
      <c r="E2949">
        <v>91.158649999999994</v>
      </c>
      <c r="F2949">
        <v>58.85</v>
      </c>
      <c r="G2949">
        <v>-53.1825401658975</v>
      </c>
      <c r="H2949">
        <v>20.877238661026901</v>
      </c>
      <c r="I2949">
        <v>-42.670730189623498</v>
      </c>
      <c r="J2949">
        <v>6.3527435564756596</v>
      </c>
      <c r="K2949">
        <v>49.8551587785566</v>
      </c>
      <c r="M2949">
        <v>61.608118066364497</v>
      </c>
      <c r="N2949">
        <v>2.3482851985559501</v>
      </c>
      <c r="O2949">
        <v>47.833474936278598</v>
      </c>
      <c r="P2949">
        <v>63.4722222222222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E2950">
        <v>91.046999999999997</v>
      </c>
      <c r="F2950">
        <v>146.85</v>
      </c>
      <c r="G2950">
        <v>208.86430388817899</v>
      </c>
      <c r="H2950">
        <v>-25.917925181844801</v>
      </c>
      <c r="I2950">
        <v>94.415215778062404</v>
      </c>
      <c r="J2950">
        <v>-5.5303725565658501</v>
      </c>
      <c r="K2950">
        <v>144.37394501432601</v>
      </c>
      <c r="L2950">
        <v>95.832030741074604</v>
      </c>
      <c r="M2950">
        <v>16.789528059619499</v>
      </c>
      <c r="N2950">
        <v>8.4457535663052405E-2</v>
      </c>
      <c r="O2950">
        <v>43.4933605720122</v>
      </c>
      <c r="P2950">
        <v>247.98578199052099</v>
      </c>
      <c r="Q2950">
        <v>0.1494766682216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705</v>
      </c>
      <c r="E2951">
        <v>90.884969691999999</v>
      </c>
      <c r="F2951">
        <v>44.28</v>
      </c>
      <c r="G2951">
        <v>11.824437895728099</v>
      </c>
      <c r="H2951">
        <v>-4.1983706294598999</v>
      </c>
      <c r="I2951">
        <v>9.2123201916448796</v>
      </c>
      <c r="J2951">
        <v>-1.3909406651959799</v>
      </c>
      <c r="K2951">
        <v>43.486149987289799</v>
      </c>
      <c r="L2951">
        <v>39.239969091614498</v>
      </c>
      <c r="M2951">
        <v>59.271834326705303</v>
      </c>
      <c r="N2951">
        <v>0.83037711399380998</v>
      </c>
      <c r="O2951">
        <v>5.9168925022583503</v>
      </c>
      <c r="P2951">
        <v>43.953185955786701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543</v>
      </c>
      <c r="E2952">
        <v>90.733308624000003</v>
      </c>
      <c r="F2952">
        <v>86.56</v>
      </c>
      <c r="G2952">
        <v>163.82852510560801</v>
      </c>
      <c r="H2952">
        <v>35.933481048659999</v>
      </c>
      <c r="I2952">
        <v>55.280477561151898</v>
      </c>
      <c r="J2952">
        <v>-3.17651771630976</v>
      </c>
      <c r="K2952">
        <v>69.614763832860106</v>
      </c>
      <c r="L2952">
        <v>57.397703058304799</v>
      </c>
      <c r="M2952">
        <v>69.509900311251201</v>
      </c>
      <c r="N2952">
        <v>3.5738144558909202</v>
      </c>
      <c r="O2952">
        <v>12.0494454713493</v>
      </c>
      <c r="P2952">
        <v>198.482758620689</v>
      </c>
      <c r="Q2952">
        <v>5.4578018973255003E-2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405</v>
      </c>
      <c r="E2953">
        <v>90.677999999999997</v>
      </c>
      <c r="F2953">
        <v>215.9</v>
      </c>
      <c r="G2953">
        <v>40.6802669146116</v>
      </c>
      <c r="H2953">
        <v>15.635012829186699</v>
      </c>
      <c r="I2953">
        <v>11.651265874779201</v>
      </c>
      <c r="J2953">
        <v>-9.6809616597715795</v>
      </c>
      <c r="K2953">
        <v>197.64885842971299</v>
      </c>
      <c r="L2953">
        <v>175.11834491788301</v>
      </c>
      <c r="M2953">
        <v>47.822859227082702</v>
      </c>
      <c r="N2953">
        <v>0.82543536273350004</v>
      </c>
      <c r="O2953">
        <v>14.914312181565499</v>
      </c>
      <c r="P2953">
        <v>78.356051218504703</v>
      </c>
      <c r="Q2953">
        <v>3.9744676963040002E-2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D2954" t="s">
        <v>543</v>
      </c>
      <c r="E2954">
        <v>90.573343559999998</v>
      </c>
      <c r="F2954">
        <v>8.3699999999999992</v>
      </c>
      <c r="G2954">
        <v>-40.0448093066477</v>
      </c>
      <c r="H2954">
        <v>-7.5877968451758599</v>
      </c>
      <c r="I2954">
        <v>-46.764048270687802</v>
      </c>
      <c r="J2954">
        <v>0.31500770741905398</v>
      </c>
      <c r="K2954">
        <v>8.8402050749607497</v>
      </c>
      <c r="L2954">
        <v>9.3716453204774197</v>
      </c>
      <c r="M2954">
        <v>47.708063605129901</v>
      </c>
      <c r="N2954">
        <v>0.55445241399526402</v>
      </c>
      <c r="O2954">
        <v>71.684587813619999</v>
      </c>
      <c r="P2954">
        <v>9.9868593955321892</v>
      </c>
      <c r="Q2954">
        <v>0.18820160822439599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135</v>
      </c>
      <c r="E2955">
        <v>90.486677325000002</v>
      </c>
      <c r="F2955">
        <v>57.97</v>
      </c>
      <c r="G2955">
        <v>-14.8752183059221</v>
      </c>
      <c r="H2955">
        <v>-22.378536402253602</v>
      </c>
      <c r="I2955">
        <v>-2.7333802775029099</v>
      </c>
      <c r="J2955">
        <v>-7.2777845303755004</v>
      </c>
      <c r="K2955">
        <v>67.349481477156203</v>
      </c>
      <c r="L2955">
        <v>62.629478512092803</v>
      </c>
      <c r="M2955">
        <v>22.364193540898299</v>
      </c>
      <c r="N2955">
        <v>0.209670943731463</v>
      </c>
      <c r="O2955">
        <v>31.395549422114801</v>
      </c>
      <c r="P2955">
        <v>64.921763869132207</v>
      </c>
      <c r="Q2955">
        <v>0.11550443169930701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D2956" t="s">
        <v>235</v>
      </c>
      <c r="E2956">
        <v>90.470600000000005</v>
      </c>
      <c r="F2956">
        <v>13.94</v>
      </c>
      <c r="G2956">
        <v>44.507470245631701</v>
      </c>
      <c r="H2956">
        <v>5.0018991997207998</v>
      </c>
      <c r="I2956">
        <v>75.913847924767197</v>
      </c>
      <c r="J2956">
        <v>2.81500770741905</v>
      </c>
      <c r="K2956">
        <v>12.5142030677761</v>
      </c>
      <c r="L2956">
        <v>9.7293390803294599</v>
      </c>
      <c r="M2956">
        <v>55.215278987206901</v>
      </c>
      <c r="N2956">
        <v>1.1621065223185301</v>
      </c>
      <c r="O2956">
        <v>6.8866571018651301</v>
      </c>
      <c r="P2956">
        <v>129.314031913143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D2957" t="s">
        <v>1429</v>
      </c>
      <c r="E2957">
        <v>90.39514088</v>
      </c>
      <c r="F2957">
        <v>21.04</v>
      </c>
      <c r="G2957">
        <v>391.72476514585298</v>
      </c>
      <c r="H2957">
        <v>8.9527076111006192</v>
      </c>
      <c r="I2957">
        <v>399.55364829285901</v>
      </c>
      <c r="J2957">
        <v>1.5327378584175899</v>
      </c>
      <c r="K2957">
        <v>18.736673944145899</v>
      </c>
      <c r="M2957">
        <v>74.753328151574706</v>
      </c>
      <c r="N2957">
        <v>0.60762477471392695</v>
      </c>
      <c r="O2957">
        <v>2.0912547528517198</v>
      </c>
      <c r="P2957">
        <v>413.17073170731697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204</v>
      </c>
      <c r="E2958">
        <v>90.322649999999996</v>
      </c>
      <c r="F2958">
        <v>117.15</v>
      </c>
      <c r="G2958">
        <v>-28.2222212662946</v>
      </c>
      <c r="H2958">
        <v>-6.0057437754013898E-2</v>
      </c>
      <c r="I2958">
        <v>-19.934556425253401</v>
      </c>
      <c r="J2958">
        <v>-8.5954981291568195</v>
      </c>
      <c r="K2958">
        <v>120.88257852702399</v>
      </c>
      <c r="L2958">
        <v>122.62428980540599</v>
      </c>
      <c r="M2958">
        <v>37.443145627450903</v>
      </c>
      <c r="N2958">
        <v>1.43379888268156</v>
      </c>
      <c r="O2958">
        <v>42.296201451130997</v>
      </c>
      <c r="P2958">
        <v>13.737864077669901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543</v>
      </c>
      <c r="E2959">
        <v>90.184397274999995</v>
      </c>
      <c r="F2959">
        <v>126.35</v>
      </c>
      <c r="G2959">
        <v>114.04264289579</v>
      </c>
      <c r="H2959">
        <v>13.1962343186645</v>
      </c>
      <c r="I2959">
        <v>47.4409153108449</v>
      </c>
      <c r="J2959">
        <v>-3.9199649701765602</v>
      </c>
      <c r="K2959">
        <v>110.194273904054</v>
      </c>
      <c r="L2959">
        <v>88.379509893637206</v>
      </c>
      <c r="M2959">
        <v>58.071653935850399</v>
      </c>
      <c r="N2959">
        <v>1.2518559715203399</v>
      </c>
      <c r="O2959">
        <v>9.4182825484764496</v>
      </c>
      <c r="P2959">
        <v>166.842661034846</v>
      </c>
      <c r="Q2959">
        <v>0.12026437781778899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6085</v>
      </c>
      <c r="E2960">
        <v>90.100441200000006</v>
      </c>
      <c r="F2960">
        <v>116.9</v>
      </c>
      <c r="G2960">
        <v>-44.6050838669223</v>
      </c>
      <c r="H2960">
        <v>4.1783263937832702</v>
      </c>
      <c r="I2960">
        <v>-49.667411642028803</v>
      </c>
      <c r="J2960">
        <v>-7.7495084216132</v>
      </c>
      <c r="K2960">
        <v>119.207408958871</v>
      </c>
      <c r="M2960">
        <v>47.650852382170903</v>
      </c>
      <c r="N2960">
        <v>0.91376839659178899</v>
      </c>
      <c r="O2960">
        <v>79.640718562874198</v>
      </c>
      <c r="P2960">
        <v>29.672767609539601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89.831699999999998</v>
      </c>
      <c r="F2961">
        <v>44.1</v>
      </c>
      <c r="G2961">
        <v>59.544575997023202</v>
      </c>
      <c r="H2961">
        <v>-9.0009103119995792</v>
      </c>
      <c r="I2961">
        <v>-13.617083414457699</v>
      </c>
      <c r="J2961">
        <v>-4.1838787068348298</v>
      </c>
      <c r="K2961">
        <v>44.760071401263801</v>
      </c>
      <c r="L2961">
        <v>40.157211485229602</v>
      </c>
      <c r="M2961">
        <v>45.103483790793099</v>
      </c>
      <c r="N2961">
        <v>1.24</v>
      </c>
      <c r="O2961">
        <v>18.594104308390001</v>
      </c>
      <c r="P2961">
        <v>83.75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E2962">
        <v>89.746381374999999</v>
      </c>
      <c r="F2962">
        <v>64.75</v>
      </c>
      <c r="G2962">
        <v>-6.6579209669292103</v>
      </c>
      <c r="H2962">
        <v>26.2963180225562</v>
      </c>
      <c r="I2962">
        <v>-17.7195715661165</v>
      </c>
      <c r="J2962">
        <v>2.9565171413813101</v>
      </c>
      <c r="K2962">
        <v>54.827056133097599</v>
      </c>
      <c r="L2962">
        <v>56.7831763827093</v>
      </c>
      <c r="M2962">
        <v>65.428797422518798</v>
      </c>
      <c r="N2962">
        <v>3.2299040636455798</v>
      </c>
      <c r="O2962">
        <v>25.5907335907335</v>
      </c>
      <c r="P2962">
        <v>43.5698447893569</v>
      </c>
      <c r="Q2962">
        <v>-7.7593601172730002E-3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80</v>
      </c>
      <c r="E2963">
        <v>89.627130839999893</v>
      </c>
      <c r="F2963">
        <v>111.8</v>
      </c>
      <c r="G2963">
        <v>-42.523053974673402</v>
      </c>
      <c r="H2963">
        <v>-5.5540732628786804</v>
      </c>
      <c r="I2963">
        <v>-34.185467073427503</v>
      </c>
      <c r="J2963">
        <v>-0.13729492415989</v>
      </c>
      <c r="K2963">
        <v>120.630556948893</v>
      </c>
      <c r="L2963">
        <v>126.296390026662</v>
      </c>
      <c r="M2963">
        <v>33.284988588790803</v>
      </c>
      <c r="N2963">
        <v>3.4611296808899499</v>
      </c>
      <c r="O2963">
        <v>35.9570661896243</v>
      </c>
      <c r="P2963">
        <v>9.3933463796477401</v>
      </c>
      <c r="Q2963">
        <v>-5.0275033998305997E-2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E2964">
        <v>89.617021500000007</v>
      </c>
      <c r="F2964">
        <v>43.35</v>
      </c>
      <c r="G2964">
        <v>0.72709739267831297</v>
      </c>
      <c r="H2964">
        <v>-6.81986971105023</v>
      </c>
      <c r="I2964">
        <v>-5.7812625189353799</v>
      </c>
      <c r="J2964">
        <v>-8.5997209747514898</v>
      </c>
      <c r="K2964">
        <v>47.4020464463701</v>
      </c>
      <c r="L2964">
        <v>41.162228101654399</v>
      </c>
      <c r="M2964">
        <v>33.268047451578099</v>
      </c>
      <c r="N2964">
        <v>0.32118658749783402</v>
      </c>
      <c r="O2964">
        <v>54.671280276816603</v>
      </c>
      <c r="P2964">
        <v>53.126103850229597</v>
      </c>
      <c r="Q2964">
        <v>0.16571007313851499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D2965" t="s">
        <v>628</v>
      </c>
      <c r="E2965">
        <v>89.435500000000005</v>
      </c>
      <c r="F2965">
        <v>7.07</v>
      </c>
      <c r="G2965">
        <v>-49.707840759152802</v>
      </c>
      <c r="H2965">
        <v>-8.2140211224040307</v>
      </c>
      <c r="I2965">
        <v>-33.276174323548602</v>
      </c>
      <c r="J2965">
        <v>-6.3867005711617697</v>
      </c>
      <c r="K2965">
        <v>7.2107574261991498</v>
      </c>
      <c r="L2965">
        <v>8.8731140551772203</v>
      </c>
      <c r="M2965">
        <v>28.832264212863901</v>
      </c>
      <c r="N2965">
        <v>0.60732731051446798</v>
      </c>
      <c r="O2965">
        <v>54.172560113154098</v>
      </c>
      <c r="P2965">
        <v>21.8965517241379</v>
      </c>
      <c r="Q2965">
        <v>-0.18958195043382201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89.406610999999998</v>
      </c>
      <c r="F2966">
        <v>1.37</v>
      </c>
      <c r="G2966">
        <v>49.288828128255503</v>
      </c>
      <c r="H2966">
        <v>20.9275921034593</v>
      </c>
      <c r="I2966">
        <v>-19.781466976101498</v>
      </c>
      <c r="J2966">
        <v>3.1721505645619099</v>
      </c>
      <c r="K2966">
        <v>1.25350119819182</v>
      </c>
      <c r="L2966">
        <v>1.1314171130622199</v>
      </c>
      <c r="M2966">
        <v>49.023059698323401</v>
      </c>
      <c r="N2966">
        <v>1.81677817937329</v>
      </c>
      <c r="O2966">
        <v>35.036496350364899</v>
      </c>
      <c r="P2966">
        <v>101.470588235294</v>
      </c>
      <c r="Q2966">
        <v>4.2357361246540999E-2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D2967" t="s">
        <v>271</v>
      </c>
      <c r="E2967">
        <v>89.25994</v>
      </c>
      <c r="F2967">
        <v>81.95</v>
      </c>
      <c r="G2967">
        <v>-16.653483554666199</v>
      </c>
      <c r="H2967">
        <v>-5.5702870057665201</v>
      </c>
      <c r="I2967">
        <v>-27.126318242953801</v>
      </c>
      <c r="J2967">
        <v>0.25327931235732898</v>
      </c>
      <c r="K2967">
        <v>84.254719480084702</v>
      </c>
      <c r="M2967">
        <v>51.236857337515602</v>
      </c>
      <c r="N2967">
        <v>0.658119658119658</v>
      </c>
      <c r="O2967">
        <v>52.104942037827897</v>
      </c>
      <c r="P2967">
        <v>16.8210976478973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E2968">
        <v>89.218000000000004</v>
      </c>
      <c r="F2968">
        <v>124</v>
      </c>
      <c r="G2968">
        <v>30.5810255113267</v>
      </c>
      <c r="H2968">
        <v>-5.2425582322501203</v>
      </c>
      <c r="I2968">
        <v>-52.922027124687801</v>
      </c>
      <c r="J2968">
        <v>-5.8879998113779299</v>
      </c>
      <c r="K2968">
        <v>137.574910213853</v>
      </c>
      <c r="L2968">
        <v>154.42751759936601</v>
      </c>
      <c r="M2968">
        <v>44.3044706892194</v>
      </c>
      <c r="N2968">
        <v>0.56303149606299197</v>
      </c>
      <c r="O2968">
        <v>110.443548387096</v>
      </c>
      <c r="P2968">
        <v>58.466453674121396</v>
      </c>
      <c r="Q2968">
        <v>0.105288682870442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E2969">
        <v>89.129784634999993</v>
      </c>
      <c r="F2969">
        <v>9.9499999999999993</v>
      </c>
      <c r="G2969">
        <v>-37.711810048607802</v>
      </c>
      <c r="H2969">
        <v>-6.2583031378963403</v>
      </c>
      <c r="I2969">
        <v>-44.037451803026698</v>
      </c>
      <c r="J2969">
        <v>-0.58051468064064504</v>
      </c>
      <c r="K2969">
        <v>10.9359844619886</v>
      </c>
      <c r="L2969">
        <v>12.3689145349943</v>
      </c>
      <c r="M2969">
        <v>38.989025931013302</v>
      </c>
      <c r="N2969">
        <v>0.45978841620135402</v>
      </c>
      <c r="O2969">
        <v>89.205134986674196</v>
      </c>
      <c r="P2969">
        <v>7.4514038876889899</v>
      </c>
      <c r="Q2969">
        <v>7.2838093025434994E-2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D2970" t="s">
        <v>95</v>
      </c>
      <c r="E2970">
        <v>89.041901600000003</v>
      </c>
      <c r="F2970">
        <v>4.6399999999999997</v>
      </c>
      <c r="G2970">
        <v>105.57407690629699</v>
      </c>
      <c r="H2970">
        <v>-4.4516182020557502E-2</v>
      </c>
      <c r="I2970">
        <v>-14.8936791591386</v>
      </c>
      <c r="J2970">
        <v>-4.8352068848556202</v>
      </c>
      <c r="K2970">
        <v>4.5600844546883099</v>
      </c>
      <c r="L2970">
        <v>4.45246165975629</v>
      </c>
      <c r="M2970">
        <v>57.375017786167099</v>
      </c>
      <c r="N2970">
        <v>1.5995390682103201</v>
      </c>
      <c r="O2970">
        <v>40.732758620689602</v>
      </c>
      <c r="P2970">
        <v>129.702970297029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1509</v>
      </c>
      <c r="E2971">
        <v>89.011439999999993</v>
      </c>
      <c r="F2971">
        <v>147</v>
      </c>
      <c r="G2971">
        <v>-16.515423405373099</v>
      </c>
      <c r="H2971">
        <v>-0.84152333881950903</v>
      </c>
      <c r="I2971">
        <v>-29.134324793768101</v>
      </c>
      <c r="J2971">
        <v>10.0711052683946</v>
      </c>
      <c r="K2971">
        <v>132.31126308439701</v>
      </c>
      <c r="L2971">
        <v>137.29080521383199</v>
      </c>
      <c r="M2971">
        <v>84.902051140655303</v>
      </c>
      <c r="N2971">
        <v>1.7305912596401001</v>
      </c>
      <c r="O2971">
        <v>36.0544217687074</v>
      </c>
      <c r="P2971">
        <v>39.999999999999901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E2972">
        <v>88.815316499999994</v>
      </c>
      <c r="F2972">
        <v>28.53</v>
      </c>
      <c r="G2972">
        <v>75.521211577777606</v>
      </c>
      <c r="H2972">
        <v>-2.87356431315099</v>
      </c>
      <c r="I2972">
        <v>14.722997557202101</v>
      </c>
      <c r="J2972">
        <v>-9.1515356166635797</v>
      </c>
      <c r="K2972">
        <v>28.573831643264899</v>
      </c>
      <c r="L2972">
        <v>24.958372972764199</v>
      </c>
      <c r="M2972">
        <v>34.138744909448</v>
      </c>
      <c r="N2972">
        <v>1.18872281282973</v>
      </c>
      <c r="O2972">
        <v>15.6677181913774</v>
      </c>
      <c r="P2972">
        <v>108.24817518248101</v>
      </c>
      <c r="Q2972">
        <v>0.121546189818535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D2973" t="s">
        <v>628</v>
      </c>
      <c r="E2973">
        <v>88.523979478999905</v>
      </c>
      <c r="F2973">
        <v>112.19</v>
      </c>
      <c r="G2973">
        <v>39.819667182116298</v>
      </c>
      <c r="H2973">
        <v>28.4717985889123</v>
      </c>
      <c r="I2973">
        <v>42.658163834462599</v>
      </c>
      <c r="J2973">
        <v>-3.5766589592476099</v>
      </c>
      <c r="K2973">
        <v>98.299410680664707</v>
      </c>
      <c r="L2973">
        <v>84.998899134978899</v>
      </c>
      <c r="M2973">
        <v>54.902737889824699</v>
      </c>
      <c r="N2973">
        <v>1.3465756553753501</v>
      </c>
      <c r="O2973">
        <v>21.222925394420098</v>
      </c>
      <c r="P2973">
        <v>102.14414414414399</v>
      </c>
      <c r="Q2973">
        <v>2.4814227602552998E-2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80</v>
      </c>
      <c r="E2974">
        <v>88.438325423999999</v>
      </c>
      <c r="F2974">
        <v>27.12</v>
      </c>
      <c r="G2974">
        <v>-48.669794893236002</v>
      </c>
      <c r="H2974">
        <v>11.9724400498565</v>
      </c>
      <c r="I2974">
        <v>-6.9713893523264199</v>
      </c>
      <c r="J2974">
        <v>-4.8915178045559502</v>
      </c>
      <c r="K2974">
        <v>26.850289478529199</v>
      </c>
      <c r="L2974">
        <v>30.952650093158599</v>
      </c>
      <c r="M2974">
        <v>40.804592484260098</v>
      </c>
      <c r="N2974">
        <v>1.3557437128237999</v>
      </c>
      <c r="O2974">
        <v>39.933628318583999</v>
      </c>
      <c r="P2974">
        <v>29.1428571428571</v>
      </c>
      <c r="Q2974">
        <v>6.5967824771086994E-2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633</v>
      </c>
      <c r="E2975">
        <v>88.4358</v>
      </c>
      <c r="F2975">
        <v>143.1</v>
      </c>
      <c r="G2975">
        <v>-0.66038605682329798</v>
      </c>
      <c r="H2975">
        <v>17.6243331783601</v>
      </c>
      <c r="I2975">
        <v>56.740059442685002</v>
      </c>
      <c r="J2975">
        <v>11.1730800945683</v>
      </c>
      <c r="K2975">
        <v>108.543577900809</v>
      </c>
      <c r="M2975">
        <v>84.300123696148006</v>
      </c>
      <c r="N2975">
        <v>1.7305651105651101</v>
      </c>
      <c r="O2975">
        <v>0</v>
      </c>
      <c r="P2975">
        <v>139.899413243922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705</v>
      </c>
      <c r="E2976">
        <v>88.390709483999998</v>
      </c>
      <c r="F2976">
        <v>98.13</v>
      </c>
      <c r="G2976">
        <v>29.343111613960001</v>
      </c>
      <c r="H2976">
        <v>-2.2590752951645698</v>
      </c>
      <c r="I2976">
        <v>19.170467329791201</v>
      </c>
      <c r="J2976">
        <v>-3.4559558730116202</v>
      </c>
      <c r="K2976">
        <v>96.007639784742807</v>
      </c>
      <c r="L2976">
        <v>83.642815302970405</v>
      </c>
      <c r="M2976">
        <v>50.698257281001702</v>
      </c>
      <c r="N2976">
        <v>1.35303169633139</v>
      </c>
      <c r="O2976">
        <v>4.7080403546316099</v>
      </c>
      <c r="P2976">
        <v>66.322033898304994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E2977">
        <v>88.242722999999998</v>
      </c>
      <c r="F2977">
        <v>277.64999999999998</v>
      </c>
      <c r="G2977">
        <v>74.050978129610698</v>
      </c>
      <c r="H2977">
        <v>8.6902007991115209</v>
      </c>
      <c r="I2977">
        <v>20.675540527501099</v>
      </c>
      <c r="J2977">
        <v>-2.3052301825999102</v>
      </c>
      <c r="K2977">
        <v>251.09171747593501</v>
      </c>
      <c r="L2977">
        <v>215.87139663152399</v>
      </c>
      <c r="M2977">
        <v>45.447548204542002</v>
      </c>
      <c r="N2977">
        <v>0.55353920933367196</v>
      </c>
      <c r="O2977">
        <v>12.587790383576399</v>
      </c>
      <c r="P2977">
        <v>104.154411764705</v>
      </c>
      <c r="Q2977">
        <v>7.9176415678844994E-2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268</v>
      </c>
      <c r="E2978">
        <v>88.029951449999999</v>
      </c>
      <c r="F2978">
        <v>36.33</v>
      </c>
      <c r="G2978">
        <v>48.871106609268097</v>
      </c>
      <c r="H2978">
        <v>-1.46666053495989</v>
      </c>
      <c r="I2978">
        <v>-19.983062795900999</v>
      </c>
      <c r="J2978">
        <v>-2.7635208602824801</v>
      </c>
      <c r="K2978">
        <v>36.097962503175197</v>
      </c>
      <c r="L2978">
        <v>33.995608205605897</v>
      </c>
      <c r="M2978">
        <v>36.335970181744202</v>
      </c>
      <c r="N2978">
        <v>0.80555806479913905</v>
      </c>
      <c r="O2978">
        <v>40.379851362510301</v>
      </c>
      <c r="P2978">
        <v>78.525798525798507</v>
      </c>
      <c r="Q2978">
        <v>5.8429051239337997E-2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E2979">
        <v>87.57159</v>
      </c>
      <c r="F2979">
        <v>24.65</v>
      </c>
      <c r="G2979">
        <v>5.6079487145313101</v>
      </c>
      <c r="H2979">
        <v>-15.4466821394397</v>
      </c>
      <c r="I2979">
        <v>-39.880918293309101</v>
      </c>
      <c r="J2979">
        <v>-0.14653075411940999</v>
      </c>
      <c r="K2979">
        <v>29.533238159944599</v>
      </c>
      <c r="L2979">
        <v>29.4325930955019</v>
      </c>
      <c r="M2979">
        <v>20.342275025042198</v>
      </c>
      <c r="N2979">
        <v>0.92274212216248497</v>
      </c>
      <c r="O2979">
        <v>82.352941176470594</v>
      </c>
      <c r="P2979">
        <v>42.898550724637602</v>
      </c>
      <c r="Q2979">
        <v>0.17228649888484901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D2980" t="s">
        <v>1351</v>
      </c>
      <c r="E2980">
        <v>87.500699999999995</v>
      </c>
      <c r="F2980">
        <v>57.19</v>
      </c>
      <c r="G2980">
        <v>9.9625485787875103</v>
      </c>
      <c r="H2980">
        <v>-4.9737937289322396</v>
      </c>
      <c r="I2980">
        <v>-12.841753017982001</v>
      </c>
      <c r="J2980">
        <v>-6.0075729377422302</v>
      </c>
      <c r="K2980">
        <v>56.763530977302501</v>
      </c>
      <c r="L2980">
        <v>53.400944933909898</v>
      </c>
      <c r="M2980">
        <v>33.410737553030003</v>
      </c>
      <c r="N2980">
        <v>1.3077494575139299</v>
      </c>
      <c r="O2980">
        <v>21.1750305997552</v>
      </c>
      <c r="P2980">
        <v>39.148418491484101</v>
      </c>
      <c r="Q2980">
        <v>-5.6374342477334999E-2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E2981">
        <v>87.5</v>
      </c>
      <c r="F2981">
        <v>175</v>
      </c>
      <c r="G2981">
        <v>100.373993074951</v>
      </c>
      <c r="H2981">
        <v>-5.7945871625847802</v>
      </c>
      <c r="I2981">
        <v>54.652147354773</v>
      </c>
      <c r="J2981">
        <v>-0.237478480426249</v>
      </c>
      <c r="K2981">
        <v>167.477035573172</v>
      </c>
      <c r="L2981">
        <v>130.629241233485</v>
      </c>
      <c r="M2981">
        <v>42.294435463676898</v>
      </c>
      <c r="N2981">
        <v>0.279577187639026</v>
      </c>
      <c r="O2981">
        <v>17.571428571428498</v>
      </c>
      <c r="P2981">
        <v>175.76426095177999</v>
      </c>
      <c r="Q2981">
        <v>0.139349702076278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472</v>
      </c>
      <c r="E2982">
        <v>87.445599999999999</v>
      </c>
      <c r="F2982">
        <v>287.64999999999998</v>
      </c>
      <c r="G2982">
        <v>-15.1911921977759</v>
      </c>
      <c r="H2982">
        <v>-1.58882429278555</v>
      </c>
      <c r="I2982">
        <v>-9.0170834144577707</v>
      </c>
      <c r="J2982">
        <v>-10.6822222094784</v>
      </c>
      <c r="K2982">
        <v>304.63971587833697</v>
      </c>
      <c r="L2982">
        <v>269.07499117182999</v>
      </c>
      <c r="M2982">
        <v>27.707183270200499</v>
      </c>
      <c r="N2982">
        <v>1.37790325175899</v>
      </c>
      <c r="O2982">
        <v>28.437337041543501</v>
      </c>
      <c r="P2982">
        <v>45.2777777777777</v>
      </c>
      <c r="Q2982">
        <v>7.7221989924342996E-2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E2983">
        <v>87.411728600000004</v>
      </c>
      <c r="F2983">
        <v>78.19</v>
      </c>
      <c r="G2983">
        <v>-19.4568719717224</v>
      </c>
      <c r="H2983">
        <v>13.7237448171702</v>
      </c>
      <c r="I2983">
        <v>-2.7092819960180501</v>
      </c>
      <c r="J2983">
        <v>8.6299248344908701</v>
      </c>
      <c r="K2983">
        <v>71.393844443454896</v>
      </c>
      <c r="L2983">
        <v>72.0978739915642</v>
      </c>
      <c r="M2983">
        <v>73.6646866026136</v>
      </c>
      <c r="N2983">
        <v>1.5203235591506501</v>
      </c>
      <c r="O2983">
        <v>34.288272157564897</v>
      </c>
      <c r="P2983">
        <v>30.208159866777599</v>
      </c>
      <c r="Q2983">
        <v>0.22004852200779901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E2984">
        <v>87.332175000000007</v>
      </c>
      <c r="F2984">
        <v>137.25</v>
      </c>
      <c r="G2984">
        <v>6.5853923235538803</v>
      </c>
      <c r="H2984">
        <v>6.3742632991115196</v>
      </c>
      <c r="I2984">
        <v>-7.3617609711659702</v>
      </c>
      <c r="J2984">
        <v>-1.3169367370253799</v>
      </c>
      <c r="K2984">
        <v>129.10401583914401</v>
      </c>
      <c r="M2984">
        <v>51.979026595315602</v>
      </c>
      <c r="N2984">
        <v>1.46723684210526</v>
      </c>
      <c r="O2984">
        <v>10.892531876138399</v>
      </c>
      <c r="P2984">
        <v>42.2279792746113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286</v>
      </c>
      <c r="E2985">
        <v>87.173527859999993</v>
      </c>
      <c r="F2985">
        <v>137.85</v>
      </c>
      <c r="G2985">
        <v>-27.5276320032055</v>
      </c>
      <c r="H2985">
        <v>4.4903095792203098</v>
      </c>
      <c r="I2985">
        <v>-47.660145615414699</v>
      </c>
      <c r="J2985">
        <v>1.1069443524874401</v>
      </c>
      <c r="K2985">
        <v>142.18165109867701</v>
      </c>
      <c r="L2985">
        <v>165.79759695661201</v>
      </c>
      <c r="M2985">
        <v>49.921801416927401</v>
      </c>
      <c r="N2985">
        <v>1.11163967611336</v>
      </c>
      <c r="O2985">
        <v>98.766775480594802</v>
      </c>
      <c r="P2985">
        <v>31.285714285714199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549</v>
      </c>
      <c r="E2986">
        <v>87.150776800000003</v>
      </c>
      <c r="F2986">
        <v>107.3</v>
      </c>
      <c r="G2986">
        <v>9.1630320751066705</v>
      </c>
      <c r="H2986">
        <v>-2.09932301041228</v>
      </c>
      <c r="I2986">
        <v>-18.829097548733301</v>
      </c>
      <c r="J2986">
        <v>-3.4518084360787</v>
      </c>
      <c r="K2986">
        <v>114.451861754342</v>
      </c>
      <c r="L2986">
        <v>108.961397356465</v>
      </c>
      <c r="M2986">
        <v>53.436843464992002</v>
      </c>
      <c r="N2986">
        <v>2.4635761589403899</v>
      </c>
      <c r="O2986">
        <v>48.508853681267396</v>
      </c>
      <c r="P2986">
        <v>35.479797979797901</v>
      </c>
      <c r="Q2986">
        <v>-9.9569532625300005E-3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405</v>
      </c>
      <c r="E2987">
        <v>87.134249999999994</v>
      </c>
      <c r="F2987">
        <v>7.35</v>
      </c>
      <c r="G2987">
        <v>31.163732850552702</v>
      </c>
      <c r="H2987">
        <v>53.320121881411403</v>
      </c>
      <c r="I2987">
        <v>54.883604343451402</v>
      </c>
      <c r="J2987">
        <v>-7.7959427329647903</v>
      </c>
      <c r="K2987">
        <v>5.2015738203409798</v>
      </c>
      <c r="L2987">
        <v>4.4937289003863201</v>
      </c>
      <c r="M2987">
        <v>75.880282770302998</v>
      </c>
      <c r="N2987">
        <v>3.6393114784341898</v>
      </c>
      <c r="O2987">
        <v>7.4149659863945701</v>
      </c>
      <c r="P2987">
        <v>128.26086956521701</v>
      </c>
      <c r="Q2987">
        <v>0.151504274210502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95</v>
      </c>
      <c r="E2988">
        <v>86.982949155</v>
      </c>
      <c r="F2988">
        <v>16.21</v>
      </c>
      <c r="G2988">
        <v>21.252272528550598</v>
      </c>
      <c r="H2988">
        <v>13.9244865133972</v>
      </c>
      <c r="I2988">
        <v>-6.9723465723524898</v>
      </c>
      <c r="J2988">
        <v>7.2271524102614304</v>
      </c>
      <c r="K2988">
        <v>15.7771596446669</v>
      </c>
      <c r="L2988">
        <v>16.0916506145524</v>
      </c>
      <c r="M2988">
        <v>53.068398733330902</v>
      </c>
      <c r="N2988">
        <v>2.5856396466535601</v>
      </c>
      <c r="O2988">
        <v>81.677976557680395</v>
      </c>
      <c r="P2988">
        <v>46.036036036036002</v>
      </c>
      <c r="Q2988">
        <v>-3.844475071635E-2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705</v>
      </c>
      <c r="E2989">
        <v>86.967899709999998</v>
      </c>
      <c r="F2989">
        <v>52.89</v>
      </c>
      <c r="G2989">
        <v>-9.5987937805109507</v>
      </c>
      <c r="H2989">
        <v>-2.5239642680669698</v>
      </c>
      <c r="I2989">
        <v>2.9577457678212702</v>
      </c>
      <c r="J2989">
        <v>0.27730031677049499</v>
      </c>
      <c r="K2989">
        <v>51.542392765366699</v>
      </c>
      <c r="L2989">
        <v>48.299689926833999</v>
      </c>
      <c r="M2989">
        <v>73.635405148885695</v>
      </c>
      <c r="N2989">
        <v>0.22048755537523301</v>
      </c>
      <c r="O2989">
        <v>4.7456986197768902</v>
      </c>
      <c r="P2989">
        <v>32.258064516128997</v>
      </c>
      <c r="Q2989">
        <v>-4.1911912161719999E-3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E2990">
        <v>86.899990000000003</v>
      </c>
      <c r="F2990">
        <v>165.65</v>
      </c>
      <c r="G2990">
        <v>-29.741429003267399</v>
      </c>
      <c r="H2990">
        <v>5.0140609112857204</v>
      </c>
      <c r="I2990">
        <v>-28.646578156699299</v>
      </c>
      <c r="J2990">
        <v>0.31500770741905398</v>
      </c>
      <c r="K2990">
        <v>153.75521307735701</v>
      </c>
      <c r="L2990">
        <v>149.46894497657499</v>
      </c>
      <c r="M2990">
        <v>52.956025292992003</v>
      </c>
      <c r="N2990">
        <v>0.238461538461538</v>
      </c>
      <c r="O2990">
        <v>21.943857530938701</v>
      </c>
      <c r="P2990">
        <v>57.761904761904702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724</v>
      </c>
      <c r="E2991">
        <v>86.820113199999994</v>
      </c>
      <c r="F2991">
        <v>43</v>
      </c>
      <c r="G2991">
        <v>-20.763508775347201</v>
      </c>
      <c r="H2991">
        <v>4.3981887114761502</v>
      </c>
      <c r="I2991">
        <v>0.139530342155996</v>
      </c>
      <c r="J2991">
        <v>-8.7260881829919104</v>
      </c>
      <c r="K2991">
        <v>42.596339457860999</v>
      </c>
      <c r="L2991">
        <v>43.000148858777202</v>
      </c>
      <c r="M2991">
        <v>45.421835080720498</v>
      </c>
      <c r="N2991">
        <v>1.01889091439696</v>
      </c>
      <c r="O2991">
        <v>31.860465116278998</v>
      </c>
      <c r="P2991">
        <v>36.291600633914399</v>
      </c>
      <c r="Q2991">
        <v>0.10466077796817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271</v>
      </c>
      <c r="E2992">
        <v>86.6949635</v>
      </c>
      <c r="F2992">
        <v>36.25</v>
      </c>
      <c r="G2992">
        <v>-64.799924487294803</v>
      </c>
      <c r="H2992">
        <v>-7.55777305709762</v>
      </c>
      <c r="I2992">
        <v>-39.028606048202597</v>
      </c>
      <c r="J2992">
        <v>-0.22262670118310299</v>
      </c>
      <c r="K2992">
        <v>38.2531278613342</v>
      </c>
      <c r="M2992">
        <v>33.227334924013697</v>
      </c>
      <c r="N2992">
        <v>1.2250274423710199</v>
      </c>
      <c r="O2992">
        <v>73.793103448275801</v>
      </c>
      <c r="P2992">
        <v>16.559485530546599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51</v>
      </c>
      <c r="E2993">
        <v>86.694738000000001</v>
      </c>
      <c r="F2993">
        <v>97.5</v>
      </c>
      <c r="G2993">
        <v>125.61495906828399</v>
      </c>
      <c r="H2993">
        <v>-13.7946486138542</v>
      </c>
      <c r="I2993">
        <v>-19.0028184945159</v>
      </c>
      <c r="J2993">
        <v>-8.3035489936118694</v>
      </c>
      <c r="K2993">
        <v>96.745071447854897</v>
      </c>
      <c r="L2993">
        <v>88.233036811336305</v>
      </c>
      <c r="M2993">
        <v>56.415370420770302</v>
      </c>
      <c r="N2993">
        <v>0.13895759717314399</v>
      </c>
      <c r="O2993">
        <v>21.897435897435798</v>
      </c>
      <c r="P2993">
        <v>149.74385245901601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268</v>
      </c>
      <c r="E2994">
        <v>86.55</v>
      </c>
      <c r="F2994">
        <v>115.4</v>
      </c>
      <c r="G2994">
        <v>150.63301137117199</v>
      </c>
      <c r="H2994">
        <v>-12.4160319425058</v>
      </c>
      <c r="I2994">
        <v>86.556377123269897</v>
      </c>
      <c r="J2994">
        <v>-0.24007341982261099</v>
      </c>
      <c r="K2994">
        <v>98.100474121617907</v>
      </c>
      <c r="L2994">
        <v>69.561964974306903</v>
      </c>
      <c r="M2994">
        <v>50.090761742471301</v>
      </c>
      <c r="N2994">
        <v>0.62517924926191404</v>
      </c>
      <c r="O2994">
        <v>21.057192374349999</v>
      </c>
      <c r="P2994">
        <v>202.88713910761101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135</v>
      </c>
      <c r="E2995">
        <v>86.489443519000005</v>
      </c>
      <c r="F2995">
        <v>74.709999999999994</v>
      </c>
      <c r="G2995">
        <v>48.133038820473999</v>
      </c>
      <c r="H2995">
        <v>88.455298838327195</v>
      </c>
      <c r="I2995">
        <v>63.799207252842102</v>
      </c>
      <c r="J2995">
        <v>-22.084834408231199</v>
      </c>
      <c r="K2995">
        <v>55.8729172401993</v>
      </c>
      <c r="L2995">
        <v>45.013898778891303</v>
      </c>
      <c r="M2995">
        <v>51.616320874411102</v>
      </c>
      <c r="N2995">
        <v>3.8412011742067702</v>
      </c>
      <c r="O2995">
        <v>35.644492035871998</v>
      </c>
      <c r="P2995">
        <v>118.45029239765999</v>
      </c>
      <c r="Q2995">
        <v>8.6838498967099997E-2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705</v>
      </c>
      <c r="E2996">
        <v>86.396236028999994</v>
      </c>
      <c r="F2996">
        <v>999.99</v>
      </c>
      <c r="G2996">
        <v>-24.1278933707314</v>
      </c>
      <c r="H2996">
        <v>-4.2907991908885696</v>
      </c>
      <c r="I2996">
        <v>-13.617083414457699</v>
      </c>
      <c r="J2996">
        <v>0.31500770741905398</v>
      </c>
      <c r="K2996">
        <v>999.99059712696896</v>
      </c>
      <c r="L2996">
        <v>999.98532026334203</v>
      </c>
      <c r="M2996">
        <v>51.871899376974604</v>
      </c>
      <c r="N2996">
        <v>1.1239028594051199</v>
      </c>
      <c r="O2996">
        <v>3.0010300103000902</v>
      </c>
      <c r="P2996">
        <v>3.09175257731959</v>
      </c>
      <c r="Q2996">
        <v>-0.10191571481775601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917</v>
      </c>
      <c r="E2997">
        <v>86.0428</v>
      </c>
      <c r="F2997">
        <v>50.2</v>
      </c>
      <c r="G2997">
        <v>-29.679222647552098</v>
      </c>
      <c r="H2997">
        <v>-10.5528472175899</v>
      </c>
      <c r="I2997">
        <v>-6.9220781009614702</v>
      </c>
      <c r="J2997">
        <v>-4.8592267170793599</v>
      </c>
      <c r="K2997">
        <v>44.216380918822601</v>
      </c>
      <c r="L2997">
        <v>43.750209144696001</v>
      </c>
      <c r="M2997">
        <v>71.906251907471699</v>
      </c>
      <c r="N2997">
        <v>2.1755688622754401</v>
      </c>
      <c r="O2997">
        <v>11.454183266932199</v>
      </c>
      <c r="P2997">
        <v>37.534246575342401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85.997370429999904</v>
      </c>
      <c r="F2998">
        <v>8.57</v>
      </c>
      <c r="G2998">
        <v>92.778218732781198</v>
      </c>
      <c r="H2998">
        <v>-13.9842143747557</v>
      </c>
      <c r="I2998">
        <v>-34.044195763575601</v>
      </c>
      <c r="J2998">
        <v>0.31500770741905398</v>
      </c>
      <c r="K2998">
        <v>8.6603017222845793</v>
      </c>
      <c r="L2998">
        <v>8.1630024843647107</v>
      </c>
      <c r="M2998">
        <v>30.825699825874999</v>
      </c>
      <c r="N2998">
        <v>4.1069687624239503E-3</v>
      </c>
      <c r="O2998">
        <v>51.691948658109602</v>
      </c>
      <c r="P2998">
        <v>180.15691402419</v>
      </c>
      <c r="Q2998">
        <v>0.193121311499836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330</v>
      </c>
      <c r="E2999">
        <v>85.944468749999999</v>
      </c>
      <c r="F2999">
        <v>370.65</v>
      </c>
      <c r="G2999">
        <v>17.151838456037702</v>
      </c>
      <c r="H2999">
        <v>-14.2654683006451</v>
      </c>
      <c r="I2999">
        <v>31.9356360043523</v>
      </c>
      <c r="J2999">
        <v>-2.3165712399493601</v>
      </c>
      <c r="K2999">
        <v>387.56784550307401</v>
      </c>
      <c r="L2999">
        <v>291.71118025632398</v>
      </c>
      <c r="M2999">
        <v>40.924564346948202</v>
      </c>
      <c r="N2999">
        <v>0.58567839195979898</v>
      </c>
      <c r="O2999">
        <v>41.467691892621097</v>
      </c>
      <c r="P2999">
        <v>147.099999999999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628</v>
      </c>
      <c r="E3000">
        <v>85.907317000000006</v>
      </c>
      <c r="F3000">
        <v>31.7</v>
      </c>
      <c r="G3000">
        <v>59.002244679747598</v>
      </c>
      <c r="H3000">
        <v>-1.8156369710106199</v>
      </c>
      <c r="I3000">
        <v>-14.5855307746577</v>
      </c>
      <c r="J3000">
        <v>-0.563513952683941</v>
      </c>
      <c r="K3000">
        <v>32.094303717858899</v>
      </c>
      <c r="L3000">
        <v>29.802419963110701</v>
      </c>
      <c r="M3000">
        <v>48.194029569172201</v>
      </c>
      <c r="N3000">
        <v>0.79208930262548105</v>
      </c>
      <c r="O3000">
        <v>26.182965299684501</v>
      </c>
      <c r="P3000">
        <v>92.004845548152602</v>
      </c>
      <c r="Q3000">
        <v>1.7860012666977999E-2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917</v>
      </c>
      <c r="E3001">
        <v>85.713615750000002</v>
      </c>
      <c r="F3001">
        <v>52.5</v>
      </c>
      <c r="G3001">
        <v>-51.414211950288603</v>
      </c>
      <c r="H3001">
        <v>-4.1012977871278604</v>
      </c>
      <c r="I3001">
        <v>-33.0956110218197</v>
      </c>
      <c r="J3001">
        <v>-2.78435418866116</v>
      </c>
      <c r="K3001">
        <v>54.583838704064704</v>
      </c>
      <c r="M3001">
        <v>34.681506764406002</v>
      </c>
      <c r="N3001">
        <v>1.17131474103585</v>
      </c>
      <c r="O3001">
        <v>53.714285714285701</v>
      </c>
      <c r="P3001">
        <v>8.9211618257261307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D3002" t="s">
        <v>21</v>
      </c>
      <c r="E3002">
        <v>85.706343750000002</v>
      </c>
      <c r="F3002">
        <v>68.5</v>
      </c>
      <c r="G3002">
        <v>19.778669634478199</v>
      </c>
      <c r="H3002">
        <v>-21.327791696197998</v>
      </c>
      <c r="I3002">
        <v>-8.23246802984238</v>
      </c>
      <c r="J3002">
        <v>-5.3642350602119304</v>
      </c>
      <c r="K3002">
        <v>71.263318874246295</v>
      </c>
      <c r="L3002">
        <v>59.488825669100898</v>
      </c>
      <c r="M3002">
        <v>23.0115779246029</v>
      </c>
      <c r="N3002">
        <v>0.154842618847185</v>
      </c>
      <c r="O3002">
        <v>49.635036496350303</v>
      </c>
      <c r="P3002">
        <v>72.761664564943203</v>
      </c>
      <c r="Q3002">
        <v>1.4811056332852001E-2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543</v>
      </c>
      <c r="E3003">
        <v>85.618319999999997</v>
      </c>
      <c r="F3003">
        <v>79.5</v>
      </c>
      <c r="G3003">
        <v>-38.9655297056755</v>
      </c>
      <c r="H3003">
        <v>-22.184536042993699</v>
      </c>
      <c r="I3003">
        <v>-28.453719729401499</v>
      </c>
      <c r="J3003">
        <v>-2.1849922925809402</v>
      </c>
      <c r="O3003">
        <v>23.2704402515723</v>
      </c>
      <c r="P3003">
        <v>8.9041095890410809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E3004">
        <v>85.488342000000003</v>
      </c>
      <c r="F3004">
        <v>170</v>
      </c>
      <c r="G3004">
        <v>251.977301299533</v>
      </c>
      <c r="H3004">
        <v>41.373122147426102</v>
      </c>
      <c r="I3004">
        <v>272.83438282787</v>
      </c>
      <c r="J3004">
        <v>-0.26781437847050799</v>
      </c>
      <c r="K3004">
        <v>114.775506639547</v>
      </c>
      <c r="L3004">
        <v>72.195808662678004</v>
      </c>
      <c r="M3004">
        <v>65.856447507080205</v>
      </c>
      <c r="N3004">
        <v>0.76460063897763497</v>
      </c>
      <c r="O3004">
        <v>12.558823529411701</v>
      </c>
      <c r="P3004">
        <v>358.22102425876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E3005">
        <v>85.389173249999999</v>
      </c>
      <c r="F3005">
        <v>569.85</v>
      </c>
      <c r="G3005">
        <v>2.4334319306767598</v>
      </c>
      <c r="H3005">
        <v>8.2538901194998697</v>
      </c>
      <c r="I3005">
        <v>-12.999091006935901</v>
      </c>
      <c r="J3005">
        <v>-4.51257849947749</v>
      </c>
      <c r="K3005">
        <v>532.16956287503899</v>
      </c>
      <c r="L3005">
        <v>485.13869626172198</v>
      </c>
      <c r="M3005">
        <v>42.529436272221901</v>
      </c>
      <c r="N3005">
        <v>0.892725452143034</v>
      </c>
      <c r="O3005">
        <v>14.9249802579626</v>
      </c>
      <c r="P3005">
        <v>51.053677932405499</v>
      </c>
      <c r="Q3005">
        <v>5.4445214438924E-2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922</v>
      </c>
      <c r="E3006">
        <v>85.3580106</v>
      </c>
      <c r="F3006">
        <v>162</v>
      </c>
      <c r="G3006">
        <v>19.7432202859999</v>
      </c>
      <c r="H3006">
        <v>34.25720934612</v>
      </c>
      <c r="I3006">
        <v>30.255030262274001</v>
      </c>
      <c r="J3006">
        <v>6.2627201257197003</v>
      </c>
      <c r="K3006">
        <v>120.163</v>
      </c>
      <c r="M3006">
        <v>59.743435388123302</v>
      </c>
      <c r="O3006">
        <v>9.2592592592592506</v>
      </c>
      <c r="P3006">
        <v>101.869158878504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E3007">
        <v>85.286807670000002</v>
      </c>
      <c r="F3007">
        <v>31.38</v>
      </c>
      <c r="G3007">
        <v>41.747883860453001</v>
      </c>
      <c r="H3007">
        <v>5.2435341324448501</v>
      </c>
      <c r="I3007">
        <v>10.1210869325453</v>
      </c>
      <c r="J3007">
        <v>1.7347607938388101</v>
      </c>
      <c r="K3007">
        <v>30.949428869685899</v>
      </c>
      <c r="L3007">
        <v>28.039107660374999</v>
      </c>
      <c r="M3007">
        <v>42.921232211549899</v>
      </c>
      <c r="N3007">
        <v>1.9497035020325899</v>
      </c>
      <c r="O3007">
        <v>16.316124920331401</v>
      </c>
      <c r="P3007">
        <v>84.479717813051096</v>
      </c>
      <c r="Q3007">
        <v>4.8362335020130003E-3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1554</v>
      </c>
      <c r="E3008">
        <v>85.125600000000006</v>
      </c>
      <c r="F3008">
        <v>25.2</v>
      </c>
      <c r="G3008">
        <v>-25.498756404430399</v>
      </c>
      <c r="H3008">
        <v>-9.9789935498766393</v>
      </c>
      <c r="I3008">
        <v>-31.665863902262601</v>
      </c>
      <c r="J3008">
        <v>-8.1696162273716002</v>
      </c>
      <c r="K3008">
        <v>26.731402500706899</v>
      </c>
      <c r="L3008">
        <v>28.086866569677099</v>
      </c>
      <c r="M3008">
        <v>42.723448354158599</v>
      </c>
      <c r="N3008">
        <v>1.40259470392713</v>
      </c>
      <c r="O3008">
        <v>68.650793650793602</v>
      </c>
      <c r="P3008">
        <v>14.545454545454501</v>
      </c>
      <c r="Q3008">
        <v>4.9455413376809998E-3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917</v>
      </c>
      <c r="E3009">
        <v>85.1</v>
      </c>
      <c r="F3009">
        <v>148</v>
      </c>
      <c r="G3009">
        <v>-50.221277910082598</v>
      </c>
      <c r="H3009">
        <v>-6.3774104260766897</v>
      </c>
      <c r="I3009">
        <v>-29.2865990839734</v>
      </c>
      <c r="J3009">
        <v>-3.02958688717553</v>
      </c>
      <c r="K3009">
        <v>148.77310923362501</v>
      </c>
      <c r="L3009">
        <v>171.84875893041499</v>
      </c>
      <c r="M3009">
        <v>57.066656172239497</v>
      </c>
      <c r="N3009">
        <v>0.77116309575863495</v>
      </c>
      <c r="O3009">
        <v>44.594594594594597</v>
      </c>
      <c r="P3009">
        <v>8.0291970802919703</v>
      </c>
      <c r="Q3009">
        <v>0.19234397296466399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135</v>
      </c>
      <c r="E3010">
        <v>85.052000000000007</v>
      </c>
      <c r="F3010">
        <v>77.319999999999993</v>
      </c>
      <c r="G3010">
        <v>41.084781822943299</v>
      </c>
      <c r="H3010">
        <v>-15.212858993784501</v>
      </c>
      <c r="I3010">
        <v>21.676004949496701</v>
      </c>
      <c r="J3010">
        <v>0.31500770741905398</v>
      </c>
      <c r="K3010">
        <v>85.413621585637401</v>
      </c>
      <c r="L3010">
        <v>71.739528868456205</v>
      </c>
      <c r="M3010">
        <v>26.0098923818448</v>
      </c>
      <c r="N3010">
        <v>2.6857142857142802</v>
      </c>
      <c r="O3010">
        <v>32.604759441282901</v>
      </c>
      <c r="P3010">
        <v>65.213675213675202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D3011" t="s">
        <v>888</v>
      </c>
      <c r="E3011">
        <v>84.927896196000006</v>
      </c>
      <c r="F3011">
        <v>67.430000000000007</v>
      </c>
      <c r="G3011">
        <v>12.5073781391567</v>
      </c>
      <c r="H3011">
        <v>1.50707821447711</v>
      </c>
      <c r="I3011">
        <v>-21.6879763933261</v>
      </c>
      <c r="J3011">
        <v>2.1299437383622202</v>
      </c>
      <c r="K3011">
        <v>65.666309365552493</v>
      </c>
      <c r="L3011">
        <v>62.834144520985603</v>
      </c>
      <c r="M3011">
        <v>46.8601110461126</v>
      </c>
      <c r="N3011">
        <v>1.1338572234039801</v>
      </c>
      <c r="O3011">
        <v>44.446092243808302</v>
      </c>
      <c r="P3011">
        <v>51.528089887640398</v>
      </c>
      <c r="Q3011">
        <v>-7.4658386356620003E-3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62</v>
      </c>
      <c r="E3012">
        <v>84.755508750000004</v>
      </c>
      <c r="F3012">
        <v>82.65</v>
      </c>
      <c r="G3012">
        <v>26.0073463912845</v>
      </c>
      <c r="H3012">
        <v>-0.15399673175268</v>
      </c>
      <c r="I3012">
        <v>-6.8341376780236498</v>
      </c>
      <c r="J3012">
        <v>-11.820408959247599</v>
      </c>
      <c r="K3012">
        <v>84.399079641069903</v>
      </c>
      <c r="L3012">
        <v>73.145466467063997</v>
      </c>
      <c r="M3012">
        <v>23.9099474618614</v>
      </c>
      <c r="N3012">
        <v>0.18938453902469199</v>
      </c>
      <c r="O3012">
        <v>23.109497882637601</v>
      </c>
      <c r="P3012">
        <v>81.051478641840106</v>
      </c>
      <c r="Q3012">
        <v>6.6263701401492001E-2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E3013">
        <v>84.45137244</v>
      </c>
      <c r="F3013">
        <v>5.26</v>
      </c>
      <c r="G3013">
        <v>-92.908514243812405</v>
      </c>
      <c r="H3013">
        <v>-3.3428295039187801</v>
      </c>
      <c r="I3013">
        <v>-84.411086745940196</v>
      </c>
      <c r="J3013">
        <v>-6.1762203627563803</v>
      </c>
      <c r="K3013">
        <v>5.8272934471262303</v>
      </c>
      <c r="L3013">
        <v>10.355304682632401</v>
      </c>
      <c r="M3013">
        <v>44.554800475098801</v>
      </c>
      <c r="N3013">
        <v>2.8744582123445901</v>
      </c>
      <c r="O3013">
        <v>348.669201520912</v>
      </c>
      <c r="P3013">
        <v>9.5833333333333393</v>
      </c>
      <c r="Q3013">
        <v>0.152113986756926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1429</v>
      </c>
      <c r="E3014">
        <v>84.423469999999995</v>
      </c>
      <c r="F3014">
        <v>37.58</v>
      </c>
      <c r="G3014">
        <v>93.726179073036207</v>
      </c>
      <c r="H3014">
        <v>14.8205797117968</v>
      </c>
      <c r="I3014">
        <v>7.5305632651038001</v>
      </c>
      <c r="J3014">
        <v>7.17282621170519</v>
      </c>
      <c r="K3014">
        <v>30.4768555828255</v>
      </c>
      <c r="L3014">
        <v>27.7897174344536</v>
      </c>
      <c r="M3014">
        <v>73.045967361570703</v>
      </c>
      <c r="N3014">
        <v>2.2295396711322502</v>
      </c>
      <c r="O3014">
        <v>6.1734965407131499</v>
      </c>
      <c r="P3014">
        <v>127.619624470018</v>
      </c>
      <c r="Q3014">
        <v>4.8421725680438003E-2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917</v>
      </c>
      <c r="E3015">
        <v>84.304500000000004</v>
      </c>
      <c r="F3015">
        <v>227.85</v>
      </c>
      <c r="G3015">
        <v>-28.9931940170366</v>
      </c>
      <c r="H3015">
        <v>-3.66895662882638</v>
      </c>
      <c r="I3015">
        <v>-23.539993080399601</v>
      </c>
      <c r="J3015">
        <v>1.6096505645619099</v>
      </c>
      <c r="K3015">
        <v>223.22352024524201</v>
      </c>
      <c r="L3015">
        <v>233.392698431296</v>
      </c>
      <c r="M3015">
        <v>55.114433632833801</v>
      </c>
      <c r="N3015">
        <v>3.2676415692049501</v>
      </c>
      <c r="O3015">
        <v>33.399166118060101</v>
      </c>
      <c r="P3015">
        <v>8.9670014347202205</v>
      </c>
      <c r="Q3015">
        <v>-2.7264443288326001E-2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E3016">
        <v>84.283533524999996</v>
      </c>
      <c r="F3016">
        <v>16.05</v>
      </c>
      <c r="G3016">
        <v>-34.614113691903</v>
      </c>
      <c r="H3016">
        <v>-9.7843046953939599</v>
      </c>
      <c r="I3016">
        <v>-23.092548727486498</v>
      </c>
      <c r="J3016">
        <v>2.44000770741905</v>
      </c>
      <c r="K3016">
        <v>16.9991203816165</v>
      </c>
      <c r="L3016">
        <v>18.240876222136201</v>
      </c>
      <c r="M3016">
        <v>37.962997828336697</v>
      </c>
      <c r="N3016">
        <v>0.67483235841932099</v>
      </c>
      <c r="O3016">
        <v>73.8317757009345</v>
      </c>
      <c r="P3016">
        <v>4.9019607843137303</v>
      </c>
      <c r="Q3016">
        <v>6.8012660068564004E-2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135</v>
      </c>
      <c r="E3017">
        <v>84.161487300000005</v>
      </c>
      <c r="F3017">
        <v>75.900000000000006</v>
      </c>
      <c r="G3017">
        <v>24.6946360210328</v>
      </c>
      <c r="H3017">
        <v>-9.9651238762131502</v>
      </c>
      <c r="I3017">
        <v>-24.845153589896299</v>
      </c>
      <c r="J3017">
        <v>-0.191841607649444</v>
      </c>
      <c r="K3017">
        <v>80.508402233911397</v>
      </c>
      <c r="L3017">
        <v>78.745946956168197</v>
      </c>
      <c r="M3017">
        <v>49.9940533482566</v>
      </c>
      <c r="N3017">
        <v>0.55062771056836302</v>
      </c>
      <c r="O3017">
        <v>66.469038208168598</v>
      </c>
      <c r="P3017">
        <v>53.3953112368634</v>
      </c>
      <c r="Q3017">
        <v>9.2634421945038001E-2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271</v>
      </c>
      <c r="E3018">
        <v>83.826288000000005</v>
      </c>
      <c r="F3018">
        <v>204.75</v>
      </c>
      <c r="G3018">
        <v>-33.128893390731797</v>
      </c>
      <c r="H3018">
        <v>-6.7897992008884698</v>
      </c>
      <c r="I3018">
        <v>-47.408514295621799</v>
      </c>
      <c r="J3018">
        <v>-4.2304468380354896</v>
      </c>
      <c r="K3018">
        <v>211.024499260113</v>
      </c>
      <c r="L3018">
        <v>220.60398189124899</v>
      </c>
      <c r="M3018">
        <v>40.5580520280946</v>
      </c>
      <c r="N3018">
        <v>1.51111111111111</v>
      </c>
      <c r="O3018">
        <v>64.8595848595848</v>
      </c>
      <c r="P3018">
        <v>9.4919786096256704</v>
      </c>
      <c r="Q3018">
        <v>0.100209608596608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E3019">
        <v>83.7068625</v>
      </c>
      <c r="F3019">
        <v>49.75</v>
      </c>
      <c r="G3019">
        <v>-18.2778295609445</v>
      </c>
      <c r="H3019">
        <v>-16.547294791717398</v>
      </c>
      <c r="I3019">
        <v>-25.0939517418599</v>
      </c>
      <c r="J3019">
        <v>-10.8457065782952</v>
      </c>
      <c r="K3019">
        <v>50.801538901582198</v>
      </c>
      <c r="L3019">
        <v>49.640474643969803</v>
      </c>
      <c r="M3019">
        <v>45.049808519643797</v>
      </c>
      <c r="N3019">
        <v>3.8113314447592002</v>
      </c>
      <c r="O3019">
        <v>22.190954773869301</v>
      </c>
      <c r="P3019">
        <v>23.6639323887646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405</v>
      </c>
      <c r="E3020">
        <v>83.566014300000006</v>
      </c>
      <c r="F3020">
        <v>19.86</v>
      </c>
      <c r="G3020">
        <v>-7.9205844381279702</v>
      </c>
      <c r="H3020">
        <v>3.7463902615915701</v>
      </c>
      <c r="I3020">
        <v>-20.986486399532399</v>
      </c>
      <c r="J3020">
        <v>-5.2663876414181496</v>
      </c>
      <c r="K3020">
        <v>18.9502939199126</v>
      </c>
      <c r="L3020">
        <v>18.990794676847401</v>
      </c>
      <c r="M3020">
        <v>51.057286150451098</v>
      </c>
      <c r="N3020">
        <v>1.8324357937118401</v>
      </c>
      <c r="O3020">
        <v>27.391742195367499</v>
      </c>
      <c r="P3020">
        <v>28.377504848093</v>
      </c>
      <c r="Q3020">
        <v>5.0877303933414997E-2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83.493849999999995</v>
      </c>
      <c r="F3021">
        <v>257.3</v>
      </c>
      <c r="G3021">
        <v>811.507470245631</v>
      </c>
      <c r="H3021">
        <v>-15.313289133774299</v>
      </c>
      <c r="I3021">
        <v>227.85604200027299</v>
      </c>
      <c r="J3021">
        <v>-0.93266454583979896</v>
      </c>
      <c r="K3021">
        <v>263.07667051413802</v>
      </c>
      <c r="L3021">
        <v>170.39132769789501</v>
      </c>
      <c r="M3021">
        <v>26.6765329655999</v>
      </c>
      <c r="N3021">
        <v>0.40003623028919899</v>
      </c>
      <c r="O3021">
        <v>22.0171006607073</v>
      </c>
      <c r="P3021">
        <v>1118.85362387494</v>
      </c>
      <c r="Q3021">
        <v>0.182158056225701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1429</v>
      </c>
      <c r="E3022">
        <v>83.293289999999999</v>
      </c>
      <c r="F3022">
        <v>3.33</v>
      </c>
      <c r="G3022">
        <v>132.02495276311399</v>
      </c>
      <c r="H3022">
        <v>-27.652244615735601</v>
      </c>
      <c r="I3022">
        <v>108.38291658554201</v>
      </c>
      <c r="J3022">
        <v>-14.283532438566301</v>
      </c>
      <c r="K3022">
        <v>3.8914585880186201</v>
      </c>
      <c r="L3022">
        <v>2.5647181451990599</v>
      </c>
      <c r="M3022">
        <v>10.684485287013899</v>
      </c>
      <c r="N3022">
        <v>0.68036690967805602</v>
      </c>
      <c r="O3022">
        <v>47.447447447447402</v>
      </c>
      <c r="P3022">
        <v>291.76470588235298</v>
      </c>
      <c r="Q3022">
        <v>2.9768957811735001E-2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E3023">
        <v>83.152863999999994</v>
      </c>
      <c r="F3023">
        <v>41.12</v>
      </c>
      <c r="G3023">
        <v>-50.948612201908198</v>
      </c>
      <c r="H3023">
        <v>-11.154443057139799</v>
      </c>
      <c r="I3023">
        <v>-53.579121668217397</v>
      </c>
      <c r="J3023">
        <v>-1.32135592894457</v>
      </c>
      <c r="K3023">
        <v>42.935005458985799</v>
      </c>
      <c r="L3023">
        <v>45.282654823171498</v>
      </c>
      <c r="M3023">
        <v>41.543743816011698</v>
      </c>
      <c r="N3023">
        <v>0.15581496780152301</v>
      </c>
      <c r="O3023">
        <v>66.561284046692606</v>
      </c>
      <c r="P3023">
        <v>17.485714285714199</v>
      </c>
      <c r="Q3023">
        <v>0.123844138527007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80</v>
      </c>
      <c r="E3024">
        <v>83.110010294999995</v>
      </c>
      <c r="F3024">
        <v>9.65</v>
      </c>
      <c r="G3024">
        <v>100.28971126043</v>
      </c>
      <c r="H3024">
        <v>42.144191694407397</v>
      </c>
      <c r="I3024">
        <v>20.410694363320001</v>
      </c>
      <c r="J3024">
        <v>-7.6048396208252198</v>
      </c>
      <c r="K3024">
        <v>8.4201026491645994</v>
      </c>
      <c r="L3024">
        <v>6.9025132146293302</v>
      </c>
      <c r="M3024">
        <v>40.056762656415103</v>
      </c>
      <c r="N3024">
        <v>0.35421575867072502</v>
      </c>
      <c r="O3024">
        <v>34.404145077720202</v>
      </c>
      <c r="P3024">
        <v>132.53012048192701</v>
      </c>
      <c r="Q3024">
        <v>0.103710268288238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592</v>
      </c>
      <c r="E3025">
        <v>83.030041908000001</v>
      </c>
      <c r="F3025">
        <v>1.22</v>
      </c>
      <c r="G3025">
        <v>-6.2297337268662902</v>
      </c>
      <c r="H3025">
        <v>16.468586798139199</v>
      </c>
      <c r="I3025">
        <v>-92.017237369169393</v>
      </c>
      <c r="J3025">
        <v>6.1973606485955299</v>
      </c>
      <c r="K3025">
        <v>1.1696921946505401</v>
      </c>
      <c r="L3025">
        <v>2.3348171957857402</v>
      </c>
      <c r="M3025">
        <v>63.628623252914302</v>
      </c>
      <c r="N3025">
        <v>3.27750460586959</v>
      </c>
      <c r="O3025">
        <v>776.45521501544295</v>
      </c>
      <c r="P3025">
        <v>41.4789915966386</v>
      </c>
      <c r="Q3025">
        <v>6.3103449465823996E-2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E3026">
        <v>82.976399999999998</v>
      </c>
      <c r="F3026">
        <v>256.10000000000002</v>
      </c>
      <c r="G3026">
        <v>257.99584549318303</v>
      </c>
      <c r="H3026">
        <v>-2.6061656848352301</v>
      </c>
      <c r="I3026">
        <v>145.06978527241</v>
      </c>
      <c r="J3026">
        <v>0.19962309203443401</v>
      </c>
      <c r="K3026">
        <v>238.207416764398</v>
      </c>
      <c r="L3026">
        <v>161.73479000824699</v>
      </c>
      <c r="M3026">
        <v>43.793569541887997</v>
      </c>
      <c r="N3026">
        <v>0.49363747584024198</v>
      </c>
      <c r="O3026">
        <v>11.1675126903553</v>
      </c>
      <c r="P3026">
        <v>288.030303030303</v>
      </c>
      <c r="Q3026">
        <v>0.125345795058078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2908</v>
      </c>
      <c r="E3027">
        <v>82.922496539999997</v>
      </c>
      <c r="F3027">
        <v>117.65</v>
      </c>
      <c r="G3027">
        <v>-30.866903695924002</v>
      </c>
      <c r="H3027">
        <v>-10.1697992008884</v>
      </c>
      <c r="I3027">
        <v>-20.35509371965</v>
      </c>
      <c r="J3027">
        <v>-2.4535873339032501</v>
      </c>
      <c r="K3027">
        <v>121.706910214912</v>
      </c>
      <c r="M3027">
        <v>38.637554976796103</v>
      </c>
      <c r="N3027">
        <v>0.507416081186573</v>
      </c>
      <c r="O3027">
        <v>24.649383765405801</v>
      </c>
      <c r="P3027">
        <v>12.047619047618999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E3028">
        <v>82.570948955999995</v>
      </c>
      <c r="F3028">
        <v>35.06</v>
      </c>
      <c r="G3028">
        <v>16.218642910148901</v>
      </c>
      <c r="H3028">
        <v>-29.497836546128902</v>
      </c>
      <c r="I3028">
        <v>-18.0369164354153</v>
      </c>
      <c r="J3028">
        <v>-15.011279057286799</v>
      </c>
      <c r="K3028">
        <v>50.295529879174403</v>
      </c>
      <c r="L3028">
        <v>48.8103139139644</v>
      </c>
      <c r="M3028">
        <v>20.575904292886602</v>
      </c>
      <c r="N3028">
        <v>2.18712771044467</v>
      </c>
      <c r="O3028">
        <v>113.91899600684501</v>
      </c>
      <c r="P3028">
        <v>45.326424870466298</v>
      </c>
      <c r="Q3028">
        <v>0.19556791362200701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268</v>
      </c>
      <c r="E3029">
        <v>82.556035649999998</v>
      </c>
      <c r="F3029">
        <v>153.69999999999999</v>
      </c>
      <c r="G3029">
        <v>77.789130781627506</v>
      </c>
      <c r="H3029">
        <v>48.311356868475698</v>
      </c>
      <c r="I3029">
        <v>71.675261371557795</v>
      </c>
      <c r="J3029">
        <v>-4.6354873420858898</v>
      </c>
      <c r="K3029">
        <v>123.896629268825</v>
      </c>
      <c r="L3029">
        <v>101.949694845837</v>
      </c>
      <c r="M3029">
        <v>58.9222098092702</v>
      </c>
      <c r="N3029">
        <v>3.6349141895528501</v>
      </c>
      <c r="O3029">
        <v>19.648666232921201</v>
      </c>
      <c r="P3029">
        <v>160.55263604000601</v>
      </c>
      <c r="Q3029">
        <v>0.11628855102527701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127</v>
      </c>
      <c r="E3030">
        <v>82.543350259999997</v>
      </c>
      <c r="F3030">
        <v>149.80000000000001</v>
      </c>
      <c r="G3030">
        <v>121.686662894138</v>
      </c>
      <c r="H3030">
        <v>-8.9177483841915599</v>
      </c>
      <c r="I3030">
        <v>27.225338548686199</v>
      </c>
      <c r="J3030">
        <v>-6.9496981749338804</v>
      </c>
      <c r="K3030">
        <v>158.693249301001</v>
      </c>
      <c r="L3030">
        <v>128.57463871622801</v>
      </c>
      <c r="M3030">
        <v>27.678862926247199</v>
      </c>
      <c r="N3030">
        <v>0.49901733369345802</v>
      </c>
      <c r="O3030">
        <v>21.461949265687501</v>
      </c>
      <c r="P3030">
        <v>149.666666666666</v>
      </c>
      <c r="Q3030">
        <v>7.6128929132113998E-2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625</v>
      </c>
      <c r="E3031">
        <v>82.481655900000007</v>
      </c>
      <c r="F3031">
        <v>68.599999999999994</v>
      </c>
      <c r="G3031">
        <v>92.274892098227099</v>
      </c>
      <c r="H3031">
        <v>-2.1624583769184298</v>
      </c>
      <c r="I3031">
        <v>9.9865201891458195</v>
      </c>
      <c r="J3031">
        <v>-4.6347970890115002</v>
      </c>
      <c r="K3031">
        <v>63.065987465688202</v>
      </c>
      <c r="L3031">
        <v>52.444685573765497</v>
      </c>
      <c r="M3031">
        <v>50.8131380262164</v>
      </c>
      <c r="N3031">
        <v>0.59924696837861902</v>
      </c>
      <c r="O3031">
        <v>12.8279883381924</v>
      </c>
      <c r="P3031">
        <v>127.152317880794</v>
      </c>
      <c r="Q3031">
        <v>5.9129327744194E-2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543</v>
      </c>
      <c r="E3032">
        <v>82.158299999999997</v>
      </c>
      <c r="F3032">
        <v>6.44</v>
      </c>
      <c r="G3032">
        <v>15.2650460032075</v>
      </c>
      <c r="H3032">
        <v>-0.42581156564890699</v>
      </c>
      <c r="I3032">
        <v>-39.508913103755802</v>
      </c>
      <c r="J3032">
        <v>-6.9953371201671501</v>
      </c>
      <c r="K3032">
        <v>6.8321492632636396</v>
      </c>
      <c r="L3032">
        <v>6.643635501845</v>
      </c>
      <c r="M3032">
        <v>31.079200675007399</v>
      </c>
      <c r="N3032">
        <v>0.80246735200789399</v>
      </c>
      <c r="O3032">
        <v>78.105590062111801</v>
      </c>
      <c r="P3032">
        <v>52.969121140142498</v>
      </c>
      <c r="Q3032">
        <v>-7.98231220896E-4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E3033">
        <v>82.08</v>
      </c>
      <c r="F3033">
        <v>96</v>
      </c>
      <c r="G3033">
        <v>53.517294618150402</v>
      </c>
      <c r="H3033">
        <v>-11.023805934895201</v>
      </c>
      <c r="I3033">
        <v>14.3146863083567</v>
      </c>
      <c r="J3033">
        <v>-6.28422157967149</v>
      </c>
      <c r="K3033">
        <v>95.952679240785798</v>
      </c>
      <c r="L3033">
        <v>79.571939246160994</v>
      </c>
      <c r="M3033">
        <v>28.1164822412156</v>
      </c>
      <c r="N3033">
        <v>0.20008714220920701</v>
      </c>
      <c r="O3033">
        <v>31.7708333333333</v>
      </c>
      <c r="P3033">
        <v>106.008583690987</v>
      </c>
      <c r="Q3033">
        <v>0.143602793284862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472</v>
      </c>
      <c r="E3034">
        <v>81.921621599999995</v>
      </c>
      <c r="F3034">
        <v>34.92</v>
      </c>
      <c r="G3034">
        <v>34.238453548043601</v>
      </c>
      <c r="H3034">
        <v>12.781654512592601</v>
      </c>
      <c r="I3034">
        <v>11.097202299827901</v>
      </c>
      <c r="J3034">
        <v>12.1509189380848</v>
      </c>
      <c r="K3034">
        <v>28.347162230752598</v>
      </c>
      <c r="L3034">
        <v>27.1990323072751</v>
      </c>
      <c r="M3034">
        <v>77.618305173513903</v>
      </c>
      <c r="N3034">
        <v>2.3783758164900699</v>
      </c>
      <c r="O3034">
        <v>22.2794959908362</v>
      </c>
      <c r="P3034">
        <v>72.871287128712893</v>
      </c>
      <c r="Q3034">
        <v>1.0475530754655E-2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304</v>
      </c>
      <c r="E3035">
        <v>81.810323999999994</v>
      </c>
      <c r="F3035">
        <v>216</v>
      </c>
      <c r="G3035">
        <v>4.6725377362806899</v>
      </c>
      <c r="H3035">
        <v>4.7284371218694403</v>
      </c>
      <c r="I3035">
        <v>1.9218307337101901</v>
      </c>
      <c r="J3035">
        <v>-10.985805300711</v>
      </c>
      <c r="K3035">
        <v>209.22807112445</v>
      </c>
      <c r="L3035">
        <v>186.93236870941999</v>
      </c>
      <c r="M3035">
        <v>40.847510405920502</v>
      </c>
      <c r="N3035">
        <v>2.1709053164073602</v>
      </c>
      <c r="O3035">
        <v>16.157407407407401</v>
      </c>
      <c r="P3035">
        <v>47.843942505133398</v>
      </c>
      <c r="Q3035">
        <v>-1.4635643618593999E-2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132</v>
      </c>
      <c r="E3036">
        <v>81.788638320000004</v>
      </c>
      <c r="F3036">
        <v>98.1</v>
      </c>
      <c r="G3036">
        <v>-77.347777510903498</v>
      </c>
      <c r="H3036">
        <v>-6.4196166451075296</v>
      </c>
      <c r="I3036">
        <v>-66.835967534629404</v>
      </c>
      <c r="J3036">
        <v>-6.8965307541194001</v>
      </c>
      <c r="K3036">
        <v>103.12432176387</v>
      </c>
      <c r="M3036">
        <v>34.3174586823787</v>
      </c>
      <c r="N3036">
        <v>0.58035921205098495</v>
      </c>
      <c r="O3036">
        <v>114.06727828746099</v>
      </c>
      <c r="P3036">
        <v>18.909090909090899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291</v>
      </c>
      <c r="E3037">
        <v>81.752440000000007</v>
      </c>
      <c r="F3037">
        <v>120.65</v>
      </c>
      <c r="G3037">
        <v>-46.0129982790451</v>
      </c>
      <c r="H3037">
        <v>-14.4851117008884</v>
      </c>
      <c r="I3037">
        <v>-48.099842035147397</v>
      </c>
      <c r="J3037">
        <v>-6.5703709884092101</v>
      </c>
      <c r="K3037">
        <v>137.35290487048599</v>
      </c>
      <c r="M3037">
        <v>38.5763836420968</v>
      </c>
      <c r="N3037">
        <v>1.1210676835080999</v>
      </c>
      <c r="O3037">
        <v>90.178201409034301</v>
      </c>
      <c r="P3037">
        <v>8.6936936936936995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132</v>
      </c>
      <c r="E3038">
        <v>81.566824416000003</v>
      </c>
      <c r="F3038">
        <v>22.57</v>
      </c>
      <c r="G3038">
        <v>-25.4406555245315</v>
      </c>
      <c r="H3038">
        <v>-12.058394242210699</v>
      </c>
      <c r="I3038">
        <v>-41.1379568890884</v>
      </c>
      <c r="J3038">
        <v>1.81568983565917</v>
      </c>
      <c r="K3038">
        <v>24.346492766399798</v>
      </c>
      <c r="L3038">
        <v>23.575077322012199</v>
      </c>
      <c r="M3038">
        <v>43.715004437878001</v>
      </c>
      <c r="N3038">
        <v>1.2193257396592401</v>
      </c>
      <c r="O3038">
        <v>75.852902082410196</v>
      </c>
      <c r="P3038">
        <v>57.832167832167798</v>
      </c>
      <c r="Q3038">
        <v>-1.0147333105291E-2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D3039" t="s">
        <v>163</v>
      </c>
      <c r="E3039">
        <v>81.330932759999996</v>
      </c>
      <c r="F3039">
        <v>88.88</v>
      </c>
      <c r="G3039">
        <v>118.315187351221</v>
      </c>
      <c r="H3039">
        <v>-5.0920541878789196</v>
      </c>
      <c r="I3039">
        <v>-24.523258234024699</v>
      </c>
      <c r="J3039">
        <v>-1.1389502893499199</v>
      </c>
      <c r="K3039">
        <v>93.2139486416241</v>
      </c>
      <c r="L3039">
        <v>84.618720221055796</v>
      </c>
      <c r="M3039">
        <v>41.447123855884399</v>
      </c>
      <c r="N3039">
        <v>0.73719876178432497</v>
      </c>
      <c r="O3039">
        <v>42.169216921692097</v>
      </c>
      <c r="P3039">
        <v>153.21937321937301</v>
      </c>
      <c r="Q3039">
        <v>0.165818922468949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382</v>
      </c>
      <c r="E3040">
        <v>81.323260000000005</v>
      </c>
      <c r="F3040">
        <v>67</v>
      </c>
      <c r="G3040">
        <v>-40.431204446321999</v>
      </c>
      <c r="H3040">
        <v>31.431903810534099</v>
      </c>
      <c r="I3040">
        <v>-10.5401603375346</v>
      </c>
      <c r="J3040">
        <v>-17.997492292580901</v>
      </c>
      <c r="K3040">
        <v>55.805805715137197</v>
      </c>
      <c r="M3040">
        <v>54.418267110753</v>
      </c>
      <c r="N3040">
        <v>4.2021308980213004</v>
      </c>
      <c r="O3040">
        <v>40.895522388059703</v>
      </c>
      <c r="P3040">
        <v>76.084099868593896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549</v>
      </c>
      <c r="E3041">
        <v>81.09</v>
      </c>
      <c r="F3041">
        <v>135.15</v>
      </c>
      <c r="G3041">
        <v>463.73539543049401</v>
      </c>
      <c r="H3041">
        <v>14.500009716308901</v>
      </c>
      <c r="I3041">
        <v>19.1041185888811</v>
      </c>
      <c r="J3041">
        <v>-6.9318839444459401</v>
      </c>
      <c r="K3041">
        <v>119.67982891832899</v>
      </c>
      <c r="L3041">
        <v>91.7339639178319</v>
      </c>
      <c r="M3041">
        <v>49.996600099525402</v>
      </c>
      <c r="N3041">
        <v>1.9136158251296</v>
      </c>
      <c r="O3041">
        <v>26.859045504994398</v>
      </c>
      <c r="P3041">
        <v>535.70084666039497</v>
      </c>
      <c r="Q3041">
        <v>9.6459678090915005E-2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E3042">
        <v>81.058059999999998</v>
      </c>
      <c r="F3042">
        <v>289.7</v>
      </c>
      <c r="G3042">
        <v>491.59905559970298</v>
      </c>
      <c r="H3042">
        <v>51.614155601371401</v>
      </c>
      <c r="I3042">
        <v>63.029258048956798</v>
      </c>
      <c r="J3042">
        <v>16.041575121971299</v>
      </c>
      <c r="K3042">
        <v>202.34224938880899</v>
      </c>
      <c r="L3042">
        <v>161.623695552698</v>
      </c>
      <c r="M3042">
        <v>91.589104434394997</v>
      </c>
      <c r="N3042">
        <v>3.2903508771929801</v>
      </c>
      <c r="O3042">
        <v>0</v>
      </c>
      <c r="P3042">
        <v>560.66134549600895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211</v>
      </c>
      <c r="E3043">
        <v>80.419716925000003</v>
      </c>
      <c r="F3043">
        <v>51.95</v>
      </c>
      <c r="G3043">
        <v>-41.942530473471898</v>
      </c>
      <c r="H3043">
        <v>-6.05484000559525</v>
      </c>
      <c r="I3043">
        <v>-30.8282387929438</v>
      </c>
      <c r="J3043">
        <v>8.1483410407523795</v>
      </c>
      <c r="K3043">
        <v>51.420562528501101</v>
      </c>
      <c r="L3043">
        <v>53.909034860735296</v>
      </c>
      <c r="M3043">
        <v>57.436257292208097</v>
      </c>
      <c r="N3043">
        <v>1.4654182859629501</v>
      </c>
      <c r="O3043">
        <v>36.554379210779501</v>
      </c>
      <c r="P3043">
        <v>23.221062618595798</v>
      </c>
      <c r="Q3043">
        <v>-4.6584959012391E-2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549</v>
      </c>
      <c r="E3044">
        <v>79.977325399999998</v>
      </c>
      <c r="F3044">
        <v>30.1</v>
      </c>
      <c r="G3044">
        <v>-13.6701777944015</v>
      </c>
      <c r="H3044">
        <v>20.0379318915484</v>
      </c>
      <c r="I3044">
        <v>-10.5348916336358</v>
      </c>
      <c r="J3044">
        <v>6.0691177860466397</v>
      </c>
      <c r="K3044">
        <v>24.910960445082001</v>
      </c>
      <c r="L3044">
        <v>24.402543851475201</v>
      </c>
      <c r="M3044">
        <v>85.754324691493196</v>
      </c>
      <c r="N3044">
        <v>2.49912086103441</v>
      </c>
      <c r="O3044">
        <v>6.3122923588039699</v>
      </c>
      <c r="Q3044">
        <v>-6.4393638326262007E-2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62</v>
      </c>
      <c r="E3045">
        <v>79.743581640000002</v>
      </c>
      <c r="F3045">
        <v>135.15</v>
      </c>
      <c r="G3045">
        <v>-7.16653943140685</v>
      </c>
      <c r="H3045">
        <v>-13.6969699499122</v>
      </c>
      <c r="I3045">
        <v>-9.2944280690312908</v>
      </c>
      <c r="J3045">
        <v>-3.3831055001281198</v>
      </c>
      <c r="K3045">
        <v>132.66694279100301</v>
      </c>
      <c r="L3045">
        <v>128.30139133402301</v>
      </c>
      <c r="M3045">
        <v>54.314002753895899</v>
      </c>
      <c r="N3045">
        <v>1.21838849574715</v>
      </c>
      <c r="O3045">
        <v>16.1672216056233</v>
      </c>
      <c r="P3045">
        <v>37.837837837837803</v>
      </c>
      <c r="Q3045">
        <v>-8.8695057244044001E-2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72</v>
      </c>
      <c r="E3046">
        <v>79.737784763999997</v>
      </c>
      <c r="F3046">
        <v>15.51</v>
      </c>
      <c r="G3046">
        <v>8.5486087478481494</v>
      </c>
      <c r="H3046">
        <v>-8.6478675165539691</v>
      </c>
      <c r="I3046">
        <v>-33.129278536408897</v>
      </c>
      <c r="J3046">
        <v>-0.17518837101232901</v>
      </c>
      <c r="K3046">
        <v>15.787966635939201</v>
      </c>
      <c r="L3046">
        <v>14.682349139120101</v>
      </c>
      <c r="M3046">
        <v>35.6035288533079</v>
      </c>
      <c r="N3046">
        <v>0.295051927454484</v>
      </c>
      <c r="O3046">
        <v>25.918762088974798</v>
      </c>
      <c r="P3046">
        <v>55.099999999999902</v>
      </c>
      <c r="Q3046">
        <v>3.890071735035E-2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546</v>
      </c>
      <c r="E3047">
        <v>79.733620439999996</v>
      </c>
      <c r="F3047">
        <v>47.49</v>
      </c>
      <c r="G3047">
        <v>50.530908006840797</v>
      </c>
      <c r="H3047">
        <v>5.1875527154878398</v>
      </c>
      <c r="I3047">
        <v>3.7001102614315702</v>
      </c>
      <c r="J3047">
        <v>-1.9859873174565601</v>
      </c>
      <c r="K3047">
        <v>45.103826364343703</v>
      </c>
      <c r="L3047">
        <v>38.735456128176999</v>
      </c>
      <c r="M3047">
        <v>55.766607735119202</v>
      </c>
      <c r="N3047">
        <v>0.43676147595785197</v>
      </c>
      <c r="O3047">
        <v>13.076437144662</v>
      </c>
      <c r="P3047">
        <v>95.754328112118699</v>
      </c>
      <c r="Q3047">
        <v>7.1407011978949997E-2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79.69932</v>
      </c>
      <c r="F3048">
        <v>26.9</v>
      </c>
      <c r="G3048">
        <v>-95.836928729394003</v>
      </c>
      <c r="H3048">
        <v>0.40306611769222001</v>
      </c>
      <c r="I3048">
        <v>-82.954824210080702</v>
      </c>
      <c r="J3048">
        <v>6.0160862898535701</v>
      </c>
      <c r="K3048">
        <v>30.897803637852899</v>
      </c>
      <c r="L3048">
        <v>53.286285321711702</v>
      </c>
      <c r="M3048">
        <v>44.874336367377403</v>
      </c>
      <c r="N3048">
        <v>0.37591348773462602</v>
      </c>
      <c r="O3048">
        <v>283.27137546468401</v>
      </c>
      <c r="P3048">
        <v>19.449378330372902</v>
      </c>
      <c r="Q3048">
        <v>-4.4540385289459999E-2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1351</v>
      </c>
      <c r="E3049">
        <v>79.615809999999996</v>
      </c>
      <c r="F3049">
        <v>268.7</v>
      </c>
      <c r="G3049">
        <v>52.705591637237902</v>
      </c>
      <c r="H3049">
        <v>-6.7394453631094802</v>
      </c>
      <c r="I3049">
        <v>-30.182834074293201</v>
      </c>
      <c r="J3049">
        <v>-3.3409062710755602</v>
      </c>
      <c r="K3049">
        <v>266.89825038170801</v>
      </c>
      <c r="L3049">
        <v>251.67229211427301</v>
      </c>
      <c r="M3049">
        <v>53.0449700560726</v>
      </c>
      <c r="N3049">
        <v>0.422662067118175</v>
      </c>
      <c r="O3049">
        <v>35.467063639746897</v>
      </c>
      <c r="P3049">
        <v>79.252835223482293</v>
      </c>
      <c r="Q3049">
        <v>6.4659117485139E-2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79.417354743999994</v>
      </c>
      <c r="F3050">
        <v>71.44</v>
      </c>
      <c r="G3050">
        <v>5.7620157001772503</v>
      </c>
      <c r="H3050">
        <v>-7.1585959378021302</v>
      </c>
      <c r="I3050">
        <v>2.7915853161923798</v>
      </c>
      <c r="J3050">
        <v>0.31500770741905398</v>
      </c>
      <c r="K3050">
        <v>75.661734605718905</v>
      </c>
      <c r="L3050">
        <v>69.140141364531502</v>
      </c>
      <c r="M3050">
        <v>25.223788617929799</v>
      </c>
      <c r="N3050">
        <v>4.4733333333333301</v>
      </c>
      <c r="O3050">
        <v>22.4804031354983</v>
      </c>
      <c r="P3050">
        <v>55.948482864003402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304</v>
      </c>
      <c r="E3051">
        <v>79.099999999999994</v>
      </c>
      <c r="F3051">
        <v>113</v>
      </c>
      <c r="G3051">
        <v>148.094667197078</v>
      </c>
      <c r="H3051">
        <v>2.2916401930509198</v>
      </c>
      <c r="I3051">
        <v>49.0664754683525</v>
      </c>
      <c r="J3051">
        <v>2.4474940958037998</v>
      </c>
      <c r="K3051">
        <v>107.327349184497</v>
      </c>
      <c r="L3051">
        <v>82.028132723892895</v>
      </c>
      <c r="M3051">
        <v>54.2383252369494</v>
      </c>
      <c r="N3051">
        <v>0.44222820627606801</v>
      </c>
      <c r="O3051">
        <v>25.663716814159201</v>
      </c>
      <c r="P3051">
        <v>182.5</v>
      </c>
      <c r="Q3051">
        <v>0.107285183808061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1429</v>
      </c>
      <c r="E3052">
        <v>78.981669999999994</v>
      </c>
      <c r="F3052">
        <v>118.6</v>
      </c>
      <c r="G3052">
        <v>6.2007769389384899</v>
      </c>
      <c r="H3052">
        <v>-11.489799200888401</v>
      </c>
      <c r="I3052">
        <v>-5.4843335968064197</v>
      </c>
      <c r="J3052">
        <v>-2.6950257373969899</v>
      </c>
      <c r="K3052">
        <v>117.009201439083</v>
      </c>
      <c r="L3052">
        <v>106.087973190002</v>
      </c>
      <c r="M3052">
        <v>50.430834962651801</v>
      </c>
      <c r="N3052">
        <v>0.21520497803806701</v>
      </c>
      <c r="O3052">
        <v>51.728499156829599</v>
      </c>
      <c r="P3052">
        <v>58.133333333333297</v>
      </c>
      <c r="Q3052">
        <v>0.120195455659296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132</v>
      </c>
      <c r="E3053">
        <v>78.910105349999995</v>
      </c>
      <c r="F3053">
        <v>27.75</v>
      </c>
      <c r="G3053">
        <v>-10.399385194010501</v>
      </c>
      <c r="H3053">
        <v>-10.018276022080499</v>
      </c>
      <c r="I3053">
        <v>-37.714457593888802</v>
      </c>
      <c r="J3053">
        <v>-4.3081078704704003</v>
      </c>
      <c r="K3053">
        <v>29.420271310457998</v>
      </c>
      <c r="L3053">
        <v>30.1161722539929</v>
      </c>
      <c r="M3053">
        <v>34.612319267838501</v>
      </c>
      <c r="N3053">
        <v>0.66513640295090304</v>
      </c>
      <c r="O3053">
        <v>57.441441441441398</v>
      </c>
      <c r="P3053">
        <v>19.612068965517199</v>
      </c>
      <c r="Q3053">
        <v>1.254468030653E-2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1429</v>
      </c>
      <c r="E3054">
        <v>78.889600000000002</v>
      </c>
      <c r="F3054">
        <v>56.96</v>
      </c>
      <c r="G3054">
        <v>-52.027627567947</v>
      </c>
      <c r="H3054">
        <v>-6.5143100144827004</v>
      </c>
      <c r="I3054">
        <v>12.96069436332</v>
      </c>
      <c r="J3054">
        <v>4.4158849004015002</v>
      </c>
      <c r="K3054">
        <v>48.856884973815397</v>
      </c>
      <c r="L3054">
        <v>50.650930320616901</v>
      </c>
      <c r="M3054">
        <v>69.723603005672302</v>
      </c>
      <c r="N3054">
        <v>3.3468047453627801</v>
      </c>
      <c r="O3054">
        <v>41.4676966292134</v>
      </c>
      <c r="P3054">
        <v>34.944325989102097</v>
      </c>
      <c r="Q3054">
        <v>7.1000931532553005E-2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628</v>
      </c>
      <c r="E3055">
        <v>78.85566</v>
      </c>
      <c r="F3055">
        <v>141</v>
      </c>
      <c r="G3055">
        <v>185.08163292505699</v>
      </c>
      <c r="H3055">
        <v>13.148359016108801</v>
      </c>
      <c r="I3055">
        <v>59.6228723540641</v>
      </c>
      <c r="J3055">
        <v>-5.5115062042012397</v>
      </c>
      <c r="K3055">
        <v>119.695861648925</v>
      </c>
      <c r="L3055">
        <v>86.693635410797896</v>
      </c>
      <c r="M3055">
        <v>39.294132456529297</v>
      </c>
      <c r="N3055">
        <v>8.9928503902506798E-2</v>
      </c>
      <c r="O3055">
        <v>16.276595744680801</v>
      </c>
      <c r="P3055">
        <v>243.90243902438999</v>
      </c>
      <c r="Q3055">
        <v>7.5910792999276E-2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472</v>
      </c>
      <c r="E3056">
        <v>78.773439999999994</v>
      </c>
      <c r="F3056">
        <v>160</v>
      </c>
      <c r="G3056">
        <v>-52.7958572783823</v>
      </c>
      <c r="H3056">
        <v>-7.1154981895856704</v>
      </c>
      <c r="I3056">
        <v>-27.1539653382621</v>
      </c>
      <c r="J3056">
        <v>1.46051854333236</v>
      </c>
      <c r="K3056">
        <v>161.31065955724301</v>
      </c>
      <c r="L3056">
        <v>172.50748683714301</v>
      </c>
      <c r="M3056">
        <v>42.473939834742403</v>
      </c>
      <c r="N3056">
        <v>0.408870823921055</v>
      </c>
      <c r="O3056">
        <v>52.75</v>
      </c>
      <c r="P3056">
        <v>23.076923076922998</v>
      </c>
      <c r="Q3056">
        <v>9.9982242255659007E-2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1154</v>
      </c>
      <c r="E3057">
        <v>78.738799999999998</v>
      </c>
      <c r="F3057">
        <v>61</v>
      </c>
      <c r="G3057">
        <v>-56.313440361270999</v>
      </c>
      <c r="H3057">
        <v>11.9006769895877</v>
      </c>
      <c r="I3057">
        <v>-49.135053816148996</v>
      </c>
      <c r="J3057">
        <v>-1.1389502893499199</v>
      </c>
      <c r="K3057">
        <v>59.735339955201702</v>
      </c>
      <c r="L3057">
        <v>82.337342795447896</v>
      </c>
      <c r="M3057">
        <v>66.505494327365597</v>
      </c>
      <c r="N3057">
        <v>1.7471590909090899</v>
      </c>
      <c r="O3057">
        <v>168.77049180327799</v>
      </c>
      <c r="P3057">
        <v>26.687435098649999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414</v>
      </c>
      <c r="E3058">
        <v>78.578879000000001</v>
      </c>
      <c r="F3058">
        <v>73</v>
      </c>
      <c r="G3058">
        <v>67.976369767162893</v>
      </c>
      <c r="H3058">
        <v>-10.7745295452679</v>
      </c>
      <c r="I3058">
        <v>-30.302771613499001</v>
      </c>
      <c r="J3058">
        <v>-6.2304468380354896</v>
      </c>
      <c r="K3058">
        <v>73.038909653351396</v>
      </c>
      <c r="L3058">
        <v>67.559850073710294</v>
      </c>
      <c r="M3058">
        <v>37.013818126895103</v>
      </c>
      <c r="N3058">
        <v>1.5507418198867999</v>
      </c>
      <c r="O3058">
        <v>34.246575342465697</v>
      </c>
      <c r="P3058">
        <v>94.614769394828002</v>
      </c>
      <c r="Q3058">
        <v>6.2653892018726995E-2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628</v>
      </c>
      <c r="E3059">
        <v>78.363215999999994</v>
      </c>
      <c r="F3059">
        <v>78.16</v>
      </c>
      <c r="G3059">
        <v>956.92228226625195</v>
      </c>
      <c r="H3059">
        <v>20.9666110555217</v>
      </c>
      <c r="I3059">
        <v>237.821765506405</v>
      </c>
      <c r="J3059">
        <v>4.34801715770522</v>
      </c>
      <c r="K3059">
        <v>63.354681691441101</v>
      </c>
      <c r="M3059">
        <v>100</v>
      </c>
      <c r="N3059">
        <v>3.9248695652173899</v>
      </c>
      <c r="O3059">
        <v>0</v>
      </c>
      <c r="P3059">
        <v>981.05117565698401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543</v>
      </c>
      <c r="E3060">
        <v>78.33</v>
      </c>
      <c r="F3060">
        <v>74.599999999999994</v>
      </c>
      <c r="G3060">
        <v>227.75789906209801</v>
      </c>
      <c r="H3060">
        <v>16.565207301061999</v>
      </c>
      <c r="I3060">
        <v>77.420048467744493</v>
      </c>
      <c r="J3060">
        <v>-7.8948688357908203</v>
      </c>
      <c r="K3060">
        <v>63.092016764796597</v>
      </c>
      <c r="L3060">
        <v>45.649734084925697</v>
      </c>
      <c r="M3060">
        <v>50.320708071706001</v>
      </c>
      <c r="N3060">
        <v>0.90015909686621798</v>
      </c>
      <c r="O3060">
        <v>8.7131367292225104</v>
      </c>
      <c r="P3060">
        <v>321.46892655367202</v>
      </c>
      <c r="Q3060">
        <v>0.111009508159804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382</v>
      </c>
      <c r="E3061">
        <v>78.162607199999997</v>
      </c>
      <c r="F3061">
        <v>126.95</v>
      </c>
      <c r="G3061">
        <v>-44.785143390731797</v>
      </c>
      <c r="H3061">
        <v>-9.2897992008884795</v>
      </c>
      <c r="I3061">
        <v>-5.1128099101842599</v>
      </c>
      <c r="J3061">
        <v>-0.275078838607695</v>
      </c>
      <c r="K3061">
        <v>132.05870210271399</v>
      </c>
      <c r="L3061">
        <v>140.24095007788401</v>
      </c>
      <c r="M3061">
        <v>40.498219309511498</v>
      </c>
      <c r="N3061">
        <v>0.25323805270209898</v>
      </c>
      <c r="O3061">
        <v>84.797164237888893</v>
      </c>
      <c r="P3061">
        <v>71.554054054054006</v>
      </c>
      <c r="Q3061">
        <v>0.121224693293635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138</v>
      </c>
      <c r="E3062">
        <v>78.105802499999996</v>
      </c>
      <c r="F3062">
        <v>361.35</v>
      </c>
      <c r="G3062">
        <v>166.69605630745701</v>
      </c>
      <c r="H3062">
        <v>-1.5544479095805099</v>
      </c>
      <c r="I3062">
        <v>55.356496197419702</v>
      </c>
      <c r="J3062">
        <v>-3.4440973914363</v>
      </c>
      <c r="K3062">
        <v>351.44588612681503</v>
      </c>
      <c r="L3062">
        <v>283.27724070317799</v>
      </c>
      <c r="M3062">
        <v>38.872263918209597</v>
      </c>
      <c r="N3062">
        <v>0.58795952685605601</v>
      </c>
      <c r="O3062">
        <v>21.046077210460702</v>
      </c>
      <c r="P3062">
        <v>208.84615384615299</v>
      </c>
      <c r="Q3062">
        <v>0.11974928466592399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1829</v>
      </c>
      <c r="E3063">
        <v>77.978250000000003</v>
      </c>
      <c r="F3063">
        <v>52.5</v>
      </c>
      <c r="G3063">
        <v>540.42806863458395</v>
      </c>
      <c r="H3063">
        <v>-7.2024205601117703</v>
      </c>
      <c r="I3063">
        <v>14.5880447906704</v>
      </c>
      <c r="J3063">
        <v>-3.2157659757760002</v>
      </c>
      <c r="K3063">
        <v>51.685944216103401</v>
      </c>
      <c r="L3063">
        <v>43.548457155393201</v>
      </c>
      <c r="M3063">
        <v>61.419941385967398</v>
      </c>
      <c r="N3063">
        <v>2.4371322109093598</v>
      </c>
      <c r="O3063">
        <v>33.980952380952303</v>
      </c>
      <c r="P3063">
        <v>672.05882352941103</v>
      </c>
      <c r="Q3063">
        <v>0.19880068063457901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1509</v>
      </c>
      <c r="E3064">
        <v>77.946599699999993</v>
      </c>
      <c r="F3064">
        <v>76.5</v>
      </c>
      <c r="G3064">
        <v>-21.787756266986001</v>
      </c>
      <c r="H3064">
        <v>13.6173489199663</v>
      </c>
      <c r="I3064">
        <v>-24.143399203931398</v>
      </c>
      <c r="J3064">
        <v>-1.3444882974979599</v>
      </c>
      <c r="K3064">
        <v>76.016434500557395</v>
      </c>
      <c r="L3064">
        <v>76.392035494349201</v>
      </c>
      <c r="M3064">
        <v>45.976924495094003</v>
      </c>
      <c r="N3064">
        <v>1.54482354771119</v>
      </c>
      <c r="O3064">
        <v>83.856209150326805</v>
      </c>
      <c r="P3064">
        <v>34.801762114537397</v>
      </c>
      <c r="Q3064">
        <v>0.10867730900292701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204</v>
      </c>
      <c r="E3065">
        <v>77.567899199999999</v>
      </c>
      <c r="F3065">
        <v>67.98</v>
      </c>
      <c r="G3065">
        <v>-54.334723502527801</v>
      </c>
      <c r="H3065">
        <v>-10.711306374589499</v>
      </c>
      <c r="I3065">
        <v>-35.235900432790501</v>
      </c>
      <c r="J3065">
        <v>-0.89087464552211104</v>
      </c>
      <c r="K3065">
        <v>71.215525876682307</v>
      </c>
      <c r="L3065">
        <v>78.479510411821806</v>
      </c>
      <c r="M3065">
        <v>45.136930419201697</v>
      </c>
      <c r="N3065">
        <v>1.0452685622065701</v>
      </c>
      <c r="O3065">
        <v>65.931156222418295</v>
      </c>
      <c r="P3065">
        <v>4.2638036809816002</v>
      </c>
      <c r="Q3065">
        <v>7.2411128846707001E-2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633</v>
      </c>
      <c r="E3066">
        <v>77.559160000000006</v>
      </c>
      <c r="F3066">
        <v>282.64999999999998</v>
      </c>
      <c r="G3066">
        <v>137.82662097442099</v>
      </c>
      <c r="H3066">
        <v>-6.9710305812261097</v>
      </c>
      <c r="I3066">
        <v>22.403128327601799</v>
      </c>
      <c r="J3066">
        <v>9.7918276664583299</v>
      </c>
      <c r="K3066">
        <v>291.44080424823198</v>
      </c>
      <c r="L3066">
        <v>236.31421309326501</v>
      </c>
      <c r="M3066">
        <v>43.721015507437201</v>
      </c>
      <c r="N3066">
        <v>0.562153846153846</v>
      </c>
      <c r="O3066">
        <v>41.906952060852603</v>
      </c>
      <c r="P3066">
        <v>176.02539062499901</v>
      </c>
      <c r="Q3066">
        <v>0.13310727624677399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174</v>
      </c>
      <c r="E3067">
        <v>77.555744820000001</v>
      </c>
      <c r="F3067">
        <v>47.7</v>
      </c>
      <c r="G3067">
        <v>-11.0957180352815</v>
      </c>
      <c r="H3067">
        <v>-14.156971876410299</v>
      </c>
      <c r="I3067">
        <v>-3.7092493130752602</v>
      </c>
      <c r="J3067">
        <v>-9.5521649681027707</v>
      </c>
      <c r="K3067">
        <v>48.746610476680701</v>
      </c>
      <c r="L3067">
        <v>46.216243302748097</v>
      </c>
      <c r="M3067">
        <v>34.879020413187099</v>
      </c>
      <c r="N3067">
        <v>0.8</v>
      </c>
      <c r="O3067">
        <v>45.283018867924497</v>
      </c>
      <c r="P3067">
        <v>42.175856929955302</v>
      </c>
      <c r="Q3067">
        <v>-1.7872591592052001E-2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628</v>
      </c>
      <c r="E3068">
        <v>77.499734144000001</v>
      </c>
      <c r="F3068">
        <v>89.68</v>
      </c>
      <c r="G3068">
        <v>3.1670611869828602</v>
      </c>
      <c r="H3068">
        <v>-10.393487068339001</v>
      </c>
      <c r="I3068">
        <v>-19.4154027421888</v>
      </c>
      <c r="J3068">
        <v>-6.6341448349538199</v>
      </c>
      <c r="K3068">
        <v>92.471473970403594</v>
      </c>
      <c r="L3068">
        <v>90.922886483572299</v>
      </c>
      <c r="M3068">
        <v>41.1670694315332</v>
      </c>
      <c r="N3068">
        <v>0.15483692054121001</v>
      </c>
      <c r="O3068">
        <v>33.084299732381702</v>
      </c>
      <c r="P3068">
        <v>31.4956011730205</v>
      </c>
      <c r="Q3068">
        <v>-1.1707975473125E-2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396</v>
      </c>
      <c r="E3069">
        <v>77.442750000000004</v>
      </c>
      <c r="F3069">
        <v>81.95</v>
      </c>
      <c r="G3069">
        <v>-24.795560057398401</v>
      </c>
      <c r="H3069">
        <v>9.1191400919734207</v>
      </c>
      <c r="I3069">
        <v>-11.179583414457699</v>
      </c>
      <c r="J3069">
        <v>8.5952624844891101</v>
      </c>
      <c r="K3069">
        <v>74.780248669638397</v>
      </c>
      <c r="L3069">
        <v>68.7473526931186</v>
      </c>
      <c r="M3069">
        <v>55.005647633418597</v>
      </c>
      <c r="N3069">
        <v>2.5670000000000002</v>
      </c>
      <c r="O3069">
        <v>10.3111653447223</v>
      </c>
      <c r="P3069">
        <v>51.759259259259203</v>
      </c>
      <c r="Q3069">
        <v>9.5252021884826996E-2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E3070">
        <v>77.401295000000005</v>
      </c>
      <c r="F3070">
        <v>65.290000000000006</v>
      </c>
      <c r="G3070">
        <v>-22.1132683907318</v>
      </c>
      <c r="H3070">
        <v>-7.7185455654988999</v>
      </c>
      <c r="I3070">
        <v>-34.9259902482531</v>
      </c>
      <c r="J3070">
        <v>-1.8710388042088399</v>
      </c>
      <c r="K3070">
        <v>64.845077470626293</v>
      </c>
      <c r="L3070">
        <v>65.941108902254996</v>
      </c>
      <c r="M3070">
        <v>54.593151471793298</v>
      </c>
      <c r="N3070">
        <v>0.27261121117570197</v>
      </c>
      <c r="O3070">
        <v>77.638229437892406</v>
      </c>
      <c r="P3070">
        <v>18.043753389983699</v>
      </c>
      <c r="Q3070">
        <v>0.15139050875065599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888</v>
      </c>
      <c r="E3071">
        <v>77.348399999999998</v>
      </c>
      <c r="F3071">
        <v>74.95</v>
      </c>
      <c r="G3071">
        <v>-0.65278136437268897</v>
      </c>
      <c r="H3071">
        <v>31.0656510360783</v>
      </c>
      <c r="I3071">
        <v>1.2488169686839901</v>
      </c>
      <c r="J3071">
        <v>15.8489882899433</v>
      </c>
      <c r="K3071">
        <v>58.491484874380099</v>
      </c>
      <c r="L3071">
        <v>55.037895215392403</v>
      </c>
      <c r="M3071">
        <v>93.675429060315096</v>
      </c>
      <c r="N3071">
        <v>2.4910217120111899</v>
      </c>
      <c r="O3071">
        <v>12.0747164776517</v>
      </c>
      <c r="P3071">
        <v>62.5813449023861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E3072">
        <v>77.167435499999996</v>
      </c>
      <c r="F3072">
        <v>197.85</v>
      </c>
      <c r="G3072">
        <v>63.488455463943303</v>
      </c>
      <c r="H3072">
        <v>0.41071114023427402</v>
      </c>
      <c r="I3072">
        <v>-12.647448303459999</v>
      </c>
      <c r="J3072">
        <v>-10.6895585026266</v>
      </c>
      <c r="K3072">
        <v>188.72675009861399</v>
      </c>
      <c r="L3072">
        <v>162.722289609645</v>
      </c>
      <c r="M3072">
        <v>48.654538421608699</v>
      </c>
      <c r="N3072">
        <v>2.1956220583766801</v>
      </c>
      <c r="O3072">
        <v>15.1377306039929</v>
      </c>
      <c r="P3072">
        <v>100.35443037974601</v>
      </c>
      <c r="Q3072">
        <v>8.7939457951389993E-2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1509</v>
      </c>
      <c r="E3073">
        <v>77.141837850000002</v>
      </c>
      <c r="F3073">
        <v>265.64999999999998</v>
      </c>
      <c r="G3073">
        <v>86.286948193426497</v>
      </c>
      <c r="H3073">
        <v>15.3449039954585</v>
      </c>
      <c r="I3073">
        <v>26.938472141097701</v>
      </c>
      <c r="J3073">
        <v>2.8590390185736498</v>
      </c>
      <c r="K3073">
        <v>235.80430079521</v>
      </c>
      <c r="L3073">
        <v>206.39503306499799</v>
      </c>
      <c r="M3073">
        <v>58.665639411421402</v>
      </c>
      <c r="N3073">
        <v>2.5574320170781499</v>
      </c>
      <c r="O3073">
        <v>11.0483719179371</v>
      </c>
      <c r="P3073">
        <v>121.37499999999901</v>
      </c>
      <c r="Q3073">
        <v>8.8096834647216002E-2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705</v>
      </c>
      <c r="E3074">
        <v>77.053211959999999</v>
      </c>
      <c r="F3074">
        <v>60.59</v>
      </c>
      <c r="G3074">
        <v>30.634835855755998</v>
      </c>
      <c r="H3074">
        <v>-4.3067110899464902</v>
      </c>
      <c r="I3074">
        <v>7.6599382028360701</v>
      </c>
      <c r="J3074">
        <v>-3.75768416342307</v>
      </c>
      <c r="K3074">
        <v>58.259521002534399</v>
      </c>
      <c r="L3074">
        <v>51.6512751841097</v>
      </c>
      <c r="M3074">
        <v>51.880968766981397</v>
      </c>
      <c r="N3074">
        <v>1.19877989488072</v>
      </c>
      <c r="O3074">
        <v>4.9678164713649</v>
      </c>
      <c r="P3074">
        <v>55.678314491264103</v>
      </c>
      <c r="Q3074">
        <v>6.5320406444950005E-2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1351</v>
      </c>
      <c r="E3075">
        <v>77.047331610000001</v>
      </c>
      <c r="F3075">
        <v>75.03</v>
      </c>
      <c r="G3075">
        <v>-12.9519873951729</v>
      </c>
      <c r="H3075">
        <v>-9.0188508817715594</v>
      </c>
      <c r="I3075">
        <v>-22.239662881027002</v>
      </c>
      <c r="J3075">
        <v>-7.0404448419832297</v>
      </c>
      <c r="K3075">
        <v>75.978544936132593</v>
      </c>
      <c r="L3075">
        <v>75.656576124219697</v>
      </c>
      <c r="M3075">
        <v>38.188676278947099</v>
      </c>
      <c r="N3075">
        <v>0.55547073982524198</v>
      </c>
      <c r="O3075">
        <v>31.0142609622817</v>
      </c>
      <c r="P3075">
        <v>24.531120331950198</v>
      </c>
      <c r="Q3075">
        <v>-4.6124801391469999E-3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E3076">
        <v>77.011762500000003</v>
      </c>
      <c r="F3076">
        <v>155.25</v>
      </c>
      <c r="G3076">
        <v>83.009198670642405</v>
      </c>
      <c r="H3076">
        <v>27.9275921034593</v>
      </c>
      <c r="I3076">
        <v>158.274335149465</v>
      </c>
      <c r="J3076">
        <v>1.6141416181452399</v>
      </c>
      <c r="K3076">
        <v>137.514661147807</v>
      </c>
      <c r="L3076">
        <v>102.836794009512</v>
      </c>
      <c r="M3076">
        <v>47.934499557771701</v>
      </c>
      <c r="N3076">
        <v>0.94005235602094195</v>
      </c>
      <c r="O3076">
        <v>19.9355877616747</v>
      </c>
      <c r="P3076">
        <v>198.55769230769201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E3077">
        <v>76.867199999999997</v>
      </c>
      <c r="F3077">
        <v>2260.8000000000002</v>
      </c>
      <c r="G3077">
        <v>173.34870499872</v>
      </c>
      <c r="H3077">
        <v>70.740549812768506</v>
      </c>
      <c r="I3077">
        <v>169.33660870068601</v>
      </c>
      <c r="J3077">
        <v>-5.56230517126063</v>
      </c>
      <c r="K3077">
        <v>1546.21762961689</v>
      </c>
      <c r="L3077">
        <v>1077.3778230201599</v>
      </c>
      <c r="M3077">
        <v>69.004064770784893</v>
      </c>
      <c r="N3077">
        <v>1.91387971941407</v>
      </c>
      <c r="O3077">
        <v>8.41073956121725</v>
      </c>
      <c r="P3077">
        <v>227.65217391304299</v>
      </c>
      <c r="Q3077">
        <v>0.133289749147527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51</v>
      </c>
      <c r="E3078">
        <v>76.831500000000005</v>
      </c>
      <c r="F3078">
        <v>222.7</v>
      </c>
      <c r="G3078">
        <v>46.653315198225201</v>
      </c>
      <c r="H3078">
        <v>14.043534132444799</v>
      </c>
      <c r="I3078">
        <v>6.1462938374916796</v>
      </c>
      <c r="J3078">
        <v>8.0391456384535402</v>
      </c>
      <c r="K3078">
        <v>210.164760424826</v>
      </c>
      <c r="L3078">
        <v>189.13694343268199</v>
      </c>
      <c r="M3078">
        <v>53.505777002085097</v>
      </c>
      <c r="N3078">
        <v>0.82967796610169398</v>
      </c>
      <c r="O3078">
        <v>12.2586439155815</v>
      </c>
      <c r="P3078">
        <v>80.983340105648097</v>
      </c>
      <c r="Q3078">
        <v>6.3264274713339994E-2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62</v>
      </c>
      <c r="E3079">
        <v>76.547532500000003</v>
      </c>
      <c r="F3079">
        <v>101.65</v>
      </c>
      <c r="G3079">
        <v>-13.7836914801803</v>
      </c>
      <c r="H3079">
        <v>-1.4269162275082501</v>
      </c>
      <c r="I3079">
        <v>-13.538320000063701</v>
      </c>
      <c r="J3079">
        <v>-2.9899970140162599</v>
      </c>
      <c r="K3079">
        <v>100.465688205511</v>
      </c>
      <c r="L3079">
        <v>97.364161478979895</v>
      </c>
      <c r="M3079">
        <v>40.7114482993086</v>
      </c>
      <c r="N3079">
        <v>1.65002528334414</v>
      </c>
      <c r="O3079">
        <v>12.149532710280299</v>
      </c>
      <c r="P3079">
        <v>23.812423873325201</v>
      </c>
      <c r="Q3079">
        <v>7.028960442868E-3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1115</v>
      </c>
      <c r="E3080">
        <v>76.533600000000007</v>
      </c>
      <c r="F3080">
        <v>65</v>
      </c>
      <c r="G3080">
        <v>69.900957355536704</v>
      </c>
      <c r="H3080">
        <v>-2.7272992008884702</v>
      </c>
      <c r="I3080">
        <v>-36.236131033505302</v>
      </c>
      <c r="J3080">
        <v>0.238143756611987</v>
      </c>
      <c r="K3080">
        <v>68.887934764318999</v>
      </c>
      <c r="L3080">
        <v>66.688267144074601</v>
      </c>
      <c r="M3080">
        <v>41.045813769823802</v>
      </c>
      <c r="N3080">
        <v>0.591950702869247</v>
      </c>
      <c r="O3080">
        <v>51.846153846153797</v>
      </c>
      <c r="P3080">
        <v>109.395973154362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628</v>
      </c>
      <c r="E3081">
        <v>76.482150000000004</v>
      </c>
      <c r="F3081">
        <v>44.5</v>
      </c>
      <c r="G3081">
        <v>-34.229903491741901</v>
      </c>
      <c r="H3081">
        <v>-2.60148751257679</v>
      </c>
      <c r="I3081">
        <v>-23.7180935154678</v>
      </c>
      <c r="J3081">
        <v>-17.866810474399099</v>
      </c>
      <c r="K3081">
        <v>44.670501660804803</v>
      </c>
      <c r="M3081">
        <v>48.179450396935799</v>
      </c>
      <c r="N3081">
        <v>0.69077705156136504</v>
      </c>
      <c r="O3081">
        <v>31.235955056179701</v>
      </c>
      <c r="P3081">
        <v>25.352112676056301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76.481921999999997</v>
      </c>
      <c r="F3082">
        <v>33.549999999999997</v>
      </c>
      <c r="G3082">
        <v>174.09332883149</v>
      </c>
      <c r="H3082">
        <v>-9.7672870127611304</v>
      </c>
      <c r="I3082">
        <v>56.170365978254701</v>
      </c>
      <c r="J3082">
        <v>-8.9610726669272101</v>
      </c>
      <c r="K3082">
        <v>32.180490712878601</v>
      </c>
      <c r="L3082">
        <v>24.655639798251499</v>
      </c>
      <c r="M3082">
        <v>45.810046931652302</v>
      </c>
      <c r="N3082">
        <v>0.68853792711588602</v>
      </c>
      <c r="O3082">
        <v>13.4724292101341</v>
      </c>
      <c r="P3082">
        <v>235.49999999999901</v>
      </c>
      <c r="Q3082">
        <v>0.13014079529262901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E3083">
        <v>76.419166055999995</v>
      </c>
      <c r="F3083">
        <v>55.83</v>
      </c>
      <c r="G3083">
        <v>0.63088314558101199</v>
      </c>
      <c r="H3083">
        <v>18.8500037754267</v>
      </c>
      <c r="I3083">
        <v>-8.2774607729483307</v>
      </c>
      <c r="J3083">
        <v>3.6389612775914002</v>
      </c>
      <c r="K3083">
        <v>52.523641912596297</v>
      </c>
      <c r="L3083">
        <v>48.956262858812302</v>
      </c>
      <c r="M3083">
        <v>47.749070897811499</v>
      </c>
      <c r="N3083">
        <v>3.3125827814569502</v>
      </c>
      <c r="O3083">
        <v>18.180189862081299</v>
      </c>
      <c r="P3083">
        <v>57.267605633802802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E3084">
        <v>76.281599999999997</v>
      </c>
      <c r="F3084">
        <v>164.4</v>
      </c>
      <c r="G3084">
        <v>144.23545528703499</v>
      </c>
      <c r="H3084">
        <v>-18.366263947661</v>
      </c>
      <c r="I3084">
        <v>-4.0536045740712296</v>
      </c>
      <c r="J3084">
        <v>-5.89095435220153</v>
      </c>
      <c r="K3084">
        <v>187.777002257129</v>
      </c>
      <c r="L3084">
        <v>179.36495390923699</v>
      </c>
      <c r="M3084">
        <v>28.234314528208198</v>
      </c>
      <c r="N3084">
        <v>0.97403214262476401</v>
      </c>
      <c r="O3084">
        <v>66.849148418491396</v>
      </c>
      <c r="P3084">
        <v>173.04434479322299</v>
      </c>
      <c r="Q3084">
        <v>0.119170165348696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694</v>
      </c>
      <c r="E3085">
        <v>76.252904115999996</v>
      </c>
      <c r="F3085">
        <v>23.63</v>
      </c>
      <c r="G3085">
        <v>5.3315090305214197</v>
      </c>
      <c r="H3085">
        <v>-14.643815188707199</v>
      </c>
      <c r="I3085">
        <v>-31.950306259832001</v>
      </c>
      <c r="J3085">
        <v>-4.3022462415481399</v>
      </c>
      <c r="K3085">
        <v>25.101497656300101</v>
      </c>
      <c r="L3085">
        <v>24.608607486149499</v>
      </c>
      <c r="M3085">
        <v>32.041897533894698</v>
      </c>
      <c r="N3085">
        <v>0.555068762451005</v>
      </c>
      <c r="O3085">
        <v>65.605803306805399</v>
      </c>
      <c r="P3085">
        <v>36.710184956843399</v>
      </c>
      <c r="Q3085">
        <v>2.6011408031761999E-2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46</v>
      </c>
      <c r="E3086">
        <v>75.981646665</v>
      </c>
      <c r="F3086">
        <v>97.95</v>
      </c>
      <c r="G3086">
        <v>33.600575208301898</v>
      </c>
      <c r="H3086">
        <v>-10.1975801807155</v>
      </c>
      <c r="I3086">
        <v>43.102916585542197</v>
      </c>
      <c r="J3086">
        <v>1.2943891507180201</v>
      </c>
      <c r="K3086">
        <v>94.955401824898303</v>
      </c>
      <c r="L3086">
        <v>72.284249999999901</v>
      </c>
      <c r="M3086">
        <v>33.803894377356698</v>
      </c>
      <c r="N3086">
        <v>0.37691091196626197</v>
      </c>
      <c r="O3086">
        <v>16.385911179173</v>
      </c>
      <c r="P3086">
        <v>117.666666666666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43</v>
      </c>
      <c r="E3087">
        <v>75.700239797999998</v>
      </c>
      <c r="F3087">
        <v>42.99</v>
      </c>
      <c r="G3087">
        <v>-25.301307183835199</v>
      </c>
      <c r="H3087">
        <v>-8.7588257495610407</v>
      </c>
      <c r="I3087">
        <v>-31.964661762036101</v>
      </c>
      <c r="J3087">
        <v>5.6064000507499498</v>
      </c>
      <c r="K3087">
        <v>44.386919493608197</v>
      </c>
      <c r="L3087">
        <v>49.425947741974603</v>
      </c>
      <c r="M3087">
        <v>51.099352792731999</v>
      </c>
      <c r="N3087">
        <v>0.42728947709874099</v>
      </c>
      <c r="O3087">
        <v>47.7087694812747</v>
      </c>
      <c r="P3087">
        <v>16.504065040650399</v>
      </c>
      <c r="Q3087">
        <v>-4.8057610316441998E-2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628</v>
      </c>
      <c r="E3088">
        <v>75.302038870000004</v>
      </c>
      <c r="F3088">
        <v>78.010000000000005</v>
      </c>
      <c r="G3088">
        <v>22.4018715241737</v>
      </c>
      <c r="H3088">
        <v>-1.1362155831410301</v>
      </c>
      <c r="I3088">
        <v>-9.5898797873074599</v>
      </c>
      <c r="J3088">
        <v>-9.62539753691944</v>
      </c>
      <c r="K3088">
        <v>78.906520953596299</v>
      </c>
      <c r="L3088">
        <v>73.144687663650899</v>
      </c>
      <c r="M3088">
        <v>43.881210237484702</v>
      </c>
      <c r="N3088">
        <v>1.03639593837545</v>
      </c>
      <c r="O3088">
        <v>21.651070375592798</v>
      </c>
      <c r="P3088">
        <v>66.688034188034194</v>
      </c>
      <c r="Q3088">
        <v>3.1827319725809003E-2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304</v>
      </c>
      <c r="E3089">
        <v>75.2</v>
      </c>
      <c r="F3089">
        <v>0.94</v>
      </c>
      <c r="G3089">
        <v>-0.44468286441605098</v>
      </c>
      <c r="H3089">
        <v>-11.2897992008884</v>
      </c>
      <c r="I3089">
        <v>-17.698716067518902</v>
      </c>
      <c r="J3089">
        <v>-1.79025545047567</v>
      </c>
      <c r="K3089">
        <v>0.90731945773748601</v>
      </c>
      <c r="L3089">
        <v>0.76251368525107299</v>
      </c>
      <c r="M3089">
        <v>47.376122490892001</v>
      </c>
      <c r="N3089">
        <v>1.4033794444538501</v>
      </c>
      <c r="O3089">
        <v>26.595744680850999</v>
      </c>
      <c r="P3089">
        <v>42.424242424242401</v>
      </c>
      <c r="Q3089">
        <v>8.0932616544636002E-2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888</v>
      </c>
      <c r="E3090">
        <v>75.191400000000002</v>
      </c>
      <c r="F3090">
        <v>74</v>
      </c>
      <c r="G3090">
        <v>-41.997927796947103</v>
      </c>
      <c r="H3090">
        <v>-7.42771242402896</v>
      </c>
      <c r="I3090">
        <v>-3.7432897990160301</v>
      </c>
      <c r="J3090">
        <v>-0.43916006183206002</v>
      </c>
      <c r="K3090">
        <v>76.360952992503599</v>
      </c>
      <c r="L3090">
        <v>73.538546505320696</v>
      </c>
      <c r="M3090">
        <v>40.904849792752898</v>
      </c>
      <c r="N3090">
        <v>0.507678041482577</v>
      </c>
      <c r="O3090">
        <v>55</v>
      </c>
      <c r="P3090">
        <v>27.917026793431202</v>
      </c>
      <c r="Q3090">
        <v>0.14472038616747501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75.151439999999994</v>
      </c>
      <c r="F3091">
        <v>173.6</v>
      </c>
      <c r="G3091">
        <v>186.20060704409201</v>
      </c>
      <c r="H3091">
        <v>19.321311910222601</v>
      </c>
      <c r="I3091">
        <v>19.613921957760098</v>
      </c>
      <c r="J3091">
        <v>-2.94586185779833</v>
      </c>
      <c r="K3091">
        <v>161.28088465937699</v>
      </c>
      <c r="L3091">
        <v>137.99384699619199</v>
      </c>
      <c r="M3091">
        <v>49.885423285329402</v>
      </c>
      <c r="N3091">
        <v>1.30234636871508</v>
      </c>
      <c r="O3091">
        <v>19.786866359446901</v>
      </c>
      <c r="P3091">
        <v>245.333333333333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21</v>
      </c>
      <c r="E3092">
        <v>75.148783815000002</v>
      </c>
      <c r="F3092">
        <v>4.53</v>
      </c>
      <c r="G3092">
        <v>134.728249466411</v>
      </c>
      <c r="H3092">
        <v>-14.7641075012837</v>
      </c>
      <c r="I3092">
        <v>67.582916585542193</v>
      </c>
      <c r="J3092">
        <v>-4.7164388334614298</v>
      </c>
      <c r="K3092">
        <v>4.5035727527630396</v>
      </c>
      <c r="L3092">
        <v>3.6583430245553399</v>
      </c>
      <c r="M3092">
        <v>15.2056281573497</v>
      </c>
      <c r="N3092">
        <v>9.7496134260552494E-2</v>
      </c>
      <c r="O3092">
        <v>58.940397350993301</v>
      </c>
      <c r="P3092">
        <v>174.54545454545399</v>
      </c>
      <c r="Q3092">
        <v>-3.7887933654151003E-2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E3093">
        <v>75.096615</v>
      </c>
      <c r="F3093">
        <v>100.5</v>
      </c>
      <c r="G3093">
        <v>19.442535180696702</v>
      </c>
      <c r="H3093">
        <v>-1.20522208646062</v>
      </c>
      <c r="I3093">
        <v>-2.5673596575516799</v>
      </c>
      <c r="J3093">
        <v>-1.0183256259142801</v>
      </c>
      <c r="K3093">
        <v>101.79079398755</v>
      </c>
      <c r="L3093">
        <v>93.859711599750199</v>
      </c>
      <c r="M3093">
        <v>37.732373610826301</v>
      </c>
      <c r="N3093">
        <v>0.265764186263723</v>
      </c>
      <c r="O3093">
        <v>43.283582089552198</v>
      </c>
      <c r="P3093">
        <v>44.604316546762497</v>
      </c>
      <c r="Q3093">
        <v>0.104120194831765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119</v>
      </c>
      <c r="E3094">
        <v>74.995999999999995</v>
      </c>
      <c r="F3094">
        <v>1874.9</v>
      </c>
      <c r="G3094">
        <v>129.716218984031</v>
      </c>
      <c r="H3094">
        <v>-7.0030383426990399</v>
      </c>
      <c r="I3094">
        <v>-4.0346876694038398</v>
      </c>
      <c r="J3094">
        <v>-7.6022780776230396</v>
      </c>
      <c r="K3094">
        <v>1863.26479535914</v>
      </c>
      <c r="L3094">
        <v>1541.96666161491</v>
      </c>
      <c r="M3094">
        <v>41.001598301306103</v>
      </c>
      <c r="N3094">
        <v>0.28983493991812997</v>
      </c>
      <c r="O3094">
        <v>31.953704197557101</v>
      </c>
      <c r="P3094">
        <v>171.46890610294599</v>
      </c>
      <c r="Q3094">
        <v>8.0075071912789994E-2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705</v>
      </c>
      <c r="E3095">
        <v>74.910257103000006</v>
      </c>
      <c r="F3095">
        <v>730.72</v>
      </c>
      <c r="G3095">
        <v>36.169450362695798</v>
      </c>
      <c r="H3095">
        <v>-4.4159735134441798</v>
      </c>
      <c r="I3095">
        <v>11.256030381533099</v>
      </c>
      <c r="J3095">
        <v>1.0718287821879899</v>
      </c>
      <c r="K3095">
        <v>727.21218656376698</v>
      </c>
      <c r="L3095">
        <v>647.07363189715602</v>
      </c>
      <c r="M3095">
        <v>87.496234820458398</v>
      </c>
      <c r="N3095">
        <v>0.58557216708594795</v>
      </c>
      <c r="O3095">
        <v>22.754269761331201</v>
      </c>
      <c r="P3095">
        <v>70.597436555926507</v>
      </c>
      <c r="Q3095">
        <v>2.3985275242898001E-2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E3096">
        <v>74.808150060000003</v>
      </c>
      <c r="F3096">
        <v>90.3</v>
      </c>
      <c r="G3096">
        <v>1.9180077817974699</v>
      </c>
      <c r="H3096">
        <v>-1.9591758946554001</v>
      </c>
      <c r="I3096">
        <v>2.1521473547729899</v>
      </c>
      <c r="J3096">
        <v>2.9237033595929698</v>
      </c>
      <c r="K3096">
        <v>92.984833420319006</v>
      </c>
      <c r="L3096">
        <v>88.137675267056693</v>
      </c>
      <c r="M3096">
        <v>39.657014810202597</v>
      </c>
      <c r="N3096">
        <v>0.56939195890445704</v>
      </c>
      <c r="O3096">
        <v>21.705426356589101</v>
      </c>
      <c r="P3096">
        <v>33.896797153024899</v>
      </c>
      <c r="Q3096">
        <v>-1.7374125259799999E-4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405</v>
      </c>
      <c r="E3097">
        <v>74.643646320000002</v>
      </c>
      <c r="F3097">
        <v>49.8</v>
      </c>
      <c r="G3097">
        <v>0.37110660926816003</v>
      </c>
      <c r="H3097">
        <v>-9.1145259253513498</v>
      </c>
      <c r="I3097">
        <v>-14.8075596049339</v>
      </c>
      <c r="J3097">
        <v>-2.4574220191885598</v>
      </c>
      <c r="K3097">
        <v>52.723456309958301</v>
      </c>
      <c r="L3097">
        <v>50.599930636363702</v>
      </c>
      <c r="M3097">
        <v>29.034079240957301</v>
      </c>
      <c r="N3097">
        <v>0.14352173940810301</v>
      </c>
      <c r="O3097">
        <v>67.068273092369495</v>
      </c>
      <c r="P3097">
        <v>27.203065134099599</v>
      </c>
      <c r="Q3097">
        <v>-2.0153744348100001E-2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74.625580778</v>
      </c>
      <c r="F3098">
        <v>44.06</v>
      </c>
      <c r="G3098">
        <v>-14.0817586847035</v>
      </c>
      <c r="H3098">
        <v>2.39306835682719</v>
      </c>
      <c r="I3098">
        <v>-28.8700166708532</v>
      </c>
      <c r="J3098">
        <v>-2.1294367370253902</v>
      </c>
      <c r="K3098">
        <v>42.433278163677599</v>
      </c>
      <c r="L3098">
        <v>42.074601195340101</v>
      </c>
      <c r="M3098">
        <v>46.542639420251703</v>
      </c>
      <c r="N3098">
        <v>0.80953300304065001</v>
      </c>
      <c r="O3098">
        <v>39.1284611892873</v>
      </c>
      <c r="P3098">
        <v>41.8088187962665</v>
      </c>
      <c r="Q3098">
        <v>-2.4496222361796001E-2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D3099" t="s">
        <v>493</v>
      </c>
      <c r="E3099">
        <v>74.580490691999998</v>
      </c>
      <c r="F3099">
        <v>8.18</v>
      </c>
      <c r="G3099">
        <v>-5.42301226958093</v>
      </c>
      <c r="H3099">
        <v>8.8604898164525601</v>
      </c>
      <c r="I3099">
        <v>19.369204458109699</v>
      </c>
      <c r="J3099">
        <v>3.6131607417198399</v>
      </c>
      <c r="K3099">
        <v>6.6831033150435797</v>
      </c>
      <c r="L3099">
        <v>7.3131101522907098</v>
      </c>
      <c r="M3099">
        <v>68.874311491979697</v>
      </c>
      <c r="N3099">
        <v>1.25435527903207</v>
      </c>
      <c r="O3099">
        <v>0.48899755501223802</v>
      </c>
      <c r="P3099">
        <v>98.732317832039101</v>
      </c>
      <c r="Q3099">
        <v>6.4293768493124001E-2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549</v>
      </c>
      <c r="E3100">
        <v>74.574974999999995</v>
      </c>
      <c r="F3100">
        <v>64.25</v>
      </c>
      <c r="G3100">
        <v>-14.674038194820399</v>
      </c>
      <c r="H3100">
        <v>-10.0755134866027</v>
      </c>
      <c r="I3100">
        <v>-4.1622282185463497</v>
      </c>
      <c r="J3100">
        <v>6.6859754493545402</v>
      </c>
      <c r="M3100">
        <v>56.699410872752203</v>
      </c>
      <c r="O3100">
        <v>16.5758754863813</v>
      </c>
      <c r="P3100">
        <v>39.370932754880599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E3101">
        <v>74.446743350000006</v>
      </c>
      <c r="F3101">
        <v>45.41</v>
      </c>
      <c r="G3101">
        <v>-34.385810386779198</v>
      </c>
      <c r="H3101">
        <v>5.4044588155172004</v>
      </c>
      <c r="I3101">
        <v>-5.2658545907879901</v>
      </c>
      <c r="J3101">
        <v>-9.5869931092407903</v>
      </c>
      <c r="K3101">
        <v>43.679891425859203</v>
      </c>
      <c r="L3101">
        <v>42.539254951811202</v>
      </c>
      <c r="M3101">
        <v>48.3985944065655</v>
      </c>
      <c r="N3101">
        <v>0.85185133042376404</v>
      </c>
      <c r="O3101">
        <v>19.356969830433801</v>
      </c>
      <c r="P3101">
        <v>41.244167962674901</v>
      </c>
      <c r="Q3101">
        <v>6.2062185047981999E-2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106</v>
      </c>
      <c r="E3102">
        <v>74.426356871999999</v>
      </c>
      <c r="F3102">
        <v>65.61</v>
      </c>
      <c r="G3102">
        <v>607.30923369956895</v>
      </c>
      <c r="H3102">
        <v>41.1215932041748</v>
      </c>
      <c r="I3102">
        <v>231.335597973554</v>
      </c>
      <c r="J3102">
        <v>6.4175971845755697</v>
      </c>
      <c r="K3102">
        <v>44.668841840845303</v>
      </c>
      <c r="L3102">
        <v>27.215234527552902</v>
      </c>
      <c r="M3102">
        <v>99.999352916945199</v>
      </c>
      <c r="N3102">
        <v>1.74404670034607</v>
      </c>
      <c r="O3102">
        <v>0</v>
      </c>
      <c r="P3102">
        <v>681.07142857142799</v>
      </c>
      <c r="Q3102">
        <v>8.8893075080854006E-2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549</v>
      </c>
      <c r="E3103">
        <v>74.396595000000005</v>
      </c>
      <c r="F3103">
        <v>10.5</v>
      </c>
      <c r="G3103">
        <v>-7.4622267240651601</v>
      </c>
      <c r="H3103">
        <v>-16.028545891091401</v>
      </c>
      <c r="I3103">
        <v>-29.549829611415301</v>
      </c>
      <c r="J3103">
        <v>-12.728470553450499</v>
      </c>
      <c r="K3103">
        <v>10.925351660749399</v>
      </c>
      <c r="L3103">
        <v>10.946490022991901</v>
      </c>
      <c r="M3103">
        <v>45.240668275757599</v>
      </c>
      <c r="N3103">
        <v>1.0568918376205301</v>
      </c>
      <c r="O3103">
        <v>35.809523809523803</v>
      </c>
      <c r="P3103">
        <v>35.309278350515399</v>
      </c>
      <c r="Q3103">
        <v>5.4262459320620002E-2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74.385000000000005</v>
      </c>
      <c r="F3104">
        <v>49.59</v>
      </c>
      <c r="G3104">
        <v>-62.1801113794888</v>
      </c>
      <c r="H3104">
        <v>-14.1977181695809</v>
      </c>
      <c r="I3104">
        <v>-50.337627863628299</v>
      </c>
      <c r="J3104">
        <v>-3.1005895285138099</v>
      </c>
      <c r="K3104">
        <v>54.476134246592501</v>
      </c>
      <c r="L3104">
        <v>63.352325907199301</v>
      </c>
      <c r="M3104">
        <v>40.981040076267703</v>
      </c>
      <c r="N3104">
        <v>0.88395795246800701</v>
      </c>
      <c r="O3104">
        <v>91.974188344424206</v>
      </c>
      <c r="P3104">
        <v>5.51063829787235</v>
      </c>
      <c r="Q3104">
        <v>7.7962797814469997E-3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132</v>
      </c>
      <c r="E3105">
        <v>74.303124350000004</v>
      </c>
      <c r="F3105">
        <v>45.5</v>
      </c>
      <c r="G3105">
        <v>61.585392323553798</v>
      </c>
      <c r="H3105">
        <v>-12.369993611581</v>
      </c>
      <c r="I3105">
        <v>-9.0934019733648307E-3</v>
      </c>
      <c r="J3105">
        <v>-2.8839686201561201</v>
      </c>
      <c r="K3105">
        <v>44.530961494857301</v>
      </c>
      <c r="L3105">
        <v>38.314454383569597</v>
      </c>
      <c r="M3105">
        <v>43.9437068616473</v>
      </c>
      <c r="N3105">
        <v>0.51572966587057101</v>
      </c>
      <c r="O3105">
        <v>24</v>
      </c>
      <c r="P3105">
        <v>105.88235294117599</v>
      </c>
      <c r="Q3105">
        <v>3.9064596895355998E-2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1617</v>
      </c>
      <c r="E3106">
        <v>74.215319454999999</v>
      </c>
      <c r="F3106">
        <v>6496</v>
      </c>
      <c r="G3106">
        <v>-0.89436647586344198</v>
      </c>
      <c r="H3106">
        <v>-1.48423037004523</v>
      </c>
      <c r="I3106">
        <v>3.9565132045773499</v>
      </c>
      <c r="J3106">
        <v>0.74360100299535903</v>
      </c>
      <c r="K3106">
        <v>6380.4381225828001</v>
      </c>
      <c r="L3106">
        <v>5940.74736922183</v>
      </c>
      <c r="M3106">
        <v>54.002539861815002</v>
      </c>
      <c r="N3106">
        <v>0.92290076335877802</v>
      </c>
      <c r="O3106">
        <v>2.2321428571428599</v>
      </c>
      <c r="P3106">
        <v>29.790209790209701</v>
      </c>
      <c r="Q3106">
        <v>-2.6802431944266999E-2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E3107">
        <v>73.951616610000002</v>
      </c>
      <c r="F3107">
        <v>75.23</v>
      </c>
      <c r="G3107">
        <v>152.96134601994899</v>
      </c>
      <c r="H3107">
        <v>59.713751620238902</v>
      </c>
      <c r="I3107">
        <v>89.213868324555406</v>
      </c>
      <c r="J3107">
        <v>12.2507847446805</v>
      </c>
      <c r="K3107">
        <v>51.367422988344302</v>
      </c>
      <c r="L3107">
        <v>30.2154175390082</v>
      </c>
      <c r="M3107">
        <v>68.078373631569093</v>
      </c>
      <c r="N3107">
        <v>1.9414928859704299</v>
      </c>
      <c r="O3107">
        <v>6.2076299348664099</v>
      </c>
      <c r="P3107">
        <v>213.458333333333</v>
      </c>
      <c r="Q3107">
        <v>0.25334336535903301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391</v>
      </c>
      <c r="E3108">
        <v>73.485650000000007</v>
      </c>
      <c r="F3108">
        <v>50</v>
      </c>
      <c r="G3108">
        <v>94.307104861780104</v>
      </c>
      <c r="H3108">
        <v>6.7851193658867803</v>
      </c>
      <c r="I3108">
        <v>21.372117449473102</v>
      </c>
      <c r="J3108">
        <v>6.9965719532291102</v>
      </c>
      <c r="K3108">
        <v>44.189643468200799</v>
      </c>
      <c r="L3108">
        <v>37.615443727716901</v>
      </c>
      <c r="M3108">
        <v>84.281286491992603</v>
      </c>
      <c r="N3108">
        <v>0.66605677520937601</v>
      </c>
      <c r="O3108">
        <v>3.38</v>
      </c>
      <c r="P3108">
        <v>150</v>
      </c>
      <c r="Q3108">
        <v>9.1811442817854999E-2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543</v>
      </c>
      <c r="E3109">
        <v>73.362627000000003</v>
      </c>
      <c r="F3109">
        <v>1.56</v>
      </c>
      <c r="G3109">
        <v>50.838199084527801</v>
      </c>
      <c r="H3109">
        <v>0.63977826390026205</v>
      </c>
      <c r="I3109">
        <v>8.0063833061495693</v>
      </c>
      <c r="J3109">
        <v>4.5108119032232503</v>
      </c>
      <c r="K3109">
        <v>1.3047825516349201</v>
      </c>
      <c r="L3109">
        <v>1.1674655231322899</v>
      </c>
      <c r="M3109">
        <v>77.137676514664804</v>
      </c>
      <c r="N3109">
        <v>3.4412388901880102</v>
      </c>
      <c r="O3109">
        <v>4.7816082097018304</v>
      </c>
      <c r="P3109">
        <v>112.194133427442</v>
      </c>
      <c r="Q3109">
        <v>0.122058398683121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414</v>
      </c>
      <c r="E3110">
        <v>73.307883000000004</v>
      </c>
      <c r="F3110">
        <v>33.92</v>
      </c>
      <c r="G3110">
        <v>47.531025637608202</v>
      </c>
      <c r="H3110">
        <v>-8.5564658675551293</v>
      </c>
      <c r="I3110">
        <v>-20.6855765651426</v>
      </c>
      <c r="J3110">
        <v>-9.4335956445362399</v>
      </c>
      <c r="K3110">
        <v>33.656235206814898</v>
      </c>
      <c r="L3110">
        <v>30.671512651805202</v>
      </c>
      <c r="M3110">
        <v>27.071967311283601</v>
      </c>
      <c r="N3110">
        <v>0.58809713088097104</v>
      </c>
      <c r="O3110">
        <v>15.5365566037735</v>
      </c>
      <c r="P3110">
        <v>89.815332960268606</v>
      </c>
      <c r="Q3110">
        <v>9.4669027237661005E-2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1154</v>
      </c>
      <c r="E3111">
        <v>73.170226639999996</v>
      </c>
      <c r="F3111">
        <v>0.8</v>
      </c>
      <c r="G3111">
        <v>46.083872566715002</v>
      </c>
      <c r="H3111">
        <v>-3.0552312996539199</v>
      </c>
      <c r="I3111">
        <v>-14.851651315692299</v>
      </c>
      <c r="J3111">
        <v>2.8150077074190398</v>
      </c>
      <c r="K3111">
        <v>0.80600305556348695</v>
      </c>
      <c r="L3111">
        <v>0.74482220389925502</v>
      </c>
      <c r="M3111">
        <v>41.978056646572597</v>
      </c>
      <c r="N3111">
        <v>1.0446524744380301</v>
      </c>
      <c r="O3111">
        <v>49.999999999999901</v>
      </c>
      <c r="P3111">
        <v>100</v>
      </c>
      <c r="Q3111">
        <v>-2.5223711264068999E-2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268</v>
      </c>
      <c r="E3112">
        <v>72.999021999999997</v>
      </c>
      <c r="F3112">
        <v>209.9</v>
      </c>
      <c r="G3112">
        <v>-12.6874280336837</v>
      </c>
      <c r="H3112">
        <v>-4.0055063792822203</v>
      </c>
      <c r="I3112">
        <v>-4.6912920288843196</v>
      </c>
      <c r="J3112">
        <v>-7.0388990555487601</v>
      </c>
      <c r="K3112">
        <v>215.895630360154</v>
      </c>
      <c r="L3112">
        <v>198.49724167974</v>
      </c>
      <c r="M3112">
        <v>25.861080923022001</v>
      </c>
      <c r="N3112">
        <v>0.46588750566269899</v>
      </c>
      <c r="O3112">
        <v>27.584564078132399</v>
      </c>
      <c r="P3112">
        <v>43.129901125127802</v>
      </c>
      <c r="Q3112">
        <v>9.3720433813960002E-2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396</v>
      </c>
      <c r="E3113">
        <v>72.786396034999996</v>
      </c>
      <c r="F3113">
        <v>36.130000000000003</v>
      </c>
      <c r="G3113">
        <v>96.175984658048606</v>
      </c>
      <c r="H3113">
        <v>-11.560174362595999</v>
      </c>
      <c r="I3113">
        <v>10.8403743878157</v>
      </c>
      <c r="J3113">
        <v>5.7267724133014104</v>
      </c>
      <c r="K3113">
        <v>35.5000113445465</v>
      </c>
      <c r="L3113">
        <v>30.3592082780692</v>
      </c>
      <c r="M3113">
        <v>60.163540981160402</v>
      </c>
      <c r="N3113">
        <v>1.04854473382396</v>
      </c>
      <c r="O3113">
        <v>35.344588984223599</v>
      </c>
      <c r="P3113">
        <v>147.46575342465701</v>
      </c>
      <c r="Q3113">
        <v>2.3304477917130001E-2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D3114" t="s">
        <v>72</v>
      </c>
      <c r="E3114">
        <v>72.60947616</v>
      </c>
      <c r="F3114">
        <v>22.85</v>
      </c>
      <c r="G3114">
        <v>-42.5217505335889</v>
      </c>
      <c r="H3114">
        <v>1.9134564084384</v>
      </c>
      <c r="I3114">
        <v>-12.9562904629159</v>
      </c>
      <c r="J3114">
        <v>16.3169298602302</v>
      </c>
      <c r="K3114">
        <v>21.7450602922918</v>
      </c>
      <c r="L3114">
        <v>22.923260226328701</v>
      </c>
      <c r="M3114">
        <v>59.760236230623597</v>
      </c>
      <c r="N3114">
        <v>2.0214403224222299</v>
      </c>
      <c r="O3114">
        <v>42.6695842450765</v>
      </c>
      <c r="P3114">
        <v>29.8295454545454</v>
      </c>
      <c r="Q3114">
        <v>6.3741607403151004E-2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E3115">
        <v>72.607500000000002</v>
      </c>
      <c r="F3115">
        <v>13.83</v>
      </c>
      <c r="G3115">
        <v>-25.201854764122299</v>
      </c>
      <c r="H3115">
        <v>-16.179661528798299</v>
      </c>
      <c r="I3115">
        <v>-15.670907777063899</v>
      </c>
      <c r="J3115">
        <v>-1.9072145148031601</v>
      </c>
      <c r="K3115">
        <v>15.4266756845998</v>
      </c>
      <c r="L3115">
        <v>15.2430717194507</v>
      </c>
      <c r="M3115">
        <v>30.671438956693802</v>
      </c>
      <c r="N3115">
        <v>0.57970590282218304</v>
      </c>
      <c r="O3115">
        <v>46.782357194504698</v>
      </c>
      <c r="P3115">
        <v>25.727272727272702</v>
      </c>
      <c r="Q3115">
        <v>-7.0225402897009001E-2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D3116" t="s">
        <v>516</v>
      </c>
      <c r="E3116">
        <v>72.511889999999994</v>
      </c>
      <c r="F3116">
        <v>9.57</v>
      </c>
      <c r="G3116">
        <v>123.79856774916399</v>
      </c>
      <c r="H3116">
        <v>6.1647462536569702</v>
      </c>
      <c r="I3116">
        <v>-33.733944850183903</v>
      </c>
      <c r="J3116">
        <v>-7.5522908707799896</v>
      </c>
      <c r="K3116">
        <v>8.5660882683695192</v>
      </c>
      <c r="L3116">
        <v>7.7431327499853699</v>
      </c>
      <c r="M3116">
        <v>50.773120768911703</v>
      </c>
      <c r="N3116">
        <v>1.2247925668547901</v>
      </c>
      <c r="O3116">
        <v>30.198537095088799</v>
      </c>
      <c r="P3116">
        <v>164.36464088397699</v>
      </c>
      <c r="Q3116">
        <v>6.9998502607043003E-2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1642</v>
      </c>
      <c r="E3117">
        <v>72.3</v>
      </c>
      <c r="F3117">
        <v>72.3</v>
      </c>
      <c r="G3117">
        <v>-37.645639802215001</v>
      </c>
      <c r="H3117">
        <v>-4.3574581995353103</v>
      </c>
      <c r="I3117">
        <v>-27.133829825941</v>
      </c>
      <c r="J3117">
        <v>2.1068753848828599</v>
      </c>
      <c r="K3117">
        <v>77.782955872194194</v>
      </c>
      <c r="M3117">
        <v>38.402218742772703</v>
      </c>
      <c r="N3117">
        <v>0.580952380952381</v>
      </c>
      <c r="O3117">
        <v>33.748271092669398</v>
      </c>
      <c r="P3117">
        <v>3.28571428571429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122</v>
      </c>
      <c r="E3118">
        <v>72.180750000000003</v>
      </c>
      <c r="F3118">
        <v>91.95</v>
      </c>
      <c r="G3118">
        <v>-24.020020227966398</v>
      </c>
      <c r="H3118">
        <v>-10.855455766545001</v>
      </c>
      <c r="I3118">
        <v>-33.660561675327301</v>
      </c>
      <c r="J3118">
        <v>-4.3241675503129002</v>
      </c>
      <c r="K3118">
        <v>96.776688778635204</v>
      </c>
      <c r="L3118">
        <v>98.782291876027003</v>
      </c>
      <c r="M3118">
        <v>29.872407477967901</v>
      </c>
      <c r="N3118">
        <v>0.96043956043956002</v>
      </c>
      <c r="O3118">
        <v>55.573681348558999</v>
      </c>
      <c r="P3118">
        <v>20.986842105263101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E3119">
        <v>72.047020799999999</v>
      </c>
      <c r="F3119">
        <v>90.84</v>
      </c>
      <c r="G3119">
        <v>57.297110204235203</v>
      </c>
      <c r="H3119">
        <v>-8.4687465693095199</v>
      </c>
      <c r="I3119">
        <v>-11.077293370434701</v>
      </c>
      <c r="J3119">
        <v>-1.8032718624734101</v>
      </c>
      <c r="K3119">
        <v>92.975627867452104</v>
      </c>
      <c r="L3119">
        <v>83.791816592237694</v>
      </c>
      <c r="M3119">
        <v>43.9998960709353</v>
      </c>
      <c r="N3119">
        <v>0.78497539684745998</v>
      </c>
      <c r="O3119">
        <v>28.016292382210398</v>
      </c>
      <c r="P3119">
        <v>116.28571428571399</v>
      </c>
      <c r="Q3119">
        <v>8.1066318498988002E-2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E3120">
        <v>71.955545349999994</v>
      </c>
      <c r="F3120">
        <v>6.11</v>
      </c>
      <c r="G3120">
        <v>47.500320092414199</v>
      </c>
      <c r="H3120">
        <v>-14.3908093018985</v>
      </c>
      <c r="I3120">
        <v>20.3741446557176</v>
      </c>
      <c r="J3120">
        <v>-5.2910528986415404</v>
      </c>
      <c r="K3120">
        <v>6.1920371567989703</v>
      </c>
      <c r="L3120">
        <v>4.9263000513244899</v>
      </c>
      <c r="M3120">
        <v>18.231517474827299</v>
      </c>
      <c r="N3120">
        <v>0.85885855696274804</v>
      </c>
      <c r="O3120">
        <v>36.661211129296198</v>
      </c>
      <c r="P3120">
        <v>107.8231292517</v>
      </c>
      <c r="Q3120">
        <v>5.2707144382137999E-2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694</v>
      </c>
      <c r="E3121">
        <v>71.853560999999999</v>
      </c>
      <c r="F3121">
        <v>42.12</v>
      </c>
      <c r="G3121">
        <v>9.1622458497744699</v>
      </c>
      <c r="H3121">
        <v>2.6831737720844901</v>
      </c>
      <c r="I3121">
        <v>-24.568457621645901</v>
      </c>
      <c r="J3121">
        <v>-12.4082557986449</v>
      </c>
      <c r="K3121">
        <v>38.8046153861861</v>
      </c>
      <c r="L3121">
        <v>39.873010652433798</v>
      </c>
      <c r="M3121">
        <v>61.534540839972699</v>
      </c>
      <c r="N3121">
        <v>3.6993761221498098</v>
      </c>
      <c r="O3121">
        <v>65.954415954415893</v>
      </c>
      <c r="P3121">
        <v>35.434083601286098</v>
      </c>
      <c r="Q3121">
        <v>-1.9499596853925001E-2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71.674128400000001</v>
      </c>
      <c r="F3122">
        <v>95.2</v>
      </c>
      <c r="G3122">
        <v>-32.237001498839902</v>
      </c>
      <c r="H3122">
        <v>-12.631507743602</v>
      </c>
      <c r="I3122">
        <v>-35.584296529211798</v>
      </c>
      <c r="J3122">
        <v>-4.6849922925809402</v>
      </c>
      <c r="K3122">
        <v>98.196510614255999</v>
      </c>
      <c r="L3122">
        <v>112.659083269231</v>
      </c>
      <c r="M3122">
        <v>43.5759035571635</v>
      </c>
      <c r="N3122">
        <v>0.724390243902439</v>
      </c>
      <c r="O3122">
        <v>83.718487394957904</v>
      </c>
      <c r="P3122">
        <v>41.037037037037003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71.628411</v>
      </c>
      <c r="F3123">
        <v>159.1</v>
      </c>
      <c r="G3123">
        <v>1.6915890133804501</v>
      </c>
      <c r="H3123">
        <v>0.57686746577819903</v>
      </c>
      <c r="I3123">
        <v>-5.1274823234247</v>
      </c>
      <c r="J3123">
        <v>-0.66075559129040895</v>
      </c>
      <c r="K3123">
        <v>151.48183429753701</v>
      </c>
      <c r="L3123">
        <v>144.54340129047</v>
      </c>
      <c r="M3123">
        <v>77.8447002320287</v>
      </c>
      <c r="N3123">
        <v>1.5964054268812999</v>
      </c>
      <c r="O3123">
        <v>17.536140791954701</v>
      </c>
      <c r="P3123">
        <v>28.306451612903199</v>
      </c>
      <c r="Q3123">
        <v>6.5638492706914006E-2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E3124">
        <v>71.619304679999999</v>
      </c>
      <c r="F3124">
        <v>76.23</v>
      </c>
      <c r="G3124">
        <v>183.49822525333499</v>
      </c>
      <c r="H3124">
        <v>-10.893572785794101</v>
      </c>
      <c r="I3124">
        <v>145.668630871256</v>
      </c>
      <c r="J3124">
        <v>-5.1068285208687696</v>
      </c>
      <c r="K3124">
        <v>73.765862143184606</v>
      </c>
      <c r="L3124">
        <v>47.937965177494597</v>
      </c>
      <c r="M3124">
        <v>31.424727681511399</v>
      </c>
      <c r="N3124">
        <v>0.114632297194844</v>
      </c>
      <c r="O3124">
        <v>32.4937688574052</v>
      </c>
      <c r="P3124">
        <v>233.173076923076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271</v>
      </c>
      <c r="E3125">
        <v>71.619148499999994</v>
      </c>
      <c r="F3125">
        <v>32.39</v>
      </c>
      <c r="G3125">
        <v>36.456133877488199</v>
      </c>
      <c r="H3125">
        <v>3.6313353546286402</v>
      </c>
      <c r="I3125">
        <v>-17.589807991985101</v>
      </c>
      <c r="J3125">
        <v>1.1227621500684799</v>
      </c>
      <c r="K3125">
        <v>29.0740593309927</v>
      </c>
      <c r="L3125">
        <v>28.056833869998002</v>
      </c>
      <c r="M3125">
        <v>80.448756999848896</v>
      </c>
      <c r="N3125">
        <v>1.42469598243841</v>
      </c>
      <c r="O3125">
        <v>24.4211176288978</v>
      </c>
      <c r="P3125">
        <v>76.512261580381406</v>
      </c>
      <c r="Q3125">
        <v>2.7915911564807001E-2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E3126">
        <v>71.522807999999998</v>
      </c>
      <c r="F3126">
        <v>332.85</v>
      </c>
      <c r="G3126">
        <v>128.98897733170099</v>
      </c>
      <c r="H3126">
        <v>-0.22200259071898301</v>
      </c>
      <c r="I3126">
        <v>76.637274973653106</v>
      </c>
      <c r="J3126">
        <v>2.64834104075238</v>
      </c>
      <c r="K3126">
        <v>311.15608279921503</v>
      </c>
      <c r="L3126">
        <v>263.43118048924202</v>
      </c>
      <c r="M3126">
        <v>63.243237613824903</v>
      </c>
      <c r="N3126">
        <v>0.90450928381962803</v>
      </c>
      <c r="O3126">
        <v>21.661409043112499</v>
      </c>
      <c r="P3126">
        <v>191.97368421052599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177</v>
      </c>
      <c r="E3127">
        <v>71.357382360000003</v>
      </c>
      <c r="F3127">
        <v>35.020000000000003</v>
      </c>
      <c r="G3127">
        <v>6.0925088232902898</v>
      </c>
      <c r="H3127">
        <v>1.10919219632303</v>
      </c>
      <c r="I3127">
        <v>2.42002725485967</v>
      </c>
      <c r="J3127">
        <v>-7.9946697119357797</v>
      </c>
      <c r="K3127">
        <v>32.227941348165203</v>
      </c>
      <c r="L3127">
        <v>30.103279286401001</v>
      </c>
      <c r="M3127">
        <v>39.224891450601902</v>
      </c>
      <c r="N3127">
        <v>0.87675325727686904</v>
      </c>
      <c r="O3127">
        <v>19.931467732724101</v>
      </c>
      <c r="P3127">
        <v>70.829268292682897</v>
      </c>
      <c r="Q3127">
        <v>1.0721257949768999E-2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21</v>
      </c>
      <c r="E3128">
        <v>71.261279999999999</v>
      </c>
      <c r="F3128">
        <v>30.6</v>
      </c>
      <c r="G3128">
        <v>-52.297907475238802</v>
      </c>
      <c r="H3128">
        <v>-5.7414121041142696</v>
      </c>
      <c r="I3128">
        <v>-20.889810687185001</v>
      </c>
      <c r="J3128">
        <v>0.80842876005064002</v>
      </c>
      <c r="K3128">
        <v>30.780385539505701</v>
      </c>
      <c r="L3128">
        <v>34.269810574413498</v>
      </c>
      <c r="M3128">
        <v>47.824492662769401</v>
      </c>
      <c r="N3128">
        <v>0.57238169123351401</v>
      </c>
      <c r="O3128">
        <v>79.738562091503198</v>
      </c>
      <c r="P3128">
        <v>19.765166340508799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982</v>
      </c>
      <c r="E3129">
        <v>71.051156000000006</v>
      </c>
      <c r="F3129">
        <v>22.03</v>
      </c>
      <c r="G3129">
        <v>-53.857761014336297</v>
      </c>
      <c r="H3129">
        <v>-12.8497992008884</v>
      </c>
      <c r="I3129">
        <v>-53.260919030896098</v>
      </c>
      <c r="J3129">
        <v>4.2240986165099601</v>
      </c>
      <c r="K3129">
        <v>23.533455289871601</v>
      </c>
      <c r="M3129">
        <v>42.530959459909703</v>
      </c>
      <c r="N3129">
        <v>0.275195118052381</v>
      </c>
      <c r="O3129">
        <v>81.116659101225494</v>
      </c>
      <c r="P3129">
        <v>14.145077720207199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1176</v>
      </c>
      <c r="E3130">
        <v>71.040000000000006</v>
      </c>
      <c r="F3130">
        <v>236.8</v>
      </c>
      <c r="G3130">
        <v>114.821661604222</v>
      </c>
      <c r="H3130">
        <v>-6.6491065601958201</v>
      </c>
      <c r="I3130">
        <v>-22.767284833985801</v>
      </c>
      <c r="J3130">
        <v>-7.1136809853779797</v>
      </c>
      <c r="K3130">
        <v>237.42009256475501</v>
      </c>
      <c r="L3130">
        <v>214.70094080125699</v>
      </c>
      <c r="M3130">
        <v>56.211736113888399</v>
      </c>
      <c r="N3130">
        <v>0.81692670774878695</v>
      </c>
      <c r="O3130">
        <v>29.201858108107999</v>
      </c>
      <c r="P3130">
        <v>186.64810555622799</v>
      </c>
      <c r="Q3130">
        <v>0.16640331885712101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E3131">
        <v>71.025657788000004</v>
      </c>
      <c r="F3131">
        <v>5.62</v>
      </c>
      <c r="G3131">
        <v>-82.499263761102199</v>
      </c>
      <c r="H3131">
        <v>-16.912750020560601</v>
      </c>
      <c r="I3131">
        <v>-41.007264293010699</v>
      </c>
      <c r="J3131">
        <v>-3.47560601099249</v>
      </c>
      <c r="K3131">
        <v>5.8515525202440104</v>
      </c>
      <c r="L3131">
        <v>6.6104974677188402</v>
      </c>
      <c r="M3131">
        <v>47.901247623703803</v>
      </c>
      <c r="N3131">
        <v>0.86353028372495</v>
      </c>
      <c r="O3131">
        <v>140.21352313167199</v>
      </c>
      <c r="P3131">
        <v>18.067226890756299</v>
      </c>
      <c r="Q3131">
        <v>7.6718937163976E-2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21</v>
      </c>
      <c r="E3132">
        <v>70.931264499999997</v>
      </c>
      <c r="F3132">
        <v>44.5</v>
      </c>
      <c r="G3132">
        <v>-83.584903025721601</v>
      </c>
      <c r="H3132">
        <v>8.4632864862703308</v>
      </c>
      <c r="I3132">
        <v>-53.609923513869497</v>
      </c>
      <c r="J3132">
        <v>1.1808085732199101</v>
      </c>
      <c r="K3132">
        <v>43.1801321954363</v>
      </c>
      <c r="L3132">
        <v>58.403245677818603</v>
      </c>
      <c r="M3132">
        <v>53.527645466915999</v>
      </c>
      <c r="N3132">
        <v>1.73178560263341</v>
      </c>
      <c r="O3132">
        <v>183.90110155071301</v>
      </c>
      <c r="P3132">
        <v>27.6971772008473</v>
      </c>
      <c r="Q3132">
        <v>3.948533967706E-2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222</v>
      </c>
      <c r="E3133">
        <v>70.856790000000004</v>
      </c>
      <c r="F3133">
        <v>103</v>
      </c>
      <c r="G3133">
        <v>18.214942982955201</v>
      </c>
      <c r="H3133">
        <v>-2.4270541028492501</v>
      </c>
      <c r="I3133">
        <v>3.6816297161651601</v>
      </c>
      <c r="J3133">
        <v>-4.7991475437224898</v>
      </c>
      <c r="K3133">
        <v>100.32918557913</v>
      </c>
      <c r="L3133">
        <v>88.577142089938604</v>
      </c>
      <c r="M3133">
        <v>38.015228675404003</v>
      </c>
      <c r="N3133">
        <v>0.65285824717025998</v>
      </c>
      <c r="O3133">
        <v>15.9514563106796</v>
      </c>
      <c r="P3133">
        <v>58.950617283950599</v>
      </c>
      <c r="Q3133">
        <v>3.6580874846701E-2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705</v>
      </c>
      <c r="E3134">
        <v>70.753706170000001</v>
      </c>
      <c r="F3134">
        <v>24.14</v>
      </c>
      <c r="G3134">
        <v>-8.0712010830395204</v>
      </c>
      <c r="H3134">
        <v>-1.4253272043087399</v>
      </c>
      <c r="I3134">
        <v>4.2540103355422296</v>
      </c>
      <c r="J3134">
        <v>2.4912390386314199E-2</v>
      </c>
      <c r="K3134">
        <v>23.280416160828501</v>
      </c>
      <c r="L3134">
        <v>21.722596850571598</v>
      </c>
      <c r="M3134">
        <v>67.469215611950702</v>
      </c>
      <c r="N3134">
        <v>0.78678393674512304</v>
      </c>
      <c r="O3134">
        <v>3.3554266777133299</v>
      </c>
      <c r="P3134">
        <v>27.052631578947299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1554</v>
      </c>
      <c r="E3135">
        <v>70.674256</v>
      </c>
      <c r="F3135">
        <v>40</v>
      </c>
      <c r="G3135">
        <v>7.2339965928477996</v>
      </c>
      <c r="H3135">
        <v>-4.1582202535200601</v>
      </c>
      <c r="I3135">
        <v>-36.3223974241196</v>
      </c>
      <c r="J3135">
        <v>0.84340929262379905</v>
      </c>
      <c r="K3135">
        <v>42.162115258630102</v>
      </c>
      <c r="M3135">
        <v>62.5484296453062</v>
      </c>
      <c r="N3135">
        <v>1.48436460412508</v>
      </c>
      <c r="O3135">
        <v>87.5</v>
      </c>
      <c r="P3135">
        <v>42.348754448398502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E3136">
        <v>70.660352000000003</v>
      </c>
      <c r="F3136">
        <v>280</v>
      </c>
      <c r="G3136">
        <v>251.457961069362</v>
      </c>
      <c r="H3136">
        <v>-19.144596220806299</v>
      </c>
      <c r="I3136">
        <v>261.96977104563598</v>
      </c>
      <c r="J3136">
        <v>-3.0332836284456199</v>
      </c>
      <c r="K3136">
        <v>268.54119069551098</v>
      </c>
      <c r="M3136">
        <v>25.2758221881042</v>
      </c>
      <c r="N3136">
        <v>0.121543408360128</v>
      </c>
      <c r="O3136">
        <v>38.749999999999901</v>
      </c>
      <c r="P3136">
        <v>294.366197183098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543</v>
      </c>
      <c r="E3137">
        <v>70.441417860000001</v>
      </c>
      <c r="F3137">
        <v>50.91</v>
      </c>
      <c r="G3137">
        <v>16.896037357190501</v>
      </c>
      <c r="H3137">
        <v>-10.808344922519</v>
      </c>
      <c r="I3137">
        <v>-19.6698606796358</v>
      </c>
      <c r="J3137">
        <v>-1.7623148546121099</v>
      </c>
      <c r="K3137">
        <v>49.7808362927655</v>
      </c>
      <c r="L3137">
        <v>46.720160895092597</v>
      </c>
      <c r="M3137">
        <v>47.096968804543401</v>
      </c>
      <c r="N3137">
        <v>0.75684166990562096</v>
      </c>
      <c r="O3137">
        <v>40.247495580436002</v>
      </c>
      <c r="P3137">
        <v>66.372549019607803</v>
      </c>
      <c r="Q3137">
        <v>4.3708451305343003E-2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E3138">
        <v>70.436024783999997</v>
      </c>
      <c r="F3138">
        <v>96.48</v>
      </c>
      <c r="G3138">
        <v>20.110463560741799</v>
      </c>
      <c r="H3138">
        <v>-8.5684662702532108</v>
      </c>
      <c r="I3138">
        <v>-10.230885386168</v>
      </c>
      <c r="J3138">
        <v>-6.2861710745062798</v>
      </c>
      <c r="K3138">
        <v>98.484727318668305</v>
      </c>
      <c r="L3138">
        <v>93.601340739528396</v>
      </c>
      <c r="M3138">
        <v>40.162887276732697</v>
      </c>
      <c r="N3138">
        <v>0.65446588107570103</v>
      </c>
      <c r="O3138">
        <v>58.571724709784398</v>
      </c>
      <c r="P3138">
        <v>62.588473205257799</v>
      </c>
      <c r="Q3138">
        <v>3.0627958090746001E-2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543</v>
      </c>
      <c r="E3139">
        <v>70.094989999999996</v>
      </c>
      <c r="F3139">
        <v>232.75</v>
      </c>
      <c r="G3139">
        <v>27.995289615804101</v>
      </c>
      <c r="H3139">
        <v>4.4058529730245599</v>
      </c>
      <c r="I3139">
        <v>-20.479828512496901</v>
      </c>
      <c r="J3139">
        <v>2.8254679584650702</v>
      </c>
      <c r="K3139">
        <v>240.78244291001999</v>
      </c>
      <c r="L3139">
        <v>223.15056916231401</v>
      </c>
      <c r="M3139">
        <v>35.126148487359501</v>
      </c>
      <c r="N3139">
        <v>0.30160662122687398</v>
      </c>
      <c r="O3139">
        <v>16.842105263157801</v>
      </c>
      <c r="P3139">
        <v>107.165109034267</v>
      </c>
      <c r="Q3139">
        <v>0.157735436236978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69.991517900000005</v>
      </c>
      <c r="F3140">
        <v>115.37</v>
      </c>
      <c r="G3140">
        <v>1528.7364361221601</v>
      </c>
      <c r="H3140">
        <v>-2.0203597795503101</v>
      </c>
      <c r="I3140">
        <v>30.235784415966101</v>
      </c>
      <c r="J3140">
        <v>6.4219495460682099</v>
      </c>
      <c r="K3140">
        <v>111.404041667887</v>
      </c>
      <c r="L3140">
        <v>87.662705052465697</v>
      </c>
      <c r="M3140">
        <v>65.012796031542706</v>
      </c>
      <c r="N3140">
        <v>0.72473091465428296</v>
      </c>
      <c r="O3140">
        <v>28.109560544335601</v>
      </c>
      <c r="P3140">
        <v>1552.86532951289</v>
      </c>
      <c r="Q3140">
        <v>0.25706495405009999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E3141">
        <v>69.909300000000002</v>
      </c>
      <c r="F3141">
        <v>202.05</v>
      </c>
      <c r="G3141">
        <v>-27.914607676446099</v>
      </c>
      <c r="H3141">
        <v>-23.4315157677547</v>
      </c>
      <c r="I3141">
        <v>-26.338465703874601</v>
      </c>
      <c r="J3141">
        <v>-6.98476345962899</v>
      </c>
      <c r="K3141">
        <v>235.76006621538599</v>
      </c>
      <c r="M3141">
        <v>23.1999042584496</v>
      </c>
      <c r="N3141">
        <v>0.38818181818181802</v>
      </c>
      <c r="O3141">
        <v>125.16703786191501</v>
      </c>
      <c r="P3141">
        <v>7.1314952279957602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391</v>
      </c>
      <c r="E3142">
        <v>69.830699999999993</v>
      </c>
      <c r="F3142">
        <v>57</v>
      </c>
      <c r="G3142">
        <v>-16.581723579411001</v>
      </c>
      <c r="H3142">
        <v>-7.7036210160424998</v>
      </c>
      <c r="I3142">
        <v>-25.789656603980099</v>
      </c>
      <c r="J3142">
        <v>0.31500770741905398</v>
      </c>
      <c r="K3142">
        <v>57.097176720405301</v>
      </c>
      <c r="L3142">
        <v>53.9892354156149</v>
      </c>
      <c r="M3142">
        <v>39.742626106754003</v>
      </c>
      <c r="N3142">
        <v>1.5031512605041999</v>
      </c>
      <c r="O3142">
        <v>27.8947368421052</v>
      </c>
      <c r="P3142">
        <v>53.225806451612897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69.693781000000001</v>
      </c>
      <c r="F3143">
        <v>15.25</v>
      </c>
      <c r="G3143">
        <v>-41.874308708962602</v>
      </c>
      <c r="H3143">
        <v>8.1366713873468104</v>
      </c>
      <c r="I3143">
        <v>2.4407552461206099</v>
      </c>
      <c r="J3143">
        <v>-5.59268460027325</v>
      </c>
      <c r="K3143">
        <v>14.3299079053836</v>
      </c>
      <c r="L3143">
        <v>14.720217759823401</v>
      </c>
      <c r="M3143">
        <v>46.3428142887755</v>
      </c>
      <c r="N3143">
        <v>1.35027508048651</v>
      </c>
      <c r="O3143">
        <v>70.163934426229503</v>
      </c>
      <c r="P3143">
        <v>47.342995169082101</v>
      </c>
      <c r="Q3143">
        <v>0.116716275490715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549</v>
      </c>
      <c r="E3144">
        <v>69.668066999999994</v>
      </c>
      <c r="F3144">
        <v>65.099999999999994</v>
      </c>
      <c r="G3144">
        <v>-15.809425836655301</v>
      </c>
      <c r="H3144">
        <v>11.4541454357897</v>
      </c>
      <c r="I3144">
        <v>-11.9777391521626</v>
      </c>
      <c r="J3144">
        <v>16.4608410407523</v>
      </c>
      <c r="K3144">
        <v>59.654922079703802</v>
      </c>
      <c r="L3144">
        <v>61.908858571742499</v>
      </c>
      <c r="M3144">
        <v>60.856420477896201</v>
      </c>
      <c r="N3144">
        <v>2.7442348008385702</v>
      </c>
      <c r="O3144">
        <v>16.6666666666666</v>
      </c>
      <c r="P3144">
        <v>27.647058823529399</v>
      </c>
      <c r="Q3144">
        <v>3.4150594763605997E-2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E3145">
        <v>69.582073199999996</v>
      </c>
      <c r="F3145">
        <v>142</v>
      </c>
      <c r="G3145">
        <v>-8.4371873454328199</v>
      </c>
      <c r="H3145">
        <v>13.989344335986999</v>
      </c>
      <c r="I3145">
        <v>2.0746226308412399</v>
      </c>
      <c r="J3145">
        <v>-0.25165895924760801</v>
      </c>
      <c r="K3145">
        <v>138.341922541358</v>
      </c>
      <c r="M3145">
        <v>40.487155334612801</v>
      </c>
      <c r="N3145">
        <v>0.56042944785276005</v>
      </c>
      <c r="O3145">
        <v>14.7887323943662</v>
      </c>
      <c r="P3145">
        <v>37.158311600502202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472</v>
      </c>
      <c r="E3146">
        <v>69.3</v>
      </c>
      <c r="F3146">
        <v>7.7</v>
      </c>
      <c r="G3146">
        <v>15.8711066092681</v>
      </c>
      <c r="H3146">
        <v>0.42448651339723997</v>
      </c>
      <c r="I3146">
        <v>-13.487044402754201</v>
      </c>
      <c r="J3146">
        <v>4.8799149827400203</v>
      </c>
      <c r="K3146">
        <v>7.2553355704244202</v>
      </c>
      <c r="L3146">
        <v>7.2121794920350197</v>
      </c>
      <c r="M3146">
        <v>68.6600928731538</v>
      </c>
      <c r="N3146">
        <v>2.00011933053755</v>
      </c>
      <c r="O3146">
        <v>37.662337662337599</v>
      </c>
      <c r="P3146">
        <v>54</v>
      </c>
      <c r="Q3146">
        <v>2.7815501597032E-2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46</v>
      </c>
      <c r="E3147">
        <v>69.270987786000006</v>
      </c>
      <c r="F3147">
        <v>10.01</v>
      </c>
      <c r="G3147">
        <v>-6.2254776074573996</v>
      </c>
      <c r="H3147">
        <v>-7.6519509780258304</v>
      </c>
      <c r="I3147">
        <v>-42.7749036550805</v>
      </c>
      <c r="J3147">
        <v>-5.5783505713461299</v>
      </c>
      <c r="K3147">
        <v>10.5562195604872</v>
      </c>
      <c r="L3147">
        <v>11.140024560703599</v>
      </c>
      <c r="M3147">
        <v>32.3394356614195</v>
      </c>
      <c r="N3147">
        <v>1.3447764210484801</v>
      </c>
      <c r="O3147">
        <v>69.230769230769198</v>
      </c>
      <c r="P3147">
        <v>29.663212435233099</v>
      </c>
      <c r="Q3147">
        <v>-4.7804902635125997E-2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472</v>
      </c>
      <c r="E3148">
        <v>68.967209999999994</v>
      </c>
      <c r="F3148">
        <v>144.94999999999999</v>
      </c>
      <c r="G3148">
        <v>-18.749031522320301</v>
      </c>
      <c r="H3148">
        <v>5.0852007991115196</v>
      </c>
      <c r="I3148">
        <v>-8.2372215460462908</v>
      </c>
      <c r="J3148">
        <v>-6.3516589592476098</v>
      </c>
      <c r="K3148">
        <v>146.90814640707001</v>
      </c>
      <c r="M3148">
        <v>42.508417238829203</v>
      </c>
      <c r="N3148">
        <v>0.31539888682745798</v>
      </c>
      <c r="O3148">
        <v>36.598827181786802</v>
      </c>
      <c r="P3148">
        <v>27.204914436156201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1784</v>
      </c>
      <c r="E3149">
        <v>68.892253991999993</v>
      </c>
      <c r="F3149">
        <v>0.79</v>
      </c>
      <c r="G3149">
        <v>-18.795560057398401</v>
      </c>
      <c r="H3149">
        <v>15.710200799111499</v>
      </c>
      <c r="I3149">
        <v>-41.798901596275897</v>
      </c>
      <c r="J3149">
        <v>4.31500770741905</v>
      </c>
      <c r="K3149">
        <v>0.69816908237654796</v>
      </c>
      <c r="L3149">
        <v>0.82479307419451697</v>
      </c>
      <c r="M3149">
        <v>98.045927824578001</v>
      </c>
      <c r="N3149">
        <v>0.68168179309460497</v>
      </c>
      <c r="O3149">
        <v>45.569620253164501</v>
      </c>
      <c r="P3149">
        <v>58</v>
      </c>
      <c r="Q3149">
        <v>-1.6242020017016998E-2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472</v>
      </c>
      <c r="E3150">
        <v>68.863209999999995</v>
      </c>
      <c r="F3150">
        <v>41.71</v>
      </c>
      <c r="G3150">
        <v>100.118418437225</v>
      </c>
      <c r="H3150">
        <v>9.7983823801185608</v>
      </c>
      <c r="I3150">
        <v>-1.8838929510235201</v>
      </c>
      <c r="J3150">
        <v>-0.27603571153981099</v>
      </c>
      <c r="K3150">
        <v>41.630437618265198</v>
      </c>
      <c r="L3150">
        <v>35.586325525521801</v>
      </c>
      <c r="M3150">
        <v>36.133272698251098</v>
      </c>
      <c r="N3150">
        <v>4.0279975222199704</v>
      </c>
      <c r="O3150">
        <v>37.185327259649902</v>
      </c>
      <c r="P3150">
        <v>125.459459459459</v>
      </c>
      <c r="Q3150">
        <v>0.23763037453772601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101</v>
      </c>
      <c r="E3151">
        <v>68.819273559999999</v>
      </c>
      <c r="F3151">
        <v>167.35</v>
      </c>
      <c r="G3151">
        <v>42.222995277260203</v>
      </c>
      <c r="H3151">
        <v>-7.8449755376347703</v>
      </c>
      <c r="I3151">
        <v>-39.943299571182401</v>
      </c>
      <c r="J3151">
        <v>-5.4905478481364902</v>
      </c>
      <c r="K3151">
        <v>172.23737758363799</v>
      </c>
      <c r="L3151">
        <v>161.04579283592901</v>
      </c>
      <c r="M3151">
        <v>28.9283000362352</v>
      </c>
      <c r="N3151">
        <v>1.1943003444498601</v>
      </c>
      <c r="O3151">
        <v>85.419778906483401</v>
      </c>
      <c r="P3151">
        <v>73.061013443640107</v>
      </c>
      <c r="Q3151">
        <v>2.4662186448626999E-2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1429</v>
      </c>
      <c r="E3152">
        <v>68.729829539999997</v>
      </c>
      <c r="F3152">
        <v>33.9</v>
      </c>
      <c r="G3152">
        <v>-15.822184125556101</v>
      </c>
      <c r="H3152">
        <v>15.204785636656601</v>
      </c>
      <c r="I3152">
        <v>-12.4230535637115</v>
      </c>
      <c r="J3152">
        <v>-11.300479609002799</v>
      </c>
      <c r="K3152">
        <v>30.038217389272202</v>
      </c>
      <c r="L3152">
        <v>29.8687285960178</v>
      </c>
      <c r="M3152">
        <v>53.045839318560702</v>
      </c>
      <c r="N3152">
        <v>2.1352517985611499</v>
      </c>
      <c r="O3152">
        <v>38.348082595870203</v>
      </c>
      <c r="P3152">
        <v>40.956340956340902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21</v>
      </c>
      <c r="E3153">
        <v>68.657793999999996</v>
      </c>
      <c r="F3153">
        <v>12.31</v>
      </c>
      <c r="G3153">
        <v>35.120783194002897</v>
      </c>
      <c r="H3153">
        <v>11.499674483322</v>
      </c>
      <c r="I3153">
        <v>-2.1134602260519499</v>
      </c>
      <c r="J3153">
        <v>9.0301918943013408</v>
      </c>
      <c r="K3153">
        <v>10.8784734027748</v>
      </c>
      <c r="L3153">
        <v>10.077339732582599</v>
      </c>
      <c r="M3153">
        <v>76.337909130078401</v>
      </c>
      <c r="N3153">
        <v>1.0108778906842899</v>
      </c>
      <c r="O3153">
        <v>22.664500406173801</v>
      </c>
      <c r="P3153">
        <v>81.029411764705898</v>
      </c>
      <c r="Q3153">
        <v>8.5255277614577005E-2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72</v>
      </c>
      <c r="E3154">
        <v>68.526830000000004</v>
      </c>
      <c r="F3154">
        <v>163</v>
      </c>
      <c r="G3154">
        <v>187.41544911691301</v>
      </c>
      <c r="H3154">
        <v>-5.7612529972392696</v>
      </c>
      <c r="I3154">
        <v>13.726666585542199</v>
      </c>
      <c r="J3154">
        <v>-3.1173545654393102</v>
      </c>
      <c r="K3154">
        <v>164.377036326168</v>
      </c>
      <c r="L3154">
        <v>129.94664330011901</v>
      </c>
      <c r="M3154">
        <v>49.644699977059297</v>
      </c>
      <c r="N3154">
        <v>1.0195567113033699</v>
      </c>
      <c r="O3154">
        <v>17.576687116564401</v>
      </c>
      <c r="P3154">
        <v>211.54434250764501</v>
      </c>
      <c r="Q3154">
        <v>0.271201668390391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628</v>
      </c>
      <c r="E3155">
        <v>68.404184000000001</v>
      </c>
      <c r="F3155">
        <v>160.4</v>
      </c>
      <c r="G3155">
        <v>-22.674117932161298</v>
      </c>
      <c r="H3155">
        <v>-4.9541459266081898</v>
      </c>
      <c r="I3155">
        <v>-18.9858149778795</v>
      </c>
      <c r="J3155">
        <v>-1.55999229258094</v>
      </c>
      <c r="K3155">
        <v>157.682397644117</v>
      </c>
      <c r="L3155">
        <v>160.614947661391</v>
      </c>
      <c r="M3155">
        <v>52.3209057198466</v>
      </c>
      <c r="N3155">
        <v>1.3358007892230199</v>
      </c>
      <c r="O3155">
        <v>29.582294264339101</v>
      </c>
      <c r="P3155">
        <v>16.147719044170799</v>
      </c>
      <c r="Q3155">
        <v>-8.8742512610196E-2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917</v>
      </c>
      <c r="E3156">
        <v>68.366249999999994</v>
      </c>
      <c r="F3156">
        <v>60.77</v>
      </c>
      <c r="G3156">
        <v>117.309326712565</v>
      </c>
      <c r="H3156">
        <v>87.049043774318093</v>
      </c>
      <c r="I3156">
        <v>7.8986134461701099</v>
      </c>
      <c r="J3156">
        <v>16.0518603368931</v>
      </c>
      <c r="K3156">
        <v>33.396599496942898</v>
      </c>
      <c r="L3156">
        <v>38.277854825790001</v>
      </c>
      <c r="M3156">
        <v>100</v>
      </c>
      <c r="N3156">
        <v>1</v>
      </c>
      <c r="O3156">
        <v>0</v>
      </c>
      <c r="P3156">
        <v>154.055183946488</v>
      </c>
      <c r="Q3156">
        <v>-3.2639537326254998E-2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1154</v>
      </c>
      <c r="E3157">
        <v>68.25</v>
      </c>
      <c r="F3157">
        <v>13</v>
      </c>
      <c r="G3157">
        <v>-21.3620949717595</v>
      </c>
      <c r="H3157">
        <v>-6.2491059077460402</v>
      </c>
      <c r="I3157">
        <v>-11.012505671758399</v>
      </c>
      <c r="J3157">
        <v>-3.8117424768108599</v>
      </c>
      <c r="K3157">
        <v>13.410905172430899</v>
      </c>
      <c r="L3157">
        <v>13.7851388934006</v>
      </c>
      <c r="M3157">
        <v>34.142583703318799</v>
      </c>
      <c r="N3157">
        <v>0.77451604074975899</v>
      </c>
      <c r="O3157">
        <v>57.230769230769198</v>
      </c>
      <c r="P3157">
        <v>27.450980392156801</v>
      </c>
      <c r="Q3157">
        <v>-3.8139656205537997E-2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917</v>
      </c>
      <c r="E3158">
        <v>68.220474045000003</v>
      </c>
      <c r="F3158">
        <v>59.55</v>
      </c>
      <c r="G3158">
        <v>-45.150113549883002</v>
      </c>
      <c r="H3158">
        <v>0.83617821005853199</v>
      </c>
      <c r="I3158">
        <v>-33.684197508417498</v>
      </c>
      <c r="J3158">
        <v>2.8573805887749799</v>
      </c>
      <c r="K3158">
        <v>60.961551526545399</v>
      </c>
      <c r="M3158">
        <v>48.947512376146697</v>
      </c>
      <c r="N3158">
        <v>1.8175221238938</v>
      </c>
      <c r="O3158">
        <v>54.324097397145202</v>
      </c>
      <c r="P3158">
        <v>8.0762250453720394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D3159" t="s">
        <v>472</v>
      </c>
      <c r="E3159">
        <v>68.187181050000007</v>
      </c>
      <c r="F3159">
        <v>102.75</v>
      </c>
      <c r="G3159">
        <v>-3.7422501569884101</v>
      </c>
      <c r="H3159">
        <v>0.79670240482995003</v>
      </c>
      <c r="I3159">
        <v>-8.1242702727739893</v>
      </c>
      <c r="J3159">
        <v>-3.1765725418436199</v>
      </c>
      <c r="K3159">
        <v>98.170683113060804</v>
      </c>
      <c r="L3159">
        <v>94.556681824505503</v>
      </c>
      <c r="M3159">
        <v>48.933723501982499</v>
      </c>
      <c r="N3159">
        <v>1.5219492228940801</v>
      </c>
      <c r="O3159">
        <v>16.739659367396499</v>
      </c>
      <c r="P3159">
        <v>25.764993880048898</v>
      </c>
      <c r="Q3159">
        <v>-2.1282280971849999E-3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271</v>
      </c>
      <c r="E3160">
        <v>68.072197500000001</v>
      </c>
      <c r="F3160">
        <v>135</v>
      </c>
      <c r="G3160">
        <v>8.0685214153786102</v>
      </c>
      <c r="H3160">
        <v>-7.9631230239982997</v>
      </c>
      <c r="I3160">
        <v>5.4830489190226004</v>
      </c>
      <c r="J3160">
        <v>-4.2770092477204704</v>
      </c>
      <c r="K3160">
        <v>140.10143297684499</v>
      </c>
      <c r="L3160">
        <v>128.244988192195</v>
      </c>
      <c r="M3160">
        <v>29.5218310401787</v>
      </c>
      <c r="N3160">
        <v>0.36504399881211003</v>
      </c>
      <c r="O3160">
        <v>36.962962962962898</v>
      </c>
      <c r="P3160">
        <v>63.636363636363598</v>
      </c>
      <c r="Q3160">
        <v>7.6254382280307995E-2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D3161" t="s">
        <v>62</v>
      </c>
      <c r="E3161">
        <v>68.002436399999993</v>
      </c>
      <c r="F3161">
        <v>14.5</v>
      </c>
      <c r="G3161">
        <v>31.952915005392999</v>
      </c>
      <c r="H3161">
        <v>6.94961573367656</v>
      </c>
      <c r="I3161">
        <v>-19.7659507283736</v>
      </c>
      <c r="J3161">
        <v>-8.6900300759562601</v>
      </c>
      <c r="K3161">
        <v>13.968206241381001</v>
      </c>
      <c r="L3161">
        <v>13.8969017580441</v>
      </c>
      <c r="M3161">
        <v>46.303625606920399</v>
      </c>
      <c r="N3161">
        <v>0.90247942070438403</v>
      </c>
      <c r="O3161">
        <v>35.862068965517203</v>
      </c>
      <c r="P3161">
        <v>66.6666666666666</v>
      </c>
      <c r="Q3161">
        <v>3.3056553848466001E-2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536</v>
      </c>
      <c r="E3162">
        <v>67.956479999999999</v>
      </c>
      <c r="F3162">
        <v>1.02</v>
      </c>
      <c r="G3162">
        <v>-16.7604723381002</v>
      </c>
      <c r="H3162">
        <v>13.8920189809297</v>
      </c>
      <c r="I3162">
        <v>43.305993508619103</v>
      </c>
      <c r="J3162">
        <v>-2.4887306103379498</v>
      </c>
      <c r="K3162">
        <v>0.91396940848383201</v>
      </c>
      <c r="L3162">
        <v>0.91124225372951095</v>
      </c>
      <c r="M3162">
        <v>49.321766405947002</v>
      </c>
      <c r="N3162">
        <v>0.91428108002366404</v>
      </c>
      <c r="O3162">
        <v>16.6666666666666</v>
      </c>
      <c r="P3162">
        <v>126.666666666666</v>
      </c>
      <c r="Q3162">
        <v>2.02726685406E-3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170</v>
      </c>
      <c r="E3163">
        <v>67.763126400000004</v>
      </c>
      <c r="F3163">
        <v>96</v>
      </c>
      <c r="G3163">
        <v>-48.059162804360902</v>
      </c>
      <c r="H3163">
        <v>-9.2402942503934202</v>
      </c>
      <c r="I3163">
        <v>-39.198478763294901</v>
      </c>
      <c r="J3163">
        <v>-1.72580861911155</v>
      </c>
      <c r="K3163">
        <v>110.547507019539</v>
      </c>
      <c r="L3163">
        <v>112.89057996081399</v>
      </c>
      <c r="M3163">
        <v>36.751135858951301</v>
      </c>
      <c r="N3163">
        <v>0.45815602836879399</v>
      </c>
      <c r="O3163">
        <v>69.7916666666666</v>
      </c>
      <c r="P3163">
        <v>2.89389067524115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E3164">
        <v>67.760000000000005</v>
      </c>
      <c r="F3164">
        <v>33.880000000000003</v>
      </c>
      <c r="G3164">
        <v>2.65748895120606</v>
      </c>
      <c r="H3164">
        <v>-3.0691978314332902</v>
      </c>
      <c r="I3164">
        <v>5.0519183368557199</v>
      </c>
      <c r="J3164">
        <v>0.60999295815652199</v>
      </c>
      <c r="K3164">
        <v>33.774220941273398</v>
      </c>
      <c r="L3164">
        <v>32.441262866355601</v>
      </c>
      <c r="M3164">
        <v>50.1846052820745</v>
      </c>
      <c r="N3164">
        <v>1.00561918689494</v>
      </c>
      <c r="O3164">
        <v>29.545454545454501</v>
      </c>
      <c r="P3164">
        <v>71.1111111111111</v>
      </c>
      <c r="Q3164">
        <v>0.10412125236601701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343</v>
      </c>
      <c r="E3165">
        <v>67.727396499999998</v>
      </c>
      <c r="F3165">
        <v>138.55000000000001</v>
      </c>
      <c r="G3165">
        <v>64.528514016675601</v>
      </c>
      <c r="H3165">
        <v>30.824333873419398</v>
      </c>
      <c r="I3165">
        <v>-36.644861192235503</v>
      </c>
      <c r="J3165">
        <v>10.887344750344299</v>
      </c>
      <c r="K3165">
        <v>118.273854247766</v>
      </c>
      <c r="L3165">
        <v>112.45766190062101</v>
      </c>
      <c r="M3165">
        <v>86.763358418510705</v>
      </c>
      <c r="N3165">
        <v>3.1728259796663698</v>
      </c>
      <c r="O3165">
        <v>30.638758570913001</v>
      </c>
      <c r="P3165">
        <v>95.113364314885203</v>
      </c>
      <c r="Q3165">
        <v>6.3317082085990004E-2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E3166">
        <v>67.620372000000003</v>
      </c>
      <c r="F3166">
        <v>44.7</v>
      </c>
      <c r="G3166">
        <v>-63.088336242022201</v>
      </c>
      <c r="H3166">
        <v>-17.9690444839073</v>
      </c>
      <c r="I3166">
        <v>-39.179115054757503</v>
      </c>
      <c r="J3166">
        <v>-9.0909328866403492</v>
      </c>
      <c r="K3166">
        <v>51.78749934623</v>
      </c>
      <c r="L3166">
        <v>56.567397055620802</v>
      </c>
      <c r="M3166">
        <v>18.8277713246651</v>
      </c>
      <c r="N3166">
        <v>0.97893420701395595</v>
      </c>
      <c r="O3166">
        <v>76.733780760626303</v>
      </c>
      <c r="P3166">
        <v>7.5553416746872104</v>
      </c>
      <c r="Q3166">
        <v>3.0402546269463E-2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941</v>
      </c>
      <c r="E3167">
        <v>67.470150000000004</v>
      </c>
      <c r="F3167">
        <v>39.700000000000003</v>
      </c>
      <c r="G3167">
        <v>32.170319207693296</v>
      </c>
      <c r="H3167">
        <v>-15.0438165062036</v>
      </c>
      <c r="I3167">
        <v>-17.9544328120481</v>
      </c>
      <c r="J3167">
        <v>-9.4349922925809402</v>
      </c>
      <c r="K3167">
        <v>38.130977382997798</v>
      </c>
      <c r="L3167">
        <v>32.531431662585</v>
      </c>
      <c r="M3167">
        <v>35.5766852272859</v>
      </c>
      <c r="N3167">
        <v>0.46153846153846101</v>
      </c>
      <c r="O3167">
        <v>21.788413098236699</v>
      </c>
      <c r="P3167">
        <v>80.045351473922906</v>
      </c>
      <c r="Q3167">
        <v>0.112885396060929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472</v>
      </c>
      <c r="E3168">
        <v>67.354786611999998</v>
      </c>
      <c r="F3168">
        <v>39.020000000000003</v>
      </c>
      <c r="G3168">
        <v>-73.463305855868697</v>
      </c>
      <c r="H3168">
        <v>-20.6915797683642</v>
      </c>
      <c r="I3168">
        <v>-50.874847843140103</v>
      </c>
      <c r="J3168">
        <v>-7.4827238615790401</v>
      </c>
      <c r="K3168">
        <v>43.374689970520599</v>
      </c>
      <c r="L3168">
        <v>52.532083008306998</v>
      </c>
      <c r="M3168">
        <v>23.879613980121</v>
      </c>
      <c r="N3168">
        <v>0.46728033145245801</v>
      </c>
      <c r="O3168">
        <v>112.657373547614</v>
      </c>
      <c r="P3168">
        <v>7.9976997453661696</v>
      </c>
      <c r="Q3168">
        <v>1.6687607588859E-2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204</v>
      </c>
      <c r="E3169">
        <v>67.099249999999998</v>
      </c>
      <c r="F3169">
        <v>112.3</v>
      </c>
      <c r="G3169">
        <v>25.365249314273399</v>
      </c>
      <c r="H3169">
        <v>-4.86299144074738</v>
      </c>
      <c r="I3169">
        <v>-20.807166059085802</v>
      </c>
      <c r="J3169">
        <v>-2.7791048839002301</v>
      </c>
      <c r="K3169">
        <v>107.666137007503</v>
      </c>
      <c r="L3169">
        <v>100.410252038122</v>
      </c>
      <c r="M3169">
        <v>42.131403079348701</v>
      </c>
      <c r="N3169">
        <v>0.99343285922389002</v>
      </c>
      <c r="O3169">
        <v>38.780053428316997</v>
      </c>
      <c r="P3169">
        <v>61.9322278298486</v>
      </c>
      <c r="Q3169">
        <v>3.2050617161458003E-2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E3170">
        <v>67.056545400000005</v>
      </c>
      <c r="F3170">
        <v>6.68</v>
      </c>
      <c r="G3170">
        <v>20.1475644926374</v>
      </c>
      <c r="H3170">
        <v>-7.5636087246979899</v>
      </c>
      <c r="I3170">
        <v>0.962676448320959</v>
      </c>
      <c r="J3170">
        <v>-17.302229301452901</v>
      </c>
      <c r="K3170">
        <v>6.4142646700400601</v>
      </c>
      <c r="L3170">
        <v>6.0276976112260403</v>
      </c>
      <c r="M3170">
        <v>46.733220226881798</v>
      </c>
      <c r="N3170">
        <v>3.6858821049857502</v>
      </c>
      <c r="O3170">
        <v>38.023952095808397</v>
      </c>
      <c r="P3170">
        <v>76.719576719576693</v>
      </c>
      <c r="Q3170">
        <v>-4.4941440253398003E-2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D3171" t="s">
        <v>628</v>
      </c>
      <c r="E3171">
        <v>66.989249999999998</v>
      </c>
      <c r="F3171">
        <v>235.05</v>
      </c>
      <c r="G3171">
        <v>-28.580112902926899</v>
      </c>
      <c r="H3171">
        <v>-12.065222929701999</v>
      </c>
      <c r="I3171">
        <v>-10.9527462229312</v>
      </c>
      <c r="J3171">
        <v>-14.3320511161103</v>
      </c>
      <c r="K3171">
        <v>236.31538421793201</v>
      </c>
      <c r="L3171">
        <v>242.14000916259101</v>
      </c>
      <c r="M3171">
        <v>51.632772947442902</v>
      </c>
      <c r="N3171">
        <v>1.7880354099081699</v>
      </c>
      <c r="O3171">
        <v>27.164433099340499</v>
      </c>
      <c r="P3171">
        <v>16.361386138613799</v>
      </c>
      <c r="Q3171">
        <v>0.16789408038949999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1154</v>
      </c>
      <c r="E3172">
        <v>66.961280000000002</v>
      </c>
      <c r="F3172">
        <v>45.49</v>
      </c>
      <c r="G3172">
        <v>-33.167085752259503</v>
      </c>
      <c r="H3172">
        <v>-5.4792265136638001</v>
      </c>
      <c r="I3172">
        <v>-0.37336919986976702</v>
      </c>
      <c r="J3172">
        <v>5.5213866942858401</v>
      </c>
      <c r="K3172">
        <v>41.786902719769699</v>
      </c>
      <c r="L3172">
        <v>40.029613552033197</v>
      </c>
      <c r="M3172">
        <v>65.875363576812902</v>
      </c>
      <c r="N3172">
        <v>0.93244373354180299</v>
      </c>
      <c r="O3172">
        <v>43.174324027258699</v>
      </c>
      <c r="P3172">
        <v>37.848484848484802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135</v>
      </c>
      <c r="E3173">
        <v>66.816000000000003</v>
      </c>
      <c r="F3173">
        <v>37.119999999999997</v>
      </c>
      <c r="G3173">
        <v>66.230080968242504</v>
      </c>
      <c r="H3173">
        <v>3.45410323813593</v>
      </c>
      <c r="I3173">
        <v>-9.2007683652313208</v>
      </c>
      <c r="J3173">
        <v>-8.5790371495028204</v>
      </c>
      <c r="K3173">
        <v>34.119482352451399</v>
      </c>
      <c r="L3173">
        <v>30.518715864332702</v>
      </c>
      <c r="M3173">
        <v>53.517818003475497</v>
      </c>
      <c r="N3173">
        <v>0.84473341608139396</v>
      </c>
      <c r="O3173">
        <v>11.853448275862</v>
      </c>
      <c r="P3173">
        <v>97.446808510638206</v>
      </c>
      <c r="Q3173">
        <v>6.6658108577462002E-2</v>
      </c>
    </row>
    <row r="3174" spans="1:17" hidden="1" x14ac:dyDescent="0.3">
      <c r="A3174" t="s">
        <v>6512</v>
      </c>
      <c r="B3174" t="s">
        <v>6429</v>
      </c>
      <c r="C3174" t="str">
        <f>IFERROR(VLOOKUP(Table1[[#This Row],[Ticker]],[1]!Table1[[Symbol]:[Industry]],2,FALSE),"-")</f>
        <v>-</v>
      </c>
      <c r="D3174" t="s">
        <v>21</v>
      </c>
      <c r="E3174">
        <v>66.780527229</v>
      </c>
      <c r="F3174">
        <v>19.43</v>
      </c>
      <c r="G3174">
        <v>-3.0975524152110001</v>
      </c>
      <c r="H3174">
        <v>-3.65487856596783</v>
      </c>
      <c r="I3174">
        <v>-29.212218079966</v>
      </c>
      <c r="J3174">
        <v>8.6910760834874203</v>
      </c>
      <c r="K3174">
        <v>18.6742071881086</v>
      </c>
      <c r="L3174">
        <v>19.4604267819104</v>
      </c>
      <c r="M3174">
        <v>65.457091058721502</v>
      </c>
      <c r="N3174">
        <v>1.8611916962764701</v>
      </c>
      <c r="O3174">
        <v>38.908903757076601</v>
      </c>
      <c r="P3174">
        <v>25.257243845722702</v>
      </c>
      <c r="Q3174">
        <v>-3.2196172896892999E-2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549</v>
      </c>
      <c r="E3175">
        <v>66.725954999999999</v>
      </c>
      <c r="F3175">
        <v>52.2</v>
      </c>
      <c r="G3175">
        <v>-18.8869579068608</v>
      </c>
      <c r="H3175">
        <v>-3.7106486217378798</v>
      </c>
      <c r="I3175">
        <v>0.48127724127994198</v>
      </c>
      <c r="J3175">
        <v>7.2965272146059101</v>
      </c>
      <c r="K3175">
        <v>44.912448248264702</v>
      </c>
      <c r="L3175">
        <v>39.160654317562198</v>
      </c>
      <c r="M3175">
        <v>57.573827519760101</v>
      </c>
      <c r="N3175">
        <v>0.95652173913043403</v>
      </c>
      <c r="O3175">
        <v>20.402298850574699</v>
      </c>
      <c r="P3175">
        <v>90.510948905109501</v>
      </c>
      <c r="Q3175">
        <v>0.14345625018266001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E3176">
        <v>66.671824999999998</v>
      </c>
      <c r="F3176">
        <v>146.05000000000001</v>
      </c>
      <c r="G3176">
        <v>1314.7873627669001</v>
      </c>
      <c r="H3176">
        <v>-3.9300869706726398</v>
      </c>
      <c r="I3176">
        <v>151.11012340084</v>
      </c>
      <c r="J3176">
        <v>-1.99591666232885</v>
      </c>
      <c r="K3176">
        <v>137.143453520105</v>
      </c>
      <c r="L3176">
        <v>96.880368000104795</v>
      </c>
      <c r="M3176">
        <v>55.245982696095801</v>
      </c>
      <c r="N3176">
        <v>0.61391073604495405</v>
      </c>
      <c r="O3176">
        <v>8.5587127695994507</v>
      </c>
      <c r="P3176">
        <v>1338.91625615763</v>
      </c>
      <c r="Q3176">
        <v>0.15502656263391501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D3177" t="s">
        <v>628</v>
      </c>
      <c r="E3177">
        <v>66.658344999999997</v>
      </c>
      <c r="F3177">
        <v>26</v>
      </c>
      <c r="G3177">
        <v>-32.579597616083902</v>
      </c>
      <c r="H3177">
        <v>-14.868784190166499</v>
      </c>
      <c r="I3177">
        <v>-41.4149173494758</v>
      </c>
      <c r="J3177">
        <v>-2.7082481065344299</v>
      </c>
      <c r="K3177">
        <v>26.7806065673674</v>
      </c>
      <c r="L3177">
        <v>29.082859220850398</v>
      </c>
      <c r="M3177">
        <v>48.948063050962503</v>
      </c>
      <c r="N3177">
        <v>1.0050847514638199</v>
      </c>
      <c r="O3177">
        <v>61.153846153846096</v>
      </c>
      <c r="P3177">
        <v>15.044247787610599</v>
      </c>
      <c r="Q3177">
        <v>-8.8631274808691998E-2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D3178" t="s">
        <v>628</v>
      </c>
      <c r="E3178">
        <v>66.533330735999996</v>
      </c>
      <c r="F3178">
        <v>41.76</v>
      </c>
      <c r="G3178">
        <v>19.806989902115699</v>
      </c>
      <c r="H3178">
        <v>-9.7689473819000003</v>
      </c>
      <c r="I3178">
        <v>-17.8745182435927</v>
      </c>
      <c r="J3178">
        <v>0.22122107201460101</v>
      </c>
      <c r="K3178">
        <v>44.523770327892898</v>
      </c>
      <c r="L3178">
        <v>43.571533430948399</v>
      </c>
      <c r="M3178">
        <v>36.253733296559801</v>
      </c>
      <c r="N3178">
        <v>0.32904605113025098</v>
      </c>
      <c r="O3178">
        <v>67.313218390804593</v>
      </c>
      <c r="P3178">
        <v>49.081122380565198</v>
      </c>
      <c r="Q3178">
        <v>3.1368567741146998E-2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E3179">
        <v>66.36</v>
      </c>
      <c r="F3179">
        <v>237</v>
      </c>
      <c r="G3179">
        <v>31.792159240847099</v>
      </c>
      <c r="H3179">
        <v>-5.3240721678323002</v>
      </c>
      <c r="I3179">
        <v>38.305993508619103</v>
      </c>
      <c r="J3179">
        <v>-1.2582072986317701</v>
      </c>
      <c r="K3179">
        <v>213.75342107787199</v>
      </c>
      <c r="M3179">
        <v>38.109705834738001</v>
      </c>
      <c r="N3179">
        <v>0.31577017114914402</v>
      </c>
      <c r="O3179">
        <v>18.354430379746798</v>
      </c>
      <c r="P3179">
        <v>131.21951219512101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95</v>
      </c>
      <c r="E3180">
        <v>66.185745499999996</v>
      </c>
      <c r="F3180">
        <v>8.75</v>
      </c>
      <c r="G3180">
        <v>-27.975047236885601</v>
      </c>
      <c r="H3180">
        <v>-8.6087360779648705</v>
      </c>
      <c r="I3180">
        <v>-17.463237260611599</v>
      </c>
      <c r="J3180">
        <v>-3.3639220584672298</v>
      </c>
      <c r="K3180">
        <v>8.9948327920456208</v>
      </c>
      <c r="L3180">
        <v>9.3657934524677593</v>
      </c>
      <c r="M3180">
        <v>37.8555663158022</v>
      </c>
      <c r="N3180">
        <v>0.46678513598881499</v>
      </c>
      <c r="O3180">
        <v>33.142857142857103</v>
      </c>
      <c r="P3180">
        <v>20.523415977961399</v>
      </c>
      <c r="Q3180">
        <v>2.6815013435351E-2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D3181" t="s">
        <v>414</v>
      </c>
      <c r="E3181">
        <v>66.093457565999998</v>
      </c>
      <c r="F3181">
        <v>0.94</v>
      </c>
      <c r="G3181">
        <v>224.01925475741601</v>
      </c>
      <c r="H3181">
        <v>-7.3510236906843902</v>
      </c>
      <c r="I3181">
        <v>11.7162499188755</v>
      </c>
      <c r="J3181">
        <v>-2.7462167823768602</v>
      </c>
      <c r="K3181">
        <v>0.945662256646432</v>
      </c>
      <c r="L3181">
        <v>0.75639727262438705</v>
      </c>
      <c r="M3181">
        <v>29.6225121528256</v>
      </c>
      <c r="N3181">
        <v>0.26372477919964499</v>
      </c>
      <c r="O3181">
        <v>19.1489361702127</v>
      </c>
      <c r="P3181">
        <v>394.73684210526301</v>
      </c>
      <c r="Q3181">
        <v>0.12705796611881501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135</v>
      </c>
      <c r="E3182">
        <v>66.084615677999906</v>
      </c>
      <c r="F3182">
        <v>90.94</v>
      </c>
      <c r="G3182">
        <v>-26.2913463224155</v>
      </c>
      <c r="H3182">
        <v>-4.4657974409060701</v>
      </c>
      <c r="I3182">
        <v>-32.420654843029197</v>
      </c>
      <c r="J3182">
        <v>-2.1043471312906199</v>
      </c>
      <c r="K3182">
        <v>93.689855456336204</v>
      </c>
      <c r="L3182">
        <v>105.95397787794001</v>
      </c>
      <c r="M3182">
        <v>53.467031213941503</v>
      </c>
      <c r="N3182">
        <v>0.50227069590846296</v>
      </c>
      <c r="O3182">
        <v>77.039806465801604</v>
      </c>
      <c r="P3182">
        <v>10.1635372501514</v>
      </c>
      <c r="Q3182">
        <v>-4.1737385721275E-2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46</v>
      </c>
      <c r="E3183">
        <v>65.928226420000001</v>
      </c>
      <c r="F3183">
        <v>0.7</v>
      </c>
      <c r="G3183">
        <v>3.1438338819954201</v>
      </c>
      <c r="K3183">
        <v>0.813046339516308</v>
      </c>
      <c r="L3183">
        <v>1.2524745064316301</v>
      </c>
      <c r="M3183">
        <v>70.989730741565694</v>
      </c>
      <c r="N3183">
        <v>1</v>
      </c>
      <c r="O3183">
        <v>7.1428571428571397</v>
      </c>
      <c r="P3183">
        <v>39.999999999999901</v>
      </c>
      <c r="Q3183">
        <v>3.7666979515126001E-2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D3184" t="s">
        <v>414</v>
      </c>
      <c r="E3184">
        <v>65.895862500000007</v>
      </c>
      <c r="F3184">
        <v>65</v>
      </c>
      <c r="G3184">
        <v>-50.265257027095402</v>
      </c>
      <c r="H3184">
        <v>-15.7339408902617</v>
      </c>
      <c r="I3184">
        <v>-17.077650769277302</v>
      </c>
      <c r="J3184">
        <v>-1.20014380773246</v>
      </c>
      <c r="K3184">
        <v>65.455550424156101</v>
      </c>
      <c r="L3184">
        <v>69.318263454401901</v>
      </c>
      <c r="M3184">
        <v>51.014494573986902</v>
      </c>
      <c r="N3184">
        <v>4.5392033855968503E-2</v>
      </c>
      <c r="O3184">
        <v>53.292307692307602</v>
      </c>
      <c r="P3184">
        <v>15.8645276292335</v>
      </c>
      <c r="Q3184">
        <v>-1.9215320748615001E-2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D3185" t="s">
        <v>628</v>
      </c>
      <c r="E3185">
        <v>65.842864074000005</v>
      </c>
      <c r="F3185">
        <v>43.94</v>
      </c>
      <c r="G3185">
        <v>-4.1398163836318798</v>
      </c>
      <c r="H3185">
        <v>-9.1151960262853002</v>
      </c>
      <c r="I3185">
        <v>-6.5508066113388601</v>
      </c>
      <c r="J3185">
        <v>-1.1745870351877301</v>
      </c>
      <c r="K3185">
        <v>43.704668034515898</v>
      </c>
      <c r="L3185">
        <v>42.566397191295898</v>
      </c>
      <c r="M3185">
        <v>39.414009476814996</v>
      </c>
      <c r="N3185">
        <v>0.64509051730160405</v>
      </c>
      <c r="O3185">
        <v>47.906235776058203</v>
      </c>
      <c r="P3185">
        <v>33.030578262185799</v>
      </c>
      <c r="Q3185">
        <v>2.7936564776924001E-2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D3186" t="s">
        <v>1554</v>
      </c>
      <c r="E3186">
        <v>65.679884000000001</v>
      </c>
      <c r="F3186">
        <v>35.15</v>
      </c>
      <c r="G3186">
        <v>-40.338666930660303</v>
      </c>
      <c r="H3186">
        <v>-3.8612277723170498</v>
      </c>
      <c r="I3186">
        <v>-40.993116472308998</v>
      </c>
      <c r="J3186">
        <v>-4.8131974207860697</v>
      </c>
      <c r="K3186">
        <v>36.303936277750203</v>
      </c>
      <c r="L3186">
        <v>42.636806984872599</v>
      </c>
      <c r="M3186">
        <v>36.669009141927901</v>
      </c>
      <c r="N3186">
        <v>0.81597981497056304</v>
      </c>
      <c r="O3186">
        <v>81.5078236130867</v>
      </c>
      <c r="P3186">
        <v>16.777408637873702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E3187">
        <v>65.649978500000003</v>
      </c>
      <c r="F3187">
        <v>173.05</v>
      </c>
      <c r="G3187">
        <v>179.414344637684</v>
      </c>
      <c r="H3187">
        <v>-2.6152986133443901</v>
      </c>
      <c r="I3187">
        <v>-14.1344734690711</v>
      </c>
      <c r="J3187">
        <v>2.1091253544778801</v>
      </c>
      <c r="K3187">
        <v>165.149988780992</v>
      </c>
      <c r="L3187">
        <v>132.992201989254</v>
      </c>
      <c r="M3187">
        <v>51.479880977164903</v>
      </c>
      <c r="N3187">
        <v>0.69901960784313699</v>
      </c>
      <c r="O3187">
        <v>22.103438312626398</v>
      </c>
      <c r="P3187">
        <v>211.80180180180099</v>
      </c>
      <c r="Q3187">
        <v>0.165775682097486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21</v>
      </c>
      <c r="E3188">
        <v>65.424837499999995</v>
      </c>
      <c r="F3188">
        <v>63.4</v>
      </c>
      <c r="G3188">
        <v>-89.178507503190403</v>
      </c>
      <c r="H3188">
        <v>-10.956465867555099</v>
      </c>
      <c r="I3188">
        <v>-71.588578276903803</v>
      </c>
      <c r="J3188">
        <v>-0.53179752737693697</v>
      </c>
      <c r="K3188">
        <v>70.0543418588272</v>
      </c>
      <c r="L3188">
        <v>115.821158391932</v>
      </c>
      <c r="M3188">
        <v>41.539438937076198</v>
      </c>
      <c r="N3188">
        <v>0.29352580927383998</v>
      </c>
      <c r="O3188">
        <v>237.22397476340601</v>
      </c>
      <c r="P3188">
        <v>25.918570009930399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D3189" t="s">
        <v>21</v>
      </c>
      <c r="E3189">
        <v>65.195575250000005</v>
      </c>
      <c r="F3189">
        <v>5.15</v>
      </c>
      <c r="G3189">
        <v>115.40599033019799</v>
      </c>
      <c r="H3189">
        <v>38.369480577504802</v>
      </c>
      <c r="I3189">
        <v>60.959187771982897</v>
      </c>
      <c r="J3189">
        <v>8.0555934814776293</v>
      </c>
      <c r="K3189">
        <v>3.6419598254013699</v>
      </c>
      <c r="L3189">
        <v>2.7203682423565998</v>
      </c>
      <c r="M3189">
        <v>99.978862895888597</v>
      </c>
      <c r="N3189">
        <v>1.58877208518003</v>
      </c>
      <c r="O3189">
        <v>0</v>
      </c>
      <c r="P3189">
        <v>221.875</v>
      </c>
      <c r="Q3189">
        <v>9.5133542443365998E-2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6545</v>
      </c>
      <c r="E3190">
        <v>65.154250000000005</v>
      </c>
      <c r="F3190">
        <v>300.25</v>
      </c>
      <c r="G3190">
        <v>-4.9820679939064298</v>
      </c>
      <c r="H3190">
        <v>20.293534132444801</v>
      </c>
      <c r="I3190">
        <v>5.5297419823676197</v>
      </c>
      <c r="J3190">
        <v>-3.2333793893551301</v>
      </c>
      <c r="M3190">
        <v>58.529161698481197</v>
      </c>
      <c r="O3190">
        <v>20.8992506244795</v>
      </c>
      <c r="P3190">
        <v>38.843930635838099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D3191" t="s">
        <v>1229</v>
      </c>
      <c r="E3191">
        <v>65.139002500000004</v>
      </c>
      <c r="F3191">
        <v>56.65</v>
      </c>
      <c r="G3191">
        <v>-40.265088801538603</v>
      </c>
      <c r="H3191">
        <v>-2.5040849151741802</v>
      </c>
      <c r="I3191">
        <v>-20.366054607873401</v>
      </c>
      <c r="J3191">
        <v>-4.6849922925809402</v>
      </c>
      <c r="K3191">
        <v>58.3334476996747</v>
      </c>
      <c r="M3191">
        <v>40.3933330948486</v>
      </c>
      <c r="N3191">
        <v>0.31798245614034998</v>
      </c>
      <c r="O3191">
        <v>30.626654898499499</v>
      </c>
      <c r="P3191">
        <v>15.0253807106598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628</v>
      </c>
      <c r="E3192">
        <v>65</v>
      </c>
      <c r="F3192">
        <v>26</v>
      </c>
      <c r="G3192">
        <v>-11.4284165810222</v>
      </c>
      <c r="H3192">
        <v>4.0435341324448499</v>
      </c>
      <c r="I3192">
        <v>-2.9787855421173401</v>
      </c>
      <c r="J3192">
        <v>0.50768593477936497</v>
      </c>
      <c r="K3192">
        <v>24.4616646330375</v>
      </c>
      <c r="L3192">
        <v>23.9498707128487</v>
      </c>
      <c r="M3192">
        <v>65.987775196242296</v>
      </c>
      <c r="N3192">
        <v>0.81578947368420995</v>
      </c>
      <c r="O3192">
        <v>23.076923076922998</v>
      </c>
      <c r="P3192">
        <v>40.388768898488102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D3193" t="s">
        <v>628</v>
      </c>
      <c r="E3193">
        <v>64.855400560000007</v>
      </c>
      <c r="F3193">
        <v>94.28</v>
      </c>
      <c r="G3193">
        <v>-23.2946687918013</v>
      </c>
      <c r="H3193">
        <v>6.7672079250022596</v>
      </c>
      <c r="I3193">
        <v>-11.7808336844944</v>
      </c>
      <c r="J3193">
        <v>-2.6929790159498799</v>
      </c>
      <c r="K3193">
        <v>90.516861182654594</v>
      </c>
      <c r="L3193">
        <v>91.621952832090003</v>
      </c>
      <c r="M3193">
        <v>48.094966055128303</v>
      </c>
      <c r="N3193">
        <v>0.51478941167043102</v>
      </c>
      <c r="O3193">
        <v>21.287653797199798</v>
      </c>
      <c r="P3193">
        <v>31.492329149232901</v>
      </c>
      <c r="Q3193">
        <v>-8.0134088087745997E-2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E3194">
        <v>64.668678507999999</v>
      </c>
      <c r="F3194">
        <v>14.77</v>
      </c>
      <c r="G3194">
        <v>27.8913086294701</v>
      </c>
      <c r="H3194">
        <v>10.6343827623996</v>
      </c>
      <c r="I3194">
        <v>5.6882477648637098</v>
      </c>
      <c r="J3194">
        <v>-2.3876949952836499</v>
      </c>
      <c r="K3194">
        <v>13.8684919870266</v>
      </c>
      <c r="L3194">
        <v>12.324013614514</v>
      </c>
      <c r="M3194">
        <v>51.538850715053698</v>
      </c>
      <c r="N3194">
        <v>0.56137882331948097</v>
      </c>
      <c r="O3194">
        <v>11.3744075829383</v>
      </c>
      <c r="P3194">
        <v>59.675675675675599</v>
      </c>
      <c r="Q3194">
        <v>6.2024734294661002E-2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472</v>
      </c>
      <c r="E3195">
        <v>64.654079999999993</v>
      </c>
      <c r="F3195">
        <v>47.68</v>
      </c>
      <c r="G3195">
        <v>-7.1227584214066697</v>
      </c>
      <c r="H3195">
        <v>-4.95660478538524</v>
      </c>
      <c r="I3195">
        <v>-32.9402644635271</v>
      </c>
      <c r="J3195">
        <v>-11.407214514803099</v>
      </c>
      <c r="K3195">
        <v>48.125988001634497</v>
      </c>
      <c r="L3195">
        <v>49.395129732087298</v>
      </c>
      <c r="M3195">
        <v>45.178287514694901</v>
      </c>
      <c r="N3195">
        <v>2.2957186080702501</v>
      </c>
      <c r="O3195">
        <v>58.976510067113999</v>
      </c>
      <c r="P3195">
        <v>18.4596273291925</v>
      </c>
      <c r="Q3195">
        <v>2.3764338517651001E-2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E3196">
        <v>64.491569999999996</v>
      </c>
      <c r="F3196">
        <v>71.5</v>
      </c>
      <c r="G3196">
        <v>121.01396375212499</v>
      </c>
      <c r="H3196">
        <v>0.85725962264093702</v>
      </c>
      <c r="I3196">
        <v>42.9522596512356</v>
      </c>
      <c r="J3196">
        <v>2.1668595592708999</v>
      </c>
      <c r="K3196">
        <v>71.458024580881002</v>
      </c>
      <c r="L3196">
        <v>62.355779873546702</v>
      </c>
      <c r="M3196">
        <v>68.235497305798702</v>
      </c>
      <c r="N3196">
        <v>0.81886792452830104</v>
      </c>
      <c r="O3196">
        <v>265.73426573426502</v>
      </c>
      <c r="P3196">
        <v>190.61102831594599</v>
      </c>
      <c r="Q3196">
        <v>0.14422234736359099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286</v>
      </c>
      <c r="E3197">
        <v>64.389600000000002</v>
      </c>
      <c r="F3197">
        <v>162.6</v>
      </c>
      <c r="G3197">
        <v>111.523280522311</v>
      </c>
      <c r="H3197">
        <v>41.670703492109702</v>
      </c>
      <c r="I3197">
        <v>47.373015595443199</v>
      </c>
      <c r="J3197">
        <v>-10.344332951921601</v>
      </c>
      <c r="K3197">
        <v>135.56693432981999</v>
      </c>
      <c r="L3197">
        <v>107.600772957204</v>
      </c>
      <c r="M3197">
        <v>53.7936605041454</v>
      </c>
      <c r="N3197">
        <v>2.2710162213740399</v>
      </c>
      <c r="O3197">
        <v>16.758917589175802</v>
      </c>
      <c r="P3197">
        <v>147.67707539984701</v>
      </c>
      <c r="Q3197">
        <v>0.13586767846687101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51</v>
      </c>
      <c r="E3198">
        <v>64.23</v>
      </c>
      <c r="F3198">
        <v>64.23</v>
      </c>
      <c r="G3198">
        <v>78.617318730480306</v>
      </c>
      <c r="H3198">
        <v>16.902622790196201</v>
      </c>
      <c r="I3198">
        <v>43.156165304116797</v>
      </c>
      <c r="J3198">
        <v>-22.374565752296501</v>
      </c>
      <c r="K3198">
        <v>57.861139191383799</v>
      </c>
      <c r="L3198">
        <v>46.935588384683598</v>
      </c>
      <c r="M3198">
        <v>47.183443399702199</v>
      </c>
      <c r="N3198">
        <v>2.1098099090992801</v>
      </c>
      <c r="O3198">
        <v>36.851938346567003</v>
      </c>
      <c r="P3198">
        <v>126.96113074204899</v>
      </c>
      <c r="Q3198">
        <v>5.8274952150569999E-2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1351</v>
      </c>
      <c r="E3199">
        <v>63.984000000000002</v>
      </c>
      <c r="F3199">
        <v>34.4</v>
      </c>
      <c r="G3199">
        <v>48.388659267241998</v>
      </c>
      <c r="H3199">
        <v>8.0302007991115296</v>
      </c>
      <c r="I3199">
        <v>44.543836125772103</v>
      </c>
      <c r="J3199">
        <v>4.0997504631848702</v>
      </c>
      <c r="K3199">
        <v>30.685939997919199</v>
      </c>
      <c r="L3199">
        <v>25.301149227834902</v>
      </c>
      <c r="M3199">
        <v>47.460299767095201</v>
      </c>
      <c r="N3199">
        <v>0.26842213964404399</v>
      </c>
      <c r="O3199">
        <v>11.133720930232499</v>
      </c>
      <c r="P3199">
        <v>91.1111111111111</v>
      </c>
      <c r="Q3199">
        <v>1.697056645209E-2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1154</v>
      </c>
      <c r="E3200">
        <v>63.981340345</v>
      </c>
      <c r="F3200">
        <v>0.65</v>
      </c>
      <c r="G3200">
        <v>8.5241678337579696</v>
      </c>
      <c r="H3200">
        <v>-2.7513376624269301</v>
      </c>
      <c r="I3200">
        <v>-10.4424802398545</v>
      </c>
      <c r="J3200">
        <v>-4.0328183795374501</v>
      </c>
      <c r="K3200">
        <v>0.63851710105461901</v>
      </c>
      <c r="L3200">
        <v>0.56910991736820804</v>
      </c>
      <c r="M3200">
        <v>22.871636372217999</v>
      </c>
      <c r="N3200">
        <v>1.08379613524143</v>
      </c>
      <c r="O3200">
        <v>16.923076923076898</v>
      </c>
      <c r="P3200">
        <v>32.653061224489797</v>
      </c>
      <c r="Q3200">
        <v>-3.830002786615E-3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62</v>
      </c>
      <c r="E3201">
        <v>63.933373152000001</v>
      </c>
      <c r="F3201">
        <v>48.96</v>
      </c>
      <c r="G3201">
        <v>-50.504833240355801</v>
      </c>
      <c r="H3201">
        <v>-10.093285123125501</v>
      </c>
      <c r="I3201">
        <v>-42.2988022782596</v>
      </c>
      <c r="J3201">
        <v>-5.10806921565786</v>
      </c>
      <c r="K3201">
        <v>52.962887259745202</v>
      </c>
      <c r="L3201">
        <v>62.425540230068997</v>
      </c>
      <c r="M3201">
        <v>19.216013295122998</v>
      </c>
      <c r="N3201">
        <v>1.15718278069884</v>
      </c>
      <c r="O3201">
        <v>75.776143790849602</v>
      </c>
      <c r="P3201">
        <v>10.0472016183412</v>
      </c>
      <c r="Q3201">
        <v>-4.8227144401558002E-2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628</v>
      </c>
      <c r="E3202">
        <v>63.897444</v>
      </c>
      <c r="F3202">
        <v>2.13</v>
      </c>
      <c r="G3202">
        <v>-88.3806416424801</v>
      </c>
      <c r="H3202">
        <v>-19.998611461424801</v>
      </c>
      <c r="I3202">
        <v>-58.649341478973902</v>
      </c>
      <c r="J3202">
        <v>-11.3315786379624</v>
      </c>
      <c r="K3202">
        <v>2.5575811266382198</v>
      </c>
      <c r="L3202">
        <v>3.5292221253961</v>
      </c>
      <c r="M3202">
        <v>6.3920086346558103</v>
      </c>
      <c r="N3202">
        <v>2.4144500115249001</v>
      </c>
      <c r="O3202">
        <v>232.55086071987401</v>
      </c>
      <c r="P3202">
        <v>0.47169811320753002</v>
      </c>
      <c r="Q3202">
        <v>-8.3687255881738004E-2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E3203">
        <v>63.8</v>
      </c>
      <c r="F3203">
        <v>1.1599999999999999</v>
      </c>
      <c r="G3203">
        <v>112.60580048681901</v>
      </c>
      <c r="H3203">
        <v>25.380530469441101</v>
      </c>
      <c r="I3203">
        <v>11.1140993812411</v>
      </c>
      <c r="J3203">
        <v>-4.5237019700002996</v>
      </c>
      <c r="K3203">
        <v>1.0582303955688199</v>
      </c>
      <c r="L3203">
        <v>0.873018833553735</v>
      </c>
      <c r="M3203">
        <v>44.863874841921501</v>
      </c>
      <c r="N3203">
        <v>1.3404744435732501</v>
      </c>
      <c r="O3203">
        <v>18.965517241379299</v>
      </c>
      <c r="P3203">
        <v>157.777777777777</v>
      </c>
      <c r="Q3203">
        <v>0.108326406355002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543</v>
      </c>
      <c r="E3204">
        <v>63.72</v>
      </c>
      <c r="F3204">
        <v>265.5</v>
      </c>
      <c r="G3204">
        <v>276.32359529705099</v>
      </c>
      <c r="H3204">
        <v>1.0643674657781901</v>
      </c>
      <c r="I3204">
        <v>52.320416585542198</v>
      </c>
      <c r="J3204">
        <v>-6.7254334690515298</v>
      </c>
      <c r="K3204">
        <v>248.46319191902199</v>
      </c>
      <c r="L3204">
        <v>204.099239411349</v>
      </c>
      <c r="M3204">
        <v>61.230655347448597</v>
      </c>
      <c r="N3204">
        <v>0.94946359479423104</v>
      </c>
      <c r="O3204">
        <v>11.789077212805999</v>
      </c>
      <c r="P3204">
        <v>341.69023456995501</v>
      </c>
      <c r="Q3204">
        <v>0.167324316319544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405</v>
      </c>
      <c r="E3205">
        <v>63.698224000000003</v>
      </c>
      <c r="F3205">
        <v>205.85</v>
      </c>
      <c r="G3205">
        <v>133.183606609268</v>
      </c>
      <c r="H3205">
        <v>37.027768366679098</v>
      </c>
      <c r="I3205">
        <v>41.041068351131997</v>
      </c>
      <c r="J3205">
        <v>23.416832310126502</v>
      </c>
      <c r="K3205">
        <v>159.86216011314599</v>
      </c>
      <c r="L3205">
        <v>135.64434245610099</v>
      </c>
      <c r="M3205">
        <v>82.936173039298893</v>
      </c>
      <c r="N3205">
        <v>2.9581468844829399</v>
      </c>
      <c r="O3205">
        <v>13.6992956035948</v>
      </c>
      <c r="P3205">
        <v>169.790301441677</v>
      </c>
      <c r="Q3205">
        <v>0.20258211565641299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D3206" t="s">
        <v>72</v>
      </c>
      <c r="E3206">
        <v>63.662813999999997</v>
      </c>
      <c r="F3206">
        <v>63.5</v>
      </c>
      <c r="G3206">
        <v>36.8343512227028</v>
      </c>
      <c r="H3206">
        <v>-21.822266733355999</v>
      </c>
      <c r="I3206">
        <v>-12.711315100458</v>
      </c>
      <c r="J3206">
        <v>-1.46108767906468E-2</v>
      </c>
      <c r="K3206">
        <v>70.4389875599786</v>
      </c>
      <c r="L3206">
        <v>67.173699696425203</v>
      </c>
      <c r="M3206">
        <v>40.999240305458301</v>
      </c>
      <c r="N3206">
        <v>0.28516177755903799</v>
      </c>
      <c r="O3206">
        <v>41.732283464566898</v>
      </c>
      <c r="P3206">
        <v>67.105263157894697</v>
      </c>
      <c r="Q3206">
        <v>1.7428159042506001E-2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E3207">
        <v>63.618954000000002</v>
      </c>
      <c r="F3207">
        <v>73.5</v>
      </c>
      <c r="G3207">
        <v>-57.140194885445602</v>
      </c>
      <c r="H3207">
        <v>-9.06935191654342</v>
      </c>
      <c r="I3207">
        <v>-46.628384909171501</v>
      </c>
      <c r="J3207">
        <v>0.63815298815152899</v>
      </c>
      <c r="K3207">
        <v>80.410213225682398</v>
      </c>
      <c r="M3207">
        <v>42.114258636991302</v>
      </c>
      <c r="O3207">
        <v>64.571428571428498</v>
      </c>
      <c r="P3207">
        <v>27.6041666666666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543</v>
      </c>
      <c r="E3208">
        <v>63.6</v>
      </c>
      <c r="F3208">
        <v>26.5</v>
      </c>
      <c r="G3208">
        <v>-14.1247422906903</v>
      </c>
      <c r="H3208">
        <v>-19.2006581960262</v>
      </c>
      <c r="I3208">
        <v>-20.9597407571151</v>
      </c>
      <c r="J3208">
        <v>-1.9196291640893299</v>
      </c>
      <c r="K3208">
        <v>28.401698076705902</v>
      </c>
      <c r="L3208">
        <v>28.649787543817801</v>
      </c>
      <c r="M3208">
        <v>44.697188199979998</v>
      </c>
      <c r="N3208">
        <v>0.72325780326900302</v>
      </c>
      <c r="O3208">
        <v>39.245283018867902</v>
      </c>
      <c r="P3208">
        <v>12.7659574468085</v>
      </c>
      <c r="Q3208">
        <v>8.0162259289802001E-2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352</v>
      </c>
      <c r="E3209">
        <v>63.584851999999998</v>
      </c>
      <c r="F3209">
        <v>93.4</v>
      </c>
      <c r="G3209">
        <v>23.0736282798749</v>
      </c>
      <c r="H3209">
        <v>11.960200799111499</v>
      </c>
      <c r="I3209">
        <v>18.117754385260099</v>
      </c>
      <c r="J3209">
        <v>-9.3937301566586093</v>
      </c>
      <c r="K3209">
        <v>88.123907204709596</v>
      </c>
      <c r="L3209">
        <v>78.409128036214994</v>
      </c>
      <c r="M3209">
        <v>43.640698829348402</v>
      </c>
      <c r="N3209">
        <v>1.5267002518891599</v>
      </c>
      <c r="O3209">
        <v>33.511777301927097</v>
      </c>
      <c r="P3209">
        <v>75.894538606403003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D3210" t="s">
        <v>268</v>
      </c>
      <c r="E3210">
        <v>63.415402184999998</v>
      </c>
      <c r="F3210">
        <v>20.85</v>
      </c>
      <c r="G3210">
        <v>-13.518813815134999</v>
      </c>
      <c r="H3210">
        <v>-15.625136255418299</v>
      </c>
      <c r="I3210">
        <v>-27.990800046901299</v>
      </c>
      <c r="J3210">
        <v>-7.0009707485953196</v>
      </c>
      <c r="K3210">
        <v>22.116912150707702</v>
      </c>
      <c r="L3210">
        <v>22.371364109086201</v>
      </c>
      <c r="M3210">
        <v>39.268487704894902</v>
      </c>
      <c r="N3210">
        <v>0.84199230508147005</v>
      </c>
      <c r="O3210">
        <v>68.824940047961604</v>
      </c>
      <c r="Q3210">
        <v>3.6312283300171E-2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628</v>
      </c>
      <c r="E3211">
        <v>63.3298439</v>
      </c>
      <c r="F3211">
        <v>2.14</v>
      </c>
      <c r="G3211">
        <v>21.946191933500199</v>
      </c>
      <c r="H3211">
        <v>-5.2200317590280099</v>
      </c>
      <c r="I3211">
        <v>-14.0821996935275</v>
      </c>
      <c r="J3211">
        <v>-9.0466944202405202</v>
      </c>
      <c r="K3211">
        <v>2.06093489638842</v>
      </c>
      <c r="L3211">
        <v>1.92629493237446</v>
      </c>
      <c r="M3211">
        <v>49.421791479792198</v>
      </c>
      <c r="N3211">
        <v>1.3777345414550699</v>
      </c>
      <c r="O3211">
        <v>51.869158878504599</v>
      </c>
      <c r="P3211">
        <v>1136.9942196531699</v>
      </c>
      <c r="Q3211">
        <v>6.2578713220967003E-2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21</v>
      </c>
      <c r="E3212">
        <v>63.244</v>
      </c>
      <c r="F3212">
        <v>36.46</v>
      </c>
      <c r="G3212">
        <v>-25.8525678574991</v>
      </c>
      <c r="H3212">
        <v>-14.9512966566675</v>
      </c>
      <c r="I3212">
        <v>-39.691698175203904</v>
      </c>
      <c r="J3212">
        <v>-3.61933309508226</v>
      </c>
      <c r="K3212">
        <v>41.170198829576997</v>
      </c>
      <c r="L3212">
        <v>41.339468092898798</v>
      </c>
      <c r="M3212">
        <v>24.2344928108432</v>
      </c>
      <c r="N3212">
        <v>0.752432810931984</v>
      </c>
      <c r="O3212">
        <v>64.728469555677407</v>
      </c>
      <c r="P3212">
        <v>36.304990630874798</v>
      </c>
      <c r="Q3212">
        <v>0.23323254054454701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D3213" t="s">
        <v>414</v>
      </c>
      <c r="E3213">
        <v>63.225864000000001</v>
      </c>
      <c r="F3213">
        <v>108.95</v>
      </c>
      <c r="G3213">
        <v>141.47325190424601</v>
      </c>
      <c r="H3213">
        <v>-14.384708605547599</v>
      </c>
      <c r="I3213">
        <v>55.770354396487498</v>
      </c>
      <c r="J3213">
        <v>-3.6038489085329899</v>
      </c>
      <c r="K3213">
        <v>106.536975955644</v>
      </c>
      <c r="L3213">
        <v>83.672001590157194</v>
      </c>
      <c r="M3213">
        <v>54.928521467771603</v>
      </c>
      <c r="N3213">
        <v>0.15525826675144599</v>
      </c>
      <c r="O3213">
        <v>27.627351996328599</v>
      </c>
      <c r="P3213">
        <v>171.56031904287099</v>
      </c>
      <c r="Q3213">
        <v>5.435594199576E-2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95</v>
      </c>
      <c r="E3214">
        <v>63.222069236000003</v>
      </c>
      <c r="F3214">
        <v>34.18</v>
      </c>
      <c r="G3214">
        <v>78.034182232419795</v>
      </c>
      <c r="H3214">
        <v>-16.014831626309899</v>
      </c>
      <c r="I3214">
        <v>53.580680387079603</v>
      </c>
      <c r="J3214">
        <v>-7.5376865790688896</v>
      </c>
      <c r="K3214">
        <v>34.716504119901302</v>
      </c>
      <c r="L3214">
        <v>27.740149269425299</v>
      </c>
      <c r="M3214">
        <v>32.122641489418797</v>
      </c>
      <c r="N3214">
        <v>0.86789034961133504</v>
      </c>
      <c r="O3214">
        <v>19.953188999414799</v>
      </c>
      <c r="P3214">
        <v>151.98525539757699</v>
      </c>
      <c r="Q3214">
        <v>-7.6877658338929998E-3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D3215" t="s">
        <v>204</v>
      </c>
      <c r="E3215">
        <v>63.164532340000001</v>
      </c>
      <c r="F3215">
        <v>61.1</v>
      </c>
      <c r="G3215">
        <v>-30.632336389966699</v>
      </c>
      <c r="H3215">
        <v>-6.2307274709306597</v>
      </c>
      <c r="I3215">
        <v>-20.120526413692598</v>
      </c>
      <c r="J3215">
        <v>-10.506174180531801</v>
      </c>
      <c r="M3215">
        <v>40.2633638566057</v>
      </c>
      <c r="O3215">
        <v>21.767594108019601</v>
      </c>
      <c r="P3215">
        <v>24.060913705583701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1115</v>
      </c>
      <c r="E3216">
        <v>63.164468096999997</v>
      </c>
      <c r="F3216">
        <v>101.37</v>
      </c>
      <c r="G3216">
        <v>-26.4699338531595</v>
      </c>
      <c r="H3216">
        <v>14.475829351055101</v>
      </c>
      <c r="I3216">
        <v>-40.080630748516498</v>
      </c>
      <c r="J3216">
        <v>-1.36922262754519</v>
      </c>
      <c r="K3216">
        <v>101.689685905582</v>
      </c>
      <c r="L3216">
        <v>105.60367723912201</v>
      </c>
      <c r="M3216">
        <v>38.019526040957999</v>
      </c>
      <c r="N3216">
        <v>0.61254478845225702</v>
      </c>
      <c r="O3216">
        <v>53.299792838117703</v>
      </c>
      <c r="P3216">
        <v>19.118683901292599</v>
      </c>
      <c r="Q3216">
        <v>6.1823807969799999E-2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543</v>
      </c>
      <c r="E3217">
        <v>63.016297799999997</v>
      </c>
      <c r="F3217">
        <v>49.03</v>
      </c>
      <c r="G3217">
        <v>111.705642443804</v>
      </c>
      <c r="H3217">
        <v>15.314943882115401</v>
      </c>
      <c r="I3217">
        <v>53.949560467975502</v>
      </c>
      <c r="J3217">
        <v>13.790007707419001</v>
      </c>
      <c r="K3217">
        <v>37.351933983204702</v>
      </c>
      <c r="L3217">
        <v>31.551251545080699</v>
      </c>
      <c r="M3217">
        <v>81.076494149510296</v>
      </c>
      <c r="N3217">
        <v>2.2828905065309399</v>
      </c>
      <c r="O3217">
        <v>5.0377320008158302</v>
      </c>
      <c r="P3217">
        <v>155.89770354906</v>
      </c>
      <c r="Q3217">
        <v>8.1887378129517005E-2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132</v>
      </c>
      <c r="E3218">
        <v>62.935282999999998</v>
      </c>
      <c r="F3218">
        <v>4.46</v>
      </c>
      <c r="G3218">
        <v>41.056291794453301</v>
      </c>
      <c r="H3218">
        <v>1.16925787107181</v>
      </c>
      <c r="I3218">
        <v>-17.7031049198341</v>
      </c>
      <c r="J3218">
        <v>4.2269881475168498</v>
      </c>
      <c r="K3218">
        <v>4.0131004975832703</v>
      </c>
      <c r="L3218">
        <v>4.2610083249591</v>
      </c>
      <c r="M3218">
        <v>77.947879099896696</v>
      </c>
      <c r="N3218">
        <v>1.2963241612605501</v>
      </c>
      <c r="O3218">
        <v>30.044843049327302</v>
      </c>
      <c r="Q3218">
        <v>6.6370602602844997E-2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543</v>
      </c>
      <c r="E3219">
        <v>62.812606064000001</v>
      </c>
      <c r="F3219">
        <v>51.08</v>
      </c>
      <c r="G3219">
        <v>47.741900687330002</v>
      </c>
      <c r="H3219">
        <v>-4.3102073641537704</v>
      </c>
      <c r="I3219">
        <v>14.918397209598499</v>
      </c>
      <c r="J3219">
        <v>0.35584903884646502</v>
      </c>
      <c r="K3219">
        <v>48.753434978030398</v>
      </c>
      <c r="L3219">
        <v>43.783670272747003</v>
      </c>
      <c r="M3219">
        <v>70.600145322159307</v>
      </c>
      <c r="N3219">
        <v>1.0496851358413899</v>
      </c>
      <c r="O3219">
        <v>9.4361785434612298</v>
      </c>
      <c r="P3219">
        <v>83.148081749731006</v>
      </c>
      <c r="Q3219">
        <v>1.2812413843297E-2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D3220" t="s">
        <v>21</v>
      </c>
      <c r="E3220">
        <v>62.774366000000001</v>
      </c>
      <c r="F3220">
        <v>43.9</v>
      </c>
      <c r="G3220">
        <v>-66.365735495994898</v>
      </c>
      <c r="H3220">
        <v>-7.2078687856247203</v>
      </c>
      <c r="I3220">
        <v>-33.507594363362799</v>
      </c>
      <c r="J3220">
        <v>1.84082930366318</v>
      </c>
      <c r="K3220">
        <v>44.750620019310297</v>
      </c>
      <c r="M3220">
        <v>56.839707835458697</v>
      </c>
      <c r="N3220">
        <v>0.61061827956989201</v>
      </c>
      <c r="O3220">
        <v>84.054669703872406</v>
      </c>
      <c r="P3220">
        <v>7.3349633251833701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1509</v>
      </c>
      <c r="E3221">
        <v>62.761875000000003</v>
      </c>
      <c r="F3221">
        <v>5.61</v>
      </c>
      <c r="G3221">
        <v>2680.8711066092601</v>
      </c>
      <c r="H3221">
        <v>69.760833710503903</v>
      </c>
      <c r="I3221">
        <v>131.36108252440599</v>
      </c>
      <c r="J3221">
        <v>12.3313009864414</v>
      </c>
      <c r="K3221">
        <v>3.8598346454237</v>
      </c>
      <c r="L3221">
        <v>2.55644666490265</v>
      </c>
      <c r="M3221">
        <v>98.790916568382201</v>
      </c>
      <c r="N3221">
        <v>2.5209591831660698</v>
      </c>
      <c r="O3221">
        <v>0</v>
      </c>
      <c r="P3221">
        <v>2705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E3222">
        <v>62.674399999999999</v>
      </c>
      <c r="F3222">
        <v>199.6</v>
      </c>
      <c r="G3222">
        <v>422.72042167776101</v>
      </c>
      <c r="H3222">
        <v>40.942111745308097</v>
      </c>
      <c r="I3222">
        <v>408.21298194501901</v>
      </c>
      <c r="J3222">
        <v>6.3854684120260901</v>
      </c>
      <c r="K3222">
        <v>136.58780151510001</v>
      </c>
      <c r="L3222">
        <v>94.123924326811405</v>
      </c>
      <c r="M3222">
        <v>99.990418814682599</v>
      </c>
      <c r="N3222">
        <v>0.93664226898444602</v>
      </c>
      <c r="O3222">
        <v>0</v>
      </c>
      <c r="P3222">
        <v>476.04617604617602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E3223">
        <v>62.654783784000003</v>
      </c>
      <c r="F3223">
        <v>45.34</v>
      </c>
      <c r="G3223">
        <v>-38.176286755660698</v>
      </c>
      <c r="H3223">
        <v>-1.11780671968548</v>
      </c>
      <c r="I3223">
        <v>-50.239951739870101</v>
      </c>
      <c r="J3223">
        <v>12.330313829868</v>
      </c>
      <c r="K3223">
        <v>45.678011426610603</v>
      </c>
      <c r="L3223">
        <v>52.882769086399897</v>
      </c>
      <c r="M3223">
        <v>71.326361972305406</v>
      </c>
      <c r="N3223">
        <v>1.4749582637729499</v>
      </c>
      <c r="O3223">
        <v>81.826202029113304</v>
      </c>
      <c r="P3223">
        <v>25.909469591779999</v>
      </c>
      <c r="Q3223">
        <v>7.2585420818958996E-2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E3224">
        <v>62.626344000000003</v>
      </c>
      <c r="F3224">
        <v>166.1</v>
      </c>
      <c r="G3224">
        <v>-19.990962356249</v>
      </c>
      <c r="H3224">
        <v>-7.9181177849592697</v>
      </c>
      <c r="I3224">
        <v>2.5367627393883798</v>
      </c>
      <c r="J3224">
        <v>-1.3702164875854601</v>
      </c>
      <c r="K3224">
        <v>166.831930952314</v>
      </c>
      <c r="L3224">
        <v>158.33742812113499</v>
      </c>
      <c r="M3224">
        <v>42.352873501931597</v>
      </c>
      <c r="N3224">
        <v>1.5577577577577499</v>
      </c>
      <c r="O3224">
        <v>34.5273931366646</v>
      </c>
      <c r="P3224">
        <v>32.350597609561703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E3225">
        <v>62.595416202999999</v>
      </c>
      <c r="F3225">
        <v>44.83</v>
      </c>
      <c r="G3225">
        <v>83.904982301718604</v>
      </c>
      <c r="H3225">
        <v>8.0786218517431099</v>
      </c>
      <c r="I3225">
        <v>-11.4404452378195</v>
      </c>
      <c r="J3225">
        <v>16.0331648889908</v>
      </c>
      <c r="K3225">
        <v>37.430550170176403</v>
      </c>
      <c r="L3225">
        <v>32.379993531076799</v>
      </c>
      <c r="M3225">
        <v>89.025987543097003</v>
      </c>
      <c r="N3225">
        <v>1.42546583850931</v>
      </c>
      <c r="O3225">
        <v>24.916350658041399</v>
      </c>
      <c r="P3225">
        <v>108.03387569245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281</v>
      </c>
      <c r="E3226">
        <v>62.496000000000002</v>
      </c>
      <c r="F3226">
        <v>26.04</v>
      </c>
      <c r="G3226">
        <v>109.413707506129</v>
      </c>
      <c r="H3226">
        <v>-24.422810083597</v>
      </c>
      <c r="I3226">
        <v>-11.898333414457699</v>
      </c>
      <c r="J3226">
        <v>-14.404165953007</v>
      </c>
      <c r="K3226">
        <v>27.3023427649421</v>
      </c>
      <c r="L3226">
        <v>23.602354777829301</v>
      </c>
      <c r="M3226">
        <v>17.811910688320499</v>
      </c>
      <c r="N3226">
        <v>0.66185455431148299</v>
      </c>
      <c r="O3226">
        <v>27.0353302611367</v>
      </c>
      <c r="P3226">
        <v>145.66037735849</v>
      </c>
      <c r="Q3226">
        <v>5.1327095140011998E-2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E3227">
        <v>62.422876799999997</v>
      </c>
      <c r="F3227">
        <v>54</v>
      </c>
      <c r="G3227">
        <v>4.5651008895350804</v>
      </c>
      <c r="H3227">
        <v>0.906279230484071</v>
      </c>
      <c r="I3227">
        <v>-29.504933881747402</v>
      </c>
      <c r="J3227">
        <v>6.02929342170476</v>
      </c>
      <c r="K3227">
        <v>53.405005048508002</v>
      </c>
      <c r="L3227">
        <v>53.700939186891901</v>
      </c>
      <c r="M3227">
        <v>53.030839118127801</v>
      </c>
      <c r="N3227">
        <v>1.1812499999999999</v>
      </c>
      <c r="O3227">
        <v>49.814814814814802</v>
      </c>
      <c r="P3227">
        <v>43.999999999999901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E3228">
        <v>62.417822700000002</v>
      </c>
      <c r="F3228">
        <v>27.7</v>
      </c>
      <c r="G3228">
        <v>23.211532141183</v>
      </c>
      <c r="H3228">
        <v>-17.940200683284999</v>
      </c>
      <c r="I3228">
        <v>-14.0484277710357</v>
      </c>
      <c r="J3228">
        <v>-6.4539152669057103</v>
      </c>
      <c r="K3228">
        <v>27.540027569703</v>
      </c>
      <c r="L3228">
        <v>25.158833389012099</v>
      </c>
      <c r="M3228">
        <v>34.426113894963798</v>
      </c>
      <c r="N3228">
        <v>0.94925675675675603</v>
      </c>
      <c r="O3228">
        <v>29.169675090252699</v>
      </c>
      <c r="P3228">
        <v>75.316455696202496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E3229">
        <v>62.392125</v>
      </c>
      <c r="F3229">
        <v>51</v>
      </c>
      <c r="G3229">
        <v>-8.4564052981938502</v>
      </c>
      <c r="H3229">
        <v>-0.20816654782725</v>
      </c>
      <c r="I3229">
        <v>-22.561914694586299</v>
      </c>
      <c r="J3229">
        <v>0.31500770741905398</v>
      </c>
      <c r="K3229">
        <v>49.394855151625798</v>
      </c>
      <c r="L3229">
        <v>50.857740503164202</v>
      </c>
      <c r="M3229">
        <v>65.061030531138002</v>
      </c>
      <c r="N3229">
        <v>0.16756756756756699</v>
      </c>
      <c r="O3229">
        <v>23.529411764705799</v>
      </c>
      <c r="P3229">
        <v>18.632240055826902</v>
      </c>
      <c r="Q3229">
        <v>1.7811651340857999E-2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62.304000000000002</v>
      </c>
      <c r="F3230">
        <v>194.7</v>
      </c>
      <c r="G3230">
        <v>-56.2181853335291</v>
      </c>
      <c r="H3230">
        <v>0.83373786022985696</v>
      </c>
      <c r="I3230">
        <v>-24.038063400655101</v>
      </c>
      <c r="J3230">
        <v>5.7401511607315197</v>
      </c>
      <c r="K3230">
        <v>200.47169526346801</v>
      </c>
      <c r="L3230">
        <v>226.900957329162</v>
      </c>
      <c r="M3230">
        <v>51.234384775240997</v>
      </c>
      <c r="N3230">
        <v>1.2589854069249999</v>
      </c>
      <c r="O3230">
        <v>59.219311761684601</v>
      </c>
      <c r="P3230">
        <v>3.5638297872340399</v>
      </c>
      <c r="Q3230">
        <v>7.7077759621356004E-2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271</v>
      </c>
      <c r="E3231">
        <v>62.302424463999998</v>
      </c>
      <c r="F3231">
        <v>3.82</v>
      </c>
      <c r="G3231">
        <v>29.230790403734499</v>
      </c>
      <c r="H3231">
        <v>-12.9752452102781</v>
      </c>
      <c r="I3231">
        <v>-15.6683654657398</v>
      </c>
      <c r="J3231">
        <v>-1.9462988252442499</v>
      </c>
      <c r="K3231">
        <v>4.0585035693808598</v>
      </c>
      <c r="L3231">
        <v>3.7939182089555099</v>
      </c>
      <c r="M3231">
        <v>25.444332586976302</v>
      </c>
      <c r="N3231">
        <v>0.58720202047794201</v>
      </c>
      <c r="O3231">
        <v>38.481675392670098</v>
      </c>
      <c r="P3231">
        <v>56.557377049180303</v>
      </c>
      <c r="Q3231">
        <v>1.2964132374058E-2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62</v>
      </c>
      <c r="E3232">
        <v>62.200140527999999</v>
      </c>
      <c r="F3232">
        <v>49.88</v>
      </c>
      <c r="G3232">
        <v>6.8241126475984304</v>
      </c>
      <c r="H3232">
        <v>-7.6969214338047403</v>
      </c>
      <c r="I3232">
        <v>-18.353523445015401</v>
      </c>
      <c r="J3232">
        <v>2.09999756543123</v>
      </c>
      <c r="K3232">
        <v>49.447570718411498</v>
      </c>
      <c r="L3232">
        <v>48.034107300607303</v>
      </c>
      <c r="M3232">
        <v>51.882183391648802</v>
      </c>
      <c r="N3232">
        <v>2.0352748250354198</v>
      </c>
      <c r="O3232">
        <v>27.285485164394501</v>
      </c>
      <c r="P3232">
        <v>38.1334810301855</v>
      </c>
      <c r="Q3232">
        <v>-1.3336120918183999E-2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E3233">
        <v>62.139360336000003</v>
      </c>
      <c r="F3233">
        <v>19.41</v>
      </c>
      <c r="G3233">
        <v>-60.227206787252499</v>
      </c>
      <c r="H3233">
        <v>9.9265998088858396</v>
      </c>
      <c r="I3233">
        <v>-18.2239773998521</v>
      </c>
      <c r="J3233">
        <v>-9.3112665760969993</v>
      </c>
      <c r="K3233">
        <v>18.206511000402902</v>
      </c>
      <c r="L3233">
        <v>20.916661827116901</v>
      </c>
      <c r="M3233">
        <v>52.157503198285802</v>
      </c>
      <c r="N3233">
        <v>3.0116441477653502</v>
      </c>
      <c r="O3233">
        <v>71.289833864346093</v>
      </c>
      <c r="P3233">
        <v>26.914306262909999</v>
      </c>
      <c r="Q3233">
        <v>0.19531148999338799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414</v>
      </c>
      <c r="E3234">
        <v>62.127000000000002</v>
      </c>
      <c r="F3234">
        <v>207.09</v>
      </c>
      <c r="G3234">
        <v>43.216561154722697</v>
      </c>
      <c r="H3234">
        <v>-15.1921369767241</v>
      </c>
      <c r="I3234">
        <v>4.0142713143124604</v>
      </c>
      <c r="J3234">
        <v>-2.65905843581197</v>
      </c>
      <c r="K3234">
        <v>207.68044500297401</v>
      </c>
      <c r="L3234">
        <v>184.63454099971699</v>
      </c>
      <c r="M3234">
        <v>40.805233111612999</v>
      </c>
      <c r="N3234">
        <v>0.42946165108487799</v>
      </c>
      <c r="O3234">
        <v>20.044425129170801</v>
      </c>
      <c r="P3234">
        <v>72.144638403990001</v>
      </c>
      <c r="Q3234">
        <v>7.6339741638753997E-2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271</v>
      </c>
      <c r="E3235">
        <v>62.046168309999999</v>
      </c>
      <c r="F3235">
        <v>913.15</v>
      </c>
      <c r="G3235">
        <v>110.282607058504</v>
      </c>
      <c r="H3235">
        <v>11.6429419158627</v>
      </c>
      <c r="I3235">
        <v>68.339676573586402</v>
      </c>
      <c r="J3235">
        <v>-0.38068227573221303</v>
      </c>
      <c r="K3235">
        <v>870.76315863686102</v>
      </c>
      <c r="L3235">
        <v>677.851420017289</v>
      </c>
      <c r="M3235">
        <v>39.588675259108797</v>
      </c>
      <c r="N3235">
        <v>0.44938484251968502</v>
      </c>
      <c r="O3235">
        <v>48.360072277281901</v>
      </c>
      <c r="P3235">
        <v>147.466124661246</v>
      </c>
      <c r="Q3235">
        <v>9.4212355598434994E-2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543</v>
      </c>
      <c r="E3236">
        <v>62.008000000000003</v>
      </c>
      <c r="F3236">
        <v>115</v>
      </c>
      <c r="G3236">
        <v>52.794183532345002</v>
      </c>
      <c r="H3236">
        <v>1.74985040722586</v>
      </c>
      <c r="I3236">
        <v>45.332467380289998</v>
      </c>
      <c r="J3236">
        <v>8.3469475852959896</v>
      </c>
      <c r="K3236">
        <v>115.96283754694799</v>
      </c>
      <c r="L3236">
        <v>99.717876297171102</v>
      </c>
      <c r="M3236">
        <v>58.727851626816602</v>
      </c>
      <c r="N3236">
        <v>1.0243353625645299</v>
      </c>
      <c r="O3236">
        <v>46.521739130434703</v>
      </c>
      <c r="P3236">
        <v>131.668009669621</v>
      </c>
      <c r="Q3236">
        <v>0.103881589144816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291</v>
      </c>
      <c r="E3237">
        <v>61.996454999999997</v>
      </c>
      <c r="F3237">
        <v>45</v>
      </c>
      <c r="G3237">
        <v>-16.6020116703017</v>
      </c>
      <c r="H3237">
        <v>-8.3115383313232591</v>
      </c>
      <c r="I3237">
        <v>1.76753197015761</v>
      </c>
      <c r="J3237">
        <v>4.1973606485955202</v>
      </c>
      <c r="K3237">
        <v>45.041821715373601</v>
      </c>
      <c r="M3237">
        <v>44.381292954624499</v>
      </c>
      <c r="N3237">
        <v>0.59572072072072002</v>
      </c>
      <c r="O3237">
        <v>10.3333333333333</v>
      </c>
      <c r="P3237">
        <v>25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E3238">
        <v>61.899000000000001</v>
      </c>
      <c r="F3238">
        <v>131.69999999999999</v>
      </c>
      <c r="G3238">
        <v>7.9011817972380802</v>
      </c>
      <c r="H3238">
        <v>-6.77716803104782</v>
      </c>
      <c r="I3238">
        <v>18.4129917735121</v>
      </c>
      <c r="J3238">
        <v>1.8939550758401</v>
      </c>
      <c r="K3238">
        <v>125.082319011237</v>
      </c>
      <c r="M3238">
        <v>57.213595878622201</v>
      </c>
      <c r="N3238">
        <v>0.22887189292543</v>
      </c>
      <c r="O3238">
        <v>32.8777524677297</v>
      </c>
      <c r="P3238">
        <v>39.438856537850697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343</v>
      </c>
      <c r="E3239">
        <v>61.643059200000003</v>
      </c>
      <c r="F3239">
        <v>67.52</v>
      </c>
      <c r="G3239">
        <v>-6.6619483663755297</v>
      </c>
      <c r="H3239">
        <v>-2.43905293223176</v>
      </c>
      <c r="I3239">
        <v>-9.4998898909419491</v>
      </c>
      <c r="J3239">
        <v>7.2742553563218699</v>
      </c>
      <c r="K3239">
        <v>66.800302500821999</v>
      </c>
      <c r="L3239">
        <v>64.915981933996505</v>
      </c>
      <c r="M3239">
        <v>65.741708286362496</v>
      </c>
      <c r="N3239">
        <v>1.3526367540233499</v>
      </c>
      <c r="O3239">
        <v>30.7908767772511</v>
      </c>
      <c r="P3239">
        <v>35.0399999999999</v>
      </c>
      <c r="Q3239">
        <v>2.4824562827917999E-2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61.566068799999996</v>
      </c>
      <c r="F3240">
        <v>25.31</v>
      </c>
      <c r="G3240">
        <v>40.0909076336103</v>
      </c>
      <c r="H3240">
        <v>30.337860373579499</v>
      </c>
      <c r="I3240">
        <v>133.54622117293999</v>
      </c>
      <c r="J3240">
        <v>-5.4556549880388703</v>
      </c>
      <c r="K3240">
        <v>20.4264526247856</v>
      </c>
      <c r="L3240">
        <v>15.371689766551</v>
      </c>
      <c r="M3240">
        <v>66.3777386737992</v>
      </c>
      <c r="N3240">
        <v>0.81101549053356203</v>
      </c>
      <c r="O3240">
        <v>6.2030817858554004</v>
      </c>
      <c r="P3240">
        <v>177.83835094845901</v>
      </c>
      <c r="Q3240">
        <v>4.2113742510144998E-2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80</v>
      </c>
      <c r="E3241">
        <v>61.557429999999997</v>
      </c>
      <c r="F3241">
        <v>92.29</v>
      </c>
      <c r="G3241">
        <v>70.817636280058693</v>
      </c>
      <c r="H3241">
        <v>-10.2362908717617</v>
      </c>
      <c r="I3241">
        <v>-46.384621842373498</v>
      </c>
      <c r="J3241">
        <v>-1.3111802545661599</v>
      </c>
      <c r="K3241">
        <v>99.412660166986598</v>
      </c>
      <c r="L3241">
        <v>89.233334419845306</v>
      </c>
      <c r="M3241">
        <v>29.641936616351</v>
      </c>
      <c r="N3241">
        <v>0.88064112401570405</v>
      </c>
      <c r="O3241">
        <v>70.766063495503204</v>
      </c>
      <c r="P3241">
        <v>149.97291440953401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E3242">
        <v>61.411320000000003</v>
      </c>
      <c r="F3242">
        <v>5.37</v>
      </c>
      <c r="G3242">
        <v>-79.931362526534301</v>
      </c>
      <c r="H3242">
        <v>-11.396398185660001</v>
      </c>
      <c r="I3242">
        <v>-20.870969424820402</v>
      </c>
      <c r="J3242">
        <v>-9.0909328866403403</v>
      </c>
      <c r="K3242">
        <v>5.7610093502430404</v>
      </c>
      <c r="L3242">
        <v>6.5700874273793799</v>
      </c>
      <c r="M3242">
        <v>34.610557830189101</v>
      </c>
      <c r="N3242">
        <v>1.95726345000546</v>
      </c>
      <c r="O3242">
        <v>183.79888268156401</v>
      </c>
      <c r="P3242">
        <v>33.582089552238799</v>
      </c>
      <c r="Q3242">
        <v>5.4519092798703997E-2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382</v>
      </c>
      <c r="E3243">
        <v>61.299398664000002</v>
      </c>
      <c r="F3243">
        <v>13.21</v>
      </c>
      <c r="G3243">
        <v>1.6806304187919801</v>
      </c>
      <c r="H3243">
        <v>-1.03468943555918</v>
      </c>
      <c r="I3243">
        <v>-15.7652315626059</v>
      </c>
      <c r="J3243">
        <v>-1.05881731065758</v>
      </c>
      <c r="K3243">
        <v>13.6716570106137</v>
      </c>
      <c r="L3243">
        <v>13.492440624818601</v>
      </c>
      <c r="M3243">
        <v>39.144105290870201</v>
      </c>
      <c r="N3243">
        <v>0.81170472389401804</v>
      </c>
      <c r="O3243">
        <v>27.933383800151301</v>
      </c>
      <c r="P3243">
        <v>43.586956521739097</v>
      </c>
      <c r="Q3243">
        <v>7.3114236173250002E-3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628</v>
      </c>
      <c r="E3244">
        <v>61.138750000000002</v>
      </c>
      <c r="F3244">
        <v>41.45</v>
      </c>
      <c r="G3244">
        <v>26.106699215284799</v>
      </c>
      <c r="H3244">
        <v>-1.67251525027118</v>
      </c>
      <c r="I3244">
        <v>-5.4490249593429301</v>
      </c>
      <c r="J3244">
        <v>2.3277715758530202</v>
      </c>
      <c r="K3244">
        <v>41.891765703642299</v>
      </c>
      <c r="L3244">
        <v>39.064535749958097</v>
      </c>
      <c r="M3244">
        <v>47.8290066046102</v>
      </c>
      <c r="N3244">
        <v>0.68219725784340601</v>
      </c>
      <c r="O3244">
        <v>28.9505428226779</v>
      </c>
      <c r="P3244">
        <v>52.110091743119199</v>
      </c>
      <c r="Q3244">
        <v>1.3139399026950001E-2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543</v>
      </c>
      <c r="E3245">
        <v>61.05442</v>
      </c>
      <c r="F3245">
        <v>198.1</v>
      </c>
      <c r="G3245">
        <v>52.352175651584403</v>
      </c>
      <c r="H3245">
        <v>18.772522849095701</v>
      </c>
      <c r="I3245">
        <v>38.591906212895204</v>
      </c>
      <c r="J3245">
        <v>15.4037651038687</v>
      </c>
      <c r="K3245">
        <v>160.845359967142</v>
      </c>
      <c r="L3245">
        <v>136.61455081919101</v>
      </c>
      <c r="M3245">
        <v>90.423198810889701</v>
      </c>
      <c r="N3245">
        <v>1.9762006601887501</v>
      </c>
      <c r="O3245">
        <v>3.07925290257444</v>
      </c>
      <c r="P3245">
        <v>154.30038510911399</v>
      </c>
      <c r="Q3245">
        <v>0.170036511126199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549</v>
      </c>
      <c r="E3246">
        <v>61.017399900000001</v>
      </c>
      <c r="F3246">
        <v>59.77</v>
      </c>
      <c r="G3246">
        <v>90.408077176389497</v>
      </c>
      <c r="H3246">
        <v>-14.5910773506145</v>
      </c>
      <c r="I3246">
        <v>50.721657305916096</v>
      </c>
      <c r="J3246">
        <v>-8.9926846002732503</v>
      </c>
      <c r="K3246">
        <v>57.121382939038199</v>
      </c>
      <c r="L3246">
        <v>44.657369560715502</v>
      </c>
      <c r="M3246">
        <v>38.649353438250401</v>
      </c>
      <c r="N3246">
        <v>0.27712952360375898</v>
      </c>
      <c r="O3246">
        <v>31.922369081478902</v>
      </c>
      <c r="P3246">
        <v>125.63231408078499</v>
      </c>
      <c r="Q3246">
        <v>6.0068187717038E-2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D3247" t="s">
        <v>628</v>
      </c>
      <c r="E3247">
        <v>60.865012499999999</v>
      </c>
      <c r="F3247">
        <v>153.75</v>
      </c>
      <c r="G3247">
        <v>17.772352571427799</v>
      </c>
      <c r="H3247">
        <v>-9.2913920648578792</v>
      </c>
      <c r="I3247">
        <v>-3.3625118834430499</v>
      </c>
      <c r="J3247">
        <v>-2.8668104743991298</v>
      </c>
      <c r="K3247">
        <v>153.63224885098799</v>
      </c>
      <c r="L3247">
        <v>144.51187859007999</v>
      </c>
      <c r="M3247">
        <v>55.325544306570002</v>
      </c>
      <c r="N3247">
        <v>0.43635069825362399</v>
      </c>
      <c r="O3247">
        <v>58.699186991869901</v>
      </c>
      <c r="P3247">
        <v>44.230769230769198</v>
      </c>
      <c r="Q3247">
        <v>2.6264588505337999E-2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D3248" t="s">
        <v>271</v>
      </c>
      <c r="E3248">
        <v>60.736646879999903</v>
      </c>
      <c r="F3248">
        <v>83.85</v>
      </c>
      <c r="G3248">
        <v>115.442535180696</v>
      </c>
      <c r="H3248">
        <v>39.696153389102697</v>
      </c>
      <c r="I3248">
        <v>16.8887531614177</v>
      </c>
      <c r="J3248">
        <v>7.5045501910791801</v>
      </c>
      <c r="K3248">
        <v>67.960523219845498</v>
      </c>
      <c r="L3248">
        <v>57.179281313197301</v>
      </c>
      <c r="M3248">
        <v>82.362313334267995</v>
      </c>
      <c r="N3248">
        <v>1.2167487684728999</v>
      </c>
      <c r="O3248">
        <v>1.8485390578413901</v>
      </c>
      <c r="P3248">
        <v>143.04347826086899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D3249" t="s">
        <v>238</v>
      </c>
      <c r="E3249">
        <v>60.665106547999997</v>
      </c>
      <c r="F3249">
        <v>37.78</v>
      </c>
      <c r="G3249">
        <v>-23.730275266894399</v>
      </c>
      <c r="H3249">
        <v>-6.3161149903621601</v>
      </c>
      <c r="I3249">
        <v>-37.646844122280001</v>
      </c>
      <c r="J3249">
        <v>-3.1341624170622802</v>
      </c>
      <c r="K3249">
        <v>41.083332561370497</v>
      </c>
      <c r="L3249">
        <v>39.8827267639181</v>
      </c>
      <c r="M3249">
        <v>35.573568148207002</v>
      </c>
      <c r="N3249">
        <v>0.56866201461840804</v>
      </c>
      <c r="O3249">
        <v>71.042879830598196</v>
      </c>
      <c r="P3249">
        <v>45.587668593448903</v>
      </c>
      <c r="Q3249">
        <v>8.2847332806596993E-2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797</v>
      </c>
      <c r="E3250">
        <v>60.559905000000001</v>
      </c>
      <c r="F3250">
        <v>168.25</v>
      </c>
      <c r="G3250">
        <v>-43.665000516508897</v>
      </c>
      <c r="H3250">
        <v>-25.6966699650857</v>
      </c>
      <c r="I3250">
        <v>-33.0954275159174</v>
      </c>
      <c r="J3250">
        <v>-13.0097345606221</v>
      </c>
      <c r="K3250">
        <v>202.17011033071901</v>
      </c>
      <c r="L3250">
        <v>206.33778693592399</v>
      </c>
      <c r="M3250">
        <v>23.705072146998099</v>
      </c>
      <c r="N3250">
        <v>0.84588423793310596</v>
      </c>
      <c r="O3250">
        <v>132.927191679049</v>
      </c>
      <c r="P3250">
        <v>21.920289855072401</v>
      </c>
      <c r="Q3250">
        <v>0.14403201903201801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549</v>
      </c>
      <c r="E3251">
        <v>60.476585184999998</v>
      </c>
      <c r="F3251">
        <v>24.91</v>
      </c>
      <c r="G3251">
        <v>-11.362935943923301</v>
      </c>
      <c r="H3251">
        <v>-11.3417802986711</v>
      </c>
      <c r="I3251">
        <v>-14.8462666024038</v>
      </c>
      <c r="J3251">
        <v>-6.6693502409257901</v>
      </c>
      <c r="K3251">
        <v>27.551820349031601</v>
      </c>
      <c r="L3251">
        <v>26.5366828634981</v>
      </c>
      <c r="M3251">
        <v>21.315541171200099</v>
      </c>
      <c r="N3251">
        <v>0.43375554929448701</v>
      </c>
      <c r="O3251">
        <v>44.560417503010797</v>
      </c>
      <c r="P3251">
        <v>27.743589743589698</v>
      </c>
      <c r="Q3251">
        <v>5.9348063535558999E-2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343</v>
      </c>
      <c r="E3252">
        <v>60.434373119999997</v>
      </c>
      <c r="F3252">
        <v>1.06</v>
      </c>
      <c r="G3252">
        <v>-45.610374872213299</v>
      </c>
      <c r="I3252">
        <v>-35.098564895939198</v>
      </c>
      <c r="K3252">
        <v>1.0740579266511801</v>
      </c>
      <c r="L3252">
        <v>1.7681056445472201</v>
      </c>
      <c r="M3252">
        <v>4.5782334131322697</v>
      </c>
      <c r="N3252">
        <v>1.0679815660398799</v>
      </c>
      <c r="O3252">
        <v>36.792452830188601</v>
      </c>
      <c r="P3252">
        <v>41.3333333333333</v>
      </c>
      <c r="Q3252">
        <v>-4.9493861384649E-2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694</v>
      </c>
      <c r="E3253">
        <v>60.368000000000002</v>
      </c>
      <c r="F3253">
        <v>43.12</v>
      </c>
      <c r="G3253">
        <v>86.212570023902202</v>
      </c>
      <c r="H3253">
        <v>30.134443223353902</v>
      </c>
      <c r="I3253">
        <v>18.248360010618601</v>
      </c>
      <c r="J3253">
        <v>5.6831787287967197</v>
      </c>
      <c r="K3253">
        <v>35.990046734329603</v>
      </c>
      <c r="L3253">
        <v>30.964425528499699</v>
      </c>
      <c r="M3253">
        <v>60.0817404618859</v>
      </c>
      <c r="N3253">
        <v>3.2561778141699702</v>
      </c>
      <c r="O3253">
        <v>12.940630797773601</v>
      </c>
      <c r="P3253">
        <v>121.696658097686</v>
      </c>
      <c r="Q3253">
        <v>0.11883606164043301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D3254" t="s">
        <v>132</v>
      </c>
      <c r="E3254">
        <v>60.343524799999997</v>
      </c>
      <c r="F3254">
        <v>82.36</v>
      </c>
      <c r="G3254">
        <v>-42.5439503496223</v>
      </c>
      <c r="H3254">
        <v>-8.8079778101366095</v>
      </c>
      <c r="I3254">
        <v>-16.517342787247099</v>
      </c>
      <c r="J3254">
        <v>-3.1812463061378402</v>
      </c>
      <c r="K3254">
        <v>84.250860773702399</v>
      </c>
      <c r="L3254">
        <v>87.065543341334205</v>
      </c>
      <c r="M3254">
        <v>47.8675550062651</v>
      </c>
      <c r="N3254">
        <v>1.4074180979968101</v>
      </c>
      <c r="O3254">
        <v>33.559980573093704</v>
      </c>
      <c r="P3254">
        <v>14.3888888888888</v>
      </c>
      <c r="Q3254">
        <v>5.1548424123840003E-2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21</v>
      </c>
      <c r="E3255">
        <v>60.181233935999998</v>
      </c>
      <c r="F3255">
        <v>55.32</v>
      </c>
      <c r="G3255">
        <v>8.5329771128652805</v>
      </c>
      <c r="H3255">
        <v>-11.1052290573147</v>
      </c>
      <c r="I3255">
        <v>-19.567440435879</v>
      </c>
      <c r="J3255">
        <v>-4.3398595492181098</v>
      </c>
      <c r="K3255">
        <v>56.788165209325904</v>
      </c>
      <c r="L3255">
        <v>55.584162505653502</v>
      </c>
      <c r="M3255">
        <v>47.050947271850902</v>
      </c>
      <c r="N3255">
        <v>0.91146025641353901</v>
      </c>
      <c r="O3255">
        <v>39.190166305133701</v>
      </c>
      <c r="P3255">
        <v>45.006553079947501</v>
      </c>
      <c r="Q3255">
        <v>5.0658521302930998E-2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E3256">
        <v>60.142752000000002</v>
      </c>
      <c r="F3256">
        <v>170.55</v>
      </c>
      <c r="G3256">
        <v>22.077707552260001</v>
      </c>
      <c r="H3256">
        <v>-9.6005336641653098</v>
      </c>
      <c r="I3256">
        <v>10.3291375157748</v>
      </c>
      <c r="J3256">
        <v>5.06500770741905</v>
      </c>
      <c r="K3256">
        <v>170.21269433056699</v>
      </c>
      <c r="L3256">
        <v>151.3060054282</v>
      </c>
      <c r="M3256">
        <v>54.061456132733099</v>
      </c>
      <c r="N3256">
        <v>0.66184983221476501</v>
      </c>
      <c r="O3256">
        <v>23.512166520082001</v>
      </c>
      <c r="P3256">
        <v>88.453038674033095</v>
      </c>
      <c r="Q3256">
        <v>0.11767839582327801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291</v>
      </c>
      <c r="E3257">
        <v>60.003</v>
      </c>
      <c r="F3257">
        <v>26.55</v>
      </c>
      <c r="G3257">
        <v>-65.454860241560496</v>
      </c>
      <c r="H3257">
        <v>-9.8255134866027607</v>
      </c>
      <c r="I3257">
        <v>-46.992240252600801</v>
      </c>
      <c r="J3257">
        <v>1.0769124693238099</v>
      </c>
      <c r="K3257">
        <v>29.170901826306899</v>
      </c>
      <c r="L3257">
        <v>37.5781979312479</v>
      </c>
      <c r="M3257">
        <v>48.970601863365701</v>
      </c>
      <c r="N3257">
        <v>0.33134328358208898</v>
      </c>
      <c r="O3257">
        <v>125.988700564971</v>
      </c>
      <c r="P3257">
        <v>6.2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148</v>
      </c>
      <c r="E3258">
        <v>59.892000000000003</v>
      </c>
      <c r="F3258">
        <v>285.2</v>
      </c>
      <c r="G3258">
        <v>-63.7691050309434</v>
      </c>
      <c r="H3258">
        <v>6.8624721970448501</v>
      </c>
      <c r="I3258">
        <v>-40.880536615171799</v>
      </c>
      <c r="J3258">
        <v>-4.6366428427643198</v>
      </c>
      <c r="K3258">
        <v>302.96916076205503</v>
      </c>
      <c r="M3258">
        <v>47.553669092992102</v>
      </c>
      <c r="N3258">
        <v>0.59006550218340603</v>
      </c>
      <c r="O3258">
        <v>75.315568022440303</v>
      </c>
      <c r="P3258">
        <v>15.442218174458599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D3259" t="s">
        <v>628</v>
      </c>
      <c r="E3259">
        <v>59.889899999999997</v>
      </c>
      <c r="F3259">
        <v>3.95</v>
      </c>
      <c r="G3259">
        <v>105.522269399965</v>
      </c>
      <c r="H3259">
        <v>-14.2897992008884</v>
      </c>
      <c r="I3259">
        <v>-25.0520609929331</v>
      </c>
      <c r="J3259">
        <v>-5.18499229258095</v>
      </c>
      <c r="K3259">
        <v>4.0370957522172901</v>
      </c>
      <c r="L3259">
        <v>3.78641024501293</v>
      </c>
      <c r="M3259">
        <v>47.1875086897386</v>
      </c>
      <c r="N3259">
        <v>1.1883426009739899</v>
      </c>
      <c r="O3259">
        <v>93.670886075949298</v>
      </c>
      <c r="P3259">
        <v>161.58940397350901</v>
      </c>
      <c r="Q3259">
        <v>8.1031323200914995E-2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628</v>
      </c>
      <c r="E3260">
        <v>59.689906334</v>
      </c>
      <c r="F3260">
        <v>34.03</v>
      </c>
      <c r="G3260">
        <v>-28.619491201565399</v>
      </c>
      <c r="H3260">
        <v>4.8405010157627002</v>
      </c>
      <c r="I3260">
        <v>-47.191161103311899</v>
      </c>
      <c r="J3260">
        <v>-5.9083965479001002</v>
      </c>
      <c r="K3260">
        <v>34.388072945569299</v>
      </c>
      <c r="L3260">
        <v>36.325126416455397</v>
      </c>
      <c r="M3260">
        <v>34.280257257295702</v>
      </c>
      <c r="N3260">
        <v>1.37993957826965</v>
      </c>
      <c r="O3260">
        <v>85.130766970320295</v>
      </c>
      <c r="P3260">
        <v>15.6303092082908</v>
      </c>
      <c r="Q3260">
        <v>4.2563963903848E-2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46</v>
      </c>
      <c r="E3261">
        <v>59.66</v>
      </c>
      <c r="F3261">
        <v>76</v>
      </c>
      <c r="G3261">
        <v>29.561703171452098</v>
      </c>
      <c r="H3261">
        <v>14.3609944499051</v>
      </c>
      <c r="I3261">
        <v>13.049583252208899</v>
      </c>
      <c r="J3261">
        <v>-2.6070702146588598</v>
      </c>
      <c r="K3261">
        <v>65.475978313208998</v>
      </c>
      <c r="L3261">
        <v>56.981871227156901</v>
      </c>
      <c r="M3261">
        <v>53.468536881828598</v>
      </c>
      <c r="N3261">
        <v>1.7617977528089801</v>
      </c>
      <c r="O3261">
        <v>13.8157894736842</v>
      </c>
      <c r="P3261">
        <v>96.636481241914595</v>
      </c>
      <c r="Q3261">
        <v>0.10769226939465899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E3262">
        <v>59.587710000000001</v>
      </c>
      <c r="F3262">
        <v>66.430000000000007</v>
      </c>
      <c r="G3262">
        <v>-38.012740940641002</v>
      </c>
      <c r="H3262">
        <v>6.5069487665911998</v>
      </c>
      <c r="I3262">
        <v>-37.809711509858801</v>
      </c>
      <c r="J3262">
        <v>-3.03251002307739</v>
      </c>
      <c r="K3262">
        <v>65.723048510321405</v>
      </c>
      <c r="L3262">
        <v>70.593911448522704</v>
      </c>
      <c r="M3262">
        <v>43.833199913962098</v>
      </c>
      <c r="N3262">
        <v>0.584216410957202</v>
      </c>
      <c r="O3262">
        <v>49.5258166491042</v>
      </c>
      <c r="P3262">
        <v>42.706766917293201</v>
      </c>
      <c r="Q3262">
        <v>0.114086980067949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D3263" t="s">
        <v>95</v>
      </c>
      <c r="E3263">
        <v>59.558267999999998</v>
      </c>
      <c r="F3263">
        <v>3.01</v>
      </c>
      <c r="G3263">
        <v>-43.323524263214999</v>
      </c>
      <c r="H3263">
        <v>-5.2831766843321697</v>
      </c>
      <c r="I3263">
        <v>-47.8247336876818</v>
      </c>
      <c r="J3263">
        <v>-1.3297291346861999</v>
      </c>
      <c r="K3263">
        <v>3.2823377683290502</v>
      </c>
      <c r="L3263">
        <v>3.8585714934868802</v>
      </c>
      <c r="M3263">
        <v>43.898322746096603</v>
      </c>
      <c r="N3263">
        <v>0.51009522499552795</v>
      </c>
      <c r="O3263">
        <v>150.830564784053</v>
      </c>
      <c r="P3263">
        <v>11.481481481481399</v>
      </c>
      <c r="Q3263">
        <v>-1.7214320006080999E-2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405</v>
      </c>
      <c r="E3264">
        <v>59.502828000000001</v>
      </c>
      <c r="F3264">
        <v>13.2</v>
      </c>
      <c r="G3264">
        <v>53.290461447977798</v>
      </c>
      <c r="H3264">
        <v>-21.954292384053801</v>
      </c>
      <c r="I3264">
        <v>101.017062927005</v>
      </c>
      <c r="J3264">
        <v>-9.6655496483813295</v>
      </c>
      <c r="K3264">
        <v>14.8054676985954</v>
      </c>
      <c r="L3264">
        <v>11.7139195297684</v>
      </c>
      <c r="M3264">
        <v>28.873487020736398</v>
      </c>
      <c r="N3264">
        <v>0.29736398731256303</v>
      </c>
      <c r="O3264">
        <v>37.5</v>
      </c>
      <c r="P3264">
        <v>163.99999999999901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D3265" t="s">
        <v>382</v>
      </c>
      <c r="E3265">
        <v>59.399948879999997</v>
      </c>
      <c r="F3265">
        <v>109.65</v>
      </c>
      <c r="G3265">
        <v>7.8841092579558696</v>
      </c>
      <c r="H3265">
        <v>-12.021104650825</v>
      </c>
      <c r="I3265">
        <v>-16.193716022187601</v>
      </c>
      <c r="J3265">
        <v>-4.6871671512151298</v>
      </c>
      <c r="K3265">
        <v>113.707212500925</v>
      </c>
      <c r="L3265">
        <v>112.089129271158</v>
      </c>
      <c r="M3265">
        <v>34.459488906036</v>
      </c>
      <c r="N3265">
        <v>0.98633373907022903</v>
      </c>
      <c r="O3265">
        <v>46.529867761057901</v>
      </c>
      <c r="P3265">
        <v>35.370370370370303</v>
      </c>
      <c r="Q3265">
        <v>1.4701037452787001E-2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72</v>
      </c>
      <c r="E3266">
        <v>59.359141336</v>
      </c>
      <c r="F3266">
        <v>65.89</v>
      </c>
      <c r="G3266">
        <v>42.008272519505198</v>
      </c>
      <c r="H3266">
        <v>53.3238371627478</v>
      </c>
      <c r="I3266">
        <v>16.754899173591301</v>
      </c>
      <c r="J3266">
        <v>5.3112226960640099</v>
      </c>
      <c r="K3266">
        <v>50.4617428347321</v>
      </c>
      <c r="L3266">
        <v>45.302670546458501</v>
      </c>
      <c r="M3266">
        <v>71.438570147118199</v>
      </c>
      <c r="N3266">
        <v>5.4521181767947899</v>
      </c>
      <c r="O3266">
        <v>5.25117620276216</v>
      </c>
      <c r="P3266">
        <v>105.90625</v>
      </c>
      <c r="Q3266">
        <v>5.3939009536228003E-2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E3267">
        <v>59.280009300000003</v>
      </c>
      <c r="F3267">
        <v>1.35</v>
      </c>
      <c r="G3267">
        <v>-55.600974609005902</v>
      </c>
      <c r="H3267">
        <v>-1.18902400709002</v>
      </c>
      <c r="I3267">
        <v>-25.9547457521201</v>
      </c>
      <c r="J3267">
        <v>-9.8201274277160699</v>
      </c>
      <c r="K3267">
        <v>1.3634129050902</v>
      </c>
      <c r="L3267">
        <v>1.57927345916468</v>
      </c>
      <c r="M3267">
        <v>42.457526662208103</v>
      </c>
      <c r="N3267">
        <v>1.47870739202146</v>
      </c>
      <c r="O3267">
        <v>60.740740740740698</v>
      </c>
      <c r="P3267">
        <v>17.391304347826001</v>
      </c>
      <c r="Q3267">
        <v>-0.100432768805139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405</v>
      </c>
      <c r="E3268">
        <v>59.245714921999998</v>
      </c>
      <c r="F3268">
        <v>40.549999999999997</v>
      </c>
      <c r="G3268">
        <v>-29.8689671893375</v>
      </c>
      <c r="H3268">
        <v>-16.051913738333401</v>
      </c>
      <c r="I3268">
        <v>-22.9301824559913</v>
      </c>
      <c r="J3268">
        <v>-7.3595716887551701</v>
      </c>
      <c r="K3268">
        <v>44.082653447760698</v>
      </c>
      <c r="L3268">
        <v>45.404117372537399</v>
      </c>
      <c r="M3268">
        <v>34.631739961078402</v>
      </c>
      <c r="N3268">
        <v>0.26034187538351899</v>
      </c>
      <c r="O3268">
        <v>46.746494259070801</v>
      </c>
      <c r="P3268">
        <v>30.688520285351601</v>
      </c>
      <c r="Q3268">
        <v>4.7660278575350004E-3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46</v>
      </c>
      <c r="E3269">
        <v>59.055900921999999</v>
      </c>
      <c r="F3269">
        <v>52.73</v>
      </c>
      <c r="G3269">
        <v>60.247910922599601</v>
      </c>
      <c r="H3269">
        <v>-13.587645462488901</v>
      </c>
      <c r="I3269">
        <v>40.716179124603102</v>
      </c>
      <c r="J3269">
        <v>-0.71670799758668902</v>
      </c>
      <c r="K3269">
        <v>53.4407951292783</v>
      </c>
      <c r="L3269">
        <v>44.769185774582702</v>
      </c>
      <c r="M3269">
        <v>45.772913236899598</v>
      </c>
      <c r="N3269">
        <v>0.43964795356099101</v>
      </c>
      <c r="O3269">
        <v>56.874644414944001</v>
      </c>
      <c r="P3269">
        <v>105.471921597323</v>
      </c>
      <c r="Q3269">
        <v>0.14083278403385299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D3270" t="s">
        <v>405</v>
      </c>
      <c r="E3270">
        <v>58.952559000000001</v>
      </c>
      <c r="F3270">
        <v>99.03</v>
      </c>
      <c r="G3270">
        <v>78.759858914123697</v>
      </c>
      <c r="H3270">
        <v>8.2424860321266795</v>
      </c>
      <c r="I3270">
        <v>-19.293814531707</v>
      </c>
      <c r="J3270">
        <v>-2.3370226014987598</v>
      </c>
      <c r="K3270">
        <v>98.098152156078896</v>
      </c>
      <c r="L3270">
        <v>91.541045671576995</v>
      </c>
      <c r="M3270">
        <v>54.199703332075302</v>
      </c>
      <c r="N3270">
        <v>1.1336947759023499</v>
      </c>
      <c r="O3270">
        <v>51.115823487831904</v>
      </c>
      <c r="P3270">
        <v>147.57499999999999</v>
      </c>
      <c r="Q3270">
        <v>0.14314502227163201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382</v>
      </c>
      <c r="E3271">
        <v>58.912320000000001</v>
      </c>
      <c r="F3271">
        <v>54.5</v>
      </c>
      <c r="G3271">
        <v>-60.830403262973398</v>
      </c>
      <c r="H3271">
        <v>-4.2897992008884698</v>
      </c>
      <c r="I3271">
        <v>-21.6339610515885</v>
      </c>
      <c r="J3271">
        <v>-1.61143712620616</v>
      </c>
      <c r="K3271">
        <v>58.592668574111798</v>
      </c>
      <c r="M3271">
        <v>25.5939025102223</v>
      </c>
      <c r="N3271">
        <v>0.72983354673495504</v>
      </c>
      <c r="O3271">
        <v>59.633027522935699</v>
      </c>
      <c r="P3271">
        <v>10.8850457782299</v>
      </c>
    </row>
    <row r="3272" spans="1:17" hidden="1" x14ac:dyDescent="0.3">
      <c r="A3272" t="s">
        <v>6708</v>
      </c>
      <c r="B3272" t="s">
        <v>6709</v>
      </c>
      <c r="C3272" t="str">
        <f>IFERROR(VLOOKUP(Table1[[#This Row],[Ticker]],[1]!Table1[[Symbol]:[Industry]],2,FALSE),"-")</f>
        <v>-</v>
      </c>
      <c r="D3272" t="s">
        <v>46</v>
      </c>
      <c r="E3272">
        <v>58.850243659999997</v>
      </c>
      <c r="F3272">
        <v>34.9</v>
      </c>
      <c r="G3272">
        <v>7.0741141280651503</v>
      </c>
      <c r="H3272">
        <v>0.43747352638425802</v>
      </c>
      <c r="I3272">
        <v>-26.038664342939501</v>
      </c>
      <c r="J3272">
        <v>-1.4752736225042</v>
      </c>
      <c r="K3272">
        <v>35.404825069045103</v>
      </c>
      <c r="L3272">
        <v>35.461472797744399</v>
      </c>
      <c r="M3272">
        <v>47.2290331752302</v>
      </c>
      <c r="N3272">
        <v>1.0647933907799201</v>
      </c>
      <c r="O3272">
        <v>44.985673352435498</v>
      </c>
      <c r="P3272">
        <v>37.944664031620498</v>
      </c>
      <c r="Q3272">
        <v>-8.9084684469434003E-2</v>
      </c>
    </row>
    <row r="3273" spans="1:17" hidden="1" x14ac:dyDescent="0.3">
      <c r="A3273" t="s">
        <v>6710</v>
      </c>
      <c r="B3273" t="s">
        <v>6711</v>
      </c>
      <c r="C3273" t="str">
        <f>IFERROR(VLOOKUP(Table1[[#This Row],[Ticker]],[1]!Table1[[Symbol]:[Industry]],2,FALSE),"-")</f>
        <v>-</v>
      </c>
      <c r="D3273" t="s">
        <v>628</v>
      </c>
      <c r="E3273">
        <v>58.849183799999999</v>
      </c>
      <c r="F3273">
        <v>68.58</v>
      </c>
      <c r="G3273">
        <v>53.9547212548147</v>
      </c>
      <c r="H3273">
        <v>-5.7183706294599004</v>
      </c>
      <c r="I3273">
        <v>3.57362061835151</v>
      </c>
      <c r="J3273">
        <v>-3.9978476524478102</v>
      </c>
      <c r="K3273">
        <v>69.530535387244996</v>
      </c>
      <c r="L3273">
        <v>60.966177440913697</v>
      </c>
      <c r="M3273">
        <v>40.279752455829303</v>
      </c>
      <c r="N3273">
        <v>0.32858753876515301</v>
      </c>
      <c r="O3273">
        <v>16.6520851560221</v>
      </c>
      <c r="P3273">
        <v>85.351351351351298</v>
      </c>
      <c r="Q3273">
        <v>7.1082509890305998E-2</v>
      </c>
    </row>
    <row r="3274" spans="1:17" hidden="1" x14ac:dyDescent="0.3">
      <c r="A3274" t="s">
        <v>6712</v>
      </c>
      <c r="B3274" t="s">
        <v>6713</v>
      </c>
      <c r="C3274" t="str">
        <f>IFERROR(VLOOKUP(Table1[[#This Row],[Ticker]],[1]!Table1[[Symbol]:[Industry]],2,FALSE),"-")</f>
        <v>-</v>
      </c>
      <c r="E3274">
        <v>58.815385254999903</v>
      </c>
      <c r="F3274">
        <v>127.85</v>
      </c>
      <c r="G3274">
        <v>-14.3109926863855</v>
      </c>
      <c r="H3274">
        <v>-14.247276167578701</v>
      </c>
      <c r="I3274">
        <v>-47.132424028082298</v>
      </c>
      <c r="J3274">
        <v>-1.95422306181171</v>
      </c>
      <c r="K3274">
        <v>127.313259447376</v>
      </c>
      <c r="L3274">
        <v>125.96704893572699</v>
      </c>
      <c r="M3274">
        <v>35.129653638297199</v>
      </c>
      <c r="N3274">
        <v>0.76828375715492103</v>
      </c>
      <c r="O3274">
        <v>69.260852561595598</v>
      </c>
      <c r="P3274">
        <v>50.411764705882298</v>
      </c>
      <c r="Q3274">
        <v>1.0298365289374001E-2</v>
      </c>
    </row>
    <row r="3275" spans="1:17" hidden="1" x14ac:dyDescent="0.3">
      <c r="A3275" t="s">
        <v>6714</v>
      </c>
      <c r="B3275" t="s">
        <v>6715</v>
      </c>
      <c r="C3275" t="str">
        <f>IFERROR(VLOOKUP(Table1[[#This Row],[Ticker]],[1]!Table1[[Symbol]:[Industry]],2,FALSE),"-")</f>
        <v>-</v>
      </c>
      <c r="E3275">
        <v>58.655999999999999</v>
      </c>
      <c r="F3275">
        <v>73.319999999999993</v>
      </c>
      <c r="G3275">
        <v>319.42827539329699</v>
      </c>
      <c r="H3275">
        <v>8.1469436299656905</v>
      </c>
      <c r="I3275">
        <v>106.629236801823</v>
      </c>
      <c r="J3275">
        <v>2.3041577978349501</v>
      </c>
      <c r="K3275">
        <v>63.022556818470697</v>
      </c>
      <c r="M3275">
        <v>100</v>
      </c>
      <c r="N3275">
        <v>1.5245901639344199</v>
      </c>
      <c r="O3275">
        <v>0</v>
      </c>
      <c r="P3275">
        <v>343.55716878402899</v>
      </c>
    </row>
    <row r="3276" spans="1:17" hidden="1" x14ac:dyDescent="0.3">
      <c r="A3276" t="s">
        <v>6716</v>
      </c>
      <c r="B3276" t="s">
        <v>6717</v>
      </c>
      <c r="C3276" t="str">
        <f>IFERROR(VLOOKUP(Table1[[#This Row],[Ticker]],[1]!Table1[[Symbol]:[Industry]],2,FALSE),"-")</f>
        <v>-</v>
      </c>
      <c r="D3276" t="s">
        <v>1429</v>
      </c>
      <c r="E3276">
        <v>58.562399999999997</v>
      </c>
      <c r="F3276">
        <v>78</v>
      </c>
      <c r="G3276">
        <v>-33.536558895958301</v>
      </c>
      <c r="H3276">
        <v>10.4160831520527</v>
      </c>
      <c r="I3276">
        <v>-6.84090271630581</v>
      </c>
      <c r="J3276">
        <v>-7.5952638392161296</v>
      </c>
      <c r="K3276">
        <v>71.3983653766077</v>
      </c>
      <c r="L3276">
        <v>69.996186077032405</v>
      </c>
      <c r="M3276">
        <v>51.049564533156499</v>
      </c>
      <c r="N3276">
        <v>1.2739541160593699</v>
      </c>
      <c r="O3276">
        <v>34.230769230769198</v>
      </c>
      <c r="P3276">
        <v>44.712430426716097</v>
      </c>
      <c r="Q3276">
        <v>6.6228361980888995E-2</v>
      </c>
    </row>
    <row r="3277" spans="1:17" hidden="1" x14ac:dyDescent="0.3">
      <c r="A3277" t="s">
        <v>6718</v>
      </c>
      <c r="B3277" t="s">
        <v>6719</v>
      </c>
      <c r="C3277" t="str">
        <f>IFERROR(VLOOKUP(Table1[[#This Row],[Ticker]],[1]!Table1[[Symbol]:[Industry]],2,FALSE),"-")</f>
        <v>-</v>
      </c>
      <c r="D3277" t="s">
        <v>46</v>
      </c>
      <c r="E3277">
        <v>58.4606596</v>
      </c>
      <c r="F3277">
        <v>30.46</v>
      </c>
      <c r="G3277">
        <v>30.726215912775999</v>
      </c>
      <c r="H3277">
        <v>22.774796056674798</v>
      </c>
      <c r="I3277">
        <v>-5.8322284958448796</v>
      </c>
      <c r="J3277">
        <v>-7.4047072569514896</v>
      </c>
      <c r="K3277">
        <v>28.0889509372318</v>
      </c>
      <c r="L3277">
        <v>26.016365725672301</v>
      </c>
      <c r="M3277">
        <v>42.187036984741702</v>
      </c>
      <c r="N3277">
        <v>1.5173899566025999</v>
      </c>
      <c r="O3277">
        <v>50.984898227183102</v>
      </c>
      <c r="P3277">
        <v>61.505832449628798</v>
      </c>
      <c r="Q3277">
        <v>5.3662188556053002E-2</v>
      </c>
    </row>
    <row r="3278" spans="1:17" hidden="1" x14ac:dyDescent="0.3">
      <c r="A3278" t="s">
        <v>6720</v>
      </c>
      <c r="B3278" t="s">
        <v>6721</v>
      </c>
      <c r="C3278" t="str">
        <f>IFERROR(VLOOKUP(Table1[[#This Row],[Ticker]],[1]!Table1[[Symbol]:[Industry]],2,FALSE),"-")</f>
        <v>-</v>
      </c>
      <c r="D3278" t="s">
        <v>414</v>
      </c>
      <c r="E3278">
        <v>58.412441360000003</v>
      </c>
      <c r="F3278">
        <v>3.92</v>
      </c>
      <c r="G3278">
        <v>-78.378020282466395</v>
      </c>
      <c r="H3278">
        <v>-7.49176964423821</v>
      </c>
      <c r="I3278">
        <v>-49.564795832758399</v>
      </c>
      <c r="J3278">
        <v>0.57010974823538696</v>
      </c>
      <c r="K3278">
        <v>4.0470246851693803</v>
      </c>
      <c r="L3278">
        <v>5.15838235401693</v>
      </c>
      <c r="M3278">
        <v>34.313778601593398</v>
      </c>
      <c r="N3278">
        <v>0.85010558465472696</v>
      </c>
      <c r="O3278">
        <v>119.132653061224</v>
      </c>
      <c r="P3278">
        <v>20.615384615384599</v>
      </c>
      <c r="Q3278">
        <v>3.8460897241241E-2</v>
      </c>
    </row>
    <row r="3279" spans="1:17" hidden="1" x14ac:dyDescent="0.3">
      <c r="A3279" t="s">
        <v>6722</v>
      </c>
      <c r="B3279" t="s">
        <v>6723</v>
      </c>
      <c r="C3279" t="str">
        <f>IFERROR(VLOOKUP(Table1[[#This Row],[Ticker]],[1]!Table1[[Symbol]:[Industry]],2,FALSE),"-")</f>
        <v>-</v>
      </c>
      <c r="D3279" t="s">
        <v>204</v>
      </c>
      <c r="E3279">
        <v>58.410084474999998</v>
      </c>
      <c r="F3279">
        <v>112.25</v>
      </c>
      <c r="G3279">
        <v>7.9299301386799304</v>
      </c>
      <c r="H3279">
        <v>23.557581209134302</v>
      </c>
      <c r="I3279">
        <v>-8.9550787524530993</v>
      </c>
      <c r="J3279">
        <v>20.625833002167099</v>
      </c>
      <c r="K3279">
        <v>99.961958520365698</v>
      </c>
      <c r="L3279">
        <v>68.179412552018704</v>
      </c>
      <c r="M3279">
        <v>91.838150684707699</v>
      </c>
      <c r="N3279">
        <v>1.2026143790849599</v>
      </c>
      <c r="O3279">
        <v>25.790645879732701</v>
      </c>
      <c r="P3279">
        <v>35.078219013237003</v>
      </c>
    </row>
    <row r="3280" spans="1:17" hidden="1" x14ac:dyDescent="0.3">
      <c r="A3280" t="s">
        <v>6724</v>
      </c>
      <c r="B3280" t="s">
        <v>6725</v>
      </c>
      <c r="C3280" t="str">
        <f>IFERROR(VLOOKUP(Table1[[#This Row],[Ticker]],[1]!Table1[[Symbol]:[Industry]],2,FALSE),"-")</f>
        <v>-</v>
      </c>
      <c r="D3280" t="s">
        <v>132</v>
      </c>
      <c r="E3280">
        <v>58.378</v>
      </c>
      <c r="F3280">
        <v>5.78</v>
      </c>
      <c r="G3280">
        <v>-99.172071283650595</v>
      </c>
      <c r="H3280">
        <v>-5.1358228895517497</v>
      </c>
      <c r="I3280">
        <v>-59.395695046727901</v>
      </c>
      <c r="J3280">
        <v>-3.3034133452125198</v>
      </c>
      <c r="K3280">
        <v>6.2519925708624999</v>
      </c>
      <c r="L3280">
        <v>9.5571385805024303</v>
      </c>
      <c r="M3280">
        <v>24.284219400139602</v>
      </c>
      <c r="N3280">
        <v>1.26097249178788</v>
      </c>
      <c r="O3280">
        <v>340.311418685121</v>
      </c>
      <c r="P3280">
        <v>0.87260034904013095</v>
      </c>
      <c r="Q3280">
        <v>0.15695243210072399</v>
      </c>
    </row>
    <row r="3281" spans="1:17" hidden="1" x14ac:dyDescent="0.3">
      <c r="A3281" t="s">
        <v>6726</v>
      </c>
      <c r="B3281" t="s">
        <v>6727</v>
      </c>
      <c r="C3281" t="str">
        <f>IFERROR(VLOOKUP(Table1[[#This Row],[Ticker]],[1]!Table1[[Symbol]:[Industry]],2,FALSE),"-")</f>
        <v>-</v>
      </c>
      <c r="D3281" t="s">
        <v>177</v>
      </c>
      <c r="E3281">
        <v>58.3717015799999</v>
      </c>
      <c r="F3281">
        <v>60.42</v>
      </c>
      <c r="G3281">
        <v>-7.6902732327052297</v>
      </c>
      <c r="H3281">
        <v>-2.8276143269388898</v>
      </c>
      <c r="I3281">
        <v>-27.339773690053899</v>
      </c>
      <c r="J3281">
        <v>-1.7929864550586501</v>
      </c>
      <c r="K3281">
        <v>60.717161910438598</v>
      </c>
      <c r="L3281">
        <v>62.972488790776197</v>
      </c>
      <c r="M3281">
        <v>46.626084834696101</v>
      </c>
      <c r="N3281">
        <v>1.6363018012344099</v>
      </c>
      <c r="O3281">
        <v>40.6818934127772</v>
      </c>
      <c r="P3281">
        <v>20.5988023952095</v>
      </c>
      <c r="Q3281">
        <v>-1.6773639679416998E-2</v>
      </c>
    </row>
    <row r="3282" spans="1:17" hidden="1" x14ac:dyDescent="0.3">
      <c r="A3282" t="s">
        <v>6728</v>
      </c>
      <c r="B3282" t="s">
        <v>6729</v>
      </c>
      <c r="C3282" t="str">
        <f>IFERROR(VLOOKUP(Table1[[#This Row],[Ticker]],[1]!Table1[[Symbol]:[Industry]],2,FALSE),"-")</f>
        <v>-</v>
      </c>
      <c r="D3282" t="s">
        <v>917</v>
      </c>
      <c r="E3282">
        <v>58.307972715999902</v>
      </c>
      <c r="F3282">
        <v>48.79</v>
      </c>
      <c r="G3282">
        <v>-28.1865856984241</v>
      </c>
      <c r="H3282">
        <v>-3.7914603304565699</v>
      </c>
      <c r="I3282">
        <v>-18.5839708316763</v>
      </c>
      <c r="J3282">
        <v>-6.4287302501917303</v>
      </c>
      <c r="K3282">
        <v>48.4507432769744</v>
      </c>
      <c r="L3282">
        <v>48.942229121977903</v>
      </c>
      <c r="M3282">
        <v>42.380845858449398</v>
      </c>
      <c r="N3282">
        <v>2.2265740372582901</v>
      </c>
      <c r="O3282">
        <v>17.852018856322999</v>
      </c>
      <c r="P3282">
        <v>36.819966348850201</v>
      </c>
      <c r="Q3282">
        <v>-0.150254206146267</v>
      </c>
    </row>
    <row r="3283" spans="1:17" hidden="1" x14ac:dyDescent="0.3">
      <c r="A3283" t="s">
        <v>6730</v>
      </c>
      <c r="B3283" t="s">
        <v>6731</v>
      </c>
      <c r="C3283" t="str">
        <f>IFERROR(VLOOKUP(Table1[[#This Row],[Ticker]],[1]!Table1[[Symbol]:[Industry]],2,FALSE),"-")</f>
        <v>-</v>
      </c>
      <c r="D3283" t="s">
        <v>135</v>
      </c>
      <c r="E3283">
        <v>58.243425000000002</v>
      </c>
      <c r="F3283">
        <v>87.65</v>
      </c>
      <c r="G3283">
        <v>-12.6927197488831</v>
      </c>
      <c r="H3283">
        <v>1.5519716245500199</v>
      </c>
      <c r="I3283">
        <v>-10.870979564353901</v>
      </c>
      <c r="J3283">
        <v>0.64134879291996105</v>
      </c>
      <c r="M3283">
        <v>100</v>
      </c>
    </row>
    <row r="3284" spans="1:17" hidden="1" x14ac:dyDescent="0.3">
      <c r="A3284" t="s">
        <v>6732</v>
      </c>
      <c r="B3284" t="s">
        <v>6733</v>
      </c>
      <c r="C3284" t="str">
        <f>IFERROR(VLOOKUP(Table1[[#This Row],[Ticker]],[1]!Table1[[Symbol]:[Industry]],2,FALSE),"-")</f>
        <v>-</v>
      </c>
      <c r="E3284">
        <v>58.2318</v>
      </c>
      <c r="F3284">
        <v>103.8</v>
      </c>
      <c r="G3284">
        <v>64.942144860634201</v>
      </c>
      <c r="H3284">
        <v>-22.797261887455601</v>
      </c>
      <c r="I3284">
        <v>-3.0739524240424401</v>
      </c>
      <c r="J3284">
        <v>-2.4887306103379401</v>
      </c>
      <c r="K3284">
        <v>109.974669532836</v>
      </c>
      <c r="L3284">
        <v>97.413801853035693</v>
      </c>
      <c r="M3284">
        <v>21.563460203865901</v>
      </c>
      <c r="N3284">
        <v>0.39504147148324298</v>
      </c>
      <c r="O3284">
        <v>54.123314065510499</v>
      </c>
      <c r="P3284">
        <v>89.071038251366105</v>
      </c>
    </row>
    <row r="3285" spans="1:17" hidden="1" x14ac:dyDescent="0.3">
      <c r="A3285" t="s">
        <v>6734</v>
      </c>
      <c r="B3285" t="s">
        <v>6735</v>
      </c>
      <c r="C3285" t="str">
        <f>IFERROR(VLOOKUP(Table1[[#This Row],[Ticker]],[1]!Table1[[Symbol]:[Industry]],2,FALSE),"-")</f>
        <v>-</v>
      </c>
      <c r="D3285" t="s">
        <v>891</v>
      </c>
      <c r="E3285">
        <v>58.199359919999999</v>
      </c>
      <c r="F3285">
        <v>28.92</v>
      </c>
      <c r="G3285">
        <v>232.90814364630501</v>
      </c>
      <c r="H3285">
        <v>40.7453061150593</v>
      </c>
      <c r="I3285">
        <v>91.489299564265593</v>
      </c>
      <c r="J3285">
        <v>8.4675881113083697</v>
      </c>
      <c r="K3285">
        <v>20.8822616404013</v>
      </c>
      <c r="L3285">
        <v>15.474176618706901</v>
      </c>
      <c r="M3285">
        <v>99.105960092656701</v>
      </c>
      <c r="N3285">
        <v>0.14984309875927301</v>
      </c>
      <c r="O3285">
        <v>0</v>
      </c>
      <c r="P3285">
        <v>283.04635761589401</v>
      </c>
      <c r="Q3285">
        <v>0.16911080136878701</v>
      </c>
    </row>
    <row r="3286" spans="1:17" hidden="1" x14ac:dyDescent="0.3">
      <c r="A3286" t="s">
        <v>6736</v>
      </c>
      <c r="B3286" t="s">
        <v>6737</v>
      </c>
      <c r="C3286" t="str">
        <f>IFERROR(VLOOKUP(Table1[[#This Row],[Ticker]],[1]!Table1[[Symbol]:[Industry]],2,FALSE),"-")</f>
        <v>-</v>
      </c>
      <c r="E3286">
        <v>58.170032705999901</v>
      </c>
      <c r="F3286">
        <v>71.03</v>
      </c>
      <c r="G3286">
        <v>52.343156298709097</v>
      </c>
      <c r="H3286">
        <v>-4.2028426791493398</v>
      </c>
      <c r="I3286">
        <v>-9.2532867644430699</v>
      </c>
      <c r="J3286">
        <v>-7.3587890840247896</v>
      </c>
      <c r="K3286">
        <v>73.115228512450997</v>
      </c>
      <c r="L3286">
        <v>66.264839855835504</v>
      </c>
      <c r="M3286">
        <v>49.519772860709097</v>
      </c>
      <c r="N3286">
        <v>0.89988340995650196</v>
      </c>
      <c r="O3286">
        <v>32.943826552160999</v>
      </c>
      <c r="P3286">
        <v>145.94875346260301</v>
      </c>
      <c r="Q3286">
        <v>0.17037740517486399</v>
      </c>
    </row>
    <row r="3287" spans="1:17" hidden="1" x14ac:dyDescent="0.3">
      <c r="A3287" t="s">
        <v>6738</v>
      </c>
      <c r="B3287" t="s">
        <v>6739</v>
      </c>
      <c r="C3287" t="str">
        <f>IFERROR(VLOOKUP(Table1[[#This Row],[Ticker]],[1]!Table1[[Symbol]:[Industry]],2,FALSE),"-")</f>
        <v>-</v>
      </c>
      <c r="D3287" t="s">
        <v>543</v>
      </c>
      <c r="E3287">
        <v>58.069249999999997</v>
      </c>
      <c r="F3287">
        <v>1.1499999999999999</v>
      </c>
      <c r="G3287">
        <v>64.395696773202502</v>
      </c>
      <c r="H3287">
        <v>-3.4048434486760799</v>
      </c>
      <c r="I3287">
        <v>-4.0932738906482502</v>
      </c>
      <c r="J3287">
        <v>-8.4849922925809498</v>
      </c>
      <c r="K3287">
        <v>1.10735577434165</v>
      </c>
      <c r="L3287">
        <v>0.95979618272652201</v>
      </c>
      <c r="M3287">
        <v>40.5603967132378</v>
      </c>
      <c r="N3287">
        <v>1.07270816206013</v>
      </c>
      <c r="O3287">
        <v>22.6086956521739</v>
      </c>
      <c r="P3287">
        <v>98.275862068965495</v>
      </c>
      <c r="Q3287">
        <v>6.9155200207588002E-2</v>
      </c>
    </row>
    <row r="3288" spans="1:17" hidden="1" x14ac:dyDescent="0.3">
      <c r="A3288" t="s">
        <v>6740</v>
      </c>
      <c r="B3288" t="s">
        <v>6741</v>
      </c>
      <c r="C3288" t="str">
        <f>IFERROR(VLOOKUP(Table1[[#This Row],[Ticker]],[1]!Table1[[Symbol]:[Industry]],2,FALSE),"-")</f>
        <v>-</v>
      </c>
      <c r="D3288" t="s">
        <v>543</v>
      </c>
      <c r="E3288">
        <v>57.931930999999999</v>
      </c>
      <c r="F3288">
        <v>193.1</v>
      </c>
      <c r="G3288">
        <v>218.05451272280499</v>
      </c>
      <c r="H3288">
        <v>7.3555593316295802</v>
      </c>
      <c r="I3288">
        <v>73.586018863777795</v>
      </c>
      <c r="J3288">
        <v>-7.4885268346970797</v>
      </c>
      <c r="K3288">
        <v>187.80040135513099</v>
      </c>
      <c r="L3288">
        <v>142.59350535771199</v>
      </c>
      <c r="M3288">
        <v>33.095357241340501</v>
      </c>
      <c r="N3288">
        <v>0.69523422416421099</v>
      </c>
      <c r="O3288">
        <v>37.933713102019603</v>
      </c>
      <c r="P3288">
        <v>249.439015562794</v>
      </c>
      <c r="Q3288">
        <v>0.107058573369962</v>
      </c>
    </row>
    <row r="3289" spans="1:17" hidden="1" x14ac:dyDescent="0.3">
      <c r="A3289" t="s">
        <v>6742</v>
      </c>
      <c r="B3289" t="s">
        <v>6743</v>
      </c>
      <c r="C3289" t="str">
        <f>IFERROR(VLOOKUP(Table1[[#This Row],[Ticker]],[1]!Table1[[Symbol]:[Industry]],2,FALSE),"-")</f>
        <v>-</v>
      </c>
      <c r="D3289" t="s">
        <v>1527</v>
      </c>
      <c r="E3289">
        <v>57.912344855999997</v>
      </c>
      <c r="F3289">
        <v>4.92</v>
      </c>
      <c r="G3289">
        <v>39.871106609268097</v>
      </c>
      <c r="H3289">
        <v>-24.039015501828899</v>
      </c>
      <c r="I3289">
        <v>-11.117083414457699</v>
      </c>
      <c r="J3289">
        <v>0.70716457016416101</v>
      </c>
      <c r="K3289">
        <v>5.02644575178729</v>
      </c>
      <c r="L3289">
        <v>4.6382520769123401</v>
      </c>
      <c r="M3289">
        <v>37.273341822930398</v>
      </c>
      <c r="N3289">
        <v>1.1531266091706001</v>
      </c>
      <c r="O3289">
        <v>38.211382113821102</v>
      </c>
      <c r="P3289">
        <v>78.909090909090907</v>
      </c>
      <c r="Q3289">
        <v>6.4457038186646998E-2</v>
      </c>
    </row>
    <row r="3290" spans="1:17" hidden="1" x14ac:dyDescent="0.3">
      <c r="A3290" t="s">
        <v>6744</v>
      </c>
      <c r="B3290" t="s">
        <v>6745</v>
      </c>
      <c r="C3290" t="str">
        <f>IFERROR(VLOOKUP(Table1[[#This Row],[Ticker]],[1]!Table1[[Symbol]:[Industry]],2,FALSE),"-")</f>
        <v>-</v>
      </c>
      <c r="D3290" t="s">
        <v>95</v>
      </c>
      <c r="E3290">
        <v>57.766105600000003</v>
      </c>
      <c r="F3290">
        <v>27.67</v>
      </c>
      <c r="G3290">
        <v>3.86740461944864</v>
      </c>
      <c r="H3290">
        <v>-4.4683706294599004</v>
      </c>
      <c r="I3290">
        <v>-30.424058760218401</v>
      </c>
      <c r="J3290">
        <v>-1.1654293740049899</v>
      </c>
      <c r="K3290">
        <v>28.987556617208998</v>
      </c>
      <c r="L3290">
        <v>30.0229255979092</v>
      </c>
      <c r="M3290">
        <v>38.913475436860203</v>
      </c>
      <c r="N3290">
        <v>0.75928978791659196</v>
      </c>
      <c r="O3290">
        <v>53.198409830140903</v>
      </c>
      <c r="P3290">
        <v>41.029561671763503</v>
      </c>
      <c r="Q3290">
        <v>4.3473422539356002E-2</v>
      </c>
    </row>
    <row r="3291" spans="1:17" hidden="1" x14ac:dyDescent="0.3">
      <c r="A3291" t="s">
        <v>6746</v>
      </c>
      <c r="B3291" t="s">
        <v>6747</v>
      </c>
      <c r="C3291" t="str">
        <f>IFERROR(VLOOKUP(Table1[[#This Row],[Ticker]],[1]!Table1[[Symbol]:[Industry]],2,FALSE),"-")</f>
        <v>-</v>
      </c>
      <c r="D3291" t="s">
        <v>414</v>
      </c>
      <c r="E3291">
        <v>57.682000000000002</v>
      </c>
      <c r="F3291">
        <v>15.28</v>
      </c>
      <c r="G3291">
        <v>-88.175952214261201</v>
      </c>
      <c r="H3291">
        <v>22.768065509787899</v>
      </c>
      <c r="I3291">
        <v>-18.8867672334286</v>
      </c>
      <c r="J3291">
        <v>4.9458801906405201</v>
      </c>
      <c r="K3291">
        <v>13.075511446185301</v>
      </c>
      <c r="L3291">
        <v>18.206233040371401</v>
      </c>
      <c r="M3291">
        <v>66.329083658532397</v>
      </c>
      <c r="N3291">
        <v>2.46473688765438</v>
      </c>
      <c r="O3291">
        <v>201.43979057591599</v>
      </c>
      <c r="P3291">
        <v>84.096385542168605</v>
      </c>
      <c r="Q3291">
        <v>2.3259744910428998E-2</v>
      </c>
    </row>
    <row r="3292" spans="1:17" hidden="1" x14ac:dyDescent="0.3">
      <c r="A3292" t="s">
        <v>5910</v>
      </c>
      <c r="B3292" t="s">
        <v>6748</v>
      </c>
      <c r="C3292" t="str">
        <f>IFERROR(VLOOKUP(Table1[[#This Row],[Ticker]],[1]!Table1[[Symbol]:[Industry]],2,FALSE),"-")</f>
        <v>-</v>
      </c>
      <c r="D3292" t="s">
        <v>119</v>
      </c>
      <c r="E3292">
        <v>57.302386628999997</v>
      </c>
      <c r="F3292">
        <v>0.8</v>
      </c>
      <c r="G3292">
        <v>-39.918367074942303</v>
      </c>
      <c r="H3292">
        <v>-1.78979920088848</v>
      </c>
      <c r="I3292">
        <v>-24.728194525568799</v>
      </c>
      <c r="J3292">
        <v>-5.4321187293625597</v>
      </c>
      <c r="K3292">
        <v>0.792294226769652</v>
      </c>
      <c r="L3292">
        <v>1.0123367440406399</v>
      </c>
      <c r="M3292">
        <v>32.9524157929526</v>
      </c>
      <c r="N3292">
        <v>0.57625094782236597</v>
      </c>
      <c r="O3292">
        <v>37.5</v>
      </c>
      <c r="P3292">
        <v>33.3333333333333</v>
      </c>
      <c r="Q3292">
        <v>-0.15391408436055101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57.24221635</v>
      </c>
      <c r="F3293">
        <v>279.95</v>
      </c>
      <c r="G3293">
        <v>129.334212086859</v>
      </c>
      <c r="H3293">
        <v>-22.733767794750001</v>
      </c>
      <c r="I3293">
        <v>-82.469998412232499</v>
      </c>
      <c r="J3293">
        <v>-3.57126416337502</v>
      </c>
      <c r="K3293">
        <v>343.973649691665</v>
      </c>
      <c r="L3293">
        <v>438.99646191635702</v>
      </c>
      <c r="M3293">
        <v>32.156070641389398</v>
      </c>
      <c r="N3293">
        <v>0.390068133761453</v>
      </c>
      <c r="O3293">
        <v>403.00053580996598</v>
      </c>
      <c r="P3293">
        <v>153.463105477591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414</v>
      </c>
      <c r="E3294">
        <v>57.207999999999998</v>
      </c>
      <c r="F3294">
        <v>21.64</v>
      </c>
      <c r="G3294">
        <v>23.1136473346948</v>
      </c>
      <c r="H3294">
        <v>0.150355239265973</v>
      </c>
      <c r="I3294">
        <v>6.8861554734333303</v>
      </c>
      <c r="J3294">
        <v>-0.19073941901772401</v>
      </c>
      <c r="K3294">
        <v>17.019517176579399</v>
      </c>
      <c r="L3294">
        <v>11.995137309490801</v>
      </c>
      <c r="M3294">
        <v>82.998787811519904</v>
      </c>
      <c r="N3294">
        <v>0.43975641583296998</v>
      </c>
      <c r="O3294">
        <v>0.50831792975969403</v>
      </c>
      <c r="P3294">
        <v>47.242540725426601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122</v>
      </c>
      <c r="E3295">
        <v>57.090884549999998</v>
      </c>
      <c r="F3295">
        <v>148.55000000000001</v>
      </c>
      <c r="G3295">
        <v>-17.7558178447239</v>
      </c>
      <c r="H3295">
        <v>-32.795663555809398</v>
      </c>
      <c r="I3295">
        <v>-7.2440078684498799</v>
      </c>
      <c r="J3295">
        <v>-12.1147237104447</v>
      </c>
      <c r="M3295">
        <v>27.558328153202599</v>
      </c>
      <c r="O3295">
        <v>43.924604510265802</v>
      </c>
      <c r="P3295">
        <v>18.4609250398724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180</v>
      </c>
      <c r="E3296">
        <v>56.911917000000003</v>
      </c>
      <c r="F3296">
        <v>32.590000000000003</v>
      </c>
      <c r="G3296">
        <v>201.31489359151601</v>
      </c>
      <c r="H3296">
        <v>27.833752922663599</v>
      </c>
      <c r="I3296">
        <v>43.216410329526802</v>
      </c>
      <c r="J3296">
        <v>37.689556081565897</v>
      </c>
      <c r="K3296">
        <v>24.911172920394499</v>
      </c>
      <c r="L3296">
        <v>20.1673357214727</v>
      </c>
      <c r="M3296">
        <v>62.927728965193502</v>
      </c>
      <c r="N3296">
        <v>1.9076854827437</v>
      </c>
      <c r="O3296">
        <v>22.123350721080001</v>
      </c>
      <c r="P3296">
        <v>242.69190325972599</v>
      </c>
      <c r="Q3296">
        <v>0.109844972578304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56.874518999999999</v>
      </c>
      <c r="F3297">
        <v>3.9</v>
      </c>
      <c r="G3297">
        <v>20.3155510537125</v>
      </c>
      <c r="H3297">
        <v>-5.7897992008884698</v>
      </c>
      <c r="I3297">
        <v>-19.867083414457699</v>
      </c>
      <c r="J3297">
        <v>-1.18499229258094</v>
      </c>
      <c r="K3297">
        <v>3.8386881302477498</v>
      </c>
      <c r="L3297">
        <v>3.5511980983562701</v>
      </c>
      <c r="M3297">
        <v>47.354031090209602</v>
      </c>
      <c r="N3297">
        <v>1.0496155514569201</v>
      </c>
      <c r="O3297">
        <v>46.6666666666666</v>
      </c>
      <c r="P3297">
        <v>58.536585365853597</v>
      </c>
      <c r="Q3297">
        <v>4.8519971250707998E-2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174</v>
      </c>
      <c r="E3298">
        <v>56.755605070000001</v>
      </c>
      <c r="F3298">
        <v>44.3</v>
      </c>
      <c r="G3298">
        <v>7.7163447045062403</v>
      </c>
      <c r="H3298">
        <v>-16.674650787377701</v>
      </c>
      <c r="I3298">
        <v>18.2281546807803</v>
      </c>
      <c r="J3298">
        <v>-8.6211625053469092</v>
      </c>
      <c r="M3298">
        <v>37.138682097444601</v>
      </c>
      <c r="O3298">
        <v>47.4040632054176</v>
      </c>
      <c r="P3298">
        <v>45.245901639344197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72</v>
      </c>
      <c r="E3299">
        <v>56.715119999999999</v>
      </c>
      <c r="F3299">
        <v>138.6</v>
      </c>
      <c r="G3299">
        <v>566.79832495423295</v>
      </c>
      <c r="H3299">
        <v>41.011173748967103</v>
      </c>
      <c r="I3299">
        <v>289.876366367201</v>
      </c>
      <c r="J3299">
        <v>6.4040006816579398</v>
      </c>
      <c r="K3299">
        <v>93.920179411396006</v>
      </c>
      <c r="L3299">
        <v>55.864295210859503</v>
      </c>
      <c r="M3299">
        <v>99.991993305575903</v>
      </c>
      <c r="N3299">
        <v>0.74466717095310098</v>
      </c>
      <c r="O3299">
        <v>0</v>
      </c>
      <c r="P3299">
        <v>645.16129032258004</v>
      </c>
      <c r="Q3299">
        <v>0.17413211358395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46</v>
      </c>
      <c r="E3300">
        <v>56.602758000000001</v>
      </c>
      <c r="F3300">
        <v>94</v>
      </c>
      <c r="G3300">
        <v>143.67737441553501</v>
      </c>
      <c r="H3300">
        <v>47.323104024917903</v>
      </c>
      <c r="I3300">
        <v>187.18291658554199</v>
      </c>
      <c r="J3300">
        <v>16.0073153997267</v>
      </c>
      <c r="K3300">
        <v>67.813774409143505</v>
      </c>
      <c r="L3300">
        <v>44.932072884759101</v>
      </c>
      <c r="M3300">
        <v>70.882673360615698</v>
      </c>
      <c r="N3300">
        <v>0.74279835390946503</v>
      </c>
      <c r="O3300">
        <v>3.5106382978723398</v>
      </c>
      <c r="P3300">
        <v>260.84452975047901</v>
      </c>
      <c r="Q3300">
        <v>0.168245637880338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516</v>
      </c>
      <c r="E3301">
        <v>56.424726720000002</v>
      </c>
      <c r="F3301">
        <v>37.86</v>
      </c>
      <c r="G3301">
        <v>16.851062065838299</v>
      </c>
      <c r="H3301">
        <v>-10.815328466143701</v>
      </c>
      <c r="I3301">
        <v>-21.343137521208899</v>
      </c>
      <c r="J3301">
        <v>-0.53043482890855498</v>
      </c>
      <c r="K3301">
        <v>40.022881660129002</v>
      </c>
      <c r="L3301">
        <v>39.207446625308499</v>
      </c>
      <c r="M3301">
        <v>42.446022415967398</v>
      </c>
      <c r="N3301">
        <v>1.36583530532148</v>
      </c>
      <c r="O3301">
        <v>47.913365029054397</v>
      </c>
      <c r="P3301">
        <v>44.503816793893101</v>
      </c>
      <c r="Q3301">
        <v>-6.9901466916887006E-2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343</v>
      </c>
      <c r="E3302">
        <v>56.344512000000002</v>
      </c>
      <c r="F3302">
        <v>59.89</v>
      </c>
      <c r="G3302">
        <v>-4.3488933907318303</v>
      </c>
      <c r="H3302">
        <v>-8.3232847412233397</v>
      </c>
      <c r="I3302">
        <v>-6.0946417627522003</v>
      </c>
      <c r="J3302">
        <v>3.2537832176231301</v>
      </c>
      <c r="K3302">
        <v>64.582001922282302</v>
      </c>
      <c r="L3302">
        <v>59.461274438126303</v>
      </c>
      <c r="M3302">
        <v>37.629635978181298</v>
      </c>
      <c r="N3302">
        <v>0.23598326872066899</v>
      </c>
      <c r="O3302">
        <v>34.830522624812097</v>
      </c>
      <c r="P3302">
        <v>91.0366826156299</v>
      </c>
      <c r="Q3302">
        <v>-1.0124814499621999E-2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72</v>
      </c>
      <c r="E3303">
        <v>56.343060000000001</v>
      </c>
      <c r="F3303">
        <v>27.81</v>
      </c>
      <c r="G3303">
        <v>136.02077920047401</v>
      </c>
      <c r="H3303">
        <v>9.2356109631771606</v>
      </c>
      <c r="I3303">
        <v>62.954345156970703</v>
      </c>
      <c r="J3303">
        <v>4.2344216268329697</v>
      </c>
      <c r="K3303">
        <v>24.2459351454767</v>
      </c>
      <c r="L3303">
        <v>19.172768646873099</v>
      </c>
      <c r="M3303">
        <v>66.744562814000702</v>
      </c>
      <c r="N3303">
        <v>1.50515341495125</v>
      </c>
      <c r="O3303">
        <v>6.0769507371449096</v>
      </c>
      <c r="P3303">
        <v>192.73684210526301</v>
      </c>
      <c r="Q3303">
        <v>6.5848718037452E-2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405</v>
      </c>
      <c r="E3304">
        <v>56.288249999999998</v>
      </c>
      <c r="F3304">
        <v>135</v>
      </c>
      <c r="G3304">
        <v>-49.9530692149076</v>
      </c>
      <c r="H3304">
        <v>-13.389799200888399</v>
      </c>
      <c r="I3304">
        <v>-29.818200732893501</v>
      </c>
      <c r="J3304">
        <v>9.0470651236869806</v>
      </c>
      <c r="K3304">
        <v>138.78955535513799</v>
      </c>
      <c r="L3304">
        <v>143.603633204875</v>
      </c>
      <c r="M3304">
        <v>50.508977844048999</v>
      </c>
      <c r="N3304">
        <v>1.4469453376205701</v>
      </c>
      <c r="O3304">
        <v>55.5555555555555</v>
      </c>
      <c r="P3304">
        <v>16.329168461869799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135</v>
      </c>
      <c r="E3305">
        <v>56.270896</v>
      </c>
      <c r="F3305">
        <v>51.92</v>
      </c>
      <c r="G3305">
        <v>49.924073421202401</v>
      </c>
      <c r="H3305">
        <v>28.261819458300899</v>
      </c>
      <c r="I3305">
        <v>31.9802244935624</v>
      </c>
      <c r="J3305">
        <v>9.71959428431785</v>
      </c>
      <c r="K3305">
        <v>45.429870398873597</v>
      </c>
      <c r="L3305">
        <v>39.608599243814297</v>
      </c>
      <c r="M3305">
        <v>67.320673905599193</v>
      </c>
      <c r="N3305">
        <v>0.59128349467997798</v>
      </c>
      <c r="O3305">
        <v>15.9283513097072</v>
      </c>
      <c r="P3305">
        <v>85.0980392156862</v>
      </c>
      <c r="Q3305">
        <v>3.7339019942482003E-2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E3306">
        <v>56.252724800000003</v>
      </c>
      <c r="F3306">
        <v>1.07</v>
      </c>
      <c r="G3306">
        <v>48.451751770558502</v>
      </c>
      <c r="H3306">
        <v>-0.40630405525740398</v>
      </c>
      <c r="I3306">
        <v>-16.344356141730401</v>
      </c>
      <c r="J3306">
        <v>-4.9947268058552599</v>
      </c>
      <c r="K3306">
        <v>1.0448304731581399</v>
      </c>
      <c r="L3306">
        <v>0.95386004207253206</v>
      </c>
      <c r="M3306">
        <v>41.267249503072698</v>
      </c>
      <c r="N3306">
        <v>1.4619968616077501</v>
      </c>
      <c r="O3306">
        <v>43.925233644859802</v>
      </c>
      <c r="P3306">
        <v>78.3333333333333</v>
      </c>
      <c r="Q3306">
        <v>-4.6565770491E-5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72</v>
      </c>
      <c r="E3307">
        <v>56.246646675000001</v>
      </c>
      <c r="F3307">
        <v>54.91</v>
      </c>
      <c r="G3307">
        <v>-63.219298271486103</v>
      </c>
      <c r="H3307">
        <v>-7.1835720946613604</v>
      </c>
      <c r="I3307">
        <v>-37.023416236329702</v>
      </c>
      <c r="J3307">
        <v>-2.5075729377422298</v>
      </c>
      <c r="K3307">
        <v>55.375398853034099</v>
      </c>
      <c r="L3307">
        <v>61.887052544329897</v>
      </c>
      <c r="M3307">
        <v>59.268102690978303</v>
      </c>
      <c r="N3307">
        <v>1.28764712501406</v>
      </c>
      <c r="O3307">
        <v>81.205609178656005</v>
      </c>
      <c r="P3307">
        <v>12.061224489795899</v>
      </c>
      <c r="Q3307">
        <v>1.3866853791560999E-2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153</v>
      </c>
      <c r="E3308">
        <v>56.1870756</v>
      </c>
      <c r="F3308">
        <v>32.94</v>
      </c>
      <c r="G3308">
        <v>33.1026101892204</v>
      </c>
      <c r="H3308">
        <v>22.2145486251984</v>
      </c>
      <c r="I3308">
        <v>-4.54423573233856</v>
      </c>
      <c r="J3308">
        <v>14.006786388256799</v>
      </c>
      <c r="K3308">
        <v>28.934098376381598</v>
      </c>
      <c r="L3308">
        <v>27.606217725019601</v>
      </c>
      <c r="M3308">
        <v>59.378765505763802</v>
      </c>
      <c r="N3308">
        <v>4.7927987003091896</v>
      </c>
      <c r="O3308">
        <v>22.799028536733399</v>
      </c>
      <c r="P3308">
        <v>63.069306930693003</v>
      </c>
      <c r="Q3308">
        <v>-3.9283655903723999E-2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135</v>
      </c>
      <c r="E3309">
        <v>56.159460000000003</v>
      </c>
      <c r="F3309">
        <v>14.94</v>
      </c>
      <c r="G3309">
        <v>-32.776883646517398</v>
      </c>
      <c r="H3309">
        <v>-4.0920404665443701</v>
      </c>
      <c r="I3309">
        <v>-38.541706530035597</v>
      </c>
      <c r="J3309">
        <v>-4.98094244834419</v>
      </c>
      <c r="K3309">
        <v>15.484794930076401</v>
      </c>
      <c r="L3309">
        <v>16.402977395817299</v>
      </c>
      <c r="M3309">
        <v>33.960687895554898</v>
      </c>
      <c r="N3309">
        <v>0.51031102468255696</v>
      </c>
      <c r="O3309">
        <v>72.690763052208794</v>
      </c>
      <c r="P3309">
        <v>19.999999999999901</v>
      </c>
      <c r="Q3309">
        <v>-1.8089146811560001E-3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414</v>
      </c>
      <c r="E3310">
        <v>56.150867429999998</v>
      </c>
      <c r="F3310">
        <v>183.9</v>
      </c>
      <c r="G3310">
        <v>-41.328353093568303</v>
      </c>
      <c r="H3310">
        <v>-15.096250813791601</v>
      </c>
      <c r="I3310">
        <v>-21.6670834144577</v>
      </c>
      <c r="J3310">
        <v>-13.9105628664785</v>
      </c>
      <c r="K3310">
        <v>217.10257195385699</v>
      </c>
      <c r="L3310">
        <v>210.40479358179499</v>
      </c>
      <c r="M3310">
        <v>20.774064833952501</v>
      </c>
      <c r="N3310">
        <v>4.5175633649510099</v>
      </c>
      <c r="O3310">
        <v>48.667754214246798</v>
      </c>
      <c r="P3310">
        <v>32.302158273381202</v>
      </c>
      <c r="Q3310">
        <v>3.5978573416873001E-2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62</v>
      </c>
      <c r="E3311">
        <v>56.147041304999902</v>
      </c>
      <c r="F3311">
        <v>51.05</v>
      </c>
      <c r="G3311">
        <v>-25.955816467654898</v>
      </c>
      <c r="H3311">
        <v>30.634823914689399</v>
      </c>
      <c r="I3311">
        <v>-1.54244016528103</v>
      </c>
      <c r="J3311">
        <v>4.3847751492795197</v>
      </c>
      <c r="K3311">
        <v>46.209879951687</v>
      </c>
      <c r="L3311">
        <v>44.4263897942512</v>
      </c>
      <c r="M3311">
        <v>48.721126684464899</v>
      </c>
      <c r="N3311">
        <v>1.99046357615894</v>
      </c>
      <c r="O3311">
        <v>25.073457394710999</v>
      </c>
      <c r="P3311">
        <v>41.608876560332803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E3312">
        <v>55.941061940999901</v>
      </c>
      <c r="F3312">
        <v>3.21</v>
      </c>
      <c r="G3312">
        <v>-9.4860362478746794</v>
      </c>
      <c r="H3312">
        <v>1.38843423759733</v>
      </c>
      <c r="I3312">
        <v>-44.436048931699098</v>
      </c>
      <c r="J3312">
        <v>-16.351658959247501</v>
      </c>
      <c r="K3312">
        <v>3.6903068937626999</v>
      </c>
      <c r="L3312">
        <v>3.7088083582773299</v>
      </c>
      <c r="M3312">
        <v>25.8090247331331</v>
      </c>
      <c r="N3312">
        <v>1.6758796702952901</v>
      </c>
      <c r="O3312">
        <v>112.14953271028</v>
      </c>
      <c r="P3312">
        <v>51.415094339622598</v>
      </c>
      <c r="Q3312">
        <v>6.1942666769170002E-3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352</v>
      </c>
      <c r="E3313">
        <v>55.897902600000002</v>
      </c>
      <c r="F3313">
        <v>154.94999999999999</v>
      </c>
      <c r="G3313">
        <v>-3.5452358031831999</v>
      </c>
      <c r="H3313">
        <v>-4.15655469722424</v>
      </c>
      <c r="I3313">
        <v>-34.962261079432302</v>
      </c>
      <c r="J3313">
        <v>-2.15092350607866</v>
      </c>
      <c r="K3313">
        <v>153.06297431977299</v>
      </c>
      <c r="L3313">
        <v>153.22548287279099</v>
      </c>
      <c r="M3313">
        <v>51.589461144112398</v>
      </c>
      <c r="N3313">
        <v>0.604488720055818</v>
      </c>
      <c r="O3313">
        <v>63.2784769280413</v>
      </c>
      <c r="P3313">
        <v>34.739130434782602</v>
      </c>
      <c r="Q3313">
        <v>6.3363135684844002E-2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122</v>
      </c>
      <c r="E3314">
        <v>55.837440000000001</v>
      </c>
      <c r="F3314">
        <v>8.8800000000000008</v>
      </c>
      <c r="G3314">
        <v>-14.769287479401701</v>
      </c>
      <c r="H3314">
        <v>-12.1621396264203</v>
      </c>
      <c r="I3314">
        <v>-25.956668804388599</v>
      </c>
      <c r="J3314">
        <v>-4.41546533988567</v>
      </c>
      <c r="K3314">
        <v>9.3991978199853605</v>
      </c>
      <c r="L3314">
        <v>10.037888587057299</v>
      </c>
      <c r="M3314">
        <v>45.732305936199801</v>
      </c>
      <c r="N3314">
        <v>0.87254482052267801</v>
      </c>
      <c r="O3314">
        <v>72.297297297297206</v>
      </c>
      <c r="P3314">
        <v>19.194630872483199</v>
      </c>
      <c r="Q3314">
        <v>-3.92518259016E-3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405</v>
      </c>
      <c r="E3315">
        <v>55.831933569999997</v>
      </c>
      <c r="F3315">
        <v>17.54</v>
      </c>
      <c r="G3315">
        <v>-77.628363168038305</v>
      </c>
      <c r="H3315">
        <v>-46.403314409417703</v>
      </c>
      <c r="I3315">
        <v>-63.459805747886399</v>
      </c>
      <c r="J3315">
        <v>-11.6964317587391</v>
      </c>
      <c r="K3315">
        <v>24.482205440086499</v>
      </c>
      <c r="L3315">
        <v>30.4072973779192</v>
      </c>
      <c r="M3315">
        <v>21.5452210759147</v>
      </c>
      <c r="N3315">
        <v>0.61361499491452598</v>
      </c>
      <c r="O3315">
        <v>158.494868871151</v>
      </c>
      <c r="P3315">
        <v>0</v>
      </c>
      <c r="Q3315">
        <v>8.9279359469111003E-2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135</v>
      </c>
      <c r="E3316">
        <v>55.8</v>
      </c>
      <c r="F3316">
        <v>22.32</v>
      </c>
      <c r="G3316">
        <v>-16.354871179239801</v>
      </c>
      <c r="H3316">
        <v>1.30980436700051</v>
      </c>
      <c r="I3316">
        <v>-52.566755186886603</v>
      </c>
      <c r="J3316">
        <v>5.2903771655471203</v>
      </c>
      <c r="K3316">
        <v>21.021219970278899</v>
      </c>
      <c r="L3316">
        <v>22.637156720074501</v>
      </c>
      <c r="M3316">
        <v>70.410133362487599</v>
      </c>
      <c r="N3316">
        <v>1.5741733861348299</v>
      </c>
      <c r="O3316">
        <v>67.741935483870904</v>
      </c>
      <c r="P3316">
        <v>22.301369863013601</v>
      </c>
      <c r="Q3316">
        <v>8.2544699635978006E-2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204</v>
      </c>
      <c r="E3317">
        <v>55.735987199999997</v>
      </c>
      <c r="F3317">
        <v>38.4</v>
      </c>
      <c r="G3317">
        <v>80.999311737473306</v>
      </c>
      <c r="H3317">
        <v>0.42484099762267302</v>
      </c>
      <c r="I3317">
        <v>2.1850878762539399</v>
      </c>
      <c r="J3317">
        <v>-5.20738035228245</v>
      </c>
      <c r="K3317">
        <v>38.072455847555403</v>
      </c>
      <c r="L3317">
        <v>32.753869951256398</v>
      </c>
      <c r="M3317">
        <v>45.1998640183878</v>
      </c>
      <c r="N3317">
        <v>0.80898474094377004</v>
      </c>
      <c r="O3317">
        <v>20.9895833333333</v>
      </c>
      <c r="P3317">
        <v>120.689655172413</v>
      </c>
      <c r="Q3317">
        <v>9.2159727725863005E-2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543</v>
      </c>
      <c r="E3318">
        <v>55.608526544999997</v>
      </c>
      <c r="F3318">
        <v>81.510000000000005</v>
      </c>
      <c r="G3318">
        <v>238.46007458079799</v>
      </c>
      <c r="H3318">
        <v>-7.2902572860923103</v>
      </c>
      <c r="I3318">
        <v>46.457543451213802</v>
      </c>
      <c r="J3318">
        <v>-11.2531693650386</v>
      </c>
      <c r="K3318">
        <v>82.3712896258954</v>
      </c>
      <c r="L3318">
        <v>59.641723109794299</v>
      </c>
      <c r="M3318">
        <v>31.8734878604632</v>
      </c>
      <c r="N3318">
        <v>1.1004456327985701</v>
      </c>
      <c r="O3318">
        <v>22.684333210649001</v>
      </c>
      <c r="P3318">
        <v>295.87178241864899</v>
      </c>
      <c r="Q3318">
        <v>0.119528138810942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21</v>
      </c>
      <c r="E3319">
        <v>55.490367237999997</v>
      </c>
      <c r="F3319">
        <v>17.09</v>
      </c>
      <c r="G3319">
        <v>7.5038690899142804</v>
      </c>
      <c r="H3319">
        <v>-13.100839540591201</v>
      </c>
      <c r="I3319">
        <v>-27.521365530326701</v>
      </c>
      <c r="J3319">
        <v>-4.1874936822418602</v>
      </c>
      <c r="K3319">
        <v>18.419035851110699</v>
      </c>
      <c r="L3319">
        <v>17.573412668404</v>
      </c>
      <c r="M3319">
        <v>28.146028810108199</v>
      </c>
      <c r="N3319">
        <v>0.51863936132560995</v>
      </c>
      <c r="O3319">
        <v>45.951176285340402</v>
      </c>
      <c r="P3319">
        <v>39.197863772637199</v>
      </c>
      <c r="Q3319">
        <v>8.7883250444123998E-2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72</v>
      </c>
      <c r="E3320">
        <v>55.386850000000003</v>
      </c>
      <c r="F3320">
        <v>38.33</v>
      </c>
      <c r="G3320">
        <v>-61.292827816961299</v>
      </c>
      <c r="H3320">
        <v>3.60802816258773</v>
      </c>
      <c r="I3320">
        <v>-2.8367365936485198</v>
      </c>
      <c r="J3320">
        <v>1.05513928636643</v>
      </c>
      <c r="K3320">
        <v>36.390156483490799</v>
      </c>
      <c r="L3320">
        <v>37.682272545001801</v>
      </c>
      <c r="M3320">
        <v>69.411304630402995</v>
      </c>
      <c r="N3320">
        <v>0.53110096711798804</v>
      </c>
      <c r="O3320">
        <v>59.274719540829601</v>
      </c>
      <c r="P3320">
        <v>36.892857142857103</v>
      </c>
      <c r="Q3320">
        <v>-6.4667460492928999E-2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72</v>
      </c>
      <c r="E3321">
        <v>55.216163999999999</v>
      </c>
      <c r="F3321">
        <v>19.25</v>
      </c>
      <c r="G3321">
        <v>-37.806023435574801</v>
      </c>
      <c r="H3321">
        <v>-7.0384248880448999</v>
      </c>
      <c r="I3321">
        <v>-40.283750081124403</v>
      </c>
      <c r="J3321">
        <v>-4.4795128405261497</v>
      </c>
      <c r="K3321">
        <v>20.431462014686399</v>
      </c>
      <c r="L3321">
        <v>20.974005542806701</v>
      </c>
      <c r="M3321">
        <v>66.913029405751701</v>
      </c>
      <c r="N3321">
        <v>0.331766783269558</v>
      </c>
      <c r="O3321">
        <v>85.454545454545396</v>
      </c>
      <c r="P3321">
        <v>13.235294117646999</v>
      </c>
      <c r="Q3321">
        <v>0.13190347644206399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268</v>
      </c>
      <c r="E3322">
        <v>55.210577000000001</v>
      </c>
      <c r="F3322">
        <v>53</v>
      </c>
      <c r="G3322">
        <v>118.99037266431399</v>
      </c>
      <c r="I3322">
        <v>-11.7919153068689</v>
      </c>
      <c r="K3322">
        <v>53.706138190125102</v>
      </c>
      <c r="L3322">
        <v>38.513103008389599</v>
      </c>
      <c r="M3322">
        <v>19.721633824694301</v>
      </c>
      <c r="N3322">
        <v>3.47003154574132E-2</v>
      </c>
      <c r="O3322">
        <v>50.943396226415103</v>
      </c>
      <c r="P3322">
        <v>218.31831831831801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135</v>
      </c>
      <c r="E3323">
        <v>55.145484719999999</v>
      </c>
      <c r="F3323">
        <v>165.4</v>
      </c>
      <c r="G3323">
        <v>86.464434849655206</v>
      </c>
      <c r="H3323">
        <v>8.3335420716532091</v>
      </c>
      <c r="I3323">
        <v>36.7465529491786</v>
      </c>
      <c r="J3323">
        <v>0.61803801044935702</v>
      </c>
      <c r="K3323">
        <v>147.265262439634</v>
      </c>
      <c r="L3323">
        <v>118.207219913751</v>
      </c>
      <c r="M3323">
        <v>53.936582976354003</v>
      </c>
      <c r="N3323">
        <v>0.28476515092371102</v>
      </c>
      <c r="O3323">
        <v>8.8270858524788398</v>
      </c>
      <c r="P3323">
        <v>121.12299465240601</v>
      </c>
      <c r="Q3323">
        <v>9.7647370940299003E-2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291</v>
      </c>
      <c r="E3324">
        <v>55.048715000000001</v>
      </c>
      <c r="F3324">
        <v>164.3</v>
      </c>
      <c r="G3324">
        <v>1.1952866245237099</v>
      </c>
      <c r="H3324">
        <v>-16.688721033772499</v>
      </c>
      <c r="I3324">
        <v>-22.415307116927899</v>
      </c>
      <c r="J3324">
        <v>-2.7279517197885701</v>
      </c>
      <c r="K3324">
        <v>166.75935031388499</v>
      </c>
      <c r="L3324">
        <v>157.957833529651</v>
      </c>
      <c r="M3324">
        <v>39.7006161611816</v>
      </c>
      <c r="N3324">
        <v>0.51136654205024601</v>
      </c>
      <c r="O3324">
        <v>39.987827145465602</v>
      </c>
      <c r="P3324">
        <v>51.918631530281999</v>
      </c>
      <c r="Q3324">
        <v>0.10325704100552099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705</v>
      </c>
      <c r="E3325">
        <v>54.986265107999998</v>
      </c>
      <c r="F3325">
        <v>420.78</v>
      </c>
      <c r="G3325">
        <v>11.0484389145881</v>
      </c>
      <c r="H3325">
        <v>9.7635549921900306</v>
      </c>
      <c r="I3325">
        <v>-3.8588863724357001</v>
      </c>
      <c r="J3325">
        <v>1.5989323008030001</v>
      </c>
      <c r="K3325">
        <v>383.55786228968901</v>
      </c>
      <c r="L3325">
        <v>363.63051556723201</v>
      </c>
      <c r="M3325">
        <v>51.557362812998498</v>
      </c>
      <c r="N3325">
        <v>1.17441836454291</v>
      </c>
      <c r="O3325">
        <v>4.0211036646228404</v>
      </c>
      <c r="P3325">
        <v>37.285481239804199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1382</v>
      </c>
      <c r="E3326">
        <v>54.922559999999997</v>
      </c>
      <c r="F3326">
        <v>30.8</v>
      </c>
      <c r="G3326">
        <v>17.545439635947101</v>
      </c>
      <c r="H3326">
        <v>-7.1874167153765498</v>
      </c>
      <c r="I3326">
        <v>-11.2234663931811</v>
      </c>
      <c r="J3326">
        <v>-7.4243621304518399</v>
      </c>
      <c r="K3326">
        <v>32.313081333378697</v>
      </c>
      <c r="L3326">
        <v>30.442641571631999</v>
      </c>
      <c r="M3326">
        <v>43.919104473645604</v>
      </c>
      <c r="N3326">
        <v>0.359263400307055</v>
      </c>
      <c r="O3326">
        <v>51.168831168831098</v>
      </c>
      <c r="P3326">
        <v>89.538461538461505</v>
      </c>
      <c r="Q3326">
        <v>0.103598405361948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E3327">
        <v>54.827921709000002</v>
      </c>
      <c r="F3327">
        <v>26.17</v>
      </c>
      <c r="G3327">
        <v>53.550889512931597</v>
      </c>
      <c r="H3327">
        <v>-3.6275475452593402</v>
      </c>
      <c r="I3327">
        <v>15.235698466389101</v>
      </c>
      <c r="J3327">
        <v>-3.87483285617011</v>
      </c>
      <c r="K3327">
        <v>26.094147460275899</v>
      </c>
      <c r="L3327">
        <v>23.268843583391899</v>
      </c>
      <c r="M3327">
        <v>54.2575622060467</v>
      </c>
      <c r="N3327">
        <v>1.2008396700359101</v>
      </c>
      <c r="O3327">
        <v>42.491402369124899</v>
      </c>
      <c r="P3327">
        <v>103.65758754863801</v>
      </c>
      <c r="Q3327">
        <v>8.4918399572940007E-2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E3328">
        <v>54.736373999999998</v>
      </c>
      <c r="F3328">
        <v>27.66</v>
      </c>
      <c r="G3328">
        <v>95.3949161330777</v>
      </c>
      <c r="H3328">
        <v>-7.4326563437456104</v>
      </c>
      <c r="I3328">
        <v>-4.7194456191821601</v>
      </c>
      <c r="J3328">
        <v>-1.03093627220989</v>
      </c>
      <c r="K3328">
        <v>28.260957454328999</v>
      </c>
      <c r="L3328">
        <v>26.5325826109896</v>
      </c>
      <c r="M3328">
        <v>48.847418071328597</v>
      </c>
      <c r="N3328">
        <v>0.98315466768255699</v>
      </c>
      <c r="O3328">
        <v>22.9211858279103</v>
      </c>
      <c r="P3328">
        <v>130.5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291</v>
      </c>
      <c r="E3329">
        <v>54.703885300000003</v>
      </c>
      <c r="F3329">
        <v>67</v>
      </c>
      <c r="G3329">
        <v>-10.7041430944731</v>
      </c>
      <c r="H3329">
        <v>-8.8699518726441902</v>
      </c>
      <c r="I3329">
        <v>1.2072524895696499</v>
      </c>
      <c r="J3329">
        <v>4.1611615535729003</v>
      </c>
      <c r="K3329">
        <v>66.187661715226795</v>
      </c>
      <c r="L3329">
        <v>63.411865076792203</v>
      </c>
      <c r="M3329">
        <v>59.6638703692212</v>
      </c>
      <c r="N3329">
        <v>0.58307400899763695</v>
      </c>
      <c r="O3329">
        <v>61.104477611940197</v>
      </c>
      <c r="P3329">
        <v>52.272727272727202</v>
      </c>
      <c r="Q3329">
        <v>7.0297471892700005E-4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628</v>
      </c>
      <c r="E3330">
        <v>54.588851660000003</v>
      </c>
      <c r="F3330">
        <v>327.95</v>
      </c>
      <c r="G3330">
        <v>28.4059903301983</v>
      </c>
      <c r="H3330">
        <v>10.7628323780588</v>
      </c>
      <c r="I3330">
        <v>-14.117690210574199</v>
      </c>
      <c r="J3330">
        <v>-11.893827633946399</v>
      </c>
      <c r="K3330">
        <v>311.07827767853598</v>
      </c>
      <c r="L3330">
        <v>281.21434251156501</v>
      </c>
      <c r="M3330">
        <v>38.147757949745497</v>
      </c>
      <c r="N3330">
        <v>0.44813516098182898</v>
      </c>
      <c r="O3330">
        <v>25.323982314377201</v>
      </c>
      <c r="P3330">
        <v>56.913875598086101</v>
      </c>
      <c r="Q3330">
        <v>-4.6247663483281E-2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543</v>
      </c>
      <c r="E3331">
        <v>54.518547599999998</v>
      </c>
      <c r="F3331">
        <v>47.55</v>
      </c>
      <c r="G3331">
        <v>-3.7491465552887902</v>
      </c>
      <c r="H3331">
        <v>-11.7967500813333</v>
      </c>
      <c r="I3331">
        <v>-6.3533793765601798</v>
      </c>
      <c r="J3331">
        <v>-3.7234538310424798</v>
      </c>
      <c r="K3331">
        <v>51.491491561204001</v>
      </c>
      <c r="L3331">
        <v>48.056106762796198</v>
      </c>
      <c r="M3331">
        <v>40.0827697477621</v>
      </c>
      <c r="N3331">
        <v>0.17341498934156899</v>
      </c>
      <c r="O3331">
        <v>74.090431125131403</v>
      </c>
      <c r="P3331">
        <v>35.818337617823403</v>
      </c>
      <c r="Q3331">
        <v>0.1685327593258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271</v>
      </c>
      <c r="E3332">
        <v>54.506751999999999</v>
      </c>
      <c r="F3332">
        <v>64</v>
      </c>
      <c r="G3332">
        <v>18.124940794642601</v>
      </c>
      <c r="H3332">
        <v>-8.8094889383586406</v>
      </c>
      <c r="I3332">
        <v>-27.6648943196417</v>
      </c>
      <c r="J3332">
        <v>-5.8974465050351501</v>
      </c>
      <c r="K3332">
        <v>66.591618545599104</v>
      </c>
      <c r="L3332">
        <v>61.748371669914</v>
      </c>
      <c r="M3332">
        <v>37.076711486224397</v>
      </c>
      <c r="N3332">
        <v>0.97602414945715499</v>
      </c>
      <c r="O3332">
        <v>18.75</v>
      </c>
      <c r="P3332">
        <v>51.9107524329456</v>
      </c>
      <c r="Q3332">
        <v>0.105526406179194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E3333">
        <v>54.476990399999998</v>
      </c>
      <c r="F3333">
        <v>65.94</v>
      </c>
      <c r="G3333">
        <v>-7.8325970944355401</v>
      </c>
      <c r="H3333">
        <v>16.3266644388309</v>
      </c>
      <c r="I3333">
        <v>-23.288316291169998</v>
      </c>
      <c r="J3333">
        <v>14.7633439596081</v>
      </c>
      <c r="K3333">
        <v>60.463884316360797</v>
      </c>
      <c r="L3333">
        <v>63.421719094053799</v>
      </c>
      <c r="M3333">
        <v>59.959777134592599</v>
      </c>
      <c r="N3333">
        <v>1.67622473449811</v>
      </c>
      <c r="O3333">
        <v>40.1425538368213</v>
      </c>
      <c r="P3333">
        <v>34.571428571428498</v>
      </c>
      <c r="Q3333">
        <v>-3.6478439273792997E-2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101</v>
      </c>
      <c r="E3334">
        <v>54.397325000000002</v>
      </c>
      <c r="F3334">
        <v>959.6</v>
      </c>
      <c r="G3334">
        <v>35.538327907105099</v>
      </c>
      <c r="H3334">
        <v>-18.542323550812501</v>
      </c>
      <c r="I3334">
        <v>4.8520523880113702</v>
      </c>
      <c r="J3334">
        <v>0.31500770741905398</v>
      </c>
      <c r="K3334">
        <v>976.46109252052702</v>
      </c>
      <c r="M3334">
        <v>5.6022450359880004E-3</v>
      </c>
      <c r="N3334">
        <v>0.90909090909090895</v>
      </c>
      <c r="O3334">
        <v>42.246769487286301</v>
      </c>
      <c r="P3334">
        <v>76.868491383282603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1527</v>
      </c>
      <c r="E3335">
        <v>54.187804884000002</v>
      </c>
      <c r="F3335">
        <v>3.48</v>
      </c>
      <c r="G3335">
        <v>24.031113646411001</v>
      </c>
      <c r="H3335">
        <v>19.8236759764164</v>
      </c>
      <c r="I3335">
        <v>-34.168963698888298</v>
      </c>
      <c r="J3335">
        <v>4.1725744729976801</v>
      </c>
      <c r="K3335">
        <v>3.1589399579565298</v>
      </c>
      <c r="L3335">
        <v>3.0277140849598498</v>
      </c>
      <c r="M3335">
        <v>66.423030480663201</v>
      </c>
      <c r="N3335">
        <v>1.4596496793039</v>
      </c>
      <c r="O3335">
        <v>29.516659542129702</v>
      </c>
      <c r="Q3335">
        <v>0.107646342824938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E3336">
        <v>54.185079999999999</v>
      </c>
      <c r="F3336">
        <v>53</v>
      </c>
      <c r="G3336">
        <v>-86.486847936186393</v>
      </c>
      <c r="H3336">
        <v>15.4842120985465</v>
      </c>
      <c r="I3336">
        <v>-61.656299100732198</v>
      </c>
      <c r="J3336">
        <v>-11.6304981905706</v>
      </c>
      <c r="K3336">
        <v>53.317351090457102</v>
      </c>
      <c r="L3336">
        <v>78.988956659125293</v>
      </c>
      <c r="M3336">
        <v>41.099064649079502</v>
      </c>
      <c r="N3336">
        <v>1.84948741845293</v>
      </c>
      <c r="O3336">
        <v>221.88679245283001</v>
      </c>
      <c r="P3336">
        <v>29.268292682926798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536</v>
      </c>
      <c r="E3337">
        <v>54.076079999999997</v>
      </c>
      <c r="F3337">
        <v>76.900000000000006</v>
      </c>
      <c r="G3337">
        <v>68.121106609268097</v>
      </c>
      <c r="H3337">
        <v>30.132219147735299</v>
      </c>
      <c r="I3337">
        <v>20.706060690345701</v>
      </c>
      <c r="J3337">
        <v>21.305924305272001</v>
      </c>
      <c r="K3337">
        <v>58.969669580935403</v>
      </c>
      <c r="L3337">
        <v>55.6229015166235</v>
      </c>
      <c r="M3337">
        <v>95.168943101488694</v>
      </c>
      <c r="N3337">
        <v>3.968</v>
      </c>
      <c r="O3337">
        <v>0</v>
      </c>
      <c r="P3337">
        <v>127.51479289940799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922</v>
      </c>
      <c r="E3338">
        <v>54.063659999999999</v>
      </c>
      <c r="F3338">
        <v>10.29</v>
      </c>
      <c r="G3338">
        <v>99.5667587831812</v>
      </c>
      <c r="H3338">
        <v>70.419019434718805</v>
      </c>
      <c r="I3338">
        <v>88.147622467895104</v>
      </c>
      <c r="J3338">
        <v>-5.4300551292057202</v>
      </c>
      <c r="K3338">
        <v>7.7509201234638603</v>
      </c>
      <c r="L3338">
        <v>5.91775102116795</v>
      </c>
      <c r="M3338">
        <v>52.9926583915382</v>
      </c>
      <c r="N3338">
        <v>1.9666253789543899</v>
      </c>
      <c r="O3338">
        <v>14.868804664722999</v>
      </c>
      <c r="P3338">
        <v>157.24999999999901</v>
      </c>
      <c r="Q3338">
        <v>4.761780060676E-3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271</v>
      </c>
      <c r="E3339">
        <v>54.008073500000002</v>
      </c>
      <c r="F3339">
        <v>13.43</v>
      </c>
      <c r="G3339">
        <v>66.367560509977395</v>
      </c>
      <c r="H3339">
        <v>0.36136358980919597</v>
      </c>
      <c r="I3339">
        <v>-47.492021868421297</v>
      </c>
      <c r="J3339">
        <v>-1.57452717630187</v>
      </c>
      <c r="K3339">
        <v>13.186405601214799</v>
      </c>
      <c r="L3339">
        <v>13.020463826605001</v>
      </c>
      <c r="M3339">
        <v>54.003729993361503</v>
      </c>
      <c r="N3339">
        <v>2.2259982429591201</v>
      </c>
      <c r="O3339">
        <v>63.588979895755699</v>
      </c>
      <c r="P3339">
        <v>100.447761194029</v>
      </c>
      <c r="Q3339">
        <v>4.7151351952278001E-2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268</v>
      </c>
      <c r="E3340">
        <v>54.003651353999999</v>
      </c>
      <c r="F3340">
        <v>113.42</v>
      </c>
      <c r="G3340">
        <v>64.841449828195096</v>
      </c>
      <c r="H3340">
        <v>8.9531726866617305</v>
      </c>
      <c r="I3340">
        <v>-34.3578241551985</v>
      </c>
      <c r="J3340">
        <v>-2.4522336718912801</v>
      </c>
      <c r="K3340">
        <v>109.06086114383901</v>
      </c>
      <c r="L3340">
        <v>104.91573204290999</v>
      </c>
      <c r="M3340">
        <v>51.700564761780498</v>
      </c>
      <c r="N3340">
        <v>2.7043756331961699</v>
      </c>
      <c r="O3340">
        <v>43.537295009698397</v>
      </c>
      <c r="P3340">
        <v>105.84392014519</v>
      </c>
      <c r="Q3340">
        <v>5.6664643819478E-2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E3341">
        <v>53.82</v>
      </c>
      <c r="F3341">
        <v>89.7</v>
      </c>
      <c r="G3341">
        <v>177.993033183872</v>
      </c>
      <c r="H3341">
        <v>-24.560069471158702</v>
      </c>
      <c r="I3341">
        <v>45.566590054929897</v>
      </c>
      <c r="J3341">
        <v>-2.5527564986351101</v>
      </c>
      <c r="K3341">
        <v>96.958352812316207</v>
      </c>
      <c r="L3341">
        <v>73.582164641995305</v>
      </c>
      <c r="M3341">
        <v>19.282299928834298</v>
      </c>
      <c r="N3341">
        <v>0.244777543644457</v>
      </c>
      <c r="O3341">
        <v>41.248606465997703</v>
      </c>
      <c r="P3341">
        <v>209.31034482758599</v>
      </c>
      <c r="Q3341">
        <v>0.121208797718162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922</v>
      </c>
      <c r="E3342">
        <v>53.813760000000002</v>
      </c>
      <c r="F3342">
        <v>10.01</v>
      </c>
      <c r="G3342">
        <v>-85.5398417330602</v>
      </c>
      <c r="H3342">
        <v>-35.535590446679699</v>
      </c>
      <c r="I3342">
        <v>-75.028031756786206</v>
      </c>
      <c r="J3342">
        <v>-5.4098307043999503</v>
      </c>
      <c r="K3342">
        <v>16.836892502883501</v>
      </c>
      <c r="M3342">
        <v>0.30510801178235197</v>
      </c>
      <c r="O3342">
        <v>186.31368631368599</v>
      </c>
      <c r="P3342">
        <v>0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797</v>
      </c>
      <c r="E3343">
        <v>53.8081915</v>
      </c>
      <c r="F3343">
        <v>106.75</v>
      </c>
      <c r="G3343">
        <v>-1.4484810195978099</v>
      </c>
      <c r="H3343">
        <v>-1.3115054098738299</v>
      </c>
      <c r="I3343">
        <v>-2.24514809886047</v>
      </c>
      <c r="J3343">
        <v>-2.7728782783291601</v>
      </c>
      <c r="K3343">
        <v>102.24215481793701</v>
      </c>
      <c r="L3343">
        <v>99.192181393682304</v>
      </c>
      <c r="M3343">
        <v>54.140588972735799</v>
      </c>
      <c r="N3343">
        <v>0.592039244878933</v>
      </c>
      <c r="O3343">
        <v>27.775175644028099</v>
      </c>
      <c r="P3343">
        <v>44.062078272604602</v>
      </c>
      <c r="Q3343">
        <v>1.1658393394514001E-2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705</v>
      </c>
      <c r="E3344">
        <v>53.792091599999999</v>
      </c>
      <c r="F3344">
        <v>903.83</v>
      </c>
      <c r="G3344">
        <v>-1.80953108679764</v>
      </c>
      <c r="H3344">
        <v>-0.64809413176404895</v>
      </c>
      <c r="I3344">
        <v>1.17684558789188</v>
      </c>
      <c r="J3344">
        <v>-0.69076945901835696</v>
      </c>
      <c r="K3344">
        <v>872.06467099715803</v>
      </c>
      <c r="L3344">
        <v>812.991276795261</v>
      </c>
      <c r="M3344">
        <v>58.819350865168801</v>
      </c>
      <c r="N3344">
        <v>0.58400934445963304</v>
      </c>
      <c r="O3344">
        <v>7.8742683911797497</v>
      </c>
      <c r="P3344">
        <v>28.366709274250798</v>
      </c>
      <c r="Q3344">
        <v>1.3226938830403E-2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E3345">
        <v>53.738671199999999</v>
      </c>
      <c r="F3345">
        <v>108.7</v>
      </c>
      <c r="G3345">
        <v>126.331936102355</v>
      </c>
      <c r="H3345">
        <v>-17.1610863296013</v>
      </c>
      <c r="I3345">
        <v>451.645527089962</v>
      </c>
      <c r="J3345">
        <v>0.31500770741905398</v>
      </c>
      <c r="K3345">
        <v>107.61585410136099</v>
      </c>
      <c r="L3345">
        <v>66.470803150439806</v>
      </c>
      <c r="M3345">
        <v>11.2289253873095</v>
      </c>
      <c r="N3345">
        <v>0.55796241345202702</v>
      </c>
      <c r="O3345">
        <v>23.2290708371665</v>
      </c>
      <c r="P3345">
        <v>465.26261050442002</v>
      </c>
      <c r="Q3345">
        <v>0.15666674126512001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917</v>
      </c>
      <c r="E3346">
        <v>53.7042</v>
      </c>
      <c r="F3346">
        <v>173.8</v>
      </c>
      <c r="G3346">
        <v>509.02229058012398</v>
      </c>
      <c r="H3346">
        <v>-21.206387766961502</v>
      </c>
      <c r="I3346">
        <v>295.03563231561498</v>
      </c>
      <c r="J3346">
        <v>-5.5267341938024002</v>
      </c>
      <c r="K3346">
        <v>179.90232420261901</v>
      </c>
      <c r="L3346">
        <v>110.161063205695</v>
      </c>
      <c r="M3346">
        <v>29.069455743009001</v>
      </c>
      <c r="N3346">
        <v>0.48726763158498498</v>
      </c>
      <c r="O3346">
        <v>35.673187571921702</v>
      </c>
      <c r="P3346">
        <v>533.15118397085598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135</v>
      </c>
      <c r="E3347">
        <v>53.616639999999997</v>
      </c>
      <c r="F3347">
        <v>5440</v>
      </c>
      <c r="G3347">
        <v>74.490990504262498</v>
      </c>
      <c r="H3347">
        <v>20.968221889531002</v>
      </c>
      <c r="I3347">
        <v>-7.5566250539106896</v>
      </c>
      <c r="J3347">
        <v>5.7493797565219804</v>
      </c>
      <c r="K3347">
        <v>4800.5477227113997</v>
      </c>
      <c r="L3347">
        <v>4262.8436385902196</v>
      </c>
      <c r="M3347">
        <v>57.527674161345303</v>
      </c>
      <c r="N3347">
        <v>0.866319751992914</v>
      </c>
      <c r="O3347">
        <v>19.025735294117599</v>
      </c>
      <c r="P3347">
        <v>101.40688633839299</v>
      </c>
      <c r="Q3347">
        <v>2.8176564079901E-2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46</v>
      </c>
      <c r="E3348">
        <v>53.609475000000003</v>
      </c>
      <c r="F3348">
        <v>73.69</v>
      </c>
      <c r="G3348">
        <v>13.198724946949801</v>
      </c>
      <c r="H3348">
        <v>-7.0364658675551404</v>
      </c>
      <c r="I3348">
        <v>-39.697934051432298</v>
      </c>
      <c r="J3348">
        <v>0.164425914126789</v>
      </c>
      <c r="K3348">
        <v>76.693339508845696</v>
      </c>
      <c r="L3348">
        <v>76.871078188145702</v>
      </c>
      <c r="M3348">
        <v>46.6281598895211</v>
      </c>
      <c r="N3348">
        <v>0.37902702523295401</v>
      </c>
      <c r="O3348">
        <v>50.631021848283297</v>
      </c>
      <c r="P3348">
        <v>61.600877192982402</v>
      </c>
      <c r="Q3348">
        <v>3.3793315431142001E-2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E3349">
        <v>53.556159481999998</v>
      </c>
      <c r="F3349">
        <v>18.61</v>
      </c>
      <c r="G3349">
        <v>37.823726853345597</v>
      </c>
      <c r="H3349">
        <v>-23.377637038726299</v>
      </c>
      <c r="I3349">
        <v>-5.5764448077814297</v>
      </c>
      <c r="J3349">
        <v>-5.4863688904177099</v>
      </c>
      <c r="K3349">
        <v>22.9927777689234</v>
      </c>
      <c r="L3349">
        <v>21.442866317576101</v>
      </c>
      <c r="M3349">
        <v>19.949940532949199</v>
      </c>
      <c r="N3349">
        <v>0.95707902093521102</v>
      </c>
      <c r="O3349">
        <v>92.548808884112503</v>
      </c>
      <c r="P3349">
        <v>85.945045795170699</v>
      </c>
      <c r="Q3349">
        <v>9.2628376751982003E-2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122</v>
      </c>
      <c r="E3350">
        <v>53.097964040000001</v>
      </c>
      <c r="F3350">
        <v>2.2000000000000002</v>
      </c>
      <c r="G3350">
        <v>-5.5931859894901201</v>
      </c>
      <c r="H3350">
        <v>-1.87035303188851</v>
      </c>
      <c r="I3350">
        <v>-12.2495918825592</v>
      </c>
      <c r="J3350">
        <v>1.0670674632677399</v>
      </c>
      <c r="K3350">
        <v>2.80531640952095</v>
      </c>
      <c r="L3350">
        <v>2.8492677430408602</v>
      </c>
      <c r="M3350">
        <v>15.3874106226971</v>
      </c>
      <c r="N3350">
        <v>1</v>
      </c>
      <c r="Q3350">
        <v>-0.13535727796024799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E3351">
        <v>53.028979999999997</v>
      </c>
      <c r="F3351">
        <v>48.34</v>
      </c>
      <c r="G3351">
        <v>73.661613974243593</v>
      </c>
      <c r="H3351">
        <v>-17.975897855597001</v>
      </c>
      <c r="I3351">
        <v>16.329153144682</v>
      </c>
      <c r="J3351">
        <v>-14.5168506996605</v>
      </c>
      <c r="K3351">
        <v>48.425773837269602</v>
      </c>
      <c r="L3351">
        <v>37.2776979153574</v>
      </c>
      <c r="M3351">
        <v>32.391568140830998</v>
      </c>
      <c r="N3351">
        <v>0.66159874608150404</v>
      </c>
      <c r="O3351">
        <v>42.635498551923803</v>
      </c>
      <c r="P3351">
        <v>110.999563509384</v>
      </c>
      <c r="Q3351">
        <v>0.10433358949497901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472</v>
      </c>
      <c r="E3352">
        <v>52.996580000000002</v>
      </c>
      <c r="F3352">
        <v>120.25</v>
      </c>
      <c r="G3352">
        <v>48.396214213285297</v>
      </c>
      <c r="I3352">
        <v>-22.311084933060599</v>
      </c>
      <c r="K3352">
        <v>101.614352436579</v>
      </c>
      <c r="L3352">
        <v>65.979273510552801</v>
      </c>
      <c r="M3352">
        <v>99.464893626018295</v>
      </c>
      <c r="N3352">
        <v>0</v>
      </c>
      <c r="O3352">
        <v>15.2598752598752</v>
      </c>
      <c r="P3352">
        <v>72.525107604017194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21</v>
      </c>
      <c r="E3353">
        <v>52.956228000000003</v>
      </c>
      <c r="F3353">
        <v>1.58</v>
      </c>
      <c r="G3353">
        <v>-72.996207306589397</v>
      </c>
      <c r="H3353">
        <v>-30.004084915174101</v>
      </c>
      <c r="I3353">
        <v>-78.891808689182994</v>
      </c>
      <c r="J3353">
        <v>-5.1395377471263899</v>
      </c>
      <c r="K3353">
        <v>2.0924430084674599</v>
      </c>
      <c r="L3353">
        <v>2.9281014428674599</v>
      </c>
      <c r="M3353">
        <v>15.1468545210414</v>
      </c>
      <c r="N3353">
        <v>0.36942067662678202</v>
      </c>
      <c r="O3353">
        <v>235.44303797468299</v>
      </c>
      <c r="P3353">
        <v>4.6357615894039697</v>
      </c>
      <c r="Q3353">
        <v>0.11860742762583699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549</v>
      </c>
      <c r="E3354">
        <v>52.824915839999903</v>
      </c>
      <c r="F3354">
        <v>57.3</v>
      </c>
      <c r="G3354">
        <v>-12.3240153419513</v>
      </c>
      <c r="H3354">
        <v>-11.819775220073099</v>
      </c>
      <c r="I3354">
        <v>-34.309124936949097</v>
      </c>
      <c r="J3354">
        <v>-8.0790372719917691</v>
      </c>
      <c r="K3354">
        <v>58.985473308126103</v>
      </c>
      <c r="L3354">
        <v>58.563353979236098</v>
      </c>
      <c r="M3354">
        <v>33.935277973797703</v>
      </c>
      <c r="N3354">
        <v>1.2396888165326301</v>
      </c>
      <c r="O3354">
        <v>55.148342059336798</v>
      </c>
      <c r="P3354">
        <v>22.961373390557899</v>
      </c>
      <c r="Q3354">
        <v>-6.0104552232213997E-2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D3355" t="s">
        <v>132</v>
      </c>
      <c r="E3355">
        <v>52.554656195</v>
      </c>
      <c r="F3355">
        <v>38.049999999999997</v>
      </c>
      <c r="G3355">
        <v>-43.769864879644103</v>
      </c>
      <c r="H3355">
        <v>-17.704433347229902</v>
      </c>
      <c r="I3355">
        <v>-33.258054903370102</v>
      </c>
      <c r="J3355">
        <v>-8.8710388042088599</v>
      </c>
      <c r="M3355">
        <v>20.112456114206399</v>
      </c>
      <c r="O3355">
        <v>28.120893561103799</v>
      </c>
      <c r="P3355">
        <v>1.19680851063828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391</v>
      </c>
      <c r="E3356">
        <v>52.553525</v>
      </c>
      <c r="F3356">
        <v>21.5</v>
      </c>
      <c r="G3356">
        <v>-70.976853835725606</v>
      </c>
      <c r="H3356">
        <v>-16.226360135779899</v>
      </c>
      <c r="I3356">
        <v>-88.8246479901035</v>
      </c>
      <c r="J3356">
        <v>1.90383775075079</v>
      </c>
      <c r="K3356">
        <v>32.1288911473303</v>
      </c>
      <c r="L3356">
        <v>47.142054213817502</v>
      </c>
      <c r="M3356">
        <v>40.080048359952499</v>
      </c>
      <c r="N3356">
        <v>1.8653563458720099</v>
      </c>
      <c r="O3356">
        <v>336.60465116278999</v>
      </c>
      <c r="P3356">
        <v>9.2479674796748004</v>
      </c>
      <c r="Q3356">
        <v>0.103174667128119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153</v>
      </c>
      <c r="E3357">
        <v>52.288578063999999</v>
      </c>
      <c r="F3357">
        <v>130.16</v>
      </c>
      <c r="G3357">
        <v>297.23724451797602</v>
      </c>
      <c r="H3357">
        <v>98.939708995832802</v>
      </c>
      <c r="I3357">
        <v>126.97441381289801</v>
      </c>
      <c r="J3357">
        <v>32.197986430823299</v>
      </c>
      <c r="K3357">
        <v>73.648382758280803</v>
      </c>
      <c r="L3357">
        <v>59.583985955666797</v>
      </c>
      <c r="M3357">
        <v>94.898113661462403</v>
      </c>
      <c r="N3357">
        <v>5.0285570849714301</v>
      </c>
      <c r="O3357">
        <v>0</v>
      </c>
      <c r="P3357">
        <v>348.51826326671198</v>
      </c>
      <c r="Q3357">
        <v>0.13044619456145401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414</v>
      </c>
      <c r="E3358">
        <v>51.968492404999999</v>
      </c>
      <c r="F3358">
        <v>0.89</v>
      </c>
      <c r="G3358">
        <v>-48.705164577172503</v>
      </c>
      <c r="H3358">
        <v>8.2102007991115205</v>
      </c>
      <c r="I3358">
        <v>-12.4807197780941</v>
      </c>
      <c r="J3358">
        <v>-4.94815018731778</v>
      </c>
      <c r="K3358">
        <v>0.87786881711902498</v>
      </c>
      <c r="L3358">
        <v>0.86238592083286603</v>
      </c>
      <c r="M3358">
        <v>40.868472005956399</v>
      </c>
      <c r="N3358">
        <v>1.1963609663383199</v>
      </c>
      <c r="O3358">
        <v>51.685393258426899</v>
      </c>
      <c r="P3358">
        <v>34.848484848484802</v>
      </c>
      <c r="Q3358">
        <v>9.1203355173371997E-2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E3359">
        <v>51.912500000000001</v>
      </c>
      <c r="F3359">
        <v>41.53</v>
      </c>
      <c r="G3359">
        <v>6.1817435719289699</v>
      </c>
      <c r="H3359">
        <v>-20.2468062285858</v>
      </c>
      <c r="I3359">
        <v>-28.653908291708099</v>
      </c>
      <c r="J3359">
        <v>-6.2137279247648598</v>
      </c>
      <c r="K3359">
        <v>45.398548762046197</v>
      </c>
      <c r="L3359">
        <v>43.225317778431403</v>
      </c>
      <c r="M3359">
        <v>37.823446485452202</v>
      </c>
      <c r="N3359">
        <v>0.39408787651337002</v>
      </c>
      <c r="O3359">
        <v>62.894293281964799</v>
      </c>
      <c r="P3359">
        <v>56.127819548872097</v>
      </c>
      <c r="Q3359">
        <v>8.3245868539376003E-2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405</v>
      </c>
      <c r="E3360">
        <v>51.870455999999997</v>
      </c>
      <c r="F3360">
        <v>136.80000000000001</v>
      </c>
      <c r="G3360">
        <v>-28.283822968196599</v>
      </c>
      <c r="H3360">
        <v>3.83713578363164</v>
      </c>
      <c r="I3360">
        <v>-38.472892258182</v>
      </c>
      <c r="J3360">
        <v>-3.80304308187401</v>
      </c>
      <c r="K3360">
        <v>134.19462607036999</v>
      </c>
      <c r="L3360">
        <v>138.73380742693899</v>
      </c>
      <c r="M3360">
        <v>44.913000406919501</v>
      </c>
      <c r="N3360">
        <v>0.75635247730095301</v>
      </c>
      <c r="O3360">
        <v>82.7485380116958</v>
      </c>
      <c r="P3360">
        <v>29.668246445497601</v>
      </c>
      <c r="Q3360">
        <v>2.5488526567459001E-2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E3361">
        <v>51.787439999999997</v>
      </c>
      <c r="F3361">
        <v>42.31</v>
      </c>
      <c r="G3361">
        <v>-56.3895402046927</v>
      </c>
      <c r="H3361">
        <v>-7.0254313847965104</v>
      </c>
      <c r="I3361">
        <v>-33.7868947352124</v>
      </c>
      <c r="J3361">
        <v>-5.6627700703587101</v>
      </c>
      <c r="K3361">
        <v>45.080997134067402</v>
      </c>
      <c r="L3361">
        <v>49.269735685098503</v>
      </c>
      <c r="M3361">
        <v>32.524149484746602</v>
      </c>
      <c r="N3361">
        <v>0.370841121495327</v>
      </c>
      <c r="O3361">
        <v>81.871897896478302</v>
      </c>
      <c r="P3361">
        <v>3.8282208588957101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694</v>
      </c>
      <c r="E3362">
        <v>51.666339280000003</v>
      </c>
      <c r="F3362">
        <v>38.21</v>
      </c>
      <c r="G3362">
        <v>64.005030784551295</v>
      </c>
      <c r="H3362">
        <v>-15.0349522025236</v>
      </c>
      <c r="I3362">
        <v>-31.971784269158601</v>
      </c>
      <c r="J3362">
        <v>-11.3381714833323</v>
      </c>
      <c r="K3362">
        <v>41.924811356949803</v>
      </c>
      <c r="L3362">
        <v>38.520121029528902</v>
      </c>
      <c r="M3362">
        <v>25.649395123250098</v>
      </c>
      <c r="N3362">
        <v>0.39640988819366002</v>
      </c>
      <c r="O3362">
        <v>58.440198900811197</v>
      </c>
      <c r="P3362">
        <v>91.05</v>
      </c>
      <c r="Q3362">
        <v>6.9828923747355998E-2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46</v>
      </c>
      <c r="E3363">
        <v>51.65898</v>
      </c>
      <c r="F3363">
        <v>6.98</v>
      </c>
      <c r="G3363">
        <v>-97.406075626566405</v>
      </c>
      <c r="H3363">
        <v>-22.3723234727331</v>
      </c>
      <c r="I3363">
        <v>-62.4815522789266</v>
      </c>
      <c r="J3363">
        <v>-3.25642086400951</v>
      </c>
      <c r="K3363">
        <v>8.31700434609475</v>
      </c>
      <c r="L3363">
        <v>12.215849846376701</v>
      </c>
      <c r="M3363">
        <v>34.687298220471497</v>
      </c>
      <c r="N3363">
        <v>0.33787904036576699</v>
      </c>
      <c r="O3363">
        <v>322.77936962750698</v>
      </c>
      <c r="P3363">
        <v>4.0238450074515599</v>
      </c>
      <c r="Q3363">
        <v>2.8932918997228999E-2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414</v>
      </c>
      <c r="E3364">
        <v>51.643436019999903</v>
      </c>
      <c r="F3364">
        <v>81.7</v>
      </c>
      <c r="G3364">
        <v>-47.053421692618599</v>
      </c>
      <c r="H3364">
        <v>-2.8511287308400899</v>
      </c>
      <c r="I3364">
        <v>-33.5974947758681</v>
      </c>
      <c r="J3364">
        <v>-2.08356031167401</v>
      </c>
      <c r="K3364">
        <v>84.465690832407404</v>
      </c>
      <c r="L3364">
        <v>92.736414551468201</v>
      </c>
      <c r="M3364">
        <v>56.161693666915497</v>
      </c>
      <c r="N3364">
        <v>0.26496676598670599</v>
      </c>
      <c r="O3364">
        <v>97.062423500611899</v>
      </c>
      <c r="P3364">
        <v>16.2162162162162</v>
      </c>
      <c r="Q3364">
        <v>3.5101573564622998E-2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132</v>
      </c>
      <c r="E3365">
        <v>51.610241649999999</v>
      </c>
      <c r="F3365">
        <v>5.0599999999999996</v>
      </c>
      <c r="G3365">
        <v>18.0059380699423</v>
      </c>
      <c r="H3365">
        <v>-5.4392244882447898</v>
      </c>
      <c r="I3365">
        <v>-9.2871865072412696</v>
      </c>
      <c r="J3365">
        <v>-1.3992780068666499</v>
      </c>
      <c r="K3365">
        <v>5.1201024354651397</v>
      </c>
      <c r="L3365">
        <v>4.9073579650824497</v>
      </c>
      <c r="M3365">
        <v>46.221956450317698</v>
      </c>
      <c r="N3365">
        <v>0.74807654961486303</v>
      </c>
      <c r="O3365">
        <v>31.027667984189701</v>
      </c>
      <c r="P3365">
        <v>53.3333333333333</v>
      </c>
      <c r="Q3365">
        <v>0.107281639275405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106</v>
      </c>
      <c r="E3366">
        <v>51.543675</v>
      </c>
      <c r="F3366">
        <v>5.13</v>
      </c>
      <c r="G3366">
        <v>12.671106609268101</v>
      </c>
      <c r="H3366">
        <v>-13.7968414544096</v>
      </c>
      <c r="I3366">
        <v>-30.875147930586799</v>
      </c>
      <c r="J3366">
        <v>-0.83883844642710803</v>
      </c>
      <c r="K3366">
        <v>5.2949915997569201</v>
      </c>
      <c r="L3366">
        <v>5.3622647836944504</v>
      </c>
      <c r="M3366">
        <v>27.148889904422699</v>
      </c>
      <c r="N3366">
        <v>0.63849583213609895</v>
      </c>
      <c r="O3366">
        <v>86.354775828460006</v>
      </c>
      <c r="P3366">
        <v>57.846153846153797</v>
      </c>
      <c r="Q3366">
        <v>6.5915144680891005E-2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405</v>
      </c>
      <c r="E3367">
        <v>51.483087300000001</v>
      </c>
      <c r="F3367">
        <v>109.65</v>
      </c>
      <c r="G3367">
        <v>14.7564770969185</v>
      </c>
      <c r="H3367">
        <v>0.367186277328857</v>
      </c>
      <c r="I3367">
        <v>-38.847223203070101</v>
      </c>
      <c r="J3367">
        <v>-4.9863062934871403</v>
      </c>
      <c r="K3367">
        <v>114.22402520676</v>
      </c>
      <c r="L3367">
        <v>102.38052427561399</v>
      </c>
      <c r="M3367">
        <v>47.573825242988903</v>
      </c>
      <c r="N3367">
        <v>0.52674897119341502</v>
      </c>
      <c r="O3367">
        <v>40.401276789785598</v>
      </c>
      <c r="P3367">
        <v>40.576923076923002</v>
      </c>
      <c r="Q3367">
        <v>6.9199152977722E-2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E3368">
        <v>51.419556639999897</v>
      </c>
      <c r="F3368">
        <v>68.150000000000006</v>
      </c>
      <c r="G3368">
        <v>-68.038358411307897</v>
      </c>
      <c r="H3368">
        <v>-23.113328612653099</v>
      </c>
      <c r="I3368">
        <v>-64.143399203931395</v>
      </c>
      <c r="J3368">
        <v>5.9811639095630103</v>
      </c>
      <c r="K3368">
        <v>88.905472624727494</v>
      </c>
      <c r="L3368">
        <v>106.93101461557499</v>
      </c>
      <c r="M3368">
        <v>33.660922364651299</v>
      </c>
      <c r="N3368">
        <v>4.8980970873786402</v>
      </c>
      <c r="O3368">
        <v>134.77622890682301</v>
      </c>
      <c r="P3368">
        <v>8.17460317460319</v>
      </c>
      <c r="Q3368">
        <v>5.8370008424779999E-3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106</v>
      </c>
      <c r="E3369">
        <v>51.397500000000001</v>
      </c>
      <c r="F3369">
        <v>68.53</v>
      </c>
      <c r="G3369">
        <v>30.113735463645799</v>
      </c>
      <c r="H3369">
        <v>-7.2309756714767204</v>
      </c>
      <c r="I3369">
        <v>-15.731067131069601</v>
      </c>
      <c r="J3369">
        <v>-4.08559927285408</v>
      </c>
      <c r="K3369">
        <v>71.647912975421207</v>
      </c>
      <c r="L3369">
        <v>63.076544138028702</v>
      </c>
      <c r="M3369">
        <v>27.358010331028002</v>
      </c>
      <c r="N3369">
        <v>1.05148055594638</v>
      </c>
      <c r="O3369">
        <v>42.273456880198403</v>
      </c>
      <c r="P3369">
        <v>71.1111111111111</v>
      </c>
      <c r="Q3369">
        <v>7.4188488165243996E-2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343</v>
      </c>
      <c r="E3370">
        <v>51.296037804000001</v>
      </c>
      <c r="F3370">
        <v>30.47</v>
      </c>
      <c r="G3370">
        <v>4.7083159115937496</v>
      </c>
      <c r="H3370">
        <v>-12.0573832987478</v>
      </c>
      <c r="I3370">
        <v>-15.6428068871265</v>
      </c>
      <c r="J3370">
        <v>-4.0603886147115702</v>
      </c>
      <c r="K3370">
        <v>33.391062339448098</v>
      </c>
      <c r="L3370">
        <v>32.494749201499403</v>
      </c>
      <c r="M3370">
        <v>26.1460490664196</v>
      </c>
      <c r="N3370">
        <v>0.19561223541349099</v>
      </c>
      <c r="O3370">
        <v>58.844765342960201</v>
      </c>
      <c r="P3370">
        <v>40.7390300230946</v>
      </c>
      <c r="Q3370">
        <v>4.1975902234070002E-2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135</v>
      </c>
      <c r="E3371">
        <v>51.284513799999999</v>
      </c>
      <c r="F3371">
        <v>41</v>
      </c>
      <c r="G3371">
        <v>9.2478144817470298</v>
      </c>
      <c r="H3371">
        <v>-11.854164659990699</v>
      </c>
      <c r="I3371">
        <v>2.5302253674119299</v>
      </c>
      <c r="J3371">
        <v>-4.6732826907074099</v>
      </c>
      <c r="K3371">
        <v>43.214307207107296</v>
      </c>
      <c r="L3371">
        <v>40.338594181038403</v>
      </c>
      <c r="M3371">
        <v>24.654844996630501</v>
      </c>
      <c r="N3371">
        <v>0.43234280085371801</v>
      </c>
      <c r="O3371">
        <v>29.999999999999901</v>
      </c>
      <c r="P3371">
        <v>36.6666666666666</v>
      </c>
      <c r="Q3371">
        <v>-1.3191077874120001E-3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72</v>
      </c>
      <c r="E3372">
        <v>51.225180000000002</v>
      </c>
      <c r="F3372">
        <v>121.2</v>
      </c>
      <c r="G3372">
        <v>106.026822522674</v>
      </c>
      <c r="H3372">
        <v>-23.2311257315007</v>
      </c>
      <c r="I3372">
        <v>-44.635865429255702</v>
      </c>
      <c r="J3372">
        <v>-10.803873411462</v>
      </c>
      <c r="K3372">
        <v>138.23221088633099</v>
      </c>
      <c r="L3372">
        <v>113.596170993031</v>
      </c>
      <c r="M3372">
        <v>23.090136296701299</v>
      </c>
      <c r="N3372">
        <v>0.49783480052444201</v>
      </c>
      <c r="O3372">
        <v>63.160066006600601</v>
      </c>
      <c r="P3372">
        <v>130.155715913406</v>
      </c>
      <c r="Q3372">
        <v>0.29212669869616698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268</v>
      </c>
      <c r="E3373">
        <v>51.207468749999997</v>
      </c>
      <c r="F3373">
        <v>167.55</v>
      </c>
      <c r="G3373">
        <v>-10.995875159806699</v>
      </c>
      <c r="H3373">
        <v>3.7348921571362101</v>
      </c>
      <c r="I3373">
        <v>7.7959600638030997</v>
      </c>
      <c r="J3373">
        <v>-1.9469302987244801</v>
      </c>
      <c r="K3373">
        <v>168.10237791069699</v>
      </c>
      <c r="L3373">
        <v>158.83294137699201</v>
      </c>
      <c r="M3373">
        <v>40.4615477997244</v>
      </c>
      <c r="N3373">
        <v>0.74382962209613501</v>
      </c>
      <c r="O3373">
        <v>50.373022978215403</v>
      </c>
      <c r="P3373">
        <v>32.660332541567698</v>
      </c>
      <c r="Q3373">
        <v>6.7209748063910002E-2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543</v>
      </c>
      <c r="E3374">
        <v>51.188400000000001</v>
      </c>
      <c r="F3374">
        <v>3.54</v>
      </c>
      <c r="G3374">
        <v>358.60013527672697</v>
      </c>
      <c r="H3374">
        <v>-41.5579273627771</v>
      </c>
      <c r="I3374">
        <v>8.7998263194873196</v>
      </c>
      <c r="J3374">
        <v>3.3620991201614401</v>
      </c>
      <c r="K3374">
        <v>5.0422150710182896</v>
      </c>
      <c r="L3374">
        <v>3.8984971873718002</v>
      </c>
      <c r="M3374">
        <v>17.281123699365899</v>
      </c>
      <c r="N3374">
        <v>5.2887242375450203</v>
      </c>
      <c r="O3374">
        <v>133.333333333333</v>
      </c>
      <c r="P3374">
        <v>389.86881709475102</v>
      </c>
      <c r="Q3374">
        <v>0.12557169899640699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E3375">
        <v>50.927169999999997</v>
      </c>
      <c r="F3375">
        <v>129.85</v>
      </c>
      <c r="G3375">
        <v>12.6561060825642</v>
      </c>
      <c r="H3375">
        <v>-2.9036605870270802</v>
      </c>
      <c r="I3375">
        <v>-31.172638970013299</v>
      </c>
      <c r="J3375">
        <v>-6.5940832016718502</v>
      </c>
      <c r="K3375">
        <v>130.70809716288301</v>
      </c>
      <c r="L3375">
        <v>129.92536667513301</v>
      </c>
      <c r="M3375">
        <v>45.236150926150302</v>
      </c>
      <c r="N3375">
        <v>1.7696060654001999</v>
      </c>
      <c r="O3375">
        <v>30.92029264536</v>
      </c>
      <c r="P3375">
        <v>51.782583284628799</v>
      </c>
      <c r="Q3375">
        <v>2.2406739880274001E-2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365</v>
      </c>
      <c r="E3376">
        <v>50.864260999999999</v>
      </c>
      <c r="F3376">
        <v>94.85</v>
      </c>
      <c r="G3376">
        <v>-46.095162415824298</v>
      </c>
      <c r="H3376">
        <v>-7.5406483032659501</v>
      </c>
      <c r="I3376">
        <v>-44.408765282389098</v>
      </c>
      <c r="J3376">
        <v>-4.0036103348074299</v>
      </c>
      <c r="K3376">
        <v>106.28057024691699</v>
      </c>
      <c r="L3376">
        <v>122.669072242406</v>
      </c>
      <c r="M3376">
        <v>24.419548069168901</v>
      </c>
      <c r="N3376">
        <v>1.79237304694567</v>
      </c>
      <c r="O3376">
        <v>120.34791776489099</v>
      </c>
      <c r="P3376">
        <v>9.2364390187723107</v>
      </c>
      <c r="Q3376">
        <v>0.107039796823681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268</v>
      </c>
      <c r="E3377">
        <v>50.815293150000002</v>
      </c>
      <c r="F3377">
        <v>2.35</v>
      </c>
      <c r="G3377">
        <v>161.87516340440001</v>
      </c>
      <c r="H3377">
        <v>-3.4480051952301402E-2</v>
      </c>
      <c r="I3377">
        <v>-68.954428995705797</v>
      </c>
      <c r="J3377">
        <v>14.268496079511999</v>
      </c>
      <c r="K3377">
        <v>2.3552465895414398</v>
      </c>
      <c r="L3377">
        <v>2.4239605968119098</v>
      </c>
      <c r="M3377">
        <v>52.251731305218499</v>
      </c>
      <c r="N3377">
        <v>2.3789196310935399</v>
      </c>
      <c r="O3377">
        <v>159.57446808510599</v>
      </c>
      <c r="P3377">
        <v>201.92719486081299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50.809313699999997</v>
      </c>
      <c r="F3378">
        <v>57.69</v>
      </c>
      <c r="G3378">
        <v>34.012553977689201</v>
      </c>
      <c r="H3378">
        <v>-2.9104888560608901</v>
      </c>
      <c r="I3378">
        <v>-14.849749053903</v>
      </c>
      <c r="J3378">
        <v>1.6943180522466299</v>
      </c>
      <c r="K3378">
        <v>60.845742397892103</v>
      </c>
      <c r="L3378">
        <v>57.907932879644797</v>
      </c>
      <c r="M3378">
        <v>36.4480587747911</v>
      </c>
      <c r="N3378">
        <v>0.91261988747339795</v>
      </c>
      <c r="O3378">
        <v>39.452244756456899</v>
      </c>
      <c r="P3378">
        <v>72.983508245877005</v>
      </c>
      <c r="Q3378">
        <v>3.5135649902620997E-2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628</v>
      </c>
      <c r="E3379">
        <v>50.754600000000003</v>
      </c>
      <c r="F3379">
        <v>31.33</v>
      </c>
      <c r="G3379">
        <v>38.708944447105999</v>
      </c>
      <c r="H3379">
        <v>14.0805711694819</v>
      </c>
      <c r="I3379">
        <v>-19.589472370039999</v>
      </c>
      <c r="J3379">
        <v>2.2282730135415001</v>
      </c>
      <c r="K3379">
        <v>29.317434451886001</v>
      </c>
      <c r="L3379">
        <v>31.806685664123201</v>
      </c>
      <c r="M3379">
        <v>57.527554695947799</v>
      </c>
      <c r="N3379">
        <v>1.6142994722174899</v>
      </c>
      <c r="O3379">
        <v>148.45196297478401</v>
      </c>
      <c r="P3379">
        <v>62.837837837837803</v>
      </c>
      <c r="Q3379">
        <v>0.213051897443922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50.655157039999999</v>
      </c>
      <c r="F3380">
        <v>21.2</v>
      </c>
      <c r="G3380">
        <v>213.98912893781599</v>
      </c>
      <c r="H3380">
        <v>4.5395658784766004</v>
      </c>
      <c r="I3380">
        <v>165.33028500659401</v>
      </c>
      <c r="J3380">
        <v>3.8055737451549101</v>
      </c>
      <c r="K3380">
        <v>20.881201844811301</v>
      </c>
      <c r="L3380">
        <v>13.621235519374499</v>
      </c>
      <c r="M3380">
        <v>49.789484008051701</v>
      </c>
      <c r="N3380">
        <v>0.51053749356063105</v>
      </c>
      <c r="O3380">
        <v>28.066037735849001</v>
      </c>
      <c r="P3380">
        <v>238.11802232854799</v>
      </c>
      <c r="Q3380">
        <v>0.16208386576728701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1524</v>
      </c>
      <c r="E3381">
        <v>50.524999999999999</v>
      </c>
      <c r="F3381">
        <v>20.21</v>
      </c>
      <c r="G3381">
        <v>-14.648936727676499</v>
      </c>
      <c r="H3381">
        <v>-7.5003752159970603</v>
      </c>
      <c r="I3381">
        <v>-28.342821811082199</v>
      </c>
      <c r="J3381">
        <v>-2.7582783445903898</v>
      </c>
      <c r="K3381">
        <v>20.766381792130101</v>
      </c>
      <c r="L3381">
        <v>20.934583690505601</v>
      </c>
      <c r="M3381">
        <v>29.8405365043036</v>
      </c>
      <c r="N3381">
        <v>0.772743411103608</v>
      </c>
      <c r="O3381">
        <v>37.555665512122701</v>
      </c>
      <c r="P3381">
        <v>17.773892773892701</v>
      </c>
      <c r="Q3381">
        <v>1.0119373327558001E-2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E3382">
        <v>50.484780024000003</v>
      </c>
      <c r="F3382">
        <v>46.76</v>
      </c>
      <c r="G3382">
        <v>5.7599954981570498</v>
      </c>
      <c r="H3382">
        <v>-13.424414585503801</v>
      </c>
      <c r="I3382">
        <v>-21.096307791188998</v>
      </c>
      <c r="J3382">
        <v>-3.25642086400951</v>
      </c>
      <c r="K3382">
        <v>51.309323772058796</v>
      </c>
      <c r="L3382">
        <v>50.747819416668001</v>
      </c>
      <c r="M3382">
        <v>33.072821646416699</v>
      </c>
      <c r="N3382">
        <v>1.1271240383349801</v>
      </c>
      <c r="O3382">
        <v>51.154833190761302</v>
      </c>
      <c r="P3382">
        <v>43.391597669426503</v>
      </c>
      <c r="Q3382">
        <v>0.119182555351141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1115</v>
      </c>
      <c r="E3383">
        <v>50.239800000000002</v>
      </c>
      <c r="F3383">
        <v>114</v>
      </c>
      <c r="G3383">
        <v>2.14492140767313</v>
      </c>
      <c r="H3383">
        <v>28.969501187784399</v>
      </c>
      <c r="I3383">
        <v>25.917800306472401</v>
      </c>
      <c r="J3383">
        <v>-8.2076329390209501</v>
      </c>
      <c r="K3383">
        <v>100.26899067846399</v>
      </c>
      <c r="L3383">
        <v>86.874803859043297</v>
      </c>
      <c r="M3383">
        <v>42.446462772545203</v>
      </c>
      <c r="N3383">
        <v>1.8307940012880599</v>
      </c>
      <c r="O3383">
        <v>21.122807017543799</v>
      </c>
      <c r="P3383">
        <v>62.810625535561201</v>
      </c>
      <c r="Q3383">
        <v>2.8289323516017002E-2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1429</v>
      </c>
      <c r="E3384">
        <v>50.200453080000003</v>
      </c>
      <c r="F3384">
        <v>9.5399999999999991</v>
      </c>
      <c r="G3384">
        <v>-88.156042711998793</v>
      </c>
      <c r="H3384">
        <v>-9.6744145855038592</v>
      </c>
      <c r="I3384">
        <v>-57.990261257023299</v>
      </c>
      <c r="J3384">
        <v>-0.39134950751535702</v>
      </c>
      <c r="K3384">
        <v>10.307929739875901</v>
      </c>
      <c r="L3384">
        <v>14.7904264365208</v>
      </c>
      <c r="M3384">
        <v>26.372899350876601</v>
      </c>
      <c r="N3384">
        <v>0.73468273645946702</v>
      </c>
      <c r="O3384">
        <v>185.63941299790301</v>
      </c>
      <c r="P3384">
        <v>6.5921787709497304</v>
      </c>
      <c r="Q3384">
        <v>0.21079440235149999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694</v>
      </c>
      <c r="E3385">
        <v>50.183999999999997</v>
      </c>
      <c r="F3385">
        <v>0.82</v>
      </c>
      <c r="G3385">
        <v>-42.128893390731797</v>
      </c>
      <c r="H3385">
        <v>-15.514288996806799</v>
      </c>
      <c r="I3385">
        <v>-42.312735588370799</v>
      </c>
      <c r="J3385">
        <v>-8.10604492415988</v>
      </c>
      <c r="K3385">
        <v>1.01451499843569</v>
      </c>
      <c r="L3385">
        <v>1.060018773678</v>
      </c>
      <c r="M3385">
        <v>22.333432374327501</v>
      </c>
      <c r="N3385">
        <v>0.28691657430957401</v>
      </c>
      <c r="O3385">
        <v>107.31707317073101</v>
      </c>
      <c r="P3385">
        <v>0</v>
      </c>
      <c r="Q3385">
        <v>-2.4869921096987001E-2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365</v>
      </c>
      <c r="E3386">
        <v>50.150933999999999</v>
      </c>
      <c r="F3386">
        <v>30</v>
      </c>
      <c r="G3386">
        <v>21.5828674497705</v>
      </c>
      <c r="H3386">
        <v>-20.840564152209701</v>
      </c>
      <c r="I3386">
        <v>-29.583469969079601</v>
      </c>
      <c r="J3386">
        <v>-9.4594283828065002</v>
      </c>
      <c r="K3386">
        <v>34.465129353591699</v>
      </c>
      <c r="L3386">
        <v>32.671492679499799</v>
      </c>
      <c r="M3386">
        <v>35.903958555106399</v>
      </c>
      <c r="N3386">
        <v>0.54048257372654096</v>
      </c>
      <c r="O3386">
        <v>104.5</v>
      </c>
      <c r="P3386">
        <v>99.335548172757399</v>
      </c>
      <c r="Q3386">
        <v>0.14145073272608799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62</v>
      </c>
      <c r="E3387">
        <v>50.125</v>
      </c>
      <c r="F3387">
        <v>4.01</v>
      </c>
      <c r="G3387">
        <v>-48.411370732121497</v>
      </c>
      <c r="H3387">
        <v>-3.2922929664745002</v>
      </c>
      <c r="I3387">
        <v>-32.932978786691102</v>
      </c>
      <c r="J3387">
        <v>-1.8589053360592001</v>
      </c>
      <c r="K3387">
        <v>4.0983805474486301</v>
      </c>
      <c r="L3387">
        <v>4.1793007069896397</v>
      </c>
      <c r="M3387">
        <v>41.0592858451149</v>
      </c>
      <c r="N3387">
        <v>0.88220674580487801</v>
      </c>
      <c r="O3387">
        <v>57.356608478802997</v>
      </c>
      <c r="P3387">
        <v>16.5697674418604</v>
      </c>
      <c r="Q3387">
        <v>7.9289392984464996E-2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E3388">
        <v>50.063214889999998</v>
      </c>
      <c r="F3388">
        <v>70.33</v>
      </c>
      <c r="G3388">
        <v>139.631727222493</v>
      </c>
      <c r="H3388">
        <v>20.7223979043318</v>
      </c>
      <c r="I3388">
        <v>42.671805474431103</v>
      </c>
      <c r="J3388">
        <v>24.3588999133251</v>
      </c>
      <c r="K3388">
        <v>59.6469644582155</v>
      </c>
      <c r="L3388">
        <v>47.402380235441697</v>
      </c>
      <c r="M3388">
        <v>61.808646426740403</v>
      </c>
      <c r="N3388">
        <v>1.5189556642258599</v>
      </c>
      <c r="O3388">
        <v>14.901180150718</v>
      </c>
      <c r="P3388">
        <v>178.534653465346</v>
      </c>
      <c r="Q3388">
        <v>0.110687830586394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549</v>
      </c>
      <c r="E3389">
        <v>50.003250000000001</v>
      </c>
      <c r="F3389">
        <v>82.5</v>
      </c>
      <c r="G3389">
        <v>-3.9365856984241301</v>
      </c>
      <c r="H3389">
        <v>6.0223140948629297</v>
      </c>
      <c r="I3389">
        <v>-20.196179779535299</v>
      </c>
      <c r="J3389">
        <v>-11.7135010645107</v>
      </c>
      <c r="K3389">
        <v>79.482415452281302</v>
      </c>
      <c r="L3389">
        <v>78.6073059755863</v>
      </c>
      <c r="M3389">
        <v>46.464065992282002</v>
      </c>
      <c r="N3389">
        <v>1.6009201781365501</v>
      </c>
      <c r="O3389">
        <v>38.060606060605998</v>
      </c>
      <c r="P3389">
        <v>47.321428571428498</v>
      </c>
      <c r="Q3389">
        <v>0.17693942039613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628</v>
      </c>
      <c r="E3390">
        <v>49.968310379999998</v>
      </c>
      <c r="F3390">
        <v>29.14</v>
      </c>
      <c r="G3390">
        <v>23.042823780985302</v>
      </c>
      <c r="H3390">
        <v>-10.699237976398599</v>
      </c>
      <c r="I3390">
        <v>-17.4454662527415</v>
      </c>
      <c r="J3390">
        <v>-4.5780577494830696</v>
      </c>
      <c r="K3390">
        <v>31.173545663746701</v>
      </c>
      <c r="L3390">
        <v>28.8056189441185</v>
      </c>
      <c r="M3390">
        <v>21.045068200397601</v>
      </c>
      <c r="N3390">
        <v>0.30748695480495197</v>
      </c>
      <c r="O3390">
        <v>33.150308853809101</v>
      </c>
      <c r="P3390">
        <v>57.513513513513502</v>
      </c>
      <c r="Q3390">
        <v>-1.9177206997359E-2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1154</v>
      </c>
      <c r="E3391">
        <v>49.951000000000001</v>
      </c>
      <c r="F3391">
        <v>9.56</v>
      </c>
      <c r="G3391">
        <v>51.930038469305003</v>
      </c>
      <c r="H3391">
        <v>6.5699293058988602</v>
      </c>
      <c r="I3391">
        <v>40.080665781683699</v>
      </c>
      <c r="J3391">
        <v>1.13805297490876</v>
      </c>
      <c r="K3391">
        <v>8.5143118056786804</v>
      </c>
      <c r="L3391">
        <v>7.6643520489357497</v>
      </c>
      <c r="M3391">
        <v>63.365030498499003</v>
      </c>
      <c r="N3391">
        <v>2.34148070170626</v>
      </c>
      <c r="O3391">
        <v>13.4937238493723</v>
      </c>
      <c r="P3391">
        <v>100</v>
      </c>
      <c r="Q3391">
        <v>0.15387071639463001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405</v>
      </c>
      <c r="E3392">
        <v>49.946770379999997</v>
      </c>
      <c r="F3392">
        <v>33.799999999999997</v>
      </c>
      <c r="G3392">
        <v>-65.600754862593305</v>
      </c>
      <c r="H3392">
        <v>-3.08679168209148</v>
      </c>
      <c r="I3392">
        <v>-55.088944886319197</v>
      </c>
      <c r="J3392">
        <v>-3.1283208435135199</v>
      </c>
      <c r="K3392">
        <v>34.838247193775402</v>
      </c>
      <c r="M3392">
        <v>39.430534259749003</v>
      </c>
      <c r="N3392">
        <v>0.94199623352165696</v>
      </c>
      <c r="O3392">
        <v>81.656804733727796</v>
      </c>
      <c r="P3392">
        <v>12.2923588039866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62</v>
      </c>
      <c r="E3393">
        <v>49.841553415999996</v>
      </c>
      <c r="F3393">
        <v>19.940000000000001</v>
      </c>
      <c r="G3393">
        <v>-45.932814959359199</v>
      </c>
      <c r="H3393">
        <v>-24.248731439081499</v>
      </c>
      <c r="I3393">
        <v>-24.678635600006299</v>
      </c>
      <c r="J3393">
        <v>-14.9826889462098</v>
      </c>
      <c r="K3393">
        <v>22.7738463119004</v>
      </c>
      <c r="L3393">
        <v>22.4850607122894</v>
      </c>
      <c r="M3393">
        <v>22.5652883805034</v>
      </c>
      <c r="N3393">
        <v>0.76564531104920996</v>
      </c>
      <c r="O3393">
        <v>35.1554663991975</v>
      </c>
      <c r="P3393">
        <v>24.236760124610601</v>
      </c>
      <c r="Q3393">
        <v>5.9596747205531E-2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628</v>
      </c>
      <c r="E3394">
        <v>49.669662879999997</v>
      </c>
      <c r="F3394">
        <v>0.8</v>
      </c>
      <c r="G3394">
        <v>-53.076261811784399</v>
      </c>
      <c r="H3394">
        <v>0.77349193835202101</v>
      </c>
      <c r="I3394">
        <v>-64.234367365075002</v>
      </c>
      <c r="J3394">
        <v>-5.3668104743991298</v>
      </c>
      <c r="K3394">
        <v>0.86646725223546806</v>
      </c>
      <c r="L3394">
        <v>1.13606718501958</v>
      </c>
      <c r="M3394">
        <v>40.533047493651999</v>
      </c>
      <c r="N3394">
        <v>0.82521898430890595</v>
      </c>
      <c r="O3394">
        <v>150</v>
      </c>
      <c r="P3394">
        <v>9.5890410958904209</v>
      </c>
      <c r="Q3394">
        <v>5.6103170004139002E-2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101</v>
      </c>
      <c r="E3395">
        <v>49.600368000000003</v>
      </c>
      <c r="F3395">
        <v>38.159999999999997</v>
      </c>
      <c r="G3395">
        <v>544.17233252870699</v>
      </c>
      <c r="H3395">
        <v>134.854937641216</v>
      </c>
      <c r="I3395">
        <v>186.38291658554201</v>
      </c>
      <c r="J3395">
        <v>3.1438620214218802</v>
      </c>
      <c r="K3395">
        <v>22.359047050634398</v>
      </c>
      <c r="L3395">
        <v>15.180918524783401</v>
      </c>
      <c r="M3395">
        <v>81.391924645692498</v>
      </c>
      <c r="N3395">
        <v>1.83546798029556</v>
      </c>
      <c r="O3395">
        <v>0</v>
      </c>
      <c r="P3395">
        <v>626.85714285714198</v>
      </c>
      <c r="Q3395">
        <v>7.3884037581985001E-2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135</v>
      </c>
      <c r="E3396">
        <v>49.555553600000003</v>
      </c>
      <c r="F3396">
        <v>29.2</v>
      </c>
      <c r="G3396">
        <v>27.244875401388398</v>
      </c>
      <c r="H3396">
        <v>0.82324427737239003</v>
      </c>
      <c r="I3396">
        <v>-0.35098566426382499</v>
      </c>
      <c r="J3396">
        <v>-3.5959620859036798</v>
      </c>
      <c r="K3396">
        <v>30.281065346162599</v>
      </c>
      <c r="L3396">
        <v>28.242779702246299</v>
      </c>
      <c r="M3396">
        <v>35.572484464786399</v>
      </c>
      <c r="N3396">
        <v>2.4186458171732799</v>
      </c>
      <c r="O3396">
        <v>29.520547945205401</v>
      </c>
      <c r="P3396">
        <v>85.396825396825307</v>
      </c>
      <c r="Q3396">
        <v>5.9249754558194999E-2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D3397" t="s">
        <v>62</v>
      </c>
      <c r="E3397">
        <v>49.516226576000001</v>
      </c>
      <c r="F3397">
        <v>24.76</v>
      </c>
      <c r="G3397">
        <v>11.468039796562699</v>
      </c>
      <c r="H3397">
        <v>5.7510913034277298</v>
      </c>
      <c r="I3397">
        <v>13.4224240252549</v>
      </c>
      <c r="J3397">
        <v>0.35631295318525802</v>
      </c>
      <c r="K3397">
        <v>21.939555676945002</v>
      </c>
      <c r="L3397">
        <v>20.502346504210699</v>
      </c>
      <c r="M3397">
        <v>74.501335189862999</v>
      </c>
      <c r="N3397">
        <v>4.1324045573904602</v>
      </c>
      <c r="O3397">
        <v>21.567043618739898</v>
      </c>
      <c r="P3397">
        <v>141.56097560975601</v>
      </c>
      <c r="Q3397">
        <v>0.12048481887066299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414</v>
      </c>
      <c r="E3398">
        <v>49.501460000000002</v>
      </c>
      <c r="F3398">
        <v>38</v>
      </c>
      <c r="G3398">
        <v>19.5384033956575</v>
      </c>
      <c r="H3398">
        <v>2.7524543202382801</v>
      </c>
      <c r="I3398">
        <v>-21.384073705719899</v>
      </c>
      <c r="J3398">
        <v>-2.96827048041499</v>
      </c>
      <c r="K3398">
        <v>38.360471257677098</v>
      </c>
      <c r="L3398">
        <v>38.313613615377299</v>
      </c>
      <c r="M3398">
        <v>37.889398488743701</v>
      </c>
      <c r="N3398">
        <v>1.1695762690322999</v>
      </c>
      <c r="O3398">
        <v>66.973684210526301</v>
      </c>
      <c r="P3398">
        <v>64.502164502164405</v>
      </c>
      <c r="Q3398">
        <v>1.013660574952E-2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E3399">
        <v>49.473702600000003</v>
      </c>
      <c r="F3399">
        <v>49.98</v>
      </c>
      <c r="G3399">
        <v>37.044921507688002</v>
      </c>
      <c r="H3399">
        <v>-3.2695951600803101</v>
      </c>
      <c r="I3399">
        <v>1.2002839184161</v>
      </c>
      <c r="J3399">
        <v>5.5233410407523804</v>
      </c>
      <c r="K3399">
        <v>48.840117027208898</v>
      </c>
      <c r="L3399">
        <v>44.973887036185197</v>
      </c>
      <c r="M3399">
        <v>59.562389100575402</v>
      </c>
      <c r="N3399">
        <v>1.24259344214225</v>
      </c>
      <c r="O3399">
        <v>34.053621448579399</v>
      </c>
      <c r="P3399">
        <v>66.046511627906895</v>
      </c>
      <c r="Q3399">
        <v>9.0200001709016001E-2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E3400">
        <v>49.321376892000004</v>
      </c>
      <c r="F3400">
        <v>6.26</v>
      </c>
      <c r="G3400">
        <v>-64.709961806851794</v>
      </c>
      <c r="H3400">
        <v>-11.3468562579455</v>
      </c>
      <c r="I3400">
        <v>-38.376698799073097</v>
      </c>
      <c r="J3400">
        <v>2.62905729419592</v>
      </c>
      <c r="K3400">
        <v>6.0971625908518297</v>
      </c>
      <c r="L3400">
        <v>7.1406411511446901</v>
      </c>
      <c r="M3400">
        <v>54.963311713824297</v>
      </c>
      <c r="N3400">
        <v>0.93879639623047695</v>
      </c>
      <c r="O3400">
        <v>88.498402555910502</v>
      </c>
      <c r="P3400">
        <v>31.789473684210499</v>
      </c>
      <c r="Q3400">
        <v>-3.6549682021118003E-2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E3401">
        <v>49.179288399999997</v>
      </c>
      <c r="F3401">
        <v>45.98</v>
      </c>
      <c r="G3401">
        <v>77.184591723103495</v>
      </c>
      <c r="H3401">
        <v>2.5497069719510299</v>
      </c>
      <c r="I3401">
        <v>1.33291658554222</v>
      </c>
      <c r="J3401">
        <v>-7.0099012666653202</v>
      </c>
      <c r="K3401">
        <v>41.763199657350299</v>
      </c>
      <c r="L3401">
        <v>36.860795150283003</v>
      </c>
      <c r="M3401">
        <v>60.2445289437673</v>
      </c>
      <c r="N3401">
        <v>1.8838519609648301</v>
      </c>
      <c r="O3401">
        <v>7.65550239234451</v>
      </c>
      <c r="P3401">
        <v>129.9</v>
      </c>
      <c r="Q3401">
        <v>0.119362529425997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E3402">
        <v>49.103999999999999</v>
      </c>
      <c r="F3402">
        <v>68.2</v>
      </c>
      <c r="G3402">
        <v>-50.431033006033303</v>
      </c>
      <c r="H3402">
        <v>-9.7770272046727502</v>
      </c>
      <c r="I3402">
        <v>-30.2328066080022</v>
      </c>
      <c r="J3402">
        <v>-3.8904717446357302</v>
      </c>
      <c r="K3402">
        <v>71.822238848433699</v>
      </c>
      <c r="L3402">
        <v>78.525316390345097</v>
      </c>
      <c r="M3402">
        <v>33.665148381148299</v>
      </c>
      <c r="N3402">
        <v>1.3441132774108</v>
      </c>
      <c r="O3402">
        <v>42.668621700879697</v>
      </c>
      <c r="P3402">
        <v>4.12213740458016</v>
      </c>
      <c r="Q3402">
        <v>0.107957651353061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132</v>
      </c>
      <c r="E3403">
        <v>49.079735534999998</v>
      </c>
      <c r="F3403">
        <v>3.45</v>
      </c>
      <c r="K3403">
        <v>3.4677458506360201</v>
      </c>
      <c r="L3403">
        <v>4.1767796842679701</v>
      </c>
      <c r="M3403">
        <v>60.755946489344097</v>
      </c>
      <c r="N3403">
        <v>1</v>
      </c>
      <c r="Q3403">
        <v>-4.7233022382218999E-2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628</v>
      </c>
      <c r="E3404">
        <v>49.040201099999997</v>
      </c>
      <c r="F3404">
        <v>96.69</v>
      </c>
      <c r="G3404">
        <v>161.93619536666401</v>
      </c>
      <c r="H3404">
        <v>56.227442178421803</v>
      </c>
      <c r="I3404">
        <v>88.705578230237705</v>
      </c>
      <c r="J3404">
        <v>18.163108973241801</v>
      </c>
      <c r="K3404">
        <v>64.059271350746101</v>
      </c>
      <c r="L3404">
        <v>52.4975873194889</v>
      </c>
      <c r="M3404">
        <v>89.890248830511894</v>
      </c>
      <c r="N3404">
        <v>3.4849227555712199</v>
      </c>
      <c r="O3404">
        <v>1.0962871031130399</v>
      </c>
      <c r="P3404">
        <v>202.15625</v>
      </c>
      <c r="Q3404">
        <v>6.4301529710208999E-2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E3405">
        <v>48.851913545999999</v>
      </c>
      <c r="F3405">
        <v>101.61</v>
      </c>
      <c r="G3405">
        <v>138.56500526490399</v>
      </c>
      <c r="H3405">
        <v>29.985153718132199</v>
      </c>
      <c r="I3405">
        <v>65.084991858141606</v>
      </c>
      <c r="J3405">
        <v>0.31500770741905398</v>
      </c>
      <c r="K3405">
        <v>85.269701379170002</v>
      </c>
      <c r="L3405">
        <v>70.989501774107197</v>
      </c>
      <c r="M3405">
        <v>55.121151295793901</v>
      </c>
      <c r="N3405">
        <v>1.8058948814840201</v>
      </c>
      <c r="O3405">
        <v>6.4363743726011302</v>
      </c>
      <c r="P3405">
        <v>178.38356164383501</v>
      </c>
      <c r="Q3405">
        <v>0.14136735586664001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48.800207999999998</v>
      </c>
      <c r="F3406">
        <v>183.25</v>
      </c>
      <c r="G3406">
        <v>137.65682089498199</v>
      </c>
      <c r="H3406">
        <v>46.966699932560402</v>
      </c>
      <c r="I3406">
        <v>207.31111273265199</v>
      </c>
      <c r="J3406">
        <v>18.2541968966082</v>
      </c>
      <c r="K3406">
        <v>125.158696124901</v>
      </c>
      <c r="L3406">
        <v>90.361419127086805</v>
      </c>
      <c r="M3406">
        <v>96.448447109925894</v>
      </c>
      <c r="N3406">
        <v>1.4013779527559</v>
      </c>
      <c r="O3406">
        <v>0</v>
      </c>
      <c r="P3406">
        <v>266.5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E3407">
        <v>48.751311399999999</v>
      </c>
      <c r="F3407">
        <v>79.97</v>
      </c>
      <c r="G3407">
        <v>400.60863941766701</v>
      </c>
      <c r="H3407">
        <v>-10.6740840382119</v>
      </c>
      <c r="I3407">
        <v>7.7334476932812199</v>
      </c>
      <c r="J3407">
        <v>-4.13361384646565</v>
      </c>
      <c r="K3407">
        <v>82.494797470019293</v>
      </c>
      <c r="L3407">
        <v>63.865134460398799</v>
      </c>
      <c r="M3407">
        <v>49.046066576561799</v>
      </c>
      <c r="N3407">
        <v>1.13564700605516</v>
      </c>
      <c r="O3407">
        <v>24.171564336626201</v>
      </c>
      <c r="P3407">
        <v>424.73753280839799</v>
      </c>
      <c r="Q3407">
        <v>0.17171572144873801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E3408">
        <v>48.696956</v>
      </c>
      <c r="F3408">
        <v>77.989999999999995</v>
      </c>
      <c r="G3408">
        <v>-4.1442780061164504</v>
      </c>
      <c r="H3408">
        <v>-13.073424931882601</v>
      </c>
      <c r="I3408">
        <v>-38.445999077108297</v>
      </c>
      <c r="J3408">
        <v>-10.938974996267699</v>
      </c>
      <c r="K3408">
        <v>87.655023370971506</v>
      </c>
      <c r="L3408">
        <v>89.310132129522898</v>
      </c>
      <c r="M3408">
        <v>30.7734510717398</v>
      </c>
      <c r="N3408">
        <v>1.1009708737863999</v>
      </c>
      <c r="O3408">
        <v>72.214386459802498</v>
      </c>
      <c r="P3408">
        <v>26.320051830255899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724</v>
      </c>
      <c r="E3409">
        <v>48.648223305000002</v>
      </c>
      <c r="F3409">
        <v>4.95</v>
      </c>
      <c r="G3409">
        <v>-5.7078407591528704</v>
      </c>
      <c r="H3409">
        <v>-7.2024205601117801</v>
      </c>
      <c r="I3409">
        <v>-12.8024194633376</v>
      </c>
      <c r="J3409">
        <v>-4.80833195102496</v>
      </c>
      <c r="K3409">
        <v>4.9123147836051198</v>
      </c>
      <c r="L3409">
        <v>4.4370440034661502</v>
      </c>
      <c r="M3409">
        <v>40.220353789281397</v>
      </c>
      <c r="N3409">
        <v>1.12744912106104</v>
      </c>
      <c r="O3409">
        <v>18.181818181818102</v>
      </c>
      <c r="P3409">
        <v>77.419354838709594</v>
      </c>
      <c r="Q3409">
        <v>7.3603286705179002E-2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414</v>
      </c>
      <c r="E3410">
        <v>48.625016825000003</v>
      </c>
      <c r="F3410">
        <v>158.16999999999999</v>
      </c>
      <c r="G3410">
        <v>-24.1288933907318</v>
      </c>
      <c r="H3410">
        <v>170.60071174801601</v>
      </c>
      <c r="I3410">
        <v>175.01430344685599</v>
      </c>
      <c r="J3410">
        <v>16.191930784342102</v>
      </c>
      <c r="M3410">
        <v>100</v>
      </c>
      <c r="N3410">
        <v>1.29656652360515</v>
      </c>
      <c r="O3410">
        <v>0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268</v>
      </c>
      <c r="E3411">
        <v>48.588521800000002</v>
      </c>
      <c r="F3411">
        <v>45.5</v>
      </c>
      <c r="G3411">
        <v>-24.151061424427201</v>
      </c>
      <c r="H3411">
        <v>-2.50638320892182E-3</v>
      </c>
      <c r="I3411">
        <v>-6.2804474154013796</v>
      </c>
      <c r="J3411">
        <v>-1.3520062538228701</v>
      </c>
      <c r="K3411">
        <v>46.906415524442203</v>
      </c>
      <c r="L3411">
        <v>46.0159750553861</v>
      </c>
      <c r="M3411">
        <v>34.2207380573712</v>
      </c>
      <c r="N3411">
        <v>0.68015486786629498</v>
      </c>
      <c r="O3411">
        <v>31.428571428571399</v>
      </c>
      <c r="P3411">
        <v>30.074328187535698</v>
      </c>
      <c r="Q3411">
        <v>-6.7948051222157996E-2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481</v>
      </c>
      <c r="E3412">
        <v>48.586530510000003</v>
      </c>
      <c r="F3412">
        <v>34.020000000000003</v>
      </c>
      <c r="G3412">
        <v>7.37477881645796</v>
      </c>
      <c r="H3412">
        <v>-1.11078685520945</v>
      </c>
      <c r="I3412">
        <v>-26.875624974886101</v>
      </c>
      <c r="J3412">
        <v>1.8025608343164501</v>
      </c>
      <c r="K3412">
        <v>32.033985875982502</v>
      </c>
      <c r="L3412">
        <v>32.389987787561402</v>
      </c>
      <c r="M3412">
        <v>68.985533439717699</v>
      </c>
      <c r="N3412">
        <v>1.0605672247496001</v>
      </c>
      <c r="O3412">
        <v>39.623750734861801</v>
      </c>
      <c r="P3412">
        <v>47.913043478260803</v>
      </c>
      <c r="Q3412">
        <v>-6.5319914888221003E-2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941</v>
      </c>
      <c r="E3413">
        <v>48.504302500000001</v>
      </c>
      <c r="F3413">
        <v>87.14</v>
      </c>
      <c r="G3413">
        <v>-8.1741362383698899</v>
      </c>
      <c r="H3413">
        <v>-9.6661432869099801</v>
      </c>
      <c r="I3413">
        <v>-15.816858947566599</v>
      </c>
      <c r="J3413">
        <v>-2.3506266250662802</v>
      </c>
      <c r="K3413">
        <v>89.6723380537602</v>
      </c>
      <c r="L3413">
        <v>86.007933382066298</v>
      </c>
      <c r="M3413">
        <v>26.7960469262648</v>
      </c>
      <c r="N3413">
        <v>0.47422354355114099</v>
      </c>
      <c r="O3413">
        <v>20.6105118200596</v>
      </c>
      <c r="P3413">
        <v>26.198406951484401</v>
      </c>
      <c r="Q3413">
        <v>8.0233239676745005E-2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48.477983795</v>
      </c>
      <c r="F3414">
        <v>6.55</v>
      </c>
      <c r="G3414">
        <v>119.365530401089</v>
      </c>
      <c r="H3414">
        <v>27.9874285218838</v>
      </c>
      <c r="I3414">
        <v>77.345015710906594</v>
      </c>
      <c r="J3414">
        <v>-5.3347098067052396</v>
      </c>
      <c r="K3414">
        <v>5.5171953553885098</v>
      </c>
      <c r="L3414">
        <v>4.3361278333401003</v>
      </c>
      <c r="M3414">
        <v>49.071351993400903</v>
      </c>
      <c r="N3414">
        <v>1.06994387586662</v>
      </c>
      <c r="O3414">
        <v>12.3664122137404</v>
      </c>
      <c r="P3414">
        <v>166.26016260162601</v>
      </c>
      <c r="Q3414">
        <v>8.8899540069638003E-2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382</v>
      </c>
      <c r="E3415">
        <v>48.472200000000001</v>
      </c>
      <c r="F3415">
        <v>31.5</v>
      </c>
      <c r="G3415">
        <v>51.848760240553098</v>
      </c>
      <c r="H3415">
        <v>-1.9289223037552401</v>
      </c>
      <c r="I3415">
        <v>-30.7223465723525</v>
      </c>
      <c r="J3415">
        <v>-12.9707065782952</v>
      </c>
      <c r="K3415">
        <v>33.568270998091002</v>
      </c>
      <c r="L3415">
        <v>31.762372489191801</v>
      </c>
      <c r="M3415">
        <v>39.879232290357002</v>
      </c>
      <c r="N3415">
        <v>2.4980392156862701</v>
      </c>
      <c r="O3415">
        <v>78.8888888888889</v>
      </c>
      <c r="P3415">
        <v>86.943620178041499</v>
      </c>
      <c r="Q3415">
        <v>0.12767360994039401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E3416">
        <v>48.461556000000002</v>
      </c>
      <c r="F3416">
        <v>967.2</v>
      </c>
      <c r="G3416">
        <v>561.34240356178395</v>
      </c>
      <c r="H3416">
        <v>11.754055916498499</v>
      </c>
      <c r="I3416">
        <v>147.788321990947</v>
      </c>
      <c r="J3416">
        <v>-11.0183256259142</v>
      </c>
      <c r="K3416">
        <v>886.463175966667</v>
      </c>
      <c r="L3416">
        <v>596.18723405120295</v>
      </c>
      <c r="M3416">
        <v>39.796583379688101</v>
      </c>
      <c r="N3416">
        <v>1.5059861122196501</v>
      </c>
      <c r="O3416">
        <v>24.069478908188501</v>
      </c>
      <c r="P3416">
        <v>737.04024231934204</v>
      </c>
      <c r="Q3416">
        <v>0.45318205275900902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414</v>
      </c>
      <c r="E3417">
        <v>48.421968999999997</v>
      </c>
      <c r="F3417">
        <v>2.2599999999999998</v>
      </c>
      <c r="G3417">
        <v>-7.5485825099028103</v>
      </c>
      <c r="H3417">
        <v>3.1520612642278101</v>
      </c>
      <c r="I3417">
        <v>-29.602213525981899</v>
      </c>
      <c r="J3417">
        <v>-12.842887029423</v>
      </c>
      <c r="K3417">
        <v>2.3597996844047602</v>
      </c>
      <c r="L3417">
        <v>2.3482269304399601</v>
      </c>
      <c r="M3417">
        <v>31.452987552421199</v>
      </c>
      <c r="N3417">
        <v>1.66192960916272</v>
      </c>
      <c r="O3417">
        <v>57.079646017699098</v>
      </c>
      <c r="P3417">
        <v>21.505376344085999</v>
      </c>
      <c r="Q3417">
        <v>5.1649378593031002E-2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291</v>
      </c>
      <c r="E3418">
        <v>48.386995200000001</v>
      </c>
      <c r="F3418">
        <v>23.82</v>
      </c>
      <c r="G3418">
        <v>-54.0288345325799</v>
      </c>
      <c r="H3418">
        <v>-7.6355241079516798</v>
      </c>
      <c r="I3418">
        <v>-32.953351616286398</v>
      </c>
      <c r="J3418">
        <v>4.3150077074190403</v>
      </c>
      <c r="K3418">
        <v>24.200441913611598</v>
      </c>
      <c r="L3418">
        <v>28.336167811800099</v>
      </c>
      <c r="M3418">
        <v>67.567112853105996</v>
      </c>
      <c r="N3418">
        <v>1.1663071555876501</v>
      </c>
      <c r="O3418">
        <v>55.331654072208202</v>
      </c>
      <c r="P3418">
        <v>12.6241134751773</v>
      </c>
      <c r="Q3418">
        <v>-9.8228052212423006E-2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549</v>
      </c>
      <c r="E3419">
        <v>48.259799999999998</v>
      </c>
      <c r="F3419">
        <v>25</v>
      </c>
      <c r="G3419">
        <v>-49.724131485969899</v>
      </c>
      <c r="H3419">
        <v>-5.86460235049476</v>
      </c>
      <c r="I3419">
        <v>-30.283750081124399</v>
      </c>
      <c r="J3419">
        <v>-1.83763417125022</v>
      </c>
      <c r="K3419">
        <v>25.9341222728963</v>
      </c>
      <c r="L3419">
        <v>29.446116718678901</v>
      </c>
      <c r="M3419">
        <v>51.2225698647662</v>
      </c>
      <c r="N3419">
        <v>0.95063938618925803</v>
      </c>
      <c r="O3419">
        <v>72</v>
      </c>
      <c r="P3419">
        <v>3.9501039501039501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917</v>
      </c>
      <c r="E3420">
        <v>48.233504000000003</v>
      </c>
      <c r="F3420">
        <v>1.21</v>
      </c>
      <c r="G3420">
        <v>-7.7827395445779901</v>
      </c>
      <c r="H3420">
        <v>2.6667225382419599</v>
      </c>
      <c r="I3420">
        <v>-27.8014805775783</v>
      </c>
      <c r="J3420">
        <v>-3.5912422925809402</v>
      </c>
      <c r="K3420">
        <v>1.20851121360507</v>
      </c>
      <c r="L3420">
        <v>1.2260429494930201</v>
      </c>
      <c r="M3420">
        <v>43.353791699659197</v>
      </c>
      <c r="N3420">
        <v>1.31720351776766</v>
      </c>
      <c r="O3420">
        <v>56.198347107438003</v>
      </c>
      <c r="P3420">
        <v>72.857142857142804</v>
      </c>
      <c r="Q3420">
        <v>-0.147169825235545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135</v>
      </c>
      <c r="E3421">
        <v>48.161250199999998</v>
      </c>
      <c r="F3421">
        <v>161</v>
      </c>
      <c r="G3421">
        <v>64.153178881516993</v>
      </c>
      <c r="H3421">
        <v>-13.2741742008884</v>
      </c>
      <c r="I3421">
        <v>4.4181072013779996</v>
      </c>
      <c r="J3421">
        <v>-13.5849354420977</v>
      </c>
      <c r="K3421">
        <v>160.018934892527</v>
      </c>
      <c r="L3421">
        <v>140.86257271167699</v>
      </c>
      <c r="M3421">
        <v>48.123767965316503</v>
      </c>
      <c r="N3421">
        <v>0.62800567981970401</v>
      </c>
      <c r="O3421">
        <v>14.906832298136599</v>
      </c>
      <c r="P3421">
        <v>95.033313143549293</v>
      </c>
      <c r="Q3421">
        <v>4.9718375484157001E-2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E3422">
        <v>48.0834616</v>
      </c>
      <c r="F3422">
        <v>58</v>
      </c>
      <c r="G3422">
        <v>57.121106609268097</v>
      </c>
      <c r="H3422">
        <v>5.55868564759637</v>
      </c>
      <c r="I3422">
        <v>-24.496001668913799</v>
      </c>
      <c r="J3422">
        <v>0.31500770741905398</v>
      </c>
      <c r="K3422">
        <v>52.715754958229802</v>
      </c>
      <c r="L3422">
        <v>49.905482420282297</v>
      </c>
      <c r="M3422">
        <v>95.794588890850207</v>
      </c>
      <c r="N3422">
        <v>0.26956521739130401</v>
      </c>
      <c r="O3422">
        <v>55.689655172413801</v>
      </c>
      <c r="P3422">
        <v>93.3333333333333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80</v>
      </c>
      <c r="E3423">
        <v>48.021613924999997</v>
      </c>
      <c r="F3423">
        <v>15.31</v>
      </c>
      <c r="G3423">
        <v>-21.0312502930887</v>
      </c>
      <c r="H3423">
        <v>-12.9094495926907</v>
      </c>
      <c r="I3423">
        <v>-31.305255457468501</v>
      </c>
      <c r="J3423">
        <v>-7.1330997406883796</v>
      </c>
      <c r="K3423">
        <v>16.1014181747544</v>
      </c>
      <c r="L3423">
        <v>16.785332296699899</v>
      </c>
      <c r="M3423">
        <v>36.2124768902816</v>
      </c>
      <c r="N3423">
        <v>0.68001478522106995</v>
      </c>
      <c r="O3423">
        <v>37.165251469627599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48.004836599999997</v>
      </c>
      <c r="F3424">
        <v>97.8</v>
      </c>
      <c r="G3424">
        <v>95.251994899981497</v>
      </c>
      <c r="H3424">
        <v>-19.222967298613501</v>
      </c>
      <c r="I3424">
        <v>24.421025265852698</v>
      </c>
      <c r="J3424">
        <v>0.10732338758519901</v>
      </c>
      <c r="K3424">
        <v>97.218848387879106</v>
      </c>
      <c r="L3424">
        <v>76.408542933701796</v>
      </c>
      <c r="M3424">
        <v>37.5292613390451</v>
      </c>
      <c r="N3424">
        <v>0.26461465020510899</v>
      </c>
      <c r="O3424">
        <v>15.5419222903885</v>
      </c>
      <c r="P3424">
        <v>124.10632447296</v>
      </c>
      <c r="Q3424">
        <v>6.5875326019272998E-2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543</v>
      </c>
      <c r="E3425">
        <v>47.93638</v>
      </c>
      <c r="F3425">
        <v>41</v>
      </c>
      <c r="G3425">
        <v>-52.034643346771901</v>
      </c>
      <c r="H3425">
        <v>-13.2921193865033</v>
      </c>
      <c r="I3425">
        <v>-4.3676212241704697E-2</v>
      </c>
      <c r="J3425">
        <v>-1.6349922925809399</v>
      </c>
      <c r="K3425">
        <v>48.660634607379997</v>
      </c>
      <c r="L3425">
        <v>50.259478517389901</v>
      </c>
      <c r="M3425">
        <v>48.2971340821693</v>
      </c>
      <c r="N3425">
        <v>1.44828258669855</v>
      </c>
      <c r="O3425">
        <v>96.292682926829201</v>
      </c>
      <c r="P3425">
        <v>37.6300772071164</v>
      </c>
      <c r="Q3425">
        <v>0.17780118773113801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E3426">
        <v>47.885436495</v>
      </c>
      <c r="F3426">
        <v>46.95</v>
      </c>
      <c r="G3426">
        <v>-27.998672260510698</v>
      </c>
      <c r="H3426">
        <v>-5.6909632448634602</v>
      </c>
      <c r="I3426">
        <v>-12.1474486619183</v>
      </c>
      <c r="J3426">
        <v>-8.5694544439753599</v>
      </c>
      <c r="K3426">
        <v>47.433840604392302</v>
      </c>
      <c r="L3426">
        <v>48.378603580496801</v>
      </c>
      <c r="M3426">
        <v>48.827863802267601</v>
      </c>
      <c r="N3426">
        <v>0.4</v>
      </c>
      <c r="O3426">
        <v>37.593184238551601</v>
      </c>
      <c r="P3426">
        <v>17.375</v>
      </c>
      <c r="Q3426">
        <v>6.0718224422199999E-4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135</v>
      </c>
      <c r="E3427">
        <v>47.799936799999998</v>
      </c>
      <c r="F3427">
        <v>6.16</v>
      </c>
      <c r="G3427">
        <v>5.5553171355839499</v>
      </c>
      <c r="H3427">
        <v>3.0145486251984801</v>
      </c>
      <c r="I3427">
        <v>7.1672303110324398</v>
      </c>
      <c r="J3427">
        <v>-13.270426466250401</v>
      </c>
      <c r="K3427">
        <v>6.1316525131750197</v>
      </c>
      <c r="L3427">
        <v>5.52500501763316</v>
      </c>
      <c r="M3427">
        <v>40.191577545989396</v>
      </c>
      <c r="N3427">
        <v>1.0286455050924499</v>
      </c>
      <c r="O3427">
        <v>18.993506493506398</v>
      </c>
      <c r="P3427">
        <v>54</v>
      </c>
      <c r="Q3427">
        <v>5.6277735270315002E-2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E3428">
        <v>47.730364000000002</v>
      </c>
      <c r="F3428">
        <v>15.14</v>
      </c>
      <c r="G3428">
        <v>-41.980222745045403</v>
      </c>
      <c r="H3428">
        <v>24.000799089709801</v>
      </c>
      <c r="I3428">
        <v>-24.505841507453599</v>
      </c>
      <c r="J3428">
        <v>7.9907609355395701</v>
      </c>
      <c r="K3428">
        <v>13.334232635674899</v>
      </c>
      <c r="L3428">
        <v>15.017597628541299</v>
      </c>
      <c r="M3428">
        <v>80.310739724040701</v>
      </c>
      <c r="N3428">
        <v>2.8270686341720102</v>
      </c>
      <c r="O3428">
        <v>65.455746367239101</v>
      </c>
      <c r="P3428">
        <v>37.636363636363598</v>
      </c>
      <c r="Q3428">
        <v>0.111586200153175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46</v>
      </c>
      <c r="E3429">
        <v>47.726990633999897</v>
      </c>
      <c r="F3429">
        <v>20.99</v>
      </c>
      <c r="G3429">
        <v>-15.6534411943494</v>
      </c>
      <c r="H3429">
        <v>-10.1965827726466</v>
      </c>
      <c r="I3429">
        <v>-24.107488531728499</v>
      </c>
      <c r="J3429">
        <v>-4.84778299025536</v>
      </c>
      <c r="K3429">
        <v>21.882155960433899</v>
      </c>
      <c r="L3429">
        <v>21.3010597045872</v>
      </c>
      <c r="M3429">
        <v>40.061155961616599</v>
      </c>
      <c r="N3429">
        <v>0.65820899098218399</v>
      </c>
      <c r="O3429">
        <v>27.441638875654998</v>
      </c>
      <c r="P3429">
        <v>20.632183908045899</v>
      </c>
      <c r="Q3429">
        <v>-3.1115197169042E-2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628</v>
      </c>
      <c r="E3430">
        <v>47.685000000000002</v>
      </c>
      <c r="F3430">
        <v>8.67</v>
      </c>
      <c r="G3430">
        <v>10.2897112604309</v>
      </c>
      <c r="H3430">
        <v>-9.2153433016903001</v>
      </c>
      <c r="I3430">
        <v>-6.5800463774207198</v>
      </c>
      <c r="J3430">
        <v>2.9108049880123898</v>
      </c>
      <c r="K3430">
        <v>8.1533236383023997</v>
      </c>
      <c r="L3430">
        <v>8.0733560136683398</v>
      </c>
      <c r="M3430">
        <v>63.606118866863604</v>
      </c>
      <c r="N3430">
        <v>0.68722336980847898</v>
      </c>
      <c r="O3430">
        <v>35.178777393310199</v>
      </c>
      <c r="P3430">
        <v>43.305785123966899</v>
      </c>
      <c r="Q3430">
        <v>-3.1740032040171E-2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E3431">
        <v>47.653252500000001</v>
      </c>
      <c r="F3431">
        <v>363.8</v>
      </c>
      <c r="G3431">
        <v>269.25345955044401</v>
      </c>
      <c r="H3431">
        <v>146.79715732085</v>
      </c>
      <c r="I3431">
        <v>259.47285607892701</v>
      </c>
      <c r="J3431">
        <v>21.808696346970201</v>
      </c>
      <c r="K3431">
        <v>196.19115812585801</v>
      </c>
      <c r="L3431">
        <v>133.132216754962</v>
      </c>
      <c r="M3431">
        <v>99.732541204705697</v>
      </c>
      <c r="N3431">
        <v>1.98724832214765</v>
      </c>
      <c r="O3431">
        <v>0</v>
      </c>
      <c r="P3431">
        <v>383.45514950166103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817</v>
      </c>
      <c r="E3432">
        <v>47.623402800000001</v>
      </c>
      <c r="F3432">
        <v>21.94</v>
      </c>
      <c r="G3432">
        <v>75.325652063813607</v>
      </c>
      <c r="H3432">
        <v>20.323032657518599</v>
      </c>
      <c r="I3432">
        <v>-21.933004851983799</v>
      </c>
      <c r="J3432">
        <v>0.89536485027620905</v>
      </c>
      <c r="K3432">
        <v>20.565575061752899</v>
      </c>
      <c r="L3432">
        <v>17.905333026163799</v>
      </c>
      <c r="M3432">
        <v>48.145330052736199</v>
      </c>
      <c r="N3432">
        <v>1.91379641485275</v>
      </c>
      <c r="O3432">
        <v>20.464904284412</v>
      </c>
      <c r="P3432">
        <v>106.981132075471</v>
      </c>
      <c r="Q3432">
        <v>6.3885535599231005E-2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414</v>
      </c>
      <c r="E3433">
        <v>47.420180999999999</v>
      </c>
      <c r="F3433">
        <v>8.74</v>
      </c>
      <c r="G3433">
        <v>4.0610175884966502</v>
      </c>
      <c r="H3433">
        <v>-4.52181776237338</v>
      </c>
      <c r="I3433">
        <v>-32.390317615201198</v>
      </c>
      <c r="J3433">
        <v>-3.7028494354380999</v>
      </c>
      <c r="K3433">
        <v>8.9222360043219897</v>
      </c>
      <c r="L3433">
        <v>9.3034667272839293</v>
      </c>
      <c r="M3433">
        <v>42.454465731299003</v>
      </c>
      <c r="N3433">
        <v>0.86011009679588302</v>
      </c>
      <c r="O3433">
        <v>37.185354691075503</v>
      </c>
      <c r="P3433">
        <v>33.435114503816799</v>
      </c>
      <c r="Q3433">
        <v>5.9468823445231002E-2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2908</v>
      </c>
      <c r="E3434">
        <v>47.360178863999998</v>
      </c>
      <c r="F3434">
        <v>7.08</v>
      </c>
      <c r="G3434">
        <v>17.471106609268102</v>
      </c>
      <c r="H3434">
        <v>-4.5656612698539796</v>
      </c>
      <c r="I3434">
        <v>-13.8987735553028</v>
      </c>
      <c r="J3434">
        <v>-1.98228958987824</v>
      </c>
      <c r="K3434">
        <v>6.98411034432492</v>
      </c>
      <c r="L3434">
        <v>6.72220549111384</v>
      </c>
      <c r="M3434">
        <v>53.199448203363701</v>
      </c>
      <c r="N3434">
        <v>0.46256304490484601</v>
      </c>
      <c r="O3434">
        <v>24.2937853107344</v>
      </c>
      <c r="P3434">
        <v>53.913043478260803</v>
      </c>
      <c r="Q3434">
        <v>3.9220606005398999E-2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382</v>
      </c>
      <c r="E3435">
        <v>47.32</v>
      </c>
      <c r="F3435">
        <v>26</v>
      </c>
      <c r="G3435">
        <v>102.351942846201</v>
      </c>
      <c r="H3435">
        <v>-6.3458739672436097</v>
      </c>
      <c r="I3435">
        <v>-0.475220925336794</v>
      </c>
      <c r="J3435">
        <v>-3.3614628808162399</v>
      </c>
      <c r="K3435">
        <v>28.575355138726501</v>
      </c>
      <c r="L3435">
        <v>24.9830287887502</v>
      </c>
      <c r="M3435">
        <v>23.924366652291098</v>
      </c>
      <c r="N3435">
        <v>0.16928127809957899</v>
      </c>
      <c r="O3435">
        <v>49.961538461538403</v>
      </c>
      <c r="P3435">
        <v>136.57870791628699</v>
      </c>
      <c r="Q3435">
        <v>8.3783315441063003E-2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472</v>
      </c>
      <c r="E3436">
        <v>47.287400939999998</v>
      </c>
      <c r="F3436">
        <v>4.42</v>
      </c>
      <c r="G3436">
        <v>68.884207045949395</v>
      </c>
      <c r="H3436">
        <v>-6.9803821605297296</v>
      </c>
      <c r="I3436">
        <v>55.731575589373598</v>
      </c>
      <c r="J3436">
        <v>-2.5932696975026399</v>
      </c>
      <c r="K3436">
        <v>4.3912448539922</v>
      </c>
      <c r="L3436">
        <v>3.4154526592907799</v>
      </c>
      <c r="M3436">
        <v>41.695814326961901</v>
      </c>
      <c r="N3436">
        <v>0.67071343681348305</v>
      </c>
      <c r="O3436">
        <v>23.981900452488599</v>
      </c>
      <c r="P3436">
        <v>148.31460674157299</v>
      </c>
      <c r="Q3436">
        <v>5.6021048999753999E-2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132</v>
      </c>
      <c r="E3437">
        <v>47.274331103999998</v>
      </c>
      <c r="F3437">
        <v>23.26</v>
      </c>
      <c r="G3437">
        <v>120.713211872426</v>
      </c>
      <c r="H3437">
        <v>6.1850611343070501</v>
      </c>
      <c r="I3437">
        <v>61.1387392752492</v>
      </c>
      <c r="J3437">
        <v>-16.6549013198727</v>
      </c>
      <c r="K3437">
        <v>21.149648528794199</v>
      </c>
      <c r="L3437">
        <v>15.930649361869699</v>
      </c>
      <c r="M3437">
        <v>46.174840826453</v>
      </c>
      <c r="N3437">
        <v>2.0691463052961798</v>
      </c>
      <c r="O3437">
        <v>22.871883061048901</v>
      </c>
      <c r="P3437">
        <v>157.300884955752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E3438">
        <v>47.147302400000001</v>
      </c>
      <c r="F3438">
        <v>32.51</v>
      </c>
      <c r="G3438">
        <v>-32.551428601999397</v>
      </c>
      <c r="H3438">
        <v>-9.34087752097928</v>
      </c>
      <c r="I3438">
        <v>-14.5012297559211</v>
      </c>
      <c r="J3438">
        <v>-1.15731266949496</v>
      </c>
      <c r="K3438">
        <v>34.421434734540199</v>
      </c>
      <c r="L3438">
        <v>32.876188745152199</v>
      </c>
      <c r="M3438">
        <v>39.783337095614698</v>
      </c>
      <c r="N3438">
        <v>1.18959433354797</v>
      </c>
      <c r="O3438">
        <v>40.633651184250901</v>
      </c>
      <c r="P3438">
        <v>20.318282753515899</v>
      </c>
      <c r="Q3438">
        <v>0.12510958561444499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628</v>
      </c>
      <c r="E3439">
        <v>47.087020639999999</v>
      </c>
      <c r="F3439">
        <v>160.6</v>
      </c>
      <c r="G3439">
        <v>-36.321348284116198</v>
      </c>
      <c r="H3439">
        <v>-0.94238288629633604</v>
      </c>
      <c r="I3439">
        <v>-19.007363237727201</v>
      </c>
      <c r="J3439">
        <v>-3.1458301796483301</v>
      </c>
      <c r="K3439">
        <v>155.595458732342</v>
      </c>
      <c r="L3439">
        <v>165.68302354599601</v>
      </c>
      <c r="M3439">
        <v>69.999879797684898</v>
      </c>
      <c r="N3439">
        <v>1.8419564552725101</v>
      </c>
      <c r="O3439">
        <v>29.327521793275199</v>
      </c>
      <c r="P3439">
        <v>11.1034244206156</v>
      </c>
      <c r="Q3439">
        <v>-2.5015581344566998E-2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472</v>
      </c>
      <c r="E3440">
        <v>46.972386139999998</v>
      </c>
      <c r="F3440">
        <v>17.829999999999998</v>
      </c>
      <c r="G3440">
        <v>8.4361623713499405</v>
      </c>
      <c r="H3440">
        <v>-9.7342436453329206</v>
      </c>
      <c r="I3440">
        <v>-15.108796121640101</v>
      </c>
      <c r="J3440">
        <v>-3.74361686980754</v>
      </c>
      <c r="K3440">
        <v>18.084581387789399</v>
      </c>
      <c r="L3440">
        <v>18.144248957483899</v>
      </c>
      <c r="M3440">
        <v>62.197483583088598</v>
      </c>
      <c r="N3440">
        <v>0.80234752285451605</v>
      </c>
      <c r="O3440">
        <v>53.393157599551301</v>
      </c>
      <c r="P3440">
        <v>61.357466063348397</v>
      </c>
      <c r="Q3440">
        <v>-0.13548088923927901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D3441" t="s">
        <v>148</v>
      </c>
      <c r="E3441">
        <v>46.928765329999997</v>
      </c>
      <c r="F3441">
        <v>2.33</v>
      </c>
      <c r="G3441">
        <v>-84.637367967003001</v>
      </c>
      <c r="H3441">
        <v>-10.313895586430601</v>
      </c>
      <c r="I3441">
        <v>-27.320787118161402</v>
      </c>
      <c r="J3441">
        <v>-7.1948737155058398</v>
      </c>
      <c r="K3441">
        <v>2.3673956807905698</v>
      </c>
      <c r="L3441">
        <v>3.1640338388179399</v>
      </c>
      <c r="M3441">
        <v>32.164703080493901</v>
      </c>
      <c r="N3441">
        <v>0.78634488192543595</v>
      </c>
      <c r="O3441">
        <v>172.53218884120099</v>
      </c>
      <c r="P3441">
        <v>29.4444444444444</v>
      </c>
      <c r="Q3441">
        <v>-0.19324124541195301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E3442">
        <v>46.790898042000002</v>
      </c>
      <c r="F3442">
        <v>32.99</v>
      </c>
      <c r="G3442">
        <v>-12.7138309118395</v>
      </c>
      <c r="H3442">
        <v>-13.205461851490799</v>
      </c>
      <c r="I3442">
        <v>-51.826485924290999</v>
      </c>
      <c r="J3442">
        <v>-5.1587349988882396</v>
      </c>
      <c r="K3442">
        <v>37.223541442945802</v>
      </c>
      <c r="L3442">
        <v>39.549050787195497</v>
      </c>
      <c r="M3442">
        <v>25.767028012439699</v>
      </c>
      <c r="N3442">
        <v>1.3381393553576699</v>
      </c>
      <c r="O3442">
        <v>69.687784177023303</v>
      </c>
      <c r="P3442">
        <v>25.1042851725445</v>
      </c>
      <c r="Q3442">
        <v>5.0331557008407003E-2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628</v>
      </c>
      <c r="E3443">
        <v>46.781959999999998</v>
      </c>
      <c r="F3443">
        <v>15.13</v>
      </c>
      <c r="G3443">
        <v>2.16492964766549</v>
      </c>
      <c r="H3443">
        <v>-1.3890358421098401</v>
      </c>
      <c r="I3443">
        <v>14.603255568592999</v>
      </c>
      <c r="J3443">
        <v>-2.7065750263938901</v>
      </c>
      <c r="K3443">
        <v>13.4647816334114</v>
      </c>
      <c r="L3443">
        <v>12.8641193618367</v>
      </c>
      <c r="M3443">
        <v>81.154115145138903</v>
      </c>
      <c r="N3443">
        <v>1.6525152109085599</v>
      </c>
      <c r="O3443">
        <v>22.7362855254461</v>
      </c>
      <c r="P3443">
        <v>48.1880509304603</v>
      </c>
      <c r="Q3443">
        <v>1.6720868554515E-2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382</v>
      </c>
      <c r="E3444">
        <v>46.470199999999998</v>
      </c>
      <c r="F3444">
        <v>66.5</v>
      </c>
      <c r="G3444">
        <v>-33.652702914541301</v>
      </c>
      <c r="H3444">
        <v>-3.91805198899256</v>
      </c>
      <c r="I3444">
        <v>-24.355338448014798</v>
      </c>
      <c r="J3444">
        <v>1.8187671059152899</v>
      </c>
      <c r="K3444">
        <v>66.174681376951398</v>
      </c>
      <c r="L3444">
        <v>69.342627608724698</v>
      </c>
      <c r="M3444">
        <v>49.377469977830899</v>
      </c>
      <c r="N3444">
        <v>1.3947368421052599</v>
      </c>
      <c r="O3444">
        <v>53.157894736842003</v>
      </c>
      <c r="P3444">
        <v>26.066350710900402</v>
      </c>
      <c r="Q3444">
        <v>5.0091170519032002E-2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268</v>
      </c>
      <c r="E3445">
        <v>46.376303999999998</v>
      </c>
      <c r="F3445">
        <v>15</v>
      </c>
      <c r="G3445">
        <v>82.921694823686906</v>
      </c>
      <c r="H3445">
        <v>-14.8815151772198</v>
      </c>
      <c r="I3445">
        <v>36.251502626138297</v>
      </c>
      <c r="J3445">
        <v>0.31500770741905398</v>
      </c>
      <c r="K3445">
        <v>13.808092597301499</v>
      </c>
      <c r="L3445">
        <v>11.541944468300899</v>
      </c>
      <c r="M3445">
        <v>19.2657199699178</v>
      </c>
      <c r="N3445">
        <v>0.85432982332639096</v>
      </c>
      <c r="O3445">
        <v>18.133333333333301</v>
      </c>
      <c r="P3445">
        <v>114.71912851865601</v>
      </c>
      <c r="Q3445">
        <v>9.2851114374047999E-2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135</v>
      </c>
      <c r="E3446">
        <v>46.35</v>
      </c>
      <c r="F3446">
        <v>5.15</v>
      </c>
      <c r="G3446">
        <v>66.611847350008901</v>
      </c>
      <c r="H3446">
        <v>18.040297886490102</v>
      </c>
      <c r="I3446">
        <v>-11.6368853946557</v>
      </c>
      <c r="J3446">
        <v>-4.2304468380354896</v>
      </c>
      <c r="K3446">
        <v>4.5353273457616998</v>
      </c>
      <c r="L3446">
        <v>4.1819171041360397</v>
      </c>
      <c r="M3446">
        <v>66.068831914147395</v>
      </c>
      <c r="N3446">
        <v>1.73750438459137</v>
      </c>
      <c r="O3446">
        <v>15.7281553398058</v>
      </c>
      <c r="P3446">
        <v>96.564885496183194</v>
      </c>
      <c r="Q3446">
        <v>7.3102411154952002E-2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E3447">
        <v>46.238280000000003</v>
      </c>
      <c r="F3447">
        <v>101.2</v>
      </c>
      <c r="G3447">
        <v>-12.920102181940599</v>
      </c>
      <c r="H3447">
        <v>-2.2942337906889101</v>
      </c>
      <c r="I3447">
        <v>-7.0907676249840801</v>
      </c>
      <c r="J3447">
        <v>0.31500770741905398</v>
      </c>
      <c r="K3447">
        <v>97.132970381528693</v>
      </c>
      <c r="L3447">
        <v>95.080827150747297</v>
      </c>
      <c r="M3447">
        <v>99.999584312757506</v>
      </c>
      <c r="N3447">
        <v>4.8390243902438996</v>
      </c>
      <c r="O3447">
        <v>0</v>
      </c>
      <c r="P3447">
        <v>12.132963988919601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628</v>
      </c>
      <c r="E3448">
        <v>46.186359000000003</v>
      </c>
      <c r="F3448">
        <v>62.49</v>
      </c>
      <c r="G3448">
        <v>115.204695272615</v>
      </c>
      <c r="H3448">
        <v>3.1718342441635698</v>
      </c>
      <c r="I3448">
        <v>56.887691483223001</v>
      </c>
      <c r="J3448">
        <v>-5.6581362962852202</v>
      </c>
      <c r="K3448">
        <v>56.464795384145098</v>
      </c>
      <c r="L3448">
        <v>46.935402413386001</v>
      </c>
      <c r="M3448">
        <v>60.464786268359497</v>
      </c>
      <c r="N3448">
        <v>3.4408319807613701</v>
      </c>
      <c r="O3448">
        <v>12.001920307249099</v>
      </c>
      <c r="P3448">
        <v>163.115789473684</v>
      </c>
      <c r="Q3448">
        <v>5.2402426962173003E-2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135</v>
      </c>
      <c r="E3449">
        <v>46.131238949999997</v>
      </c>
      <c r="F3449">
        <v>13.98</v>
      </c>
      <c r="G3449">
        <v>19.698267103095301</v>
      </c>
      <c r="H3449">
        <v>-10.519307397609699</v>
      </c>
      <c r="I3449">
        <v>-11.4241009583174</v>
      </c>
      <c r="J3449">
        <v>-8.1942693239309108</v>
      </c>
      <c r="K3449">
        <v>15.0503326758701</v>
      </c>
      <c r="L3449">
        <v>14.073412050936099</v>
      </c>
      <c r="M3449">
        <v>28.811185199295</v>
      </c>
      <c r="N3449">
        <v>0.82236144181717796</v>
      </c>
      <c r="O3449">
        <v>41.988555078683802</v>
      </c>
      <c r="P3449">
        <v>62.558139534883701</v>
      </c>
      <c r="Q3449">
        <v>6.3484147122247994E-2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E3450">
        <v>46.073882750000003</v>
      </c>
      <c r="F3450">
        <v>201.95</v>
      </c>
      <c r="G3450">
        <v>88.226521961528903</v>
      </c>
      <c r="H3450">
        <v>10.1999967174788</v>
      </c>
      <c r="I3450">
        <v>90.372815575441194</v>
      </c>
      <c r="J3450">
        <v>-2.3736306273597698</v>
      </c>
      <c r="K3450">
        <v>146.56277249942099</v>
      </c>
      <c r="L3450">
        <v>118.812084513453</v>
      </c>
      <c r="M3450">
        <v>84.988620567221005</v>
      </c>
      <c r="N3450">
        <v>2.2136528828209401</v>
      </c>
      <c r="O3450">
        <v>0</v>
      </c>
      <c r="P3450">
        <v>137.588235294117</v>
      </c>
      <c r="Q3450">
        <v>0.120452716020145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106</v>
      </c>
      <c r="E3451">
        <v>46.022399999999998</v>
      </c>
      <c r="F3451">
        <v>42.3</v>
      </c>
      <c r="G3451">
        <v>16.8711066092681</v>
      </c>
      <c r="H3451">
        <v>-21.244686418933501</v>
      </c>
      <c r="I3451">
        <v>-18.5609036391768</v>
      </c>
      <c r="J3451">
        <v>-8.0252412552365495</v>
      </c>
      <c r="K3451">
        <v>45.575281128471097</v>
      </c>
      <c r="L3451">
        <v>40.491336420116397</v>
      </c>
      <c r="M3451">
        <v>20.881945353276201</v>
      </c>
      <c r="N3451">
        <v>0.42136456392511701</v>
      </c>
      <c r="O3451">
        <v>39.479905437352201</v>
      </c>
      <c r="P3451">
        <v>62.692307692307601</v>
      </c>
      <c r="Q3451">
        <v>6.7771766239251005E-2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628</v>
      </c>
      <c r="E3452">
        <v>45.955786320000001</v>
      </c>
      <c r="F3452">
        <v>16.739999999999998</v>
      </c>
      <c r="G3452">
        <v>-1.4915307533691999</v>
      </c>
      <c r="H3452">
        <v>-7.3892144055668396</v>
      </c>
      <c r="I3452">
        <v>-12.469047160681299</v>
      </c>
      <c r="J3452">
        <v>-3.5713031974533198</v>
      </c>
      <c r="K3452">
        <v>16.687222929729302</v>
      </c>
      <c r="L3452">
        <v>16.2666705793253</v>
      </c>
      <c r="M3452">
        <v>39.9863858279585</v>
      </c>
      <c r="N3452">
        <v>0.54723570775368302</v>
      </c>
      <c r="O3452">
        <v>35.6033452807646</v>
      </c>
      <c r="P3452">
        <v>27.786259541984698</v>
      </c>
      <c r="Q3452">
        <v>9.933642565939E-3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177</v>
      </c>
      <c r="E3453">
        <v>45.915228720000002</v>
      </c>
      <c r="F3453">
        <v>68.55</v>
      </c>
      <c r="G3453">
        <v>-57.928989962436297</v>
      </c>
      <c r="H3453">
        <v>-2.58356774688255</v>
      </c>
      <c r="I3453">
        <v>-41.836978702415799</v>
      </c>
      <c r="J3453">
        <v>-1.75642086400952</v>
      </c>
      <c r="K3453">
        <v>74.550745403248797</v>
      </c>
      <c r="M3453">
        <v>42.051615085842599</v>
      </c>
      <c r="N3453">
        <v>0.634304207119741</v>
      </c>
      <c r="O3453">
        <v>111.52443471918301</v>
      </c>
      <c r="P3453">
        <v>18.189655172413801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E3454">
        <v>45.795200000000001</v>
      </c>
      <c r="F3454">
        <v>65.05</v>
      </c>
      <c r="G3454">
        <v>92.704439942601397</v>
      </c>
      <c r="H3454">
        <v>38.059473148383802</v>
      </c>
      <c r="I3454">
        <v>-29.026706301323799</v>
      </c>
      <c r="J3454">
        <v>33.266464018098603</v>
      </c>
      <c r="K3454">
        <v>52.555846224006302</v>
      </c>
      <c r="L3454">
        <v>49.103326963092698</v>
      </c>
      <c r="M3454">
        <v>74.266980441041099</v>
      </c>
      <c r="N3454">
        <v>1.83874838881728</v>
      </c>
      <c r="O3454">
        <v>21.137586471944601</v>
      </c>
      <c r="P3454">
        <v>125.946509204584</v>
      </c>
      <c r="Q3454">
        <v>2.5913272942212E-2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45.785322000000001</v>
      </c>
      <c r="F3455">
        <v>318</v>
      </c>
      <c r="G3455">
        <v>-24.7538933907318</v>
      </c>
      <c r="H3455">
        <v>-9.1514297169692504</v>
      </c>
      <c r="I3455">
        <v>-10.3703301677045</v>
      </c>
      <c r="J3455">
        <v>0.31500770741905398</v>
      </c>
      <c r="K3455">
        <v>366.09438363813098</v>
      </c>
      <c r="L3455">
        <v>400.03893243121797</v>
      </c>
      <c r="M3455">
        <v>30.489409855336799</v>
      </c>
      <c r="N3455">
        <v>0.21002710027100199</v>
      </c>
      <c r="O3455">
        <v>120.11006289308099</v>
      </c>
      <c r="P3455">
        <v>19.503945885005599</v>
      </c>
      <c r="Q3455">
        <v>-2.9610214119317E-2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E3456">
        <v>45.703244759999997</v>
      </c>
      <c r="F3456">
        <v>28.01</v>
      </c>
      <c r="G3456">
        <v>-13.940065696003201</v>
      </c>
      <c r="H3456">
        <v>-15.3691642802535</v>
      </c>
      <c r="I3456">
        <v>-0.21627369785856601</v>
      </c>
      <c r="J3456">
        <v>0.31500770741905398</v>
      </c>
      <c r="K3456">
        <v>26.207797785612001</v>
      </c>
      <c r="M3456">
        <v>41.285048984384602</v>
      </c>
      <c r="N3456">
        <v>0.75478260869565195</v>
      </c>
      <c r="O3456">
        <v>23.455908604069901</v>
      </c>
      <c r="P3456">
        <v>55.6111111111111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291</v>
      </c>
      <c r="E3457">
        <v>45.661499999999997</v>
      </c>
      <c r="F3457">
        <v>32.85</v>
      </c>
      <c r="G3457">
        <v>-48.175136165298298</v>
      </c>
      <c r="H3457">
        <v>3.7747169281437798</v>
      </c>
      <c r="I3457">
        <v>-21.9852842512778</v>
      </c>
      <c r="J3457">
        <v>-2.7240660986590801</v>
      </c>
      <c r="K3457">
        <v>33.997249191689001</v>
      </c>
      <c r="L3457">
        <v>34.680204472623203</v>
      </c>
      <c r="M3457">
        <v>27.148638339925999</v>
      </c>
      <c r="N3457">
        <v>0.40056029232643098</v>
      </c>
      <c r="O3457">
        <v>59.512937595129301</v>
      </c>
      <c r="P3457">
        <v>21.6666666666666</v>
      </c>
      <c r="Q3457">
        <v>-8.5670966153065006E-2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119</v>
      </c>
      <c r="E3458">
        <v>45.66</v>
      </c>
      <c r="F3458">
        <v>15.22</v>
      </c>
      <c r="G3458">
        <v>-40.731633116759198</v>
      </c>
      <c r="H3458">
        <v>-13.3537802435425</v>
      </c>
      <c r="I3458">
        <v>-53.883959395619399</v>
      </c>
      <c r="J3458">
        <v>-0.97116592602146601</v>
      </c>
      <c r="K3458">
        <v>16.419447423668601</v>
      </c>
      <c r="L3458">
        <v>17.991142357161301</v>
      </c>
      <c r="M3458">
        <v>34.584263970659499</v>
      </c>
      <c r="N3458">
        <v>0.68151065588829596</v>
      </c>
      <c r="O3458">
        <v>82.588699080157596</v>
      </c>
      <c r="P3458">
        <v>4.24657534246575</v>
      </c>
      <c r="Q3458">
        <v>-1.5227083706997E-2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E3459">
        <v>45.638607870000001</v>
      </c>
      <c r="F3459">
        <v>42.3</v>
      </c>
      <c r="G3459">
        <v>-28.830463720008801</v>
      </c>
      <c r="H3459">
        <v>8.5402888225844293</v>
      </c>
      <c r="I3459">
        <v>-42.587197945595904</v>
      </c>
      <c r="J3459">
        <v>8.7765461689575002</v>
      </c>
      <c r="K3459">
        <v>39.840591013537697</v>
      </c>
      <c r="L3459">
        <v>43.7618711123121</v>
      </c>
      <c r="M3459">
        <v>68.082240364291295</v>
      </c>
      <c r="N3459">
        <v>0.319565217391304</v>
      </c>
      <c r="O3459">
        <v>84.3623709766334</v>
      </c>
      <c r="P3459">
        <v>30.838230745437599</v>
      </c>
      <c r="Q3459">
        <v>0.17774982251426899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1524</v>
      </c>
      <c r="E3460">
        <v>45.563724000000001</v>
      </c>
      <c r="F3460">
        <v>28.44</v>
      </c>
      <c r="G3460">
        <v>-0.39859566743935199</v>
      </c>
      <c r="H3460">
        <v>-19.186554363130298</v>
      </c>
      <c r="I3460">
        <v>9.9813520483844709</v>
      </c>
      <c r="J3460">
        <v>4.3539546962398301</v>
      </c>
      <c r="K3460">
        <v>28.2320240212328</v>
      </c>
      <c r="L3460">
        <v>24.8308407841816</v>
      </c>
      <c r="M3460">
        <v>31.829380375695099</v>
      </c>
      <c r="N3460">
        <v>0.252557486955862</v>
      </c>
      <c r="O3460">
        <v>29.3952180028129</v>
      </c>
      <c r="P3460">
        <v>48.125</v>
      </c>
      <c r="Q3460">
        <v>6.6721885788717003E-2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1527</v>
      </c>
      <c r="E3461">
        <v>45.074655233999998</v>
      </c>
      <c r="F3461">
        <v>28.77</v>
      </c>
      <c r="G3461">
        <v>59.704972423964598</v>
      </c>
      <c r="H3461">
        <v>4.8011098900206104</v>
      </c>
      <c r="I3461">
        <v>-23.002910186111301</v>
      </c>
      <c r="J3461">
        <v>-6.9190348457724298</v>
      </c>
      <c r="K3461">
        <v>24.920735290170999</v>
      </c>
      <c r="L3461">
        <v>24.520036622364099</v>
      </c>
      <c r="M3461">
        <v>74.604198657221104</v>
      </c>
      <c r="N3461">
        <v>2.6807167164919798</v>
      </c>
      <c r="O3461">
        <v>52.937087243656599</v>
      </c>
      <c r="P3461">
        <v>90.529801324503296</v>
      </c>
      <c r="Q3461">
        <v>6.6411547000599994E-2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705</v>
      </c>
      <c r="E3462">
        <v>45.057158311999999</v>
      </c>
      <c r="F3462">
        <v>21.03</v>
      </c>
      <c r="G3462">
        <v>20.606137579674201</v>
      </c>
      <c r="H3462">
        <v>0.280768353104494</v>
      </c>
      <c r="I3462">
        <v>4.7284427532406097</v>
      </c>
      <c r="J3462">
        <v>-0.82459343218207704</v>
      </c>
      <c r="K3462">
        <v>20.133982662028298</v>
      </c>
      <c r="L3462">
        <v>18.337156956702</v>
      </c>
      <c r="M3462">
        <v>37.579943371070499</v>
      </c>
      <c r="N3462">
        <v>1.2926602402017799</v>
      </c>
      <c r="O3462">
        <v>1.9495958155016699</v>
      </c>
      <c r="P3462">
        <v>45.839112343966697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E3463">
        <v>45.041640000000001</v>
      </c>
      <c r="F3463">
        <v>24.36</v>
      </c>
      <c r="G3463">
        <v>-27.347010196452899</v>
      </c>
      <c r="H3463">
        <v>-6.8694041988731396</v>
      </c>
      <c r="I3463">
        <v>-44.589030141575897</v>
      </c>
      <c r="J3463">
        <v>-2.2253148732260999</v>
      </c>
      <c r="K3463">
        <v>25.611727750744301</v>
      </c>
      <c r="L3463">
        <v>27.379489711162201</v>
      </c>
      <c r="M3463">
        <v>49.838019361733103</v>
      </c>
      <c r="N3463">
        <v>0.63486617010697499</v>
      </c>
      <c r="O3463">
        <v>68.3087027914614</v>
      </c>
      <c r="P3463">
        <v>7.78761061946902</v>
      </c>
      <c r="Q3463">
        <v>1.1322508822E-4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D3464" t="s">
        <v>625</v>
      </c>
      <c r="E3464">
        <v>44.995784999999998</v>
      </c>
      <c r="F3464">
        <v>9.85</v>
      </c>
      <c r="G3464">
        <v>36.033708235284401</v>
      </c>
      <c r="H3464">
        <v>-15.647385713754399</v>
      </c>
      <c r="I3464">
        <v>-24.878344675718999</v>
      </c>
      <c r="J3464">
        <v>4.3775077074190598</v>
      </c>
      <c r="K3464">
        <v>10.278131838347001</v>
      </c>
      <c r="L3464">
        <v>10.0641664345066</v>
      </c>
      <c r="M3464">
        <v>41.967155460934499</v>
      </c>
      <c r="N3464">
        <v>0.53831097302314401</v>
      </c>
      <c r="O3464">
        <v>73.604060913705595</v>
      </c>
      <c r="P3464">
        <v>66.949152542372801</v>
      </c>
      <c r="Q3464">
        <v>-4.1992397931906997E-2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62</v>
      </c>
      <c r="E3465">
        <v>44.981999999999999</v>
      </c>
      <c r="F3465">
        <v>36.75</v>
      </c>
      <c r="G3465">
        <v>41.560917249484497</v>
      </c>
      <c r="H3465">
        <v>-14.7757327047247</v>
      </c>
      <c r="I3465">
        <v>18.482125787555098</v>
      </c>
      <c r="J3465">
        <v>-0.39421215073697302</v>
      </c>
      <c r="K3465">
        <v>37.456186742024201</v>
      </c>
      <c r="L3465">
        <v>33.661091287785503</v>
      </c>
      <c r="M3465">
        <v>51.295638965210699</v>
      </c>
      <c r="N3465">
        <v>0.88982527562134095</v>
      </c>
      <c r="O3465">
        <v>37.931972789115598</v>
      </c>
      <c r="P3465">
        <v>75</v>
      </c>
      <c r="Q3465">
        <v>1.6638597283710001E-2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271</v>
      </c>
      <c r="E3466">
        <v>44.887386149999998</v>
      </c>
      <c r="F3466">
        <v>17.329999999999998</v>
      </c>
      <c r="G3466">
        <v>-18.0496408134122</v>
      </c>
      <c r="H3466">
        <v>-10.0040849151742</v>
      </c>
      <c r="I3466">
        <v>-43.619209264797902</v>
      </c>
      <c r="J3466">
        <v>-5.0933211189735896</v>
      </c>
      <c r="K3466">
        <v>19.252402409756598</v>
      </c>
      <c r="L3466">
        <v>20.665120788017202</v>
      </c>
      <c r="M3466">
        <v>28.591516635481302</v>
      </c>
      <c r="N3466">
        <v>0.27166477322273702</v>
      </c>
      <c r="O3466">
        <v>115.992954110608</v>
      </c>
      <c r="P3466">
        <v>18.613112391930802</v>
      </c>
      <c r="Q3466">
        <v>-4.8630848744020003E-2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80</v>
      </c>
      <c r="E3467">
        <v>44.692762500000001</v>
      </c>
      <c r="F3467">
        <v>249.75</v>
      </c>
      <c r="G3467">
        <v>188.058606609268</v>
      </c>
      <c r="H3467">
        <v>-36.585573848775702</v>
      </c>
      <c r="I3467">
        <v>128.27153644026299</v>
      </c>
      <c r="J3467">
        <v>-7.4201170526577203</v>
      </c>
      <c r="K3467">
        <v>264.04353704510697</v>
      </c>
      <c r="M3467">
        <v>39.361065203616398</v>
      </c>
      <c r="N3467">
        <v>1.5781420765027301</v>
      </c>
      <c r="O3467">
        <v>52.152152152152098</v>
      </c>
      <c r="P3467">
        <v>212.1875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7101</v>
      </c>
      <c r="E3468">
        <v>44.646374299999998</v>
      </c>
      <c r="F3468">
        <v>48.5</v>
      </c>
      <c r="G3468">
        <v>-11.4691953651801</v>
      </c>
      <c r="H3468">
        <v>32.878342392031797</v>
      </c>
      <c r="I3468">
        <v>1.17581599382625</v>
      </c>
      <c r="J3468">
        <v>-5.7455983531869999</v>
      </c>
      <c r="K3468">
        <v>38.454944965047197</v>
      </c>
      <c r="M3468">
        <v>72.774027266673798</v>
      </c>
      <c r="N3468">
        <v>2.9037735849056601</v>
      </c>
      <c r="O3468">
        <v>18.659793814432899</v>
      </c>
      <c r="P3468">
        <v>80.970149253731293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414</v>
      </c>
      <c r="E3469">
        <v>44.637640069</v>
      </c>
      <c r="F3469">
        <v>26.63</v>
      </c>
      <c r="G3469">
        <v>506.913760637704</v>
      </c>
      <c r="H3469">
        <v>63.322785623294102</v>
      </c>
      <c r="I3469">
        <v>11.759564419817099</v>
      </c>
      <c r="J3469">
        <v>-6.0276327613848002</v>
      </c>
      <c r="K3469">
        <v>23.4284409029238</v>
      </c>
      <c r="L3469">
        <v>19.600831374440499</v>
      </c>
      <c r="M3469">
        <v>50.0859310814906</v>
      </c>
      <c r="N3469">
        <v>1.31458590812886</v>
      </c>
      <c r="O3469">
        <v>52.384528726999598</v>
      </c>
      <c r="P3469">
        <v>756.27009646302201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44.606760000000001</v>
      </c>
      <c r="F3470">
        <v>77.55</v>
      </c>
      <c r="G3470">
        <v>91.287773275934796</v>
      </c>
      <c r="H3470">
        <v>0.47918215550169102</v>
      </c>
      <c r="I3470">
        <v>9.1274559967482993</v>
      </c>
      <c r="J3470">
        <v>0.31500770741905398</v>
      </c>
      <c r="K3470">
        <v>71.615146913338194</v>
      </c>
      <c r="L3470">
        <v>62.806994334845399</v>
      </c>
      <c r="M3470">
        <v>86.011706119723598</v>
      </c>
      <c r="N3470">
        <v>0.47692307692307601</v>
      </c>
      <c r="O3470">
        <v>0</v>
      </c>
      <c r="P3470">
        <v>169.270833333333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62</v>
      </c>
      <c r="E3471">
        <v>44.6</v>
      </c>
      <c r="F3471">
        <v>44.6</v>
      </c>
      <c r="G3471">
        <v>-61.462039379210097</v>
      </c>
      <c r="H3471">
        <v>-6.7952458239821496</v>
      </c>
      <c r="I3471">
        <v>-74.756754060096796</v>
      </c>
      <c r="J3471">
        <v>-0.24054784813649999</v>
      </c>
      <c r="K3471">
        <v>47.299664640093198</v>
      </c>
      <c r="L3471">
        <v>62.163804330281401</v>
      </c>
      <c r="M3471">
        <v>33.9627421939634</v>
      </c>
      <c r="N3471">
        <v>0.88575297941495101</v>
      </c>
      <c r="O3471">
        <v>173.54260089686099</v>
      </c>
      <c r="P3471">
        <v>14.358974358974301</v>
      </c>
      <c r="Q3471">
        <v>7.016066745692E-3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132</v>
      </c>
      <c r="E3472">
        <v>44.587776329999997</v>
      </c>
      <c r="F3472">
        <v>123.7</v>
      </c>
      <c r="G3472">
        <v>-28.975047236885601</v>
      </c>
      <c r="H3472">
        <v>-1.86181566179382</v>
      </c>
      <c r="I3472">
        <v>-16.7114821610304</v>
      </c>
      <c r="J3472">
        <v>3.63588774062785</v>
      </c>
      <c r="K3472">
        <v>122.061971462031</v>
      </c>
      <c r="L3472">
        <v>126.20268886137799</v>
      </c>
      <c r="M3472">
        <v>50.142290186087401</v>
      </c>
      <c r="N3472">
        <v>1.9197067541969699</v>
      </c>
      <c r="O3472">
        <v>31.770412287793</v>
      </c>
      <c r="P3472">
        <v>20.097087378640701</v>
      </c>
      <c r="Q3472">
        <v>0.160336455618006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917</v>
      </c>
      <c r="E3473">
        <v>44.553600000000003</v>
      </c>
      <c r="F3473">
        <v>1.04</v>
      </c>
      <c r="G3473">
        <v>-80.795560057398504</v>
      </c>
      <c r="H3473">
        <v>-6.2128761239653896</v>
      </c>
      <c r="I3473">
        <v>-50.5867803841547</v>
      </c>
      <c r="J3473">
        <v>-2.5421351497238001</v>
      </c>
      <c r="K3473">
        <v>1.1060061303418101</v>
      </c>
      <c r="L3473">
        <v>1.4795094554900501</v>
      </c>
      <c r="M3473">
        <v>34.9297206244593</v>
      </c>
      <c r="N3473">
        <v>0.39881612596506499</v>
      </c>
      <c r="O3473">
        <v>178.84615384615299</v>
      </c>
      <c r="P3473">
        <v>9.4736842105263204</v>
      </c>
      <c r="Q3473">
        <v>-4.3863451742258003E-2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268</v>
      </c>
      <c r="E3474">
        <v>44.536035679999998</v>
      </c>
      <c r="F3474">
        <v>98.05</v>
      </c>
      <c r="G3474">
        <v>44.284023132799597</v>
      </c>
      <c r="H3474">
        <v>-9.4253198856245692</v>
      </c>
      <c r="I3474">
        <v>5.6506455722835103</v>
      </c>
      <c r="J3474">
        <v>-3.7715307541194001</v>
      </c>
      <c r="K3474">
        <v>97.356065042406399</v>
      </c>
      <c r="L3474">
        <v>82.0344024445196</v>
      </c>
      <c r="M3474">
        <v>27.574940429979399</v>
      </c>
      <c r="N3474">
        <v>0.206499025835021</v>
      </c>
      <c r="O3474">
        <v>25.1402345741968</v>
      </c>
      <c r="P3474">
        <v>87.763309076981997</v>
      </c>
      <c r="Q3474">
        <v>5.9221482514522999E-2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E3475">
        <v>44.472949</v>
      </c>
      <c r="F3475">
        <v>148.1</v>
      </c>
      <c r="G3475">
        <v>-43.133542009818498</v>
      </c>
      <c r="H3475">
        <v>-6.8872017982910698</v>
      </c>
      <c r="I3475">
        <v>-47.984466529902001</v>
      </c>
      <c r="J3475">
        <v>-2.9420061590756301</v>
      </c>
      <c r="K3475">
        <v>154.60962565752399</v>
      </c>
      <c r="L3475">
        <v>167.98271059038601</v>
      </c>
      <c r="M3475">
        <v>36.5261225479125</v>
      </c>
      <c r="N3475">
        <v>0.84483822962023902</v>
      </c>
      <c r="O3475">
        <v>82.984469952734599</v>
      </c>
      <c r="P3475">
        <v>11.1027756939234</v>
      </c>
      <c r="Q3475">
        <v>7.8938856795621001E-2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D3476" t="s">
        <v>1429</v>
      </c>
      <c r="E3476">
        <v>44.46</v>
      </c>
      <c r="F3476">
        <v>44.46</v>
      </c>
      <c r="G3476">
        <v>-36.695265072147699</v>
      </c>
      <c r="H3476">
        <v>-12.286467255865499</v>
      </c>
      <c r="I3476">
        <v>-30.514279676139999</v>
      </c>
      <c r="J3476">
        <v>-5.6849922925809402</v>
      </c>
      <c r="K3476">
        <v>47.940245858923497</v>
      </c>
      <c r="L3476">
        <v>50.4117225180077</v>
      </c>
      <c r="M3476">
        <v>27.579655396239101</v>
      </c>
      <c r="N3476">
        <v>1.68516381619616</v>
      </c>
      <c r="O3476">
        <v>58.681961313540199</v>
      </c>
      <c r="P3476">
        <v>5.35545023696681</v>
      </c>
      <c r="Q3476">
        <v>-0.12522838518841101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549</v>
      </c>
      <c r="E3477">
        <v>44.385129360000001</v>
      </c>
      <c r="F3477">
        <v>56.43</v>
      </c>
      <c r="G3477">
        <v>1.27110660926816</v>
      </c>
      <c r="H3477">
        <v>-4.0981615702264502</v>
      </c>
      <c r="I3477">
        <v>-18.376577085343801</v>
      </c>
      <c r="J3477">
        <v>-2.7525803593262599</v>
      </c>
      <c r="K3477">
        <v>58.133815814141798</v>
      </c>
      <c r="L3477">
        <v>55.529113126532899</v>
      </c>
      <c r="M3477">
        <v>35.078055900396002</v>
      </c>
      <c r="N3477">
        <v>0.96524116260801196</v>
      </c>
      <c r="O3477">
        <v>29.718234981392801</v>
      </c>
      <c r="P3477">
        <v>50.8823529411764</v>
      </c>
      <c r="Q3477">
        <v>0.106315183448679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405</v>
      </c>
      <c r="E3478">
        <v>44.353999999999999</v>
      </c>
      <c r="F3478">
        <v>83.75</v>
      </c>
      <c r="G3478">
        <v>-32.095926357764696</v>
      </c>
      <c r="H3478">
        <v>-2.2800549865157498</v>
      </c>
      <c r="I3478">
        <v>-41.418807552388799</v>
      </c>
      <c r="J3478">
        <v>0.31500770741905398</v>
      </c>
      <c r="K3478">
        <v>85.766190782703802</v>
      </c>
      <c r="L3478">
        <v>98.951758164313603</v>
      </c>
      <c r="M3478">
        <v>90.043799696394998</v>
      </c>
      <c r="N3478">
        <v>0.141368078175895</v>
      </c>
      <c r="O3478">
        <v>60.477611940298502</v>
      </c>
      <c r="P3478">
        <v>4.6875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1154</v>
      </c>
      <c r="E3479">
        <v>44.230221749999998</v>
      </c>
      <c r="F3479">
        <v>32.5</v>
      </c>
      <c r="G3479">
        <v>-76.229114466634499</v>
      </c>
      <c r="H3479">
        <v>-2.9199361871898502</v>
      </c>
      <c r="I3479">
        <v>-57.388709712035599</v>
      </c>
      <c r="J3479">
        <v>1.5606509814260001E-2</v>
      </c>
      <c r="K3479">
        <v>35.417610512273903</v>
      </c>
      <c r="M3479">
        <v>44.691645145844902</v>
      </c>
      <c r="N3479">
        <v>0.37392125134843501</v>
      </c>
      <c r="O3479">
        <v>121.846153846153</v>
      </c>
      <c r="P3479">
        <v>11.6838487972508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352</v>
      </c>
      <c r="E3480">
        <v>44.179053000000003</v>
      </c>
      <c r="F3480">
        <v>44.21</v>
      </c>
      <c r="G3480">
        <v>-51.736556727885898</v>
      </c>
      <c r="H3480">
        <v>-16.831836787436401</v>
      </c>
      <c r="I3480">
        <v>-47.265590093131003</v>
      </c>
      <c r="J3480">
        <v>-3.5762966404070302</v>
      </c>
      <c r="K3480">
        <v>45.525424624356702</v>
      </c>
      <c r="L3480">
        <v>54.575007904220797</v>
      </c>
      <c r="M3480">
        <v>34.100466490905703</v>
      </c>
      <c r="N3480">
        <v>0.31943430064432998</v>
      </c>
      <c r="O3480">
        <v>84.121239538565902</v>
      </c>
      <c r="P3480">
        <v>19.325236167341401</v>
      </c>
      <c r="Q3480">
        <v>-2.9024825430276999E-2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304</v>
      </c>
      <c r="E3481">
        <v>44.105318400000002</v>
      </c>
      <c r="F3481">
        <v>15.06</v>
      </c>
      <c r="G3481">
        <v>35.236185974347499</v>
      </c>
      <c r="H3481">
        <v>-14.9935248070386</v>
      </c>
      <c r="I3481">
        <v>-16.768208816386998</v>
      </c>
      <c r="J3481">
        <v>-9.3199414248370793</v>
      </c>
      <c r="K3481">
        <v>15.984028978028499</v>
      </c>
      <c r="L3481">
        <v>14.842448850603301</v>
      </c>
      <c r="M3481">
        <v>30.2211971872525</v>
      </c>
      <c r="N3481">
        <v>1.09168186927264</v>
      </c>
      <c r="O3481">
        <v>34.794156706507202</v>
      </c>
      <c r="P3481">
        <v>66.408839779005504</v>
      </c>
      <c r="Q3481">
        <v>5.5386173331977998E-2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414</v>
      </c>
      <c r="E3482">
        <v>44.1</v>
      </c>
      <c r="F3482">
        <v>4.9000000000000004</v>
      </c>
      <c r="G3482">
        <v>78.909780642417303</v>
      </c>
      <c r="H3482">
        <v>-20.580667295589599</v>
      </c>
      <c r="I3482">
        <v>28.2748084774341</v>
      </c>
      <c r="J3482">
        <v>-1.27544954904217</v>
      </c>
      <c r="K3482">
        <v>4.9263133512941</v>
      </c>
      <c r="L3482">
        <v>3.9589918126465902</v>
      </c>
      <c r="M3482">
        <v>31.006877803756002</v>
      </c>
      <c r="N3482">
        <v>0.62796957746206905</v>
      </c>
      <c r="O3482">
        <v>33.197278911564503</v>
      </c>
      <c r="P3482">
        <v>110</v>
      </c>
      <c r="Q3482">
        <v>6.6544373041156998E-2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549</v>
      </c>
      <c r="E3483">
        <v>43.888257000000003</v>
      </c>
      <c r="F3483">
        <v>25.55</v>
      </c>
      <c r="G3483">
        <v>-52.9589769561914</v>
      </c>
      <c r="H3483">
        <v>-9.1112934960669794</v>
      </c>
      <c r="I3483">
        <v>-27.445076669095101</v>
      </c>
      <c r="J3483">
        <v>-3.1924549791481098</v>
      </c>
      <c r="K3483">
        <v>26.8316609140788</v>
      </c>
      <c r="L3483">
        <v>29.233317692455401</v>
      </c>
      <c r="M3483">
        <v>32.6857154826711</v>
      </c>
      <c r="N3483">
        <v>0.585950516345766</v>
      </c>
      <c r="O3483">
        <v>69.080234833659503</v>
      </c>
      <c r="Q3483">
        <v>3.2184242595804997E-2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E3484">
        <v>43.850148319999903</v>
      </c>
      <c r="F3484">
        <v>70.180000000000007</v>
      </c>
      <c r="G3484">
        <v>-24.157383419221802</v>
      </c>
      <c r="H3484">
        <v>-5.8070405801988096</v>
      </c>
      <c r="I3484">
        <v>10.1571670264593</v>
      </c>
      <c r="J3484">
        <v>-1.8767731144987401</v>
      </c>
      <c r="K3484">
        <v>76.133025124731404</v>
      </c>
      <c r="L3484">
        <v>72.649975064068201</v>
      </c>
      <c r="M3484">
        <v>42.670064502398603</v>
      </c>
      <c r="N3484">
        <v>0.28860593475053198</v>
      </c>
      <c r="O3484">
        <v>66.714163579367295</v>
      </c>
      <c r="P3484">
        <v>94.404432132964004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543</v>
      </c>
      <c r="E3485">
        <v>43.822946000000002</v>
      </c>
      <c r="F3485">
        <v>152.19999999999999</v>
      </c>
      <c r="G3485">
        <v>4.1475499299592498</v>
      </c>
      <c r="H3485">
        <v>-0.36823057343749399</v>
      </c>
      <c r="I3485">
        <v>2.5661226924124501</v>
      </c>
      <c r="J3485">
        <v>-0.92722831742566503</v>
      </c>
      <c r="K3485">
        <v>157.61851855648001</v>
      </c>
      <c r="L3485">
        <v>145.30927589526999</v>
      </c>
      <c r="M3485">
        <v>40.670794251670102</v>
      </c>
      <c r="N3485">
        <v>0.22617998741346701</v>
      </c>
      <c r="O3485">
        <v>37.713534822601801</v>
      </c>
      <c r="P3485">
        <v>38.678815489749397</v>
      </c>
      <c r="Q3485">
        <v>0.16542751320312099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43.65</v>
      </c>
      <c r="F3486">
        <v>291</v>
      </c>
      <c r="G3486">
        <v>-21.302038267056901</v>
      </c>
      <c r="H3486">
        <v>27.982928071838799</v>
      </c>
      <c r="I3486">
        <v>-28.028848120340101</v>
      </c>
      <c r="J3486">
        <v>-2.6849922925809402</v>
      </c>
      <c r="K3486">
        <v>269.38081638789203</v>
      </c>
      <c r="L3486">
        <v>266.06452706387</v>
      </c>
      <c r="M3486">
        <v>49.917572168738701</v>
      </c>
      <c r="N3486">
        <v>0.75364485981308404</v>
      </c>
      <c r="O3486">
        <v>33.6082474226804</v>
      </c>
      <c r="P3486">
        <v>45.427286356821497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E3487">
        <v>43.635779999999997</v>
      </c>
      <c r="F3487">
        <v>85.5</v>
      </c>
      <c r="G3487">
        <v>-49.325743784432603</v>
      </c>
      <c r="H3487">
        <v>-4.2897992008884698</v>
      </c>
      <c r="I3487">
        <v>-38.813933808158502</v>
      </c>
      <c r="J3487">
        <v>0.31500770741905398</v>
      </c>
      <c r="M3487">
        <v>65.579729992590401</v>
      </c>
      <c r="O3487">
        <v>47.380116959064303</v>
      </c>
      <c r="P3487">
        <v>22.317596566523498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238</v>
      </c>
      <c r="E3488">
        <v>43.619829099999997</v>
      </c>
      <c r="F3488">
        <v>62.9</v>
      </c>
      <c r="G3488">
        <v>100.113530851692</v>
      </c>
      <c r="H3488">
        <v>-12.931774509530401</v>
      </c>
      <c r="I3488">
        <v>-35.962762426803401</v>
      </c>
      <c r="J3488">
        <v>4.5403598200950999</v>
      </c>
      <c r="K3488">
        <v>65.187038453735596</v>
      </c>
      <c r="L3488">
        <v>64.068399391847294</v>
      </c>
      <c r="M3488">
        <v>44.191891299411502</v>
      </c>
      <c r="N3488">
        <v>0.93593073593073595</v>
      </c>
      <c r="O3488">
        <v>87.599364069952301</v>
      </c>
      <c r="P3488">
        <v>124.24242424242399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628</v>
      </c>
      <c r="E3489">
        <v>43.4333454</v>
      </c>
      <c r="F3489">
        <v>74</v>
      </c>
      <c r="G3489">
        <v>-50.158481555465897</v>
      </c>
      <c r="H3489">
        <v>1.1738747506767899</v>
      </c>
      <c r="I3489">
        <v>-12.247220400759099</v>
      </c>
      <c r="J3489">
        <v>-1.9832139068080199</v>
      </c>
      <c r="K3489">
        <v>73.522115008454705</v>
      </c>
      <c r="L3489">
        <v>81.725124292289493</v>
      </c>
      <c r="M3489">
        <v>57.795254882950303</v>
      </c>
      <c r="N3489">
        <v>0.19626535626535599</v>
      </c>
      <c r="O3489">
        <v>87.770270270270203</v>
      </c>
      <c r="P3489">
        <v>20.619396903015399</v>
      </c>
      <c r="Q3489">
        <v>3.8436535607213003E-2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E3490">
        <v>43.238534399999999</v>
      </c>
      <c r="F3490">
        <v>39.36</v>
      </c>
      <c r="G3490">
        <v>16.7444065376861</v>
      </c>
      <c r="H3490">
        <v>23.3404181154275</v>
      </c>
      <c r="I3490">
        <v>-13.845220296587</v>
      </c>
      <c r="J3490">
        <v>27.901214603970701</v>
      </c>
      <c r="K3490">
        <v>30.5273424769874</v>
      </c>
      <c r="L3490">
        <v>31.608374720613401</v>
      </c>
      <c r="M3490">
        <v>93.405988302691398</v>
      </c>
      <c r="N3490">
        <v>3.3470971405474002</v>
      </c>
      <c r="O3490">
        <v>15.5233739837398</v>
      </c>
      <c r="P3490">
        <v>58.072289156626503</v>
      </c>
      <c r="Q3490">
        <v>-1.4036647577333E-2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153</v>
      </c>
      <c r="E3491">
        <v>43.062932000000004</v>
      </c>
      <c r="F3491">
        <v>42.46</v>
      </c>
      <c r="G3491">
        <v>11.9608501990117</v>
      </c>
      <c r="H3491">
        <v>-12.3288024511593</v>
      </c>
      <c r="I3491">
        <v>12.8272286760723</v>
      </c>
      <c r="J3491">
        <v>-4.9316991467894704</v>
      </c>
      <c r="K3491">
        <v>45.676990759236901</v>
      </c>
      <c r="L3491">
        <v>42.321173702428801</v>
      </c>
      <c r="M3491">
        <v>28.522420707364802</v>
      </c>
      <c r="N3491">
        <v>0.32208571037801598</v>
      </c>
      <c r="O3491">
        <v>55.793688177107803</v>
      </c>
      <c r="P3491">
        <v>61.444866920152002</v>
      </c>
      <c r="Q3491">
        <v>6.3671009240383006E-2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705</v>
      </c>
      <c r="E3492">
        <v>43.024297066000003</v>
      </c>
      <c r="F3492">
        <v>86.3</v>
      </c>
      <c r="G3492">
        <v>-6.2810168374066997</v>
      </c>
      <c r="H3492">
        <v>-4.4162505171317203</v>
      </c>
      <c r="I3492">
        <v>10.6807705391645</v>
      </c>
      <c r="J3492">
        <v>-2.73152727751566</v>
      </c>
      <c r="K3492">
        <v>86.354290530842803</v>
      </c>
      <c r="L3492">
        <v>78.442293070973605</v>
      </c>
      <c r="M3492">
        <v>57.290049328383198</v>
      </c>
      <c r="N3492">
        <v>0.888592785230786</v>
      </c>
      <c r="O3492">
        <v>15.874855156431</v>
      </c>
      <c r="P3492">
        <v>30.5597579425113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628</v>
      </c>
      <c r="E3493">
        <v>43.003138425000003</v>
      </c>
      <c r="F3493">
        <v>12.35</v>
      </c>
      <c r="G3493">
        <v>-57.191224014037999</v>
      </c>
      <c r="H3493">
        <v>-18.650800518411501</v>
      </c>
      <c r="I3493">
        <v>-65.748866360194199</v>
      </c>
      <c r="J3493">
        <v>0.31500770741905398</v>
      </c>
      <c r="K3493">
        <v>17.503081642687398</v>
      </c>
      <c r="L3493">
        <v>20.906297940538</v>
      </c>
      <c r="M3493">
        <v>7.1072649696036301</v>
      </c>
      <c r="N3493">
        <v>0.26256649182559</v>
      </c>
      <c r="O3493">
        <v>165.587044534412</v>
      </c>
      <c r="P3493">
        <v>7.8602620087336197</v>
      </c>
      <c r="Q3493">
        <v>-2.6263863342781999E-2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271</v>
      </c>
      <c r="E3494">
        <v>42.994594368000001</v>
      </c>
      <c r="F3494">
        <v>39.96</v>
      </c>
      <c r="G3494">
        <v>-14.348673610512</v>
      </c>
      <c r="H3494">
        <v>-5.4903995010385396</v>
      </c>
      <c r="I3494">
        <v>-30.952623339985202</v>
      </c>
      <c r="J3494">
        <v>-5.6373732449618901</v>
      </c>
      <c r="K3494">
        <v>40.165166902543596</v>
      </c>
      <c r="L3494">
        <v>41.140727280476199</v>
      </c>
      <c r="M3494">
        <v>49.982489219932702</v>
      </c>
      <c r="N3494">
        <v>2.7810465984452502</v>
      </c>
      <c r="O3494">
        <v>62.637637637637603</v>
      </c>
      <c r="P3494">
        <v>17.9805137289637</v>
      </c>
      <c r="Q3494">
        <v>-1.4633733818747999E-2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135</v>
      </c>
      <c r="E3495">
        <v>42.923760000000001</v>
      </c>
      <c r="F3495">
        <v>4.58</v>
      </c>
      <c r="G3495">
        <v>12.713211872425999</v>
      </c>
      <c r="H3495">
        <v>-8.8541145535855801</v>
      </c>
      <c r="I3495">
        <v>-36.512706310080603</v>
      </c>
      <c r="J3495">
        <v>-1.1839216287693799</v>
      </c>
      <c r="K3495">
        <v>4.6552999286355297</v>
      </c>
      <c r="L3495">
        <v>4.6225568475765897</v>
      </c>
      <c r="M3495">
        <v>45.817498222475898</v>
      </c>
      <c r="N3495">
        <v>0.68500908038988795</v>
      </c>
      <c r="O3495">
        <v>46.724890829694303</v>
      </c>
      <c r="P3495">
        <v>47.741935483870897</v>
      </c>
      <c r="Q3495">
        <v>0.13632602164162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268</v>
      </c>
      <c r="E3496">
        <v>42.921599999999998</v>
      </c>
      <c r="F3496">
        <v>670.65</v>
      </c>
      <c r="G3496">
        <v>-43.327688571454701</v>
      </c>
      <c r="H3496">
        <v>-14.416381479369401</v>
      </c>
      <c r="I3496">
        <v>-29.680913201691801</v>
      </c>
      <c r="J3496">
        <v>-3.4659924281006602</v>
      </c>
      <c r="K3496">
        <v>752.469268098165</v>
      </c>
      <c r="L3496">
        <v>763.85187171535404</v>
      </c>
      <c r="M3496">
        <v>27.008169331653701</v>
      </c>
      <c r="N3496">
        <v>0.68526687994611801</v>
      </c>
      <c r="O3496">
        <v>40.9080742563185</v>
      </c>
      <c r="P3496">
        <v>11.775</v>
      </c>
      <c r="Q3496">
        <v>0.100554352698962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E3497">
        <v>42.900283799999997</v>
      </c>
      <c r="F3497">
        <v>10.89</v>
      </c>
      <c r="G3497">
        <v>59.204439942601397</v>
      </c>
      <c r="H3497">
        <v>-6.5988578154533002</v>
      </c>
      <c r="I3497">
        <v>14.049974029856401</v>
      </c>
      <c r="J3497">
        <v>3.6013926839448702</v>
      </c>
      <c r="K3497">
        <v>10.467012398691301</v>
      </c>
      <c r="L3497">
        <v>9.1382549680392398</v>
      </c>
      <c r="M3497">
        <v>45.2617072759734</v>
      </c>
      <c r="N3497">
        <v>0.26899817866067999</v>
      </c>
      <c r="O3497">
        <v>33.8842975206611</v>
      </c>
      <c r="P3497">
        <v>98</v>
      </c>
      <c r="Q3497">
        <v>8.1867324714068004E-2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396</v>
      </c>
      <c r="E3498">
        <v>42.882615342000001</v>
      </c>
      <c r="F3498">
        <v>14.98</v>
      </c>
      <c r="G3498">
        <v>143.371106609268</v>
      </c>
      <c r="H3498">
        <v>-18.768672440324998</v>
      </c>
      <c r="I3498">
        <v>133.98622237066601</v>
      </c>
      <c r="J3498">
        <v>-2.8119865491220999</v>
      </c>
      <c r="K3498">
        <v>18.590125779505598</v>
      </c>
      <c r="L3498">
        <v>14.1571441878251</v>
      </c>
      <c r="M3498">
        <v>22.486086849349199</v>
      </c>
      <c r="N3498">
        <v>0.53087312948805498</v>
      </c>
      <c r="O3498">
        <v>93.257676902536701</v>
      </c>
      <c r="P3498">
        <v>196.63366336633601</v>
      </c>
      <c r="Q3498">
        <v>6.0738620286376999E-2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222</v>
      </c>
      <c r="E3499">
        <v>42.799304999999997</v>
      </c>
      <c r="F3499">
        <v>28.55</v>
      </c>
      <c r="G3499">
        <v>-3.91836707494235</v>
      </c>
      <c r="H3499">
        <v>-11.2520323700181</v>
      </c>
      <c r="I3499">
        <v>-23.582394042019999</v>
      </c>
      <c r="J3499">
        <v>-9.4620623562752098</v>
      </c>
      <c r="K3499">
        <v>28.3393989884352</v>
      </c>
      <c r="L3499">
        <v>28.1479380137974</v>
      </c>
      <c r="M3499">
        <v>44.597202013536098</v>
      </c>
      <c r="N3499">
        <v>1.53956188115472</v>
      </c>
      <c r="O3499">
        <v>24.343257443082301</v>
      </c>
      <c r="P3499">
        <v>25.770925110132101</v>
      </c>
      <c r="Q3499">
        <v>-5.5470451155519998E-3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271</v>
      </c>
      <c r="E3500">
        <v>42.5355791</v>
      </c>
      <c r="F3500">
        <v>22.43</v>
      </c>
      <c r="G3500">
        <v>-7.6094128712513101</v>
      </c>
      <c r="H3500">
        <v>-37.301710715352399</v>
      </c>
      <c r="I3500">
        <v>-0.90351557526177995</v>
      </c>
      <c r="J3500">
        <v>-3.1980641880057701</v>
      </c>
      <c r="K3500">
        <v>25.637755680934099</v>
      </c>
      <c r="L3500">
        <v>23.5315935174667</v>
      </c>
      <c r="M3500">
        <v>33.397619689270201</v>
      </c>
      <c r="N3500">
        <v>0.49759762308998201</v>
      </c>
      <c r="O3500">
        <v>74.230940704413698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132</v>
      </c>
      <c r="E3501">
        <v>42.491500000000002</v>
      </c>
      <c r="F3501">
        <v>1.7</v>
      </c>
      <c r="G3501">
        <v>184.96201570017701</v>
      </c>
      <c r="H3501">
        <v>43.536287755633197</v>
      </c>
      <c r="I3501">
        <v>56.382916585542198</v>
      </c>
      <c r="J3501">
        <v>10.7046180970294</v>
      </c>
      <c r="K3501">
        <v>1.25472232944671</v>
      </c>
      <c r="L3501">
        <v>1.10543507519583</v>
      </c>
      <c r="M3501">
        <v>96.808988457133296</v>
      </c>
      <c r="N3501">
        <v>1.8960130157071999</v>
      </c>
      <c r="O3501">
        <v>0</v>
      </c>
      <c r="P3501">
        <v>240</v>
      </c>
      <c r="Q3501">
        <v>-1.0861036799253E-2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238</v>
      </c>
      <c r="E3502">
        <v>42.345112</v>
      </c>
      <c r="F3502">
        <v>146.94999999999999</v>
      </c>
      <c r="G3502">
        <v>2696.4085346323</v>
      </c>
      <c r="H3502">
        <v>-27.3060892692016</v>
      </c>
      <c r="I3502">
        <v>266.19682198745397</v>
      </c>
      <c r="J3502">
        <v>-5.5030572234713402</v>
      </c>
      <c r="K3502">
        <v>151.58304730599701</v>
      </c>
      <c r="L3502">
        <v>93.215295270095197</v>
      </c>
      <c r="M3502">
        <v>24.792648683511501</v>
      </c>
      <c r="N3502">
        <v>0.35201175870464901</v>
      </c>
      <c r="O3502">
        <v>37.495746852670898</v>
      </c>
      <c r="P3502">
        <v>2720.5374280230299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46</v>
      </c>
      <c r="E3503">
        <v>42.327225945000002</v>
      </c>
      <c r="F3503">
        <v>35.369999999999997</v>
      </c>
      <c r="G3503">
        <v>-7.8070543102720498</v>
      </c>
      <c r="H3503">
        <v>-11.426970864459699</v>
      </c>
      <c r="I3503">
        <v>-15.7205984988751</v>
      </c>
      <c r="J3503">
        <v>-5.0648246797125998</v>
      </c>
      <c r="K3503">
        <v>36.983273891099998</v>
      </c>
      <c r="L3503">
        <v>36.246233099269098</v>
      </c>
      <c r="M3503">
        <v>47.237757878503999</v>
      </c>
      <c r="N3503">
        <v>0.90631371875536604</v>
      </c>
      <c r="O3503">
        <v>58.750353406841903</v>
      </c>
      <c r="P3503">
        <v>49.240506329113899</v>
      </c>
      <c r="Q3503">
        <v>9.7794988411748995E-2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268</v>
      </c>
      <c r="E3504">
        <v>42.260399999999997</v>
      </c>
      <c r="F3504">
        <v>559</v>
      </c>
      <c r="G3504">
        <v>-31.6787156019283</v>
      </c>
      <c r="H3504">
        <v>-5.1648690202889602</v>
      </c>
      <c r="I3504">
        <v>-19.667503582524901</v>
      </c>
      <c r="J3504">
        <v>-6.2814835206511201</v>
      </c>
      <c r="K3504">
        <v>572.94386703847101</v>
      </c>
      <c r="L3504">
        <v>563.74808508061199</v>
      </c>
      <c r="M3504">
        <v>47.427890216760403</v>
      </c>
      <c r="N3504">
        <v>0.98823529411764699</v>
      </c>
      <c r="O3504">
        <v>56.8962432915921</v>
      </c>
      <c r="P3504">
        <v>45.478204294079298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E3505">
        <v>42.227553999999998</v>
      </c>
      <c r="F3505">
        <v>39.89</v>
      </c>
      <c r="G3505">
        <v>-1.3904318522702901</v>
      </c>
      <c r="H3505">
        <v>-4.4397992008884799</v>
      </c>
      <c r="I3505">
        <v>-11.335032132406401</v>
      </c>
      <c r="J3505">
        <v>1.99525210660438</v>
      </c>
      <c r="K3505">
        <v>39.433811520279598</v>
      </c>
      <c r="L3505">
        <v>37.797538191130798</v>
      </c>
      <c r="M3505">
        <v>49.488296469453097</v>
      </c>
      <c r="N3505">
        <v>0.99226373058667705</v>
      </c>
      <c r="O3505">
        <v>32.614690398596103</v>
      </c>
      <c r="P3505">
        <v>47.686042206590102</v>
      </c>
      <c r="Q3505">
        <v>0.10117555925702899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21</v>
      </c>
      <c r="E3506">
        <v>42.18</v>
      </c>
      <c r="F3506">
        <v>42.18</v>
      </c>
      <c r="G3506">
        <v>101.312047282704</v>
      </c>
      <c r="H3506">
        <v>54.023833580829397</v>
      </c>
      <c r="I3506">
        <v>53.763868966494599</v>
      </c>
      <c r="J3506">
        <v>16.0408141590319</v>
      </c>
      <c r="K3506">
        <v>28.729470720312499</v>
      </c>
      <c r="L3506">
        <v>26.514198742090901</v>
      </c>
      <c r="M3506">
        <v>89.563371897136605</v>
      </c>
      <c r="N3506">
        <v>1.9874159194824199</v>
      </c>
      <c r="O3506">
        <v>5.6899004267425299</v>
      </c>
      <c r="P3506">
        <v>129.48857453753999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E3507">
        <v>42.164142439999999</v>
      </c>
      <c r="F3507">
        <v>35.93</v>
      </c>
      <c r="G3507">
        <v>68.010144042423207</v>
      </c>
      <c r="H3507">
        <v>-34.122823319626796</v>
      </c>
      <c r="I3507">
        <v>162.34297802947401</v>
      </c>
      <c r="J3507">
        <v>-9.4009149471524402</v>
      </c>
      <c r="K3507">
        <v>42.483326104776502</v>
      </c>
      <c r="L3507">
        <v>28.061617186244298</v>
      </c>
      <c r="M3507">
        <v>17.8403335927269</v>
      </c>
      <c r="N3507">
        <v>1.1393617021276501</v>
      </c>
      <c r="O3507">
        <v>53.075424436404099</v>
      </c>
      <c r="P3507">
        <v>190.460792239288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E3508">
        <v>42.158397119999997</v>
      </c>
      <c r="F3508">
        <v>103.2</v>
      </c>
      <c r="G3508">
        <v>144.831231707</v>
      </c>
      <c r="H3508">
        <v>28.723899429248501</v>
      </c>
      <c r="I3508">
        <v>58.670061827612301</v>
      </c>
      <c r="J3508">
        <v>-5.8957524587163697</v>
      </c>
      <c r="K3508">
        <v>78.034140641411796</v>
      </c>
      <c r="L3508">
        <v>62.166228841819098</v>
      </c>
      <c r="M3508">
        <v>66.628832296376004</v>
      </c>
      <c r="N3508">
        <v>4.5281250000000002</v>
      </c>
      <c r="O3508">
        <v>12.984496124031001</v>
      </c>
      <c r="P3508">
        <v>189.88764044943801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42.102334067183001</v>
      </c>
      <c r="F3509">
        <v>116.95</v>
      </c>
      <c r="G3509">
        <v>-24.1716284334668</v>
      </c>
      <c r="H3509">
        <v>-22.791541361167202</v>
      </c>
      <c r="I3509">
        <v>-15.9144936066048</v>
      </c>
      <c r="J3509">
        <v>0.31500770741905398</v>
      </c>
      <c r="K3509">
        <v>131.64489173421799</v>
      </c>
      <c r="L3509">
        <v>130.34782064970099</v>
      </c>
      <c r="M3509">
        <v>0.30835617214998501</v>
      </c>
      <c r="N3509">
        <v>0.62</v>
      </c>
      <c r="O3509">
        <v>35.955536554082897</v>
      </c>
      <c r="P3509">
        <v>8.4376448771441801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D3510" t="s">
        <v>543</v>
      </c>
      <c r="E3510">
        <v>42.024232775000002</v>
      </c>
      <c r="F3510">
        <v>27.55</v>
      </c>
      <c r="G3510">
        <v>-24.310052811021599</v>
      </c>
      <c r="H3510">
        <v>-5.22203297643527</v>
      </c>
      <c r="I3510">
        <v>-19.5897796601915</v>
      </c>
      <c r="J3510">
        <v>-1.8103908048019901</v>
      </c>
      <c r="K3510">
        <v>28.750306500466898</v>
      </c>
      <c r="L3510">
        <v>28.694045011274099</v>
      </c>
      <c r="M3510">
        <v>40.040912644218999</v>
      </c>
      <c r="N3510">
        <v>1.61418474409819</v>
      </c>
      <c r="O3510">
        <v>30.308529945553499</v>
      </c>
      <c r="P3510">
        <v>23.266219239373498</v>
      </c>
      <c r="Q3510">
        <v>4.1498722069108998E-2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42.017084500000003</v>
      </c>
      <c r="F3511">
        <v>156.94999999999999</v>
      </c>
      <c r="G3511">
        <v>-39.061142713225003</v>
      </c>
      <c r="H3511">
        <v>-16.890955270252601</v>
      </c>
      <c r="I3511">
        <v>-54.834311878877202</v>
      </c>
      <c r="J3511">
        <v>-1.5031741107627701</v>
      </c>
      <c r="K3511">
        <v>158.11177202311899</v>
      </c>
      <c r="L3511">
        <v>200.61789915373299</v>
      </c>
      <c r="M3511">
        <v>59.420876220772001</v>
      </c>
      <c r="N3511">
        <v>0.245853658536585</v>
      </c>
      <c r="O3511">
        <v>109.620898375278</v>
      </c>
      <c r="P3511">
        <v>26.216324889425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177</v>
      </c>
      <c r="E3512">
        <v>41.704984187999997</v>
      </c>
      <c r="F3512">
        <v>14.73</v>
      </c>
      <c r="G3512">
        <v>-81.709862149688504</v>
      </c>
      <c r="H3512">
        <v>-12.532879826640499</v>
      </c>
      <c r="I3512">
        <v>-64.121115672522194</v>
      </c>
      <c r="J3512">
        <v>-1.4246830142304201</v>
      </c>
      <c r="K3512">
        <v>17.2218999340854</v>
      </c>
      <c r="L3512">
        <v>25.384253187663699</v>
      </c>
      <c r="M3512">
        <v>14.1000612824258</v>
      </c>
      <c r="N3512">
        <v>0.46928905396082599</v>
      </c>
      <c r="O3512">
        <v>198.37067209775901</v>
      </c>
      <c r="P3512">
        <v>1.6563146997929701</v>
      </c>
      <c r="Q3512">
        <v>-0.111554262116162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41.698799999999999</v>
      </c>
      <c r="F3513">
        <v>60.75</v>
      </c>
      <c r="G3513">
        <v>-45.3555531417691</v>
      </c>
      <c r="H3513">
        <v>35.058026886067999</v>
      </c>
      <c r="I3513">
        <v>-23.322790905539801</v>
      </c>
      <c r="J3513">
        <v>8.1544672399590595E-2</v>
      </c>
      <c r="K3513">
        <v>54.849706226130102</v>
      </c>
      <c r="M3513">
        <v>51.720852945075102</v>
      </c>
      <c r="N3513">
        <v>2.2151612903225799</v>
      </c>
      <c r="O3513">
        <v>46.567901234567898</v>
      </c>
      <c r="P3513">
        <v>40.462427745664698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41.683500000000002</v>
      </c>
      <c r="F3514">
        <v>132.75</v>
      </c>
      <c r="G3514">
        <v>191.94253518069601</v>
      </c>
      <c r="H3514">
        <v>-20.1331726948643</v>
      </c>
      <c r="I3514">
        <v>87.367019537850993</v>
      </c>
      <c r="J3514">
        <v>-8.9707065782952302</v>
      </c>
      <c r="K3514">
        <v>140.98418987714101</v>
      </c>
      <c r="L3514">
        <v>105.246015711665</v>
      </c>
      <c r="M3514">
        <v>18.232187642563702</v>
      </c>
      <c r="N3514">
        <v>0.72314995273039395</v>
      </c>
      <c r="O3514">
        <v>29.905838041431199</v>
      </c>
      <c r="P3514">
        <v>230.63511830635099</v>
      </c>
      <c r="Q3514">
        <v>0.101012354494549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343</v>
      </c>
      <c r="E3515">
        <v>41.656711954000002</v>
      </c>
      <c r="F3515">
        <v>72.489999999999995</v>
      </c>
      <c r="G3515">
        <v>85.987048638253597</v>
      </c>
      <c r="H3515">
        <v>58.609077203605899</v>
      </c>
      <c r="I3515">
        <v>119.09559716339101</v>
      </c>
      <c r="J3515">
        <v>0.31500770741905398</v>
      </c>
      <c r="K3515">
        <v>54.025786973144001</v>
      </c>
      <c r="L3515">
        <v>45.412645426952601</v>
      </c>
      <c r="M3515">
        <v>99.1463987513565</v>
      </c>
      <c r="N3515">
        <v>4.2923076923076904</v>
      </c>
      <c r="O3515">
        <v>2.15202096840942</v>
      </c>
      <c r="P3515">
        <v>162.64492753623099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E3516">
        <v>41.645299999999999</v>
      </c>
      <c r="F3516">
        <v>79.400000000000006</v>
      </c>
      <c r="G3516">
        <v>-6.4818345672023998</v>
      </c>
      <c r="H3516">
        <v>-2.4949274060166702</v>
      </c>
      <c r="I3516">
        <v>-11.072849913230799</v>
      </c>
      <c r="J3516">
        <v>0.31500770741905398</v>
      </c>
      <c r="K3516">
        <v>78.777753959733602</v>
      </c>
      <c r="L3516">
        <v>74.904896420411603</v>
      </c>
      <c r="M3516">
        <v>56.494979839340203</v>
      </c>
      <c r="N3516">
        <v>0</v>
      </c>
      <c r="O3516">
        <v>2.3929471032745502</v>
      </c>
      <c r="P3516">
        <v>17.647058823529399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705</v>
      </c>
      <c r="E3517">
        <v>41.638247819999997</v>
      </c>
      <c r="F3517">
        <v>158.33000000000001</v>
      </c>
      <c r="G3517">
        <v>16.135103774399202</v>
      </c>
      <c r="H3517">
        <v>3.8688681029962702</v>
      </c>
      <c r="I3517">
        <v>5.1601108841168699</v>
      </c>
      <c r="J3517">
        <v>1.8793108232031199</v>
      </c>
      <c r="K3517">
        <v>148.762839210355</v>
      </c>
      <c r="L3517">
        <v>136.35691071754499</v>
      </c>
      <c r="M3517">
        <v>54.966471854101101</v>
      </c>
      <c r="N3517">
        <v>0.51144121268779097</v>
      </c>
      <c r="O3517">
        <v>2.7284784942840798</v>
      </c>
      <c r="P3517">
        <v>43.168460077764699</v>
      </c>
      <c r="Q3517">
        <v>4.2502533627336997E-2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1351</v>
      </c>
      <c r="E3518">
        <v>41.603549999999998</v>
      </c>
      <c r="F3518">
        <v>46.5</v>
      </c>
      <c r="G3518">
        <v>-15.8634684780426</v>
      </c>
      <c r="H3518">
        <v>11.298079586990299</v>
      </c>
      <c r="I3518">
        <v>-42.570482956092597</v>
      </c>
      <c r="J3518">
        <v>-0.37234909324746901</v>
      </c>
      <c r="K3518">
        <v>45.8591792833219</v>
      </c>
      <c r="L3518">
        <v>47.842584016646001</v>
      </c>
      <c r="M3518">
        <v>40.957742403646797</v>
      </c>
      <c r="N3518">
        <v>2.3067556997238601</v>
      </c>
      <c r="O3518">
        <v>97.311827956989205</v>
      </c>
      <c r="P3518">
        <v>25.675675675675599</v>
      </c>
      <c r="Q3518">
        <v>-5.5150557407016E-2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D3519" t="s">
        <v>1429</v>
      </c>
      <c r="E3519">
        <v>41.591886240000001</v>
      </c>
      <c r="F3519">
        <v>27.6</v>
      </c>
      <c r="G3519">
        <v>69.555317135583905</v>
      </c>
      <c r="H3519">
        <v>29.2799407518302</v>
      </c>
      <c r="I3519">
        <v>21.3462417689163</v>
      </c>
      <c r="J3519">
        <v>6.9187812923247103</v>
      </c>
      <c r="K3519">
        <v>22.400961455546199</v>
      </c>
      <c r="L3519">
        <v>20.41093187637</v>
      </c>
      <c r="M3519">
        <v>74.220998554224906</v>
      </c>
      <c r="N3519">
        <v>3.0074675324675302</v>
      </c>
      <c r="O3519">
        <v>10.869565217391299</v>
      </c>
      <c r="P3519">
        <v>104.444444444444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132</v>
      </c>
      <c r="E3520">
        <v>41.418501499999998</v>
      </c>
      <c r="F3520">
        <v>77.569999999999993</v>
      </c>
      <c r="G3520">
        <v>199.079439942601</v>
      </c>
      <c r="H3520">
        <v>9.2353806552266402</v>
      </c>
      <c r="I3520">
        <v>21.498750064030201</v>
      </c>
      <c r="J3520">
        <v>-4.6132969075947896</v>
      </c>
      <c r="K3520">
        <v>72.803821007157495</v>
      </c>
      <c r="L3520">
        <v>55.855179057142301</v>
      </c>
      <c r="M3520">
        <v>49.104291433460403</v>
      </c>
      <c r="N3520">
        <v>1.01093222645617</v>
      </c>
      <c r="O3520">
        <v>21.167977310815999</v>
      </c>
      <c r="P3520">
        <v>259.12037037036998</v>
      </c>
      <c r="Q3520">
        <v>0.15682901661455201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D3521" t="s">
        <v>549</v>
      </c>
      <c r="E3521">
        <v>41.414999999999999</v>
      </c>
      <c r="F3521">
        <v>138.05000000000001</v>
      </c>
      <c r="G3521">
        <v>101.03828977677701</v>
      </c>
      <c r="H3521">
        <v>-1.47958022278628</v>
      </c>
      <c r="I3521">
        <v>59.6384386738956</v>
      </c>
      <c r="J3521">
        <v>-14.061891988629499</v>
      </c>
      <c r="K3521">
        <v>131.566706522972</v>
      </c>
      <c r="L3521">
        <v>108.58834370482001</v>
      </c>
      <c r="M3521">
        <v>46.073782635607301</v>
      </c>
      <c r="N3521">
        <v>1.23684391080617</v>
      </c>
      <c r="O3521">
        <v>19.159724737413899</v>
      </c>
      <c r="P3521">
        <v>136.38698630136901</v>
      </c>
      <c r="Q3521">
        <v>6.4458722517930001E-2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E3522">
        <v>41.25</v>
      </c>
      <c r="F3522">
        <v>125</v>
      </c>
      <c r="G3522">
        <v>13.233743971905501</v>
      </c>
      <c r="H3522">
        <v>-4.2897992008884698</v>
      </c>
      <c r="I3522">
        <v>-11.0824267004884</v>
      </c>
      <c r="J3522">
        <v>0.31500770741905398</v>
      </c>
      <c r="K3522">
        <v>124.760082473331</v>
      </c>
      <c r="L3522">
        <v>115.084794575464</v>
      </c>
      <c r="M3522">
        <v>99.999999993730199</v>
      </c>
      <c r="O3522">
        <v>0</v>
      </c>
      <c r="P3522">
        <v>37.362637362637301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E3523">
        <v>41.111819699999998</v>
      </c>
      <c r="F3523">
        <v>91.61</v>
      </c>
      <c r="G3523">
        <v>35.832692081592199</v>
      </c>
      <c r="H3523">
        <v>8.6523418157430605</v>
      </c>
      <c r="I3523">
        <v>8.5295832522088997</v>
      </c>
      <c r="J3523">
        <v>1.00415879857496</v>
      </c>
      <c r="K3523">
        <v>84.185980927445897</v>
      </c>
      <c r="L3523">
        <v>71.742021641833304</v>
      </c>
      <c r="M3523">
        <v>49.263336194489099</v>
      </c>
      <c r="N3523">
        <v>2.5884409043785599</v>
      </c>
      <c r="O3523">
        <v>10.1080668049339</v>
      </c>
      <c r="P3523">
        <v>62.573203194321202</v>
      </c>
      <c r="Q3523">
        <v>0.163189830788738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E3524">
        <v>41.096832039999903</v>
      </c>
      <c r="F3524">
        <v>60.17</v>
      </c>
      <c r="G3524">
        <v>-57.458533279928503</v>
      </c>
      <c r="H3524">
        <v>-17.085130826279801</v>
      </c>
      <c r="I3524">
        <v>-46.946723303654402</v>
      </c>
      <c r="J3524">
        <v>-3.65050953396024</v>
      </c>
      <c r="K3524">
        <v>67.195641747955506</v>
      </c>
      <c r="M3524">
        <v>23.310826793472302</v>
      </c>
      <c r="O3524">
        <v>57.885989695861703</v>
      </c>
      <c r="P3524">
        <v>23.2991803278688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21</v>
      </c>
      <c r="E3525">
        <v>41.035288596999997</v>
      </c>
      <c r="F3525">
        <v>51.77</v>
      </c>
      <c r="G3525">
        <v>50.769755257916799</v>
      </c>
      <c r="H3525">
        <v>-9.39889010997938</v>
      </c>
      <c r="I3525">
        <v>-12.1470716543636</v>
      </c>
      <c r="J3525">
        <v>1.34094653823593</v>
      </c>
      <c r="K3525">
        <v>54.6544310494561</v>
      </c>
      <c r="L3525">
        <v>51.453610246659501</v>
      </c>
      <c r="M3525">
        <v>42.837992977523001</v>
      </c>
      <c r="N3525">
        <v>1.56479985608262</v>
      </c>
      <c r="O3525">
        <v>79.2543944369325</v>
      </c>
      <c r="P3525">
        <v>80.006954102920702</v>
      </c>
      <c r="Q3525">
        <v>0.16662629764113701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D3526" t="s">
        <v>628</v>
      </c>
      <c r="E3526">
        <v>41.015517299999999</v>
      </c>
      <c r="F3526">
        <v>40.729999999999997</v>
      </c>
      <c r="G3526">
        <v>-59.631664570462597</v>
      </c>
      <c r="H3526">
        <v>-21.447693937730499</v>
      </c>
      <c r="I3526">
        <v>-49.303172155970401</v>
      </c>
      <c r="J3526">
        <v>2.5227999152112601</v>
      </c>
      <c r="K3526">
        <v>44.305037569412498</v>
      </c>
      <c r="L3526">
        <v>54.357704546628902</v>
      </c>
      <c r="M3526">
        <v>54.384194622778402</v>
      </c>
      <c r="N3526">
        <v>1.34624992999605</v>
      </c>
      <c r="O3526">
        <v>86.840166953105793</v>
      </c>
      <c r="P3526">
        <v>12.669432918395501</v>
      </c>
      <c r="Q3526">
        <v>4.905257098495E-3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51</v>
      </c>
      <c r="E3527">
        <v>41.014567200000002</v>
      </c>
      <c r="F3527">
        <v>58.99</v>
      </c>
      <c r="G3527">
        <v>6.9599954981570598</v>
      </c>
      <c r="H3527">
        <v>-4.0351302704979801</v>
      </c>
      <c r="I3527">
        <v>-7.8623326077169899</v>
      </c>
      <c r="J3527">
        <v>-1.1040240121135001</v>
      </c>
      <c r="K3527">
        <v>59.532206818834801</v>
      </c>
      <c r="L3527">
        <v>56.847931627332699</v>
      </c>
      <c r="M3527">
        <v>56.593437236142599</v>
      </c>
      <c r="N3527">
        <v>0.73878091936694901</v>
      </c>
      <c r="O3527">
        <v>33.073402271571403</v>
      </c>
      <c r="P3527">
        <v>45.654320987654302</v>
      </c>
      <c r="Q3527">
        <v>9.6335358536582996E-2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E3528">
        <v>40.931162999999998</v>
      </c>
      <c r="F3528">
        <v>94.77</v>
      </c>
      <c r="G3528">
        <v>-17.645747323316101</v>
      </c>
      <c r="H3528">
        <v>-6.4201648606658903</v>
      </c>
      <c r="I3528">
        <v>-21.696617847047399</v>
      </c>
      <c r="J3528">
        <v>-0.223553257682194</v>
      </c>
      <c r="K3528">
        <v>94.9895713073103</v>
      </c>
      <c r="L3528">
        <v>95.039431387291799</v>
      </c>
      <c r="M3528">
        <v>55.142386743008103</v>
      </c>
      <c r="N3528">
        <v>0.94490152391065896</v>
      </c>
      <c r="O3528">
        <v>50.786113749076698</v>
      </c>
      <c r="P3528">
        <v>24.697368421052602</v>
      </c>
      <c r="Q3528">
        <v>9.8899143676399001E-2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21</v>
      </c>
      <c r="E3529">
        <v>40.889519999999997</v>
      </c>
      <c r="F3529">
        <v>139.65</v>
      </c>
      <c r="G3529">
        <v>-13.295560057398401</v>
      </c>
      <c r="H3529">
        <v>-39.093720769515897</v>
      </c>
      <c r="I3529">
        <v>-28.980719778094102</v>
      </c>
      <c r="J3529">
        <v>-13.0118088452039</v>
      </c>
      <c r="K3529">
        <v>157.58928395646899</v>
      </c>
      <c r="L3529">
        <v>154.68481679591301</v>
      </c>
      <c r="M3529">
        <v>30.461556219738402</v>
      </c>
      <c r="N3529">
        <v>0.91709401709401694</v>
      </c>
      <c r="O3529">
        <v>46.795560329394903</v>
      </c>
      <c r="P3529">
        <v>35.714285714285701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D3530" t="s">
        <v>132</v>
      </c>
      <c r="E3530">
        <v>40.813311419999998</v>
      </c>
      <c r="F3530">
        <v>73.8</v>
      </c>
      <c r="G3530">
        <v>-28.396632397087998</v>
      </c>
      <c r="H3530">
        <v>-9.94649620999121</v>
      </c>
      <c r="I3530">
        <v>-26.486032647043299</v>
      </c>
      <c r="J3530">
        <v>-0.78913624023634599</v>
      </c>
      <c r="K3530">
        <v>76.025229229750295</v>
      </c>
      <c r="L3530">
        <v>81.969408675988902</v>
      </c>
      <c r="M3530">
        <v>49.609461694802498</v>
      </c>
      <c r="N3530">
        <v>0.57303288449207601</v>
      </c>
      <c r="O3530">
        <v>26.747967479674799</v>
      </c>
      <c r="P3530">
        <v>16.2204724409448</v>
      </c>
      <c r="Q3530">
        <v>8.0346777543525996E-2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D3531" t="s">
        <v>917</v>
      </c>
      <c r="E3531">
        <v>40.743704000000001</v>
      </c>
      <c r="F3531">
        <v>71.38</v>
      </c>
      <c r="G3531">
        <v>10.9581618704339</v>
      </c>
      <c r="H3531">
        <v>4.4201819667197997</v>
      </c>
      <c r="I3531">
        <v>-0.38738798298569099</v>
      </c>
      <c r="J3531">
        <v>3.6722145113581699</v>
      </c>
      <c r="K3531">
        <v>65.372570878907695</v>
      </c>
      <c r="L3531">
        <v>62.404096390277601</v>
      </c>
      <c r="M3531">
        <v>58.251274656941902</v>
      </c>
      <c r="N3531">
        <v>3.5246801332683901</v>
      </c>
      <c r="O3531">
        <v>18.912860745306801</v>
      </c>
      <c r="P3531">
        <v>42.446617441628398</v>
      </c>
      <c r="Q3531">
        <v>-1.1348122033797E-2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D3532" t="s">
        <v>1382</v>
      </c>
      <c r="E3532">
        <v>40.74</v>
      </c>
      <c r="F3532">
        <v>97</v>
      </c>
      <c r="G3532">
        <v>8.7114243304404493</v>
      </c>
      <c r="H3532">
        <v>-3.69749910217178</v>
      </c>
      <c r="I3532">
        <v>23.0026348954013</v>
      </c>
      <c r="J3532">
        <v>-2.6373732449618901</v>
      </c>
      <c r="K3532">
        <v>97.083293720997005</v>
      </c>
      <c r="L3532">
        <v>82.438930246245107</v>
      </c>
      <c r="M3532">
        <v>33.689999808358401</v>
      </c>
      <c r="N3532">
        <v>0.42872225745085601</v>
      </c>
      <c r="O3532">
        <v>25.7731958762886</v>
      </c>
      <c r="P3532">
        <v>68.989547038327501</v>
      </c>
      <c r="Q3532">
        <v>0.13869294372761301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E3533">
        <v>40.731750093999999</v>
      </c>
      <c r="F3533">
        <v>24.01</v>
      </c>
      <c r="G3533">
        <v>161.02550090855499</v>
      </c>
      <c r="H3533">
        <v>-32.703396934599503</v>
      </c>
      <c r="I3533">
        <v>3.6192447105422301</v>
      </c>
      <c r="J3533">
        <v>-20.716242292580901</v>
      </c>
      <c r="K3533">
        <v>29.4347822267653</v>
      </c>
      <c r="L3533">
        <v>21.908915684093198</v>
      </c>
      <c r="M3533">
        <v>11.9533655659222</v>
      </c>
      <c r="N3533">
        <v>4.7400172048703002</v>
      </c>
      <c r="O3533">
        <v>57.850895460224798</v>
      </c>
      <c r="P3533">
        <v>198.63184079601899</v>
      </c>
      <c r="Q3533">
        <v>7.2453614000916003E-2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E3534">
        <v>40.670170657</v>
      </c>
      <c r="F3534">
        <v>58.39</v>
      </c>
      <c r="G3534">
        <v>-34.353370635504199</v>
      </c>
      <c r="H3534">
        <v>3.1091463175649499</v>
      </c>
      <c r="I3534">
        <v>-20.565290585772502</v>
      </c>
      <c r="J3534">
        <v>-2.6849922925809402</v>
      </c>
      <c r="K3534">
        <v>57.128513706523698</v>
      </c>
      <c r="L3534">
        <v>57.128172861254797</v>
      </c>
      <c r="M3534">
        <v>52.831377813765698</v>
      </c>
      <c r="N3534">
        <v>2.46514145150456</v>
      </c>
      <c r="O3534">
        <v>47.285494091453998</v>
      </c>
      <c r="P3534">
        <v>52.374739039665897</v>
      </c>
      <c r="Q3534">
        <v>0.104425029528913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E3535">
        <v>40.665239999999997</v>
      </c>
      <c r="F3535">
        <v>3.96</v>
      </c>
      <c r="G3535">
        <v>56.693024417487301</v>
      </c>
      <c r="H3535">
        <v>-4.7799952793198504</v>
      </c>
      <c r="I3535">
        <v>10.9112184723346</v>
      </c>
      <c r="J3535">
        <v>-5.0462976538863096</v>
      </c>
      <c r="K3535">
        <v>4.1046926240525199</v>
      </c>
      <c r="L3535">
        <v>3.8343620729300198</v>
      </c>
      <c r="M3535">
        <v>29.315995109862499</v>
      </c>
      <c r="N3535">
        <v>0.25936526936157001</v>
      </c>
      <c r="O3535">
        <v>78.030303030303003</v>
      </c>
      <c r="P3535">
        <v>95.073891625615701</v>
      </c>
      <c r="Q3535">
        <v>-3.4930702967253001E-2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414</v>
      </c>
      <c r="E3536">
        <v>40.505422125000003</v>
      </c>
      <c r="F3536">
        <v>78.33</v>
      </c>
      <c r="G3536">
        <v>150.32800920212</v>
      </c>
      <c r="H3536">
        <v>-3.1664938425928102</v>
      </c>
      <c r="I3536">
        <v>41.215887528416303</v>
      </c>
      <c r="J3536">
        <v>-5.5503769079655703</v>
      </c>
      <c r="K3536">
        <v>90.758877658936299</v>
      </c>
      <c r="L3536">
        <v>71.936175062065303</v>
      </c>
      <c r="M3536">
        <v>21.996182963320301</v>
      </c>
      <c r="N3536">
        <v>0.62549786191311096</v>
      </c>
      <c r="O3536">
        <v>92.072003063960096</v>
      </c>
      <c r="P3536">
        <v>210.21782178217799</v>
      </c>
      <c r="Q3536">
        <v>9.3350808140386002E-2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D3537" t="s">
        <v>797</v>
      </c>
      <c r="E3537">
        <v>40.477888499999999</v>
      </c>
      <c r="F3537">
        <v>110.95</v>
      </c>
      <c r="G3537">
        <v>12.8464152512434</v>
      </c>
      <c r="H3537">
        <v>0.10834894725967199</v>
      </c>
      <c r="I3537">
        <v>-13.662128459502799</v>
      </c>
      <c r="J3537">
        <v>-8.0183256259142794</v>
      </c>
      <c r="K3537">
        <v>113.730379784645</v>
      </c>
      <c r="L3537">
        <v>104.270702132824</v>
      </c>
      <c r="M3537">
        <v>32.345358755079701</v>
      </c>
      <c r="N3537">
        <v>0.27025790558543999</v>
      </c>
      <c r="O3537">
        <v>44.209103199639401</v>
      </c>
      <c r="P3537">
        <v>51.034576640348497</v>
      </c>
      <c r="Q3537">
        <v>6.4033443127317E-2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E3538">
        <v>40.419173223999998</v>
      </c>
      <c r="F3538">
        <v>7.72</v>
      </c>
      <c r="G3538">
        <v>21.5314839677587</v>
      </c>
      <c r="H3538">
        <v>-9.0573796538086206</v>
      </c>
      <c r="I3538">
        <v>-17.117083414457699</v>
      </c>
      <c r="J3538">
        <v>-2.9537574257528498</v>
      </c>
      <c r="K3538">
        <v>8.3995385420441693</v>
      </c>
      <c r="L3538">
        <v>7.8962100302985503</v>
      </c>
      <c r="M3538">
        <v>22.827205684198901</v>
      </c>
      <c r="N3538">
        <v>0.38434304836379202</v>
      </c>
      <c r="O3538">
        <v>53.497409326424801</v>
      </c>
      <c r="P3538">
        <v>58.847736625514301</v>
      </c>
      <c r="Q3538">
        <v>6.9512769506702002E-2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E3539">
        <v>40.352400000000003</v>
      </c>
      <c r="F3539">
        <v>30.57</v>
      </c>
      <c r="G3539">
        <v>-45.136645328716298</v>
      </c>
      <c r="H3539">
        <v>-7.2272992008884698</v>
      </c>
      <c r="I3539">
        <v>-33.966223591633302</v>
      </c>
      <c r="J3539">
        <v>-2.7739158495232101</v>
      </c>
      <c r="K3539">
        <v>32.837751493502303</v>
      </c>
      <c r="L3539">
        <v>36.213418613583002</v>
      </c>
      <c r="M3539">
        <v>34.292722856480701</v>
      </c>
      <c r="N3539">
        <v>0.65038324522639501</v>
      </c>
      <c r="O3539">
        <v>61.7271835132482</v>
      </c>
      <c r="P3539">
        <v>3.10286677908937</v>
      </c>
      <c r="Q3539">
        <v>0.13349819409271399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1429</v>
      </c>
      <c r="E3540">
        <v>40.347568875</v>
      </c>
      <c r="F3540">
        <v>37.549999999999997</v>
      </c>
      <c r="G3540">
        <v>-18.055447063048199</v>
      </c>
      <c r="H3540">
        <v>-6.7573316684209397</v>
      </c>
      <c r="I3540">
        <v>-24.212321509695801</v>
      </c>
      <c r="K3540">
        <v>36.250694854341504</v>
      </c>
      <c r="L3540">
        <v>37.653842570577801</v>
      </c>
      <c r="M3540">
        <v>46.6764294634471</v>
      </c>
      <c r="N3540">
        <v>0.70391061452513903</v>
      </c>
      <c r="O3540">
        <v>39.6804260985353</v>
      </c>
      <c r="P3540">
        <v>29.706390328151901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E3541">
        <v>40.305686399999999</v>
      </c>
      <c r="F3541">
        <v>252</v>
      </c>
      <c r="G3541">
        <v>107.063767159726</v>
      </c>
      <c r="H3541">
        <v>-16.574852110941301</v>
      </c>
      <c r="I3541">
        <v>-12.8170834144577</v>
      </c>
      <c r="J3541">
        <v>0.31500770741905398</v>
      </c>
      <c r="K3541">
        <v>299.28035022629001</v>
      </c>
      <c r="L3541">
        <v>245.37643830268701</v>
      </c>
      <c r="M3541">
        <v>23.471460113079701</v>
      </c>
      <c r="N3541">
        <v>0.316125544567049</v>
      </c>
      <c r="O3541">
        <v>55.952380952380899</v>
      </c>
      <c r="P3541">
        <v>172.874932322685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132</v>
      </c>
      <c r="E3542">
        <v>40.198345600000003</v>
      </c>
      <c r="F3542">
        <v>50.47</v>
      </c>
      <c r="G3542">
        <v>41.021630169477497</v>
      </c>
      <c r="H3542">
        <v>-6.4147992008884804</v>
      </c>
      <c r="I3542">
        <v>22.091440382261698</v>
      </c>
      <c r="J3542">
        <v>3.5677549601663001</v>
      </c>
      <c r="K3542">
        <v>46.315206467702303</v>
      </c>
      <c r="L3542">
        <v>41.530759992464198</v>
      </c>
      <c r="M3542">
        <v>63.249622318787999</v>
      </c>
      <c r="N3542">
        <v>0.93443810807968897</v>
      </c>
      <c r="O3542">
        <v>21.656429562116099</v>
      </c>
      <c r="P3542">
        <v>91.391733029958203</v>
      </c>
      <c r="Q3542">
        <v>7.8838109227378994E-2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D3543" t="s">
        <v>628</v>
      </c>
      <c r="E3543">
        <v>40.147500000000001</v>
      </c>
      <c r="F3543">
        <v>267.64999999999998</v>
      </c>
      <c r="G3543">
        <v>67.872541329497693</v>
      </c>
      <c r="H3543">
        <v>7.6066775281241297</v>
      </c>
      <c r="I3543">
        <v>-24.146917945629401</v>
      </c>
      <c r="J3543">
        <v>11.1269827235724</v>
      </c>
      <c r="K3543">
        <v>237.13781651140499</v>
      </c>
      <c r="L3543">
        <v>230.41208347148</v>
      </c>
      <c r="M3543">
        <v>83.861957930283594</v>
      </c>
      <c r="N3543">
        <v>1.73080585434667</v>
      </c>
      <c r="O3543">
        <v>32.056790584718797</v>
      </c>
      <c r="P3543">
        <v>122.024056408129</v>
      </c>
      <c r="Q3543">
        <v>7.3957836609200994E-2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40.08</v>
      </c>
      <c r="F3544">
        <v>13.36</v>
      </c>
      <c r="G3544">
        <v>48.4809257307151</v>
      </c>
      <c r="H3544">
        <v>5.7102007991115196</v>
      </c>
      <c r="I3544">
        <v>-37.837162824554099</v>
      </c>
      <c r="J3544">
        <v>-7.4780505767983598</v>
      </c>
      <c r="K3544">
        <v>13.446768560162599</v>
      </c>
      <c r="L3544">
        <v>12.548891407299701</v>
      </c>
      <c r="M3544">
        <v>38.573325528404901</v>
      </c>
      <c r="N3544">
        <v>1.2271441502281299</v>
      </c>
      <c r="O3544">
        <v>67.589820359281404</v>
      </c>
      <c r="P3544">
        <v>96.470588235294102</v>
      </c>
      <c r="Q3544">
        <v>7.6240137212623002E-2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E3545">
        <v>40.078962308000001</v>
      </c>
      <c r="F3545">
        <v>7.42</v>
      </c>
      <c r="G3545">
        <v>-16.4365856984241</v>
      </c>
      <c r="H3545">
        <v>-8.7284414985386007</v>
      </c>
      <c r="I3545">
        <v>-35.839305636679903</v>
      </c>
      <c r="J3545">
        <v>-9.3146219222105593</v>
      </c>
      <c r="K3545">
        <v>7.6688899467412801</v>
      </c>
      <c r="L3545">
        <v>8.3520235284648496</v>
      </c>
      <c r="M3545">
        <v>39.520181876168003</v>
      </c>
      <c r="N3545">
        <v>1.5822418551137001</v>
      </c>
      <c r="O3545">
        <v>40.026954177897501</v>
      </c>
      <c r="P3545">
        <v>13.282442748091601</v>
      </c>
      <c r="Q3545">
        <v>-4.8703055537448997E-2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D3546" t="s">
        <v>106</v>
      </c>
      <c r="E3546">
        <v>39.979757639999903</v>
      </c>
      <c r="F3546">
        <v>36.49</v>
      </c>
      <c r="G3546">
        <v>50.883097016942003</v>
      </c>
      <c r="H3546">
        <v>-10.496871192747999</v>
      </c>
      <c r="I3546">
        <v>-6.9211769817092303</v>
      </c>
      <c r="J3546">
        <v>-2.6842030265983099</v>
      </c>
      <c r="K3546">
        <v>37.421742654603001</v>
      </c>
      <c r="L3546">
        <v>33.708923311230301</v>
      </c>
      <c r="M3546">
        <v>30.853611429158502</v>
      </c>
      <c r="N3546">
        <v>0.38685553501972297</v>
      </c>
      <c r="O3546">
        <v>35.379556042751403</v>
      </c>
      <c r="P3546">
        <v>86.649616368286402</v>
      </c>
      <c r="Q3546">
        <v>5.5673916962117001E-2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543</v>
      </c>
      <c r="E3547">
        <v>39.954057696</v>
      </c>
      <c r="F3547">
        <v>50.04</v>
      </c>
      <c r="G3547">
        <v>0.345054505059739</v>
      </c>
      <c r="H3547">
        <v>-6.2328806532927903</v>
      </c>
      <c r="I3547">
        <v>-13.2963135668234</v>
      </c>
      <c r="J3547">
        <v>-0.26210672044164002</v>
      </c>
      <c r="K3547">
        <v>51.061050587230298</v>
      </c>
      <c r="L3547">
        <v>50.971088622164999</v>
      </c>
      <c r="M3547">
        <v>41.506768747750002</v>
      </c>
      <c r="N3547">
        <v>0.64246482944690697</v>
      </c>
      <c r="O3547">
        <v>21.902478017585899</v>
      </c>
      <c r="P3547">
        <v>39.038621839399802</v>
      </c>
      <c r="Q3547">
        <v>3.9242073468768998E-2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D3548" t="s">
        <v>472</v>
      </c>
      <c r="E3548">
        <v>39.928070208000001</v>
      </c>
      <c r="F3548">
        <v>8.32</v>
      </c>
      <c r="G3548">
        <v>26.869291727235499</v>
      </c>
      <c r="H3548">
        <v>-4.0533925815031298</v>
      </c>
      <c r="I3548">
        <v>-21.987127467321201</v>
      </c>
      <c r="J3548">
        <v>-4.9363889406256201</v>
      </c>
      <c r="K3548">
        <v>8.6346750709205793</v>
      </c>
      <c r="L3548">
        <v>8.15027322439113</v>
      </c>
      <c r="M3548">
        <v>23.238515053768499</v>
      </c>
      <c r="N3548">
        <v>0.416840005792598</v>
      </c>
      <c r="O3548">
        <v>60.456730769230703</v>
      </c>
      <c r="P3548">
        <v>56.685499058380401</v>
      </c>
      <c r="Q3548">
        <v>5.4574318813622999E-2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127</v>
      </c>
      <c r="E3549">
        <v>39.882856239320702</v>
      </c>
      <c r="F3549">
        <v>31.7</v>
      </c>
      <c r="M3549">
        <v>8.5813433096764804</v>
      </c>
      <c r="N3549">
        <v>1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628</v>
      </c>
      <c r="E3550">
        <v>39.838609249999998</v>
      </c>
      <c r="F3550">
        <v>38.83</v>
      </c>
      <c r="G3550">
        <v>22.565477595290002</v>
      </c>
      <c r="H3550">
        <v>5.09222327102162</v>
      </c>
      <c r="I3550">
        <v>10.4404245727626</v>
      </c>
      <c r="J3550">
        <v>2.7886919179453602</v>
      </c>
      <c r="K3550">
        <v>36.910022475582103</v>
      </c>
      <c r="L3550">
        <v>34.411764869609897</v>
      </c>
      <c r="M3550">
        <v>63.511531405556603</v>
      </c>
      <c r="N3550">
        <v>0.79386962259676996</v>
      </c>
      <c r="O3550">
        <v>12.7993819211949</v>
      </c>
      <c r="P3550">
        <v>75.7013574660633</v>
      </c>
      <c r="Q3550">
        <v>3.1950296235610999E-2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D3551" t="s">
        <v>628</v>
      </c>
      <c r="E3551">
        <v>39.766353186000003</v>
      </c>
      <c r="F3551">
        <v>7.53</v>
      </c>
      <c r="G3551">
        <v>-35.436313885431403</v>
      </c>
      <c r="H3551">
        <v>-2.8649287345672199</v>
      </c>
      <c r="I3551">
        <v>-21.2244453776479</v>
      </c>
      <c r="J3551">
        <v>0.69962309203444195</v>
      </c>
      <c r="K3551">
        <v>8.0130811244967202</v>
      </c>
      <c r="L3551">
        <v>8.3651752304703297</v>
      </c>
      <c r="M3551">
        <v>30.732730012420902</v>
      </c>
      <c r="N3551">
        <v>0.33616841826388</v>
      </c>
      <c r="O3551">
        <v>67.994687915006594</v>
      </c>
      <c r="P3551">
        <v>43.428571428571402</v>
      </c>
      <c r="Q3551">
        <v>-9.3790282828389998E-2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E3552">
        <v>39.686421500000002</v>
      </c>
      <c r="F3552">
        <v>27.5</v>
      </c>
      <c r="G3552">
        <v>-21.516953092224298</v>
      </c>
      <c r="H3552">
        <v>-17.252762163851401</v>
      </c>
      <c r="I3552">
        <v>-29.287123279529801</v>
      </c>
      <c r="J3552">
        <v>-9.3003769079655605</v>
      </c>
      <c r="K3552">
        <v>26.8036517992313</v>
      </c>
      <c r="L3552">
        <v>27.5036040765862</v>
      </c>
      <c r="M3552">
        <v>62.838484309156001</v>
      </c>
      <c r="N3552">
        <v>1.55</v>
      </c>
      <c r="O3552">
        <v>30.909090909090899</v>
      </c>
      <c r="P3552">
        <v>50.2732240437158</v>
      </c>
      <c r="Q3552">
        <v>6.9438650023050004E-3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E3553">
        <v>39.581059199999999</v>
      </c>
      <c r="F3553">
        <v>5.0999999999999996</v>
      </c>
      <c r="G3553">
        <v>44.187938292436399</v>
      </c>
      <c r="H3553">
        <v>-16.703592304336699</v>
      </c>
      <c r="I3553">
        <v>-29.179997321742501</v>
      </c>
      <c r="J3553">
        <v>-1.6154942230828599</v>
      </c>
      <c r="K3553">
        <v>5.2697604208969997</v>
      </c>
      <c r="L3553">
        <v>4.9638581769403398</v>
      </c>
      <c r="M3553">
        <v>47.282418526381001</v>
      </c>
      <c r="N3553">
        <v>1.1222068471006299</v>
      </c>
      <c r="O3553">
        <v>43.921568627450903</v>
      </c>
      <c r="P3553">
        <v>178.68852459016301</v>
      </c>
      <c r="Q3553">
        <v>7.0760838377385005E-2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72</v>
      </c>
      <c r="E3554">
        <v>39.471415499999999</v>
      </c>
      <c r="F3554">
        <v>0.69</v>
      </c>
      <c r="G3554">
        <v>-21.3191871327497</v>
      </c>
      <c r="H3554">
        <v>-30.605588674572601</v>
      </c>
      <c r="I3554">
        <v>-46.365621426153602</v>
      </c>
      <c r="J3554">
        <v>-6.3516589592476098</v>
      </c>
      <c r="K3554">
        <v>0.98113704372032595</v>
      </c>
      <c r="L3554">
        <v>1.0166421471868801</v>
      </c>
      <c r="M3554">
        <v>31.5734291080236</v>
      </c>
      <c r="N3554">
        <v>1.41086005961677</v>
      </c>
      <c r="O3554">
        <v>162.31884057971001</v>
      </c>
      <c r="P3554">
        <v>19.259259259259199</v>
      </c>
      <c r="Q3554">
        <v>8.5822521640555996E-2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271</v>
      </c>
      <c r="E3555">
        <v>39.276596400000003</v>
      </c>
      <c r="F3555">
        <v>20.04</v>
      </c>
      <c r="G3555">
        <v>47.153157891319402</v>
      </c>
      <c r="H3555">
        <v>1.6632319296412801</v>
      </c>
      <c r="I3555">
        <v>-9.8366587640175691</v>
      </c>
      <c r="J3555">
        <v>-7.0835603116740202</v>
      </c>
      <c r="K3555">
        <v>18.668770740262701</v>
      </c>
      <c r="L3555">
        <v>16.993780836659599</v>
      </c>
      <c r="M3555">
        <v>59.5540255981687</v>
      </c>
      <c r="N3555">
        <v>1.60005476588106</v>
      </c>
      <c r="O3555">
        <v>18.463073852295398</v>
      </c>
      <c r="P3555">
        <v>103.86571719226799</v>
      </c>
      <c r="Q3555">
        <v>4.7466993800691998E-2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D3556" t="s">
        <v>705</v>
      </c>
      <c r="E3556">
        <v>39.201162959999998</v>
      </c>
      <c r="F3556">
        <v>53.47</v>
      </c>
      <c r="G3556">
        <v>-9.0901670568247699</v>
      </c>
      <c r="H3556">
        <v>-2.2295168659018301</v>
      </c>
      <c r="I3556">
        <v>3.3851047693496601</v>
      </c>
      <c r="J3556">
        <v>0.48351547749957002</v>
      </c>
      <c r="K3556">
        <v>51.894363086099801</v>
      </c>
      <c r="L3556">
        <v>48.624040072945</v>
      </c>
      <c r="M3556">
        <v>73.375507359077204</v>
      </c>
      <c r="N3556">
        <v>0.300991489593324</v>
      </c>
      <c r="O3556">
        <v>2.3751636431643899</v>
      </c>
      <c r="P3556">
        <v>30.414634146341399</v>
      </c>
      <c r="Q3556">
        <v>8.5918559496748995E-2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472</v>
      </c>
      <c r="E3557">
        <v>39.194000226</v>
      </c>
      <c r="F3557">
        <v>5.82</v>
      </c>
      <c r="G3557">
        <v>-49.513508775347198</v>
      </c>
      <c r="H3557">
        <v>-16.905183816272999</v>
      </c>
      <c r="I3557">
        <v>-48.223824987491398</v>
      </c>
      <c r="J3557">
        <v>-8.8049922925809501</v>
      </c>
      <c r="K3557">
        <v>6.7149170580792896</v>
      </c>
      <c r="L3557">
        <v>9.3294018410917303</v>
      </c>
      <c r="M3557">
        <v>39.175327754983698</v>
      </c>
      <c r="N3557">
        <v>0.24877012835798301</v>
      </c>
      <c r="O3557">
        <v>89.003436426116807</v>
      </c>
      <c r="P3557">
        <v>8.9887640449438209</v>
      </c>
      <c r="Q3557">
        <v>-0.222185705664765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D3558" t="s">
        <v>51</v>
      </c>
      <c r="E3558">
        <v>38.958316173</v>
      </c>
      <c r="F3558">
        <v>16.73</v>
      </c>
      <c r="G3558">
        <v>-61.493176430791699</v>
      </c>
      <c r="H3558">
        <v>-32.103512008132903</v>
      </c>
      <c r="I3558">
        <v>-58.347839939069502</v>
      </c>
      <c r="J3558">
        <v>-10.166275715040801</v>
      </c>
      <c r="K3558">
        <v>23.128718752330101</v>
      </c>
      <c r="L3558">
        <v>29.1759842703893</v>
      </c>
      <c r="M3558">
        <v>19.7502302260466</v>
      </c>
      <c r="N3558">
        <v>0.59525312159106303</v>
      </c>
      <c r="O3558">
        <v>251.76329946204399</v>
      </c>
      <c r="P3558">
        <v>3.9130434782608599</v>
      </c>
      <c r="Q3558">
        <v>-7.6127592532421004E-2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38.85</v>
      </c>
      <c r="F3559">
        <v>175</v>
      </c>
      <c r="G3559">
        <v>50.871106609268097</v>
      </c>
      <c r="H3559">
        <v>-9.7718407887901702</v>
      </c>
      <c r="I3559">
        <v>34.688001331304903</v>
      </c>
      <c r="J3559">
        <v>3.01074225187698E-2</v>
      </c>
      <c r="K3559">
        <v>155.92646748441101</v>
      </c>
      <c r="L3559">
        <v>128.851718263533</v>
      </c>
      <c r="M3559">
        <v>54.758819913061799</v>
      </c>
      <c r="N3559">
        <v>0.189024390243902</v>
      </c>
      <c r="O3559">
        <v>13.742857142857099</v>
      </c>
      <c r="P3559">
        <v>106.855791962174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D3560" t="s">
        <v>1429</v>
      </c>
      <c r="E3560">
        <v>38.822830000000003</v>
      </c>
      <c r="F3560">
        <v>70.78</v>
      </c>
      <c r="G3560">
        <v>-7.9055764777597402</v>
      </c>
      <c r="H3560">
        <v>4.8677099566206801</v>
      </c>
      <c r="I3560">
        <v>-10.8884912519033</v>
      </c>
      <c r="J3560">
        <v>1.6755519251061199</v>
      </c>
      <c r="K3560">
        <v>68.761972962509603</v>
      </c>
      <c r="L3560">
        <v>61.2550373554947</v>
      </c>
      <c r="M3560">
        <v>42.4908615211951</v>
      </c>
      <c r="N3560">
        <v>2.3315552898454399</v>
      </c>
      <c r="O3560">
        <v>11.189601582367899</v>
      </c>
      <c r="P3560">
        <v>46.088751289989602</v>
      </c>
      <c r="Q3560">
        <v>7.7024512284717003E-2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1429</v>
      </c>
      <c r="E3561">
        <v>38.813936400000003</v>
      </c>
      <c r="F3561">
        <v>73.62</v>
      </c>
      <c r="G3561">
        <v>-49.235709260518099</v>
      </c>
      <c r="H3561">
        <v>-5.4826421432343997</v>
      </c>
      <c r="I3561">
        <v>-34.954833174047401</v>
      </c>
      <c r="J3561">
        <v>0.786705820626594</v>
      </c>
      <c r="K3561">
        <v>78.371562036175206</v>
      </c>
      <c r="L3561">
        <v>87.334956179334498</v>
      </c>
      <c r="M3561">
        <v>32.885765843958602</v>
      </c>
      <c r="N3561">
        <v>1.8135176559667701</v>
      </c>
      <c r="O3561">
        <v>63.107851127411003</v>
      </c>
      <c r="P3561">
        <v>13.2615384615384</v>
      </c>
      <c r="Q3561">
        <v>9.6314833611743006E-2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D3562" t="s">
        <v>132</v>
      </c>
      <c r="E3562">
        <v>38.764694845000001</v>
      </c>
      <c r="F3562">
        <v>4.09</v>
      </c>
      <c r="G3562">
        <v>80.371106609268097</v>
      </c>
      <c r="H3562">
        <v>-13.045559569551999</v>
      </c>
      <c r="I3562">
        <v>-23.726973524347802</v>
      </c>
      <c r="J3562">
        <v>-7.5919690367669803</v>
      </c>
      <c r="K3562">
        <v>4.2666052081166397</v>
      </c>
      <c r="L3562">
        <v>4.0977822166931599</v>
      </c>
      <c r="M3562">
        <v>43.607613264941001</v>
      </c>
      <c r="N3562">
        <v>1.2871116980166699</v>
      </c>
      <c r="O3562">
        <v>84.596577017114896</v>
      </c>
      <c r="Q3562">
        <v>6.6052350605910002E-3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E3563">
        <v>38.707573189999998</v>
      </c>
      <c r="F3563">
        <v>74.3</v>
      </c>
      <c r="G3563">
        <v>13.8982290317091</v>
      </c>
      <c r="H3563">
        <v>1.80205998503012</v>
      </c>
      <c r="I3563">
        <v>20.498440051246199</v>
      </c>
      <c r="J3563">
        <v>-5.5996264389224004</v>
      </c>
      <c r="K3563">
        <v>73.827403136614606</v>
      </c>
      <c r="L3563">
        <v>63.098917490406699</v>
      </c>
      <c r="M3563">
        <v>32.673753995806997</v>
      </c>
      <c r="N3563">
        <v>1.0602104128613099</v>
      </c>
      <c r="O3563">
        <v>64.0915208613728</v>
      </c>
      <c r="P3563">
        <v>125.151515151515</v>
      </c>
      <c r="Q3563">
        <v>4.3340737191284E-2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812</v>
      </c>
      <c r="E3564">
        <v>38.6751</v>
      </c>
      <c r="F3564">
        <v>137</v>
      </c>
      <c r="G3564">
        <v>-71.688702003171997</v>
      </c>
      <c r="H3564">
        <v>-10.3040340763333</v>
      </c>
      <c r="I3564">
        <v>-61.176892026897903</v>
      </c>
      <c r="J3564">
        <v>-3.6136936385249001</v>
      </c>
      <c r="M3564">
        <v>41.301942028600401</v>
      </c>
      <c r="O3564">
        <v>110.766423357664</v>
      </c>
      <c r="P3564">
        <v>9.6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46</v>
      </c>
      <c r="E3565">
        <v>38.660129999999903</v>
      </c>
      <c r="F3565">
        <v>30.75</v>
      </c>
      <c r="K3565">
        <v>26.2695652130257</v>
      </c>
      <c r="L3565">
        <v>18.751713502708899</v>
      </c>
      <c r="M3565">
        <v>99.999990516182706</v>
      </c>
      <c r="N3565">
        <v>1</v>
      </c>
      <c r="Q3565">
        <v>6.2078155048784001E-2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62</v>
      </c>
      <c r="E3566">
        <v>38.659999999999997</v>
      </c>
      <c r="F3566">
        <v>38.659999999999997</v>
      </c>
      <c r="G3566">
        <v>22.310500548661999</v>
      </c>
      <c r="H3566">
        <v>-3.8505227151003698</v>
      </c>
      <c r="I3566">
        <v>-20.031995058127499</v>
      </c>
      <c r="J3566">
        <v>2.4700668401391601</v>
      </c>
      <c r="K3566">
        <v>38.674690726795802</v>
      </c>
      <c r="L3566">
        <v>37.907719614841298</v>
      </c>
      <c r="M3566">
        <v>47.292419042152098</v>
      </c>
      <c r="N3566">
        <v>0.365254805046692</v>
      </c>
      <c r="O3566">
        <v>59.079151577858198</v>
      </c>
      <c r="P3566">
        <v>48.692307692307601</v>
      </c>
      <c r="Q3566">
        <v>1.9369427071618001E-2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271</v>
      </c>
      <c r="E3567">
        <v>38.629654927999901</v>
      </c>
      <c r="F3567">
        <v>69.47</v>
      </c>
      <c r="G3567">
        <v>-3.8345210963595302</v>
      </c>
      <c r="H3567">
        <v>-14.387265087828</v>
      </c>
      <c r="I3567">
        <v>-24.346972903021101</v>
      </c>
      <c r="J3567">
        <v>-7.3218414247571699</v>
      </c>
      <c r="K3567">
        <v>77.519911976105604</v>
      </c>
      <c r="L3567">
        <v>74.766831571530901</v>
      </c>
      <c r="M3567">
        <v>31.632306535815299</v>
      </c>
      <c r="N3567">
        <v>0.88009630307612696</v>
      </c>
      <c r="O3567">
        <v>64.0996113430257</v>
      </c>
      <c r="P3567">
        <v>58.788571428571402</v>
      </c>
      <c r="Q3567">
        <v>3.2559169490614999E-2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D3568" t="s">
        <v>705</v>
      </c>
      <c r="E3568">
        <v>38.618346535999997</v>
      </c>
      <c r="F3568">
        <v>147.19</v>
      </c>
      <c r="G3568">
        <v>29.835541755711599</v>
      </c>
      <c r="H3568">
        <v>-5.5818418588048102</v>
      </c>
      <c r="I3568">
        <v>20.252857467761402</v>
      </c>
      <c r="J3568">
        <v>-3.82759336806392</v>
      </c>
      <c r="K3568">
        <v>143.69250300631899</v>
      </c>
      <c r="L3568">
        <v>124.248033837085</v>
      </c>
      <c r="M3568">
        <v>44.752496423100702</v>
      </c>
      <c r="N3568">
        <v>1.1412982651468799</v>
      </c>
      <c r="O3568">
        <v>5.4759154833888104</v>
      </c>
      <c r="P3568">
        <v>83.300124533001195</v>
      </c>
    </row>
    <row r="3569" spans="1:17" hidden="1" x14ac:dyDescent="0.3">
      <c r="A3569" t="s">
        <v>7302</v>
      </c>
      <c r="B3569" t="s">
        <v>3139</v>
      </c>
      <c r="C3569" t="str">
        <f>IFERROR(VLOOKUP(Table1[[#This Row],[Ticker]],[1]!Table1[[Symbol]:[Industry]],2,FALSE),"-")</f>
        <v>-</v>
      </c>
      <c r="E3569">
        <v>38.507851199999998</v>
      </c>
      <c r="F3569">
        <v>83.72</v>
      </c>
      <c r="G3569">
        <v>32.846106609268098</v>
      </c>
      <c r="H3569">
        <v>16.5769987988084</v>
      </c>
      <c r="I3569">
        <v>12.943763146388701</v>
      </c>
      <c r="J3569">
        <v>16.009814786038099</v>
      </c>
      <c r="K3569">
        <v>66.844789716094496</v>
      </c>
      <c r="L3569">
        <v>62.990289895243002</v>
      </c>
      <c r="M3569">
        <v>93.070942273075303</v>
      </c>
      <c r="N3569">
        <v>4.7692307692307603</v>
      </c>
      <c r="O3569">
        <v>10.8456760630673</v>
      </c>
      <c r="P3569">
        <v>155.894039735099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705</v>
      </c>
      <c r="E3570">
        <v>38.500961535999998</v>
      </c>
      <c r="F3570">
        <v>21.27</v>
      </c>
      <c r="G3570">
        <v>29.113181537222001</v>
      </c>
      <c r="H3570">
        <v>-3.8101828939340399</v>
      </c>
      <c r="I3570">
        <v>8.9765765279053298</v>
      </c>
      <c r="J3570">
        <v>-2.6043620794205999</v>
      </c>
      <c r="K3570">
        <v>20.538824707706599</v>
      </c>
      <c r="L3570">
        <v>18.162024124881</v>
      </c>
      <c r="M3570">
        <v>45.204362990631097</v>
      </c>
      <c r="N3570">
        <v>0.80019946448130197</v>
      </c>
      <c r="O3570">
        <v>4.6074283027738501</v>
      </c>
      <c r="P3570">
        <v>54.354136429608097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E3571">
        <v>38.379179999999998</v>
      </c>
      <c r="F3571">
        <v>145</v>
      </c>
      <c r="G3571">
        <v>-4.04607765574218</v>
      </c>
      <c r="H3571">
        <v>-7.6231325342218001</v>
      </c>
      <c r="I3571">
        <v>6.4657323205318802</v>
      </c>
      <c r="J3571">
        <v>-4.8517679629537396</v>
      </c>
      <c r="K3571">
        <v>145.92712821499401</v>
      </c>
      <c r="M3571">
        <v>30.6979464331441</v>
      </c>
      <c r="N3571">
        <v>0.35205882352941098</v>
      </c>
      <c r="O3571">
        <v>17.3448275862069</v>
      </c>
      <c r="P3571">
        <v>30.3956834532374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135</v>
      </c>
      <c r="E3572">
        <v>38.329458588000001</v>
      </c>
      <c r="F3572">
        <v>29.03</v>
      </c>
      <c r="G3572">
        <v>-27.362226724065099</v>
      </c>
      <c r="H3572">
        <v>-24.2897992008884</v>
      </c>
      <c r="I3572">
        <v>-30.650521539636301</v>
      </c>
      <c r="J3572">
        <v>-2.7991791437920099</v>
      </c>
      <c r="K3572">
        <v>30.500340951388601</v>
      </c>
      <c r="L3572">
        <v>31.814594209491101</v>
      </c>
      <c r="M3572">
        <v>46.038323861153103</v>
      </c>
      <c r="N3572">
        <v>3.4846715328467099</v>
      </c>
      <c r="O3572">
        <v>39.510850843954501</v>
      </c>
      <c r="P3572">
        <v>20.456431535269701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D3573" t="s">
        <v>135</v>
      </c>
      <c r="E3573">
        <v>38.324557745999897</v>
      </c>
      <c r="F3573">
        <v>6.66</v>
      </c>
      <c r="G3573">
        <v>-0.79556005739850699</v>
      </c>
      <c r="H3573">
        <v>-11.312271111000801</v>
      </c>
      <c r="I3573">
        <v>-45.309391106765403</v>
      </c>
      <c r="J3573">
        <v>-5.1135637211523699</v>
      </c>
      <c r="K3573">
        <v>6.7550798103356398</v>
      </c>
      <c r="L3573">
        <v>6.5359848462222496</v>
      </c>
      <c r="M3573">
        <v>42.316809954121403</v>
      </c>
      <c r="N3573">
        <v>1.1653124661905501</v>
      </c>
      <c r="O3573">
        <v>61.4114114114114</v>
      </c>
      <c r="P3573">
        <v>35.918367346938702</v>
      </c>
      <c r="Q3573">
        <v>-5.5157348919701997E-2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E3574">
        <v>38.252672400000002</v>
      </c>
      <c r="F3574">
        <v>25.5</v>
      </c>
      <c r="G3574">
        <v>-25.061294323132699</v>
      </c>
      <c r="H3574">
        <v>-3.9468113960104199</v>
      </c>
      <c r="I3574">
        <v>8.6850748589235192</v>
      </c>
      <c r="J3574">
        <v>-5.6492780068666599</v>
      </c>
      <c r="K3574">
        <v>25.135252754136399</v>
      </c>
      <c r="L3574">
        <v>22.407224442095099</v>
      </c>
      <c r="M3574">
        <v>34.365429208354698</v>
      </c>
      <c r="N3574">
        <v>1.24752475247524</v>
      </c>
      <c r="O3574">
        <v>13.7254901960784</v>
      </c>
      <c r="P3574">
        <v>70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E3575">
        <v>38.19</v>
      </c>
      <c r="F3575">
        <v>47.5</v>
      </c>
      <c r="G3575">
        <v>-39.534058128042602</v>
      </c>
      <c r="H3575">
        <v>-7.5362921868604102</v>
      </c>
      <c r="I3575">
        <v>-48.841411793020399</v>
      </c>
      <c r="J3575">
        <v>-3.1443004309532601</v>
      </c>
      <c r="K3575">
        <v>50.884773653881503</v>
      </c>
      <c r="L3575">
        <v>56.256769464934202</v>
      </c>
      <c r="M3575">
        <v>30.311312835733201</v>
      </c>
      <c r="N3575">
        <v>0.74605263157894697</v>
      </c>
      <c r="O3575">
        <v>74.736842105263094</v>
      </c>
      <c r="P3575">
        <v>10.1832521456738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E3576">
        <v>38.178848674999998</v>
      </c>
      <c r="F3576">
        <v>11.3</v>
      </c>
      <c r="G3576">
        <v>22.624353362514899</v>
      </c>
      <c r="H3576">
        <v>-8.9170485582149404</v>
      </c>
      <c r="I3576">
        <v>1.68903903452182</v>
      </c>
      <c r="J3576">
        <v>-2.39478250237114</v>
      </c>
      <c r="K3576">
        <v>11.172466762440701</v>
      </c>
      <c r="L3576">
        <v>10.2842505282474</v>
      </c>
      <c r="M3576">
        <v>64.685278890049105</v>
      </c>
      <c r="N3576">
        <v>1.02887735530216</v>
      </c>
      <c r="O3576">
        <v>29.2035398230088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549</v>
      </c>
      <c r="E3577">
        <v>38.101186577999997</v>
      </c>
      <c r="F3577">
        <v>63.83</v>
      </c>
      <c r="G3577">
        <v>52.440954465422998</v>
      </c>
      <c r="H3577">
        <v>-15.714702923609901</v>
      </c>
      <c r="I3577">
        <v>-14.7018501896011</v>
      </c>
      <c r="J3577">
        <v>-2.6537422925809402</v>
      </c>
      <c r="K3577">
        <v>67.082443119998004</v>
      </c>
      <c r="L3577">
        <v>62.577564525579497</v>
      </c>
      <c r="M3577">
        <v>53.104429039943597</v>
      </c>
      <c r="N3577">
        <v>0.39067902624177497</v>
      </c>
      <c r="O3577">
        <v>53.470155099482902</v>
      </c>
      <c r="P3577">
        <v>92.781636967683397</v>
      </c>
      <c r="Q3577">
        <v>6.2584791358539999E-3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600</v>
      </c>
      <c r="E3578">
        <v>38.100863400000001</v>
      </c>
      <c r="F3578">
        <v>3.8</v>
      </c>
      <c r="G3578">
        <v>-45.126814388652797</v>
      </c>
      <c r="H3578">
        <v>-8.5935966692429098</v>
      </c>
      <c r="I3578">
        <v>-47.299456887407104</v>
      </c>
      <c r="J3578">
        <v>-3.9887897609353802</v>
      </c>
      <c r="K3578">
        <v>3.9803875030393199</v>
      </c>
      <c r="L3578">
        <v>4.6124590338675802</v>
      </c>
      <c r="M3578">
        <v>31.187175958161799</v>
      </c>
      <c r="N3578">
        <v>1.0709477262303999</v>
      </c>
      <c r="O3578">
        <v>115.78947368420999</v>
      </c>
      <c r="P3578">
        <v>3.82513661202184</v>
      </c>
      <c r="Q3578">
        <v>0.112864065957465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46</v>
      </c>
      <c r="E3579">
        <v>38.086798229999999</v>
      </c>
      <c r="F3579">
        <v>71.099999999999994</v>
      </c>
      <c r="G3579">
        <v>-43.516648492772603</v>
      </c>
      <c r="H3579">
        <v>-20.361227772317001</v>
      </c>
      <c r="I3579">
        <v>-33.004838516498502</v>
      </c>
      <c r="J3579">
        <v>-3.1096498268275199</v>
      </c>
      <c r="M3579">
        <v>22.7124960049435</v>
      </c>
      <c r="O3579">
        <v>29.184247538677901</v>
      </c>
      <c r="P3579">
        <v>1.5714285714285501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D3580" t="s">
        <v>109</v>
      </c>
      <c r="E3580">
        <v>38.050927199999997</v>
      </c>
      <c r="F3580">
        <v>37.83</v>
      </c>
      <c r="G3580">
        <v>-50.529671600848502</v>
      </c>
      <c r="H3580">
        <v>-7.9571545727892996</v>
      </c>
      <c r="I3580">
        <v>-19.254399453370201</v>
      </c>
      <c r="J3580">
        <v>-3.7734469081633599</v>
      </c>
      <c r="K3580">
        <v>36.887806161501999</v>
      </c>
      <c r="L3580">
        <v>39.210573839758098</v>
      </c>
      <c r="M3580">
        <v>53.49048386786</v>
      </c>
      <c r="N3580">
        <v>0.33476420239370103</v>
      </c>
      <c r="O3580">
        <v>48.902987047316898</v>
      </c>
      <c r="P3580">
        <v>38.978692138133702</v>
      </c>
      <c r="Q3580">
        <v>1.7239998802483999E-2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E3581">
        <v>37.909999999999997</v>
      </c>
      <c r="F3581">
        <v>189.55</v>
      </c>
      <c r="G3581">
        <v>-5.6601433907318199</v>
      </c>
      <c r="H3581">
        <v>-7.08467099576026</v>
      </c>
      <c r="I3581">
        <v>-26.667542130053999</v>
      </c>
      <c r="J3581">
        <v>-4.6724609642601296</v>
      </c>
      <c r="K3581">
        <v>195.510106598314</v>
      </c>
      <c r="L3581">
        <v>192.55604392006501</v>
      </c>
      <c r="M3581">
        <v>37.010723631500198</v>
      </c>
      <c r="N3581">
        <v>1.37777777777777</v>
      </c>
      <c r="O3581">
        <v>27.670799261408501</v>
      </c>
      <c r="P3581">
        <v>26.240426240426199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E3582">
        <v>37.882231730000001</v>
      </c>
      <c r="F3582">
        <v>62.89</v>
      </c>
      <c r="G3582">
        <v>-58.454290216128598</v>
      </c>
      <c r="H3582">
        <v>6.7860385416159197</v>
      </c>
      <c r="I3582">
        <v>-24.964701119560601</v>
      </c>
      <c r="J3582">
        <v>-4.2607498683385199</v>
      </c>
      <c r="K3582">
        <v>60.294717698133802</v>
      </c>
      <c r="L3582">
        <v>65.387616391079405</v>
      </c>
      <c r="M3582">
        <v>47.318699155741001</v>
      </c>
      <c r="N3582">
        <v>1.09274481316599</v>
      </c>
      <c r="O3582">
        <v>62.108443313722297</v>
      </c>
      <c r="P3582">
        <v>48.781641826354303</v>
      </c>
      <c r="Q3582">
        <v>6.7499153405094006E-2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D3583" t="s">
        <v>174</v>
      </c>
      <c r="E3583">
        <v>37.8579018</v>
      </c>
      <c r="F3583">
        <v>60.09</v>
      </c>
      <c r="G3583">
        <v>38.452275440436999</v>
      </c>
      <c r="H3583">
        <v>-7.5510197368910497</v>
      </c>
      <c r="I3583">
        <v>-11.5100315877797</v>
      </c>
      <c r="J3583">
        <v>-0.83972670366638802</v>
      </c>
      <c r="K3583">
        <v>60.0682773485672</v>
      </c>
      <c r="L3583">
        <v>55.250935142292697</v>
      </c>
      <c r="M3583">
        <v>43.4312951606178</v>
      </c>
      <c r="N3583">
        <v>1.4278386800838101</v>
      </c>
      <c r="O3583">
        <v>19.653852554501501</v>
      </c>
      <c r="P3583">
        <v>93.7762012254111</v>
      </c>
      <c r="Q3583">
        <v>2.6300657319684E-2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628</v>
      </c>
      <c r="E3584">
        <v>37.843197975000002</v>
      </c>
      <c r="F3584">
        <v>26.73</v>
      </c>
      <c r="G3584">
        <v>73.871106609268097</v>
      </c>
      <c r="H3584">
        <v>3.5110632060107698</v>
      </c>
      <c r="I3584">
        <v>12.171151879659799</v>
      </c>
      <c r="J3584">
        <v>-4.0993127652955703</v>
      </c>
      <c r="K3584">
        <v>25.946815862802602</v>
      </c>
      <c r="L3584">
        <v>21.7299310882687</v>
      </c>
      <c r="M3584">
        <v>30.847944692839398</v>
      </c>
      <c r="N3584">
        <v>0.190498930430608</v>
      </c>
      <c r="O3584">
        <v>37.4859708193041</v>
      </c>
      <c r="P3584">
        <v>104.045801526717</v>
      </c>
      <c r="Q3584">
        <v>4.9756382392241998E-2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E3585">
        <v>37.832044656000001</v>
      </c>
      <c r="F3585">
        <v>36.119999999999997</v>
      </c>
      <c r="G3585">
        <v>-9.7889123840841599</v>
      </c>
      <c r="H3585">
        <v>-11.6506609603139</v>
      </c>
      <c r="I3585">
        <v>-38.367083414457703</v>
      </c>
      <c r="J3585">
        <v>5.31500770741905</v>
      </c>
      <c r="K3585">
        <v>37.326246579696303</v>
      </c>
      <c r="L3585">
        <v>37.209314841719298</v>
      </c>
      <c r="M3585">
        <v>52.749605517035903</v>
      </c>
      <c r="N3585">
        <v>0.35612229453609801</v>
      </c>
      <c r="O3585">
        <v>53.100775193798398</v>
      </c>
      <c r="P3585">
        <v>33.4318433690432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E3586">
        <v>37.780698270000002</v>
      </c>
      <c r="F3586">
        <v>45.15</v>
      </c>
      <c r="G3586">
        <v>853.14383388199496</v>
      </c>
      <c r="H3586">
        <v>-24.341882534221799</v>
      </c>
      <c r="I3586">
        <v>17.823964620476701</v>
      </c>
      <c r="J3586">
        <v>10.720186321660201</v>
      </c>
      <c r="K3586">
        <v>45.946989053056797</v>
      </c>
      <c r="L3586">
        <v>36.475064425447201</v>
      </c>
      <c r="M3586">
        <v>43.928804080928202</v>
      </c>
      <c r="N3586">
        <v>1.1036790592680801</v>
      </c>
      <c r="O3586">
        <v>40.110741971207098</v>
      </c>
      <c r="P3586">
        <v>926.13636363636294</v>
      </c>
      <c r="Q3586">
        <v>0.16031576455976901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E3587">
        <v>37.7467872</v>
      </c>
      <c r="F3587">
        <v>13.08</v>
      </c>
      <c r="G3587">
        <v>-72.047228058466004</v>
      </c>
      <c r="H3587">
        <v>-12.0206510262284</v>
      </c>
      <c r="I3587">
        <v>-61.0447361475767</v>
      </c>
      <c r="J3587">
        <v>2.6978512340274801</v>
      </c>
      <c r="K3587">
        <v>13.171619750181</v>
      </c>
      <c r="L3587">
        <v>17.6097148795347</v>
      </c>
      <c r="M3587">
        <v>52.587376480039502</v>
      </c>
      <c r="N3587">
        <v>1.04382211938658</v>
      </c>
      <c r="O3587">
        <v>247.477064220183</v>
      </c>
      <c r="P3587">
        <v>31.0621242484969</v>
      </c>
      <c r="Q3587">
        <v>0.224426548327228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95</v>
      </c>
      <c r="E3588">
        <v>37.722999999999999</v>
      </c>
      <c r="F3588">
        <v>1.19</v>
      </c>
      <c r="G3588">
        <v>34.537773275934804</v>
      </c>
      <c r="H3588">
        <v>37.283234506976598</v>
      </c>
      <c r="I3588">
        <v>5.3829165855422199</v>
      </c>
      <c r="J3588">
        <v>0.31500770741905398</v>
      </c>
      <c r="K3588">
        <v>0.96662831858319498</v>
      </c>
      <c r="L3588">
        <v>0.97859689941769901</v>
      </c>
      <c r="M3588">
        <v>48.9781175607691</v>
      </c>
      <c r="N3588">
        <v>0.79640590049440896</v>
      </c>
      <c r="O3588">
        <v>11.764705882352899</v>
      </c>
      <c r="P3588">
        <v>70</v>
      </c>
      <c r="Q3588">
        <v>7.9563015569720005E-3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D3589" t="s">
        <v>21</v>
      </c>
      <c r="E3589">
        <v>37.688400000000001</v>
      </c>
      <c r="F3589">
        <v>120</v>
      </c>
      <c r="G3589">
        <v>3.25964164111529</v>
      </c>
      <c r="H3589">
        <v>-6.2160287090851902</v>
      </c>
      <c r="I3589">
        <v>16.8176991942378</v>
      </c>
      <c r="J3589">
        <v>-7.0407801361736597</v>
      </c>
      <c r="K3589">
        <v>123.904340877895</v>
      </c>
      <c r="L3589">
        <v>111.82746397177</v>
      </c>
      <c r="M3589">
        <v>33.444880849831698</v>
      </c>
      <c r="N3589">
        <v>0.16501421046648199</v>
      </c>
      <c r="O3589">
        <v>48.2916666666666</v>
      </c>
      <c r="P3589">
        <v>62.8222523744911</v>
      </c>
      <c r="Q3589">
        <v>4.3842909539044003E-2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D3590" t="s">
        <v>21</v>
      </c>
      <c r="E3590">
        <v>37.672806375</v>
      </c>
      <c r="F3590">
        <v>148.94999999999999</v>
      </c>
      <c r="G3590">
        <v>55.278282896319602</v>
      </c>
      <c r="H3590">
        <v>-14.5682352198458</v>
      </c>
      <c r="I3590">
        <v>-5.6431798262011501</v>
      </c>
      <c r="J3590">
        <v>-3.7698561304530198</v>
      </c>
      <c r="K3590">
        <v>160.58881363567099</v>
      </c>
      <c r="L3590">
        <v>133.517401820468</v>
      </c>
      <c r="M3590">
        <v>25.712452975793401</v>
      </c>
      <c r="N3590">
        <v>0.28019865063593602</v>
      </c>
      <c r="O3590">
        <v>63.7797918764686</v>
      </c>
      <c r="P3590">
        <v>112.149266486255</v>
      </c>
      <c r="Q3590">
        <v>0.13157962201301801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D3591" t="s">
        <v>6545</v>
      </c>
      <c r="E3591">
        <v>37.645440000000001</v>
      </c>
      <c r="F3591">
        <v>168</v>
      </c>
      <c r="G3591">
        <v>25.8711066092681</v>
      </c>
      <c r="H3591">
        <v>25.490038574314301</v>
      </c>
      <c r="I3591">
        <v>31.2105027924387</v>
      </c>
      <c r="J3591">
        <v>-6.3516589592476098</v>
      </c>
      <c r="K3591">
        <v>144.147978122534</v>
      </c>
      <c r="L3591">
        <v>122.669363814112</v>
      </c>
      <c r="M3591">
        <v>53.841003957972802</v>
      </c>
      <c r="N3591">
        <v>0.66005025125628103</v>
      </c>
      <c r="O3591">
        <v>23.422619047619001</v>
      </c>
      <c r="P3591">
        <v>67.832167832167798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917</v>
      </c>
      <c r="E3592">
        <v>37.611795833999999</v>
      </c>
      <c r="F3592">
        <v>73.42</v>
      </c>
      <c r="G3592">
        <v>-24.210548262805801</v>
      </c>
      <c r="H3592">
        <v>-3.2695336523210301</v>
      </c>
      <c r="I3592">
        <v>-24.0586545293638</v>
      </c>
      <c r="J3592">
        <v>-8.1797384629822503</v>
      </c>
      <c r="K3592">
        <v>73.415060019303894</v>
      </c>
      <c r="L3592">
        <v>74.825438954766398</v>
      </c>
      <c r="M3592">
        <v>40.656805231310699</v>
      </c>
      <c r="N3592">
        <v>2.51658176209129</v>
      </c>
      <c r="O3592">
        <v>19.2454372105693</v>
      </c>
      <c r="P3592">
        <v>18.419354838709602</v>
      </c>
      <c r="Q3592">
        <v>-4.3552342217035002E-2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D3593" t="s">
        <v>527</v>
      </c>
      <c r="E3593">
        <v>37.577162999999999</v>
      </c>
      <c r="F3593">
        <v>72.150000000000006</v>
      </c>
      <c r="G3593">
        <v>-67.474005287080402</v>
      </c>
      <c r="H3593">
        <v>-9.4245873908756295</v>
      </c>
      <c r="I3593">
        <v>-56.962195310806401</v>
      </c>
      <c r="J3593">
        <v>-16.229317532558301</v>
      </c>
      <c r="K3593">
        <v>81.876872700149903</v>
      </c>
      <c r="M3593">
        <v>28.890031385995901</v>
      </c>
      <c r="O3593">
        <v>85.308385308385198</v>
      </c>
      <c r="P3593">
        <v>26.026200873362399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27</v>
      </c>
      <c r="E3594">
        <v>37.543544320000002</v>
      </c>
      <c r="F3594">
        <v>35.11</v>
      </c>
      <c r="G3594">
        <v>33.668859418256901</v>
      </c>
      <c r="H3594">
        <v>-10.6681775792668</v>
      </c>
      <c r="I3594">
        <v>0.37642307904872202</v>
      </c>
      <c r="J3594">
        <v>-7.6307802277390699</v>
      </c>
      <c r="K3594">
        <v>36.836312471121403</v>
      </c>
      <c r="L3594">
        <v>34.013947795737799</v>
      </c>
      <c r="M3594">
        <v>31.415964008912098</v>
      </c>
      <c r="N3594">
        <v>1.09983462415514</v>
      </c>
      <c r="O3594">
        <v>62.204500142409501</v>
      </c>
      <c r="P3594">
        <v>72.107843137254903</v>
      </c>
      <c r="Q3594">
        <v>3.5314685058843998E-2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95</v>
      </c>
      <c r="E3595">
        <v>37.531830599999999</v>
      </c>
      <c r="F3595">
        <v>8.14</v>
      </c>
      <c r="G3595">
        <v>-48.7826330029201</v>
      </c>
      <c r="H3595">
        <v>-12.2763008881775</v>
      </c>
      <c r="I3595">
        <v>-40.481414052373303</v>
      </c>
      <c r="J3595">
        <v>-5.3366647262602998</v>
      </c>
      <c r="K3595">
        <v>8.8040032229509304</v>
      </c>
      <c r="L3595">
        <v>10.170923227436401</v>
      </c>
      <c r="M3595">
        <v>18.957987008167901</v>
      </c>
      <c r="N3595">
        <v>0.47774943106906897</v>
      </c>
      <c r="O3595">
        <v>76.2899262899262</v>
      </c>
      <c r="P3595">
        <v>2.1329987452948602</v>
      </c>
      <c r="Q3595">
        <v>-5.48171859448E-3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135</v>
      </c>
      <c r="E3596">
        <v>37.420585080000002</v>
      </c>
      <c r="F3596">
        <v>25.07</v>
      </c>
      <c r="G3596">
        <v>53.169550739395397</v>
      </c>
      <c r="H3596">
        <v>27.280448732995801</v>
      </c>
      <c r="I3596">
        <v>57.159483343035397</v>
      </c>
      <c r="J3596">
        <v>29.4659000816754</v>
      </c>
      <c r="K3596">
        <v>18.742889297242801</v>
      </c>
      <c r="L3596">
        <v>17.2906472028838</v>
      </c>
      <c r="M3596">
        <v>84.949720113881398</v>
      </c>
      <c r="N3596">
        <v>2.9138240178107302</v>
      </c>
      <c r="O3596">
        <v>5.54447546868768</v>
      </c>
      <c r="P3596">
        <v>102.99595141700399</v>
      </c>
      <c r="Q3596">
        <v>0.103187920701952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705</v>
      </c>
      <c r="E3597">
        <v>37.354653050000003</v>
      </c>
      <c r="F3597">
        <v>265.05</v>
      </c>
      <c r="G3597">
        <v>1.69593452286893</v>
      </c>
      <c r="H3597">
        <v>1.3412070734344499</v>
      </c>
      <c r="I3597">
        <v>2.3125846081114498</v>
      </c>
      <c r="J3597">
        <v>0.44299084375872699</v>
      </c>
      <c r="K3597">
        <v>255.16808351532001</v>
      </c>
      <c r="L3597">
        <v>236.775661835373</v>
      </c>
      <c r="M3597">
        <v>62.782489239617902</v>
      </c>
      <c r="N3597">
        <v>0.60073685389810405</v>
      </c>
      <c r="O3597">
        <v>3.7540086776080002</v>
      </c>
      <c r="P3597">
        <v>33.931278423446102</v>
      </c>
      <c r="Q3597">
        <v>1.5022786694405E-2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E3598">
        <v>37.316724000000001</v>
      </c>
      <c r="F3598">
        <v>5.84</v>
      </c>
      <c r="G3598">
        <v>-42.564647580675903</v>
      </c>
      <c r="H3598">
        <v>-11.489799200888401</v>
      </c>
      <c r="I3598">
        <v>-50.686048931699098</v>
      </c>
      <c r="J3598">
        <v>-3.0183256259142799</v>
      </c>
      <c r="K3598">
        <v>6.7079648609221403</v>
      </c>
      <c r="L3598">
        <v>5.4666959946681901</v>
      </c>
      <c r="M3598">
        <v>36.314792509158202</v>
      </c>
      <c r="N3598">
        <v>2.6754083154697801</v>
      </c>
      <c r="O3598">
        <v>66.780821917808197</v>
      </c>
      <c r="P3598">
        <v>5.9891107078039898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E3599">
        <v>37.188000000000002</v>
      </c>
      <c r="F3599">
        <v>30.99</v>
      </c>
      <c r="G3599">
        <v>-13.3316105877286</v>
      </c>
      <c r="H3599">
        <v>-11.650130267988599</v>
      </c>
      <c r="I3599">
        <v>-17.4345880699512</v>
      </c>
      <c r="J3599">
        <v>-0.12971910325439001</v>
      </c>
      <c r="K3599">
        <v>32.536199273040502</v>
      </c>
      <c r="M3599">
        <v>45.589072601174401</v>
      </c>
      <c r="N3599">
        <v>0.47114113689069798</v>
      </c>
      <c r="O3599">
        <v>54.114230396902201</v>
      </c>
      <c r="P3599">
        <v>16.591422121896102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106</v>
      </c>
      <c r="E3600">
        <v>37.049999999999997</v>
      </c>
      <c r="F3600">
        <v>2.6</v>
      </c>
      <c r="G3600">
        <v>81.7155787127369</v>
      </c>
      <c r="H3600">
        <v>-3.90369881478808</v>
      </c>
      <c r="I3600">
        <v>29.213774779785901</v>
      </c>
      <c r="J3600">
        <v>-8.1356965179330505</v>
      </c>
      <c r="K3600">
        <v>2.8019366004345598</v>
      </c>
      <c r="L3600">
        <v>2.3086473160423302</v>
      </c>
      <c r="M3600">
        <v>21.5318216255185</v>
      </c>
      <c r="N3600">
        <v>0.110819809262622</v>
      </c>
      <c r="O3600">
        <v>31.923076923076898</v>
      </c>
      <c r="P3600">
        <v>133.29040171726399</v>
      </c>
      <c r="Q3600">
        <v>6.5131297969104995E-2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414</v>
      </c>
      <c r="E3601">
        <v>37.041444499999997</v>
      </c>
      <c r="F3601">
        <v>71.09</v>
      </c>
      <c r="G3601">
        <v>-40.1279480994639</v>
      </c>
      <c r="H3601">
        <v>14.0625662150984</v>
      </c>
      <c r="I3601">
        <v>9.2696927307453407</v>
      </c>
      <c r="J3601">
        <v>23.468971380819099</v>
      </c>
      <c r="K3601">
        <v>63.9976355164426</v>
      </c>
      <c r="L3601">
        <v>64.509208812622106</v>
      </c>
      <c r="M3601">
        <v>67.685377989205804</v>
      </c>
      <c r="N3601">
        <v>1.39011388017824</v>
      </c>
      <c r="O3601">
        <v>32.7894218596145</v>
      </c>
      <c r="P3601">
        <v>35.667938931297698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600</v>
      </c>
      <c r="E3602">
        <v>37.000997499999997</v>
      </c>
      <c r="F3602">
        <v>9.5500000000000007</v>
      </c>
      <c r="G3602">
        <v>257.871106609268</v>
      </c>
      <c r="H3602">
        <v>36.963845113980298</v>
      </c>
      <c r="I3602">
        <v>105.92314647059899</v>
      </c>
      <c r="J3602">
        <v>0.41831349254301903</v>
      </c>
      <c r="K3602">
        <v>7.3377438787564504</v>
      </c>
      <c r="L3602">
        <v>5.5415534912190001</v>
      </c>
      <c r="M3602">
        <v>71.236494987381107</v>
      </c>
      <c r="N3602">
        <v>1.7269684923158499</v>
      </c>
      <c r="O3602">
        <v>6.3874345549738099</v>
      </c>
      <c r="P3602">
        <v>297.916666666666</v>
      </c>
      <c r="Q3602">
        <v>0.145939413901468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1527</v>
      </c>
      <c r="E3603">
        <v>36.953760000000003</v>
      </c>
      <c r="F3603">
        <v>36.880000000000003</v>
      </c>
      <c r="G3603">
        <v>40.001057655106997</v>
      </c>
      <c r="H3603">
        <v>-7.6481045483439196</v>
      </c>
      <c r="I3603">
        <v>-26.182280190180801</v>
      </c>
      <c r="J3603">
        <v>6.8658479238815904</v>
      </c>
      <c r="K3603">
        <v>37.880048834052502</v>
      </c>
      <c r="L3603">
        <v>35.533910157108899</v>
      </c>
      <c r="M3603">
        <v>54.140604782295704</v>
      </c>
      <c r="N3603">
        <v>0.76722798375169798</v>
      </c>
      <c r="O3603">
        <v>57.212581344902297</v>
      </c>
      <c r="P3603">
        <v>89.031266017426901</v>
      </c>
      <c r="Q3603">
        <v>3.0817402082674E-2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1354</v>
      </c>
      <c r="E3604">
        <v>36.915247950000001</v>
      </c>
      <c r="F3604">
        <v>32.549999999999997</v>
      </c>
      <c r="G3604">
        <v>-64.128893390731804</v>
      </c>
      <c r="H3604">
        <v>-9.0585853280561004</v>
      </c>
      <c r="I3604">
        <v>-53.617083414457703</v>
      </c>
      <c r="J3604">
        <v>-1.47336785144829</v>
      </c>
      <c r="K3604">
        <v>35.203365903505798</v>
      </c>
      <c r="M3604">
        <v>28.1963792898643</v>
      </c>
      <c r="N3604">
        <v>0.74769585253456206</v>
      </c>
      <c r="O3604">
        <v>80.645161290322505</v>
      </c>
      <c r="P3604">
        <v>11.282051282051199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E3605">
        <v>36.8756895</v>
      </c>
      <c r="F3605">
        <v>88.45</v>
      </c>
      <c r="G3605">
        <v>79.672949927240495</v>
      </c>
      <c r="H3605">
        <v>-7.3266508842369698</v>
      </c>
      <c r="I3605">
        <v>5.9099436125692604</v>
      </c>
      <c r="J3605">
        <v>-2.9199525649986402</v>
      </c>
      <c r="K3605">
        <v>86.646917136958606</v>
      </c>
      <c r="L3605">
        <v>75.8960942648349</v>
      </c>
      <c r="M3605">
        <v>57.804002284330899</v>
      </c>
      <c r="N3605">
        <v>0.14077784775958199</v>
      </c>
      <c r="O3605">
        <v>47.947993216506497</v>
      </c>
      <c r="P3605">
        <v>120.02487562189</v>
      </c>
      <c r="Q3605">
        <v>6.6652457699735004E-2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36.858741725999998</v>
      </c>
      <c r="F3606">
        <v>0.87</v>
      </c>
      <c r="G3606">
        <v>-16.721485983324399</v>
      </c>
      <c r="H3606">
        <v>-1.96421780553963</v>
      </c>
      <c r="I3606">
        <v>-35.238705036079303</v>
      </c>
      <c r="J3606">
        <v>0.31500770741905398</v>
      </c>
      <c r="K3606">
        <v>0.88511105931518297</v>
      </c>
      <c r="L3606">
        <v>0.93537586295389397</v>
      </c>
      <c r="M3606">
        <v>40.871654743270902</v>
      </c>
      <c r="N3606">
        <v>1.08174749710792</v>
      </c>
      <c r="O3606">
        <v>55.172413793103402</v>
      </c>
      <c r="P3606">
        <v>10.126582278480999</v>
      </c>
      <c r="Q3606">
        <v>-1.9390948728453001E-2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628</v>
      </c>
      <c r="E3607">
        <v>36.793048094999897</v>
      </c>
      <c r="F3607">
        <v>3.55</v>
      </c>
      <c r="G3607">
        <v>17.8711066092681</v>
      </c>
      <c r="H3607">
        <v>30.870018150709601</v>
      </c>
      <c r="I3607">
        <v>-24.867083414457699</v>
      </c>
      <c r="J3607">
        <v>20.153064387580901</v>
      </c>
      <c r="K3607">
        <v>2.5508366851266802</v>
      </c>
      <c r="L3607">
        <v>3.3155565615285498</v>
      </c>
      <c r="M3607">
        <v>92.852620818118893</v>
      </c>
      <c r="N3607">
        <v>0.63946409287697903</v>
      </c>
      <c r="O3607">
        <v>49.295774647887299</v>
      </c>
      <c r="P3607">
        <v>86.842105263157904</v>
      </c>
      <c r="Q3607">
        <v>-5.574903247436E-2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D3608" t="s">
        <v>705</v>
      </c>
      <c r="E3608">
        <v>36.765885388999997</v>
      </c>
      <c r="F3608">
        <v>256.68</v>
      </c>
      <c r="G3608">
        <v>38.049662242047503</v>
      </c>
      <c r="H3608">
        <v>-4.2543549664839304</v>
      </c>
      <c r="I3608">
        <v>23.894970587470802</v>
      </c>
      <c r="J3608">
        <v>-0.73290814766469903</v>
      </c>
      <c r="K3608">
        <v>249.129619504207</v>
      </c>
      <c r="L3608">
        <v>213.388926968379</v>
      </c>
      <c r="M3608">
        <v>30.790198502182001</v>
      </c>
      <c r="N3608">
        <v>1.1799956938324101</v>
      </c>
      <c r="O3608">
        <v>3.0388031790556198</v>
      </c>
      <c r="P3608">
        <v>66.892067620285999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D3609" t="s">
        <v>135</v>
      </c>
      <c r="E3609">
        <v>36.728999999999999</v>
      </c>
      <c r="F3609">
        <v>99</v>
      </c>
      <c r="G3609">
        <v>-33.344849374225603</v>
      </c>
      <c r="H3609">
        <v>5.9454274198802901</v>
      </c>
      <c r="I3609">
        <v>-11.7128116697331</v>
      </c>
      <c r="J3609">
        <v>16.061995659226199</v>
      </c>
      <c r="K3609">
        <v>96.919506000838695</v>
      </c>
      <c r="L3609">
        <v>70.526700205586096</v>
      </c>
      <c r="M3609">
        <v>80.179182899336595</v>
      </c>
      <c r="N3609">
        <v>0.81732659941291796</v>
      </c>
      <c r="O3609">
        <v>35.202020202020101</v>
      </c>
      <c r="P3609">
        <v>27.824402840542199</v>
      </c>
      <c r="Q3609">
        <v>0.10038524678157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E3610">
        <v>36.72</v>
      </c>
      <c r="F3610">
        <v>36</v>
      </c>
      <c r="G3610">
        <v>-14.7396499996652</v>
      </c>
      <c r="H3610">
        <v>-1.06591860387355</v>
      </c>
      <c r="I3610">
        <v>-41.617083414457703</v>
      </c>
      <c r="J3610">
        <v>-0.913212801007108</v>
      </c>
      <c r="K3610">
        <v>37.547478933841603</v>
      </c>
      <c r="L3610">
        <v>38.240575370168202</v>
      </c>
      <c r="M3610">
        <v>47.7541275231318</v>
      </c>
      <c r="N3610">
        <v>0.85868544600938901</v>
      </c>
      <c r="O3610">
        <v>49.7222222222222</v>
      </c>
      <c r="P3610">
        <v>28.617363344051402</v>
      </c>
      <c r="Q3610">
        <v>9.2244061890599997E-4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E3611">
        <v>36.688049999999997</v>
      </c>
      <c r="F3611">
        <v>598.5</v>
      </c>
      <c r="G3611">
        <v>-5.61404190558331</v>
      </c>
      <c r="H3611">
        <v>-13.5832428673429</v>
      </c>
      <c r="I3611">
        <v>5.2508411138441202</v>
      </c>
      <c r="J3611">
        <v>0.31500770741905398</v>
      </c>
      <c r="K3611">
        <v>567.45021769419395</v>
      </c>
      <c r="L3611">
        <v>520.21654629269699</v>
      </c>
      <c r="M3611">
        <v>80.471774037006696</v>
      </c>
      <c r="N3611">
        <v>0.54306569343065703</v>
      </c>
      <c r="O3611">
        <v>22.497911445279801</v>
      </c>
      <c r="P3611">
        <v>66.25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E3612">
        <v>36.653948239999998</v>
      </c>
      <c r="F3612">
        <v>53.69</v>
      </c>
      <c r="G3612">
        <v>93.503858940034206</v>
      </c>
      <c r="H3612">
        <v>9.2203541352076694</v>
      </c>
      <c r="I3612">
        <v>43.142040673133401</v>
      </c>
      <c r="J3612">
        <v>-13.957292762064499</v>
      </c>
      <c r="K3612">
        <v>47.934658828867597</v>
      </c>
      <c r="L3612">
        <v>37.453353354014297</v>
      </c>
      <c r="M3612">
        <v>42.279851138561099</v>
      </c>
      <c r="N3612">
        <v>0.86448996544582901</v>
      </c>
      <c r="O3612">
        <v>20.599739243807001</v>
      </c>
      <c r="P3612">
        <v>130.924731182795</v>
      </c>
      <c r="Q3612">
        <v>4.7439181570205997E-2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36.629062943999998</v>
      </c>
      <c r="F3613">
        <v>21.88</v>
      </c>
      <c r="G3613">
        <v>-14.7288933907318</v>
      </c>
      <c r="H3613">
        <v>8.77349193835202</v>
      </c>
      <c r="I3613">
        <v>-38.168807552388799</v>
      </c>
      <c r="J3613">
        <v>-4.5827776418143404</v>
      </c>
      <c r="K3613">
        <v>21.755338149461299</v>
      </c>
      <c r="L3613">
        <v>23.133480862920901</v>
      </c>
      <c r="M3613">
        <v>38.103356209053203</v>
      </c>
      <c r="N3613">
        <v>1.0617367997639</v>
      </c>
      <c r="O3613">
        <v>46.252285191956098</v>
      </c>
      <c r="P3613">
        <v>26.109510086455298</v>
      </c>
      <c r="Q3613">
        <v>4.0470685696832001E-2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D3614" t="s">
        <v>291</v>
      </c>
      <c r="E3614">
        <v>36.492875839999897</v>
      </c>
      <c r="F3614">
        <v>36.56</v>
      </c>
      <c r="G3614">
        <v>22.404172741532701</v>
      </c>
      <c r="H3614">
        <v>-6.6411131704597102</v>
      </c>
      <c r="I3614">
        <v>-34.721960410573402</v>
      </c>
      <c r="J3614">
        <v>-2.2788112771284199</v>
      </c>
      <c r="K3614">
        <v>37.580684620045503</v>
      </c>
      <c r="L3614">
        <v>35.6889918023276</v>
      </c>
      <c r="M3614">
        <v>47.640645697699398</v>
      </c>
      <c r="N3614">
        <v>1.6590144217088201</v>
      </c>
      <c r="O3614">
        <v>76.422319474835803</v>
      </c>
      <c r="P3614">
        <v>62.416703687250099</v>
      </c>
      <c r="Q3614">
        <v>-2.1420639349000001E-2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441</v>
      </c>
      <c r="E3615">
        <v>36.387984600000003</v>
      </c>
      <c r="F3615">
        <v>2.37</v>
      </c>
      <c r="G3615">
        <v>11.2996780378396</v>
      </c>
      <c r="H3615">
        <v>-12.366722277811499</v>
      </c>
      <c r="I3615">
        <v>-42.8708147577413</v>
      </c>
      <c r="J3615">
        <v>-4.0849922925809397</v>
      </c>
      <c r="K3615">
        <v>2.4958152433551399</v>
      </c>
      <c r="L3615">
        <v>2.4032191095416602</v>
      </c>
      <c r="M3615">
        <v>28.108932959218301</v>
      </c>
      <c r="N3615">
        <v>1.2311691439022701</v>
      </c>
      <c r="O3615">
        <v>54.008438818565303</v>
      </c>
      <c r="P3615">
        <v>43.636363636363598</v>
      </c>
      <c r="Q3615">
        <v>2.8231923016435002E-2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414</v>
      </c>
      <c r="E3616">
        <v>36.26</v>
      </c>
      <c r="F3616">
        <v>196</v>
      </c>
      <c r="G3616">
        <v>43.6075208155155</v>
      </c>
      <c r="H3616">
        <v>-5.0149804962123001</v>
      </c>
      <c r="I3616">
        <v>88.444772255645304</v>
      </c>
      <c r="J3616">
        <v>3.91626031702239</v>
      </c>
      <c r="K3616">
        <v>176.99555840494</v>
      </c>
      <c r="L3616">
        <v>136.02734611716301</v>
      </c>
      <c r="M3616">
        <v>54.446426633540099</v>
      </c>
      <c r="N3616">
        <v>0.72651276911911999</v>
      </c>
      <c r="O3616">
        <v>14.387755102040799</v>
      </c>
      <c r="P3616">
        <v>147.78761061946901</v>
      </c>
      <c r="Q3616">
        <v>0.169707333618456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E3617">
        <v>36.254399999999997</v>
      </c>
      <c r="F3617">
        <v>11.62</v>
      </c>
      <c r="G3617">
        <v>-28.960998222836601</v>
      </c>
      <c r="H3617">
        <v>5.1999053649127802</v>
      </c>
      <c r="I3617">
        <v>-35.262396968065303</v>
      </c>
      <c r="J3617">
        <v>0.31500770741905398</v>
      </c>
      <c r="K3617">
        <v>11.6097803712195</v>
      </c>
      <c r="M3617">
        <v>36.5794895242718</v>
      </c>
      <c r="N3617">
        <v>1.3182775990422499</v>
      </c>
      <c r="O3617">
        <v>33.9931153184165</v>
      </c>
      <c r="P3617">
        <v>26.167209554831601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405</v>
      </c>
      <c r="E3618">
        <v>36.250239747999998</v>
      </c>
      <c r="F3618">
        <v>89.99</v>
      </c>
      <c r="G3618">
        <v>-22.7888033006417</v>
      </c>
      <c r="H3618">
        <v>-8.18383048081186</v>
      </c>
      <c r="I3618">
        <v>-17.4739210212953</v>
      </c>
      <c r="J3618">
        <v>-3.4869092254882998</v>
      </c>
      <c r="K3618">
        <v>90.246401273405496</v>
      </c>
      <c r="L3618">
        <v>91.636459460018997</v>
      </c>
      <c r="M3618">
        <v>47.559924650050299</v>
      </c>
      <c r="N3618">
        <v>0.75236388243685604</v>
      </c>
      <c r="O3618">
        <v>27.7919768863207</v>
      </c>
      <c r="P3618">
        <v>15.371794871794799</v>
      </c>
      <c r="Q3618">
        <v>-2.8057737203189E-2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36.164902400000003</v>
      </c>
      <c r="F3619">
        <v>74.239999999999995</v>
      </c>
      <c r="G3619">
        <v>-25.208173870412001</v>
      </c>
      <c r="H3619">
        <v>0.45023931192442301</v>
      </c>
      <c r="I3619">
        <v>-6.4113072411725698</v>
      </c>
      <c r="J3619">
        <v>12.2865041444736</v>
      </c>
      <c r="K3619">
        <v>67.199334531351198</v>
      </c>
      <c r="L3619">
        <v>68.826348260155896</v>
      </c>
      <c r="M3619">
        <v>69.100073843657498</v>
      </c>
      <c r="N3619">
        <v>2.8129566488066202</v>
      </c>
      <c r="O3619">
        <v>33.324353448275801</v>
      </c>
      <c r="P3619">
        <v>48.479999999999897</v>
      </c>
      <c r="Q3619">
        <v>0.13572142176177501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E3620">
        <v>36.159709999999997</v>
      </c>
      <c r="F3620">
        <v>75.489999999999995</v>
      </c>
      <c r="G3620">
        <v>-96.247083603104798</v>
      </c>
      <c r="H3620">
        <v>-13.1430374658914</v>
      </c>
      <c r="I3620">
        <v>-85.735273626830804</v>
      </c>
      <c r="J3620">
        <v>-1.5152751544777701</v>
      </c>
      <c r="K3620">
        <v>108.182272531827</v>
      </c>
      <c r="M3620">
        <v>33.0357058939287</v>
      </c>
      <c r="O3620">
        <v>296.41012054576697</v>
      </c>
      <c r="P3620">
        <v>23.531336933398698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E3621">
        <v>36.145719999999997</v>
      </c>
      <c r="F3621">
        <v>26</v>
      </c>
      <c r="G3621">
        <v>58.840846229253998</v>
      </c>
      <c r="H3621">
        <v>-1.488242780655</v>
      </c>
      <c r="I3621">
        <v>-6.3120896051304802</v>
      </c>
      <c r="J3621">
        <v>-5.3278494354380799</v>
      </c>
      <c r="K3621">
        <v>26.168988630078701</v>
      </c>
      <c r="L3621">
        <v>23.347874919094199</v>
      </c>
      <c r="M3621">
        <v>36.662590423201003</v>
      </c>
      <c r="N3621">
        <v>0.79891023712675102</v>
      </c>
      <c r="O3621">
        <v>11.538461538461499</v>
      </c>
      <c r="P3621">
        <v>122.222222222222</v>
      </c>
      <c r="Q3621">
        <v>-1.9019358300342001E-2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E3622">
        <v>36.142830570000001</v>
      </c>
      <c r="F3622">
        <v>9.17</v>
      </c>
      <c r="G3622">
        <v>111.60375442417801</v>
      </c>
      <c r="H3622">
        <v>-1.00392844513821</v>
      </c>
      <c r="I3622">
        <v>-19.469239471952601</v>
      </c>
      <c r="J3622">
        <v>6.1511468768915503</v>
      </c>
      <c r="K3622">
        <v>8.8351625725014795</v>
      </c>
      <c r="L3622">
        <v>8.2094701288429892</v>
      </c>
      <c r="M3622">
        <v>60.722753893347701</v>
      </c>
      <c r="N3622">
        <v>0.85443464719375395</v>
      </c>
      <c r="O3622">
        <v>25.408942202835298</v>
      </c>
      <c r="P3622">
        <v>167.34693877551001</v>
      </c>
      <c r="Q3622">
        <v>7.4544982125229003E-2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36.112843470000001</v>
      </c>
      <c r="F3623">
        <v>54.57</v>
      </c>
      <c r="G3623">
        <v>-79.684448946287304</v>
      </c>
      <c r="H3623">
        <v>-2.7358686707239501</v>
      </c>
      <c r="I3623">
        <v>-68.028110983380003</v>
      </c>
      <c r="J3623">
        <v>-6.4490070626380103</v>
      </c>
      <c r="K3623">
        <v>62.878327720107599</v>
      </c>
      <c r="M3623">
        <v>45.520651377063203</v>
      </c>
      <c r="O3623">
        <v>119.35129191863599</v>
      </c>
      <c r="P3623">
        <v>19.3830671625464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62</v>
      </c>
      <c r="E3624">
        <v>36.062657999999999</v>
      </c>
      <c r="F3624">
        <v>48.6</v>
      </c>
      <c r="G3624">
        <v>58.6465861128409</v>
      </c>
      <c r="H3624">
        <v>-13.3771397308197</v>
      </c>
      <c r="I3624">
        <v>40.668630871256497</v>
      </c>
      <c r="J3624">
        <v>-2.0664464548570298</v>
      </c>
      <c r="K3624">
        <v>50.488655967210804</v>
      </c>
      <c r="L3624">
        <v>42.132429887646502</v>
      </c>
      <c r="M3624">
        <v>52.552571833384199</v>
      </c>
      <c r="N3624">
        <v>0.66760785136979095</v>
      </c>
      <c r="O3624">
        <v>45.905349794238603</v>
      </c>
      <c r="P3624">
        <v>191.89189189189099</v>
      </c>
      <c r="Q3624">
        <v>0.11681022232652501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E3625">
        <v>36.061264000000001</v>
      </c>
      <c r="F3625">
        <v>18.440000000000001</v>
      </c>
      <c r="G3625">
        <v>-68.029106350877797</v>
      </c>
      <c r="H3625">
        <v>-24.342920050821999</v>
      </c>
      <c r="I3625">
        <v>-31.697936368700301</v>
      </c>
      <c r="J3625">
        <v>-9.3849922925809501</v>
      </c>
      <c r="K3625">
        <v>18.9059289385022</v>
      </c>
      <c r="L3625">
        <v>21.8609417426612</v>
      </c>
      <c r="M3625">
        <v>39.700380919581299</v>
      </c>
      <c r="N3625">
        <v>0.63474345429867096</v>
      </c>
      <c r="O3625">
        <v>110.412147505422</v>
      </c>
      <c r="P3625">
        <v>22.6879574184963</v>
      </c>
      <c r="Q3625">
        <v>4.9691852882945003E-2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888</v>
      </c>
      <c r="E3626">
        <v>36.018749999999997</v>
      </c>
      <c r="F3626">
        <v>85</v>
      </c>
      <c r="G3626">
        <v>-30.7735941046252</v>
      </c>
      <c r="I3626">
        <v>12.776968630151799</v>
      </c>
      <c r="K3626">
        <v>72.921358859577893</v>
      </c>
      <c r="M3626">
        <v>86.249356129260704</v>
      </c>
      <c r="N3626">
        <v>1</v>
      </c>
      <c r="O3626">
        <v>15.294117647058799</v>
      </c>
      <c r="P3626">
        <v>39.802631578947299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D3627" t="s">
        <v>46</v>
      </c>
      <c r="E3627">
        <v>35.945399999999999</v>
      </c>
      <c r="F3627">
        <v>6.95</v>
      </c>
      <c r="G3627">
        <v>-20.521260713331699</v>
      </c>
      <c r="H3627">
        <v>8.4727209929725902</v>
      </c>
      <c r="I3627">
        <v>2.6036523714954001</v>
      </c>
      <c r="J3627">
        <v>-2.3349225575739601</v>
      </c>
      <c r="K3627">
        <v>6.6611785651422704</v>
      </c>
      <c r="L3627">
        <v>6.4260744068700202</v>
      </c>
      <c r="M3627">
        <v>48.981249235688097</v>
      </c>
      <c r="N3627">
        <v>2.0935393676034502</v>
      </c>
      <c r="O3627">
        <v>45.035971223021498</v>
      </c>
      <c r="P3627">
        <v>58.675799086757998</v>
      </c>
      <c r="Q3627">
        <v>1.3323460647092999E-2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E3628">
        <v>35.904600000000002</v>
      </c>
      <c r="F3628">
        <v>66.489999999999995</v>
      </c>
      <c r="G3628">
        <v>-47.703606034410001</v>
      </c>
      <c r="H3628">
        <v>1.24988333879405</v>
      </c>
      <c r="I3628">
        <v>-42.199253124446997</v>
      </c>
      <c r="J3628">
        <v>-0.68260992212234095</v>
      </c>
      <c r="K3628">
        <v>68.580364808979098</v>
      </c>
      <c r="L3628">
        <v>78.147627511865494</v>
      </c>
      <c r="M3628">
        <v>43.343103934514197</v>
      </c>
      <c r="N3628">
        <v>0.38835616438356102</v>
      </c>
      <c r="O3628">
        <v>63.859226951421199</v>
      </c>
      <c r="P3628">
        <v>11.747899159663801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95</v>
      </c>
      <c r="E3629">
        <v>35.894539999999999</v>
      </c>
      <c r="F3629">
        <v>33.85</v>
      </c>
      <c r="G3629">
        <v>-87.335415129862199</v>
      </c>
      <c r="H3629">
        <v>-3.5085492008884702</v>
      </c>
      <c r="I3629">
        <v>-76.602321249340207</v>
      </c>
      <c r="J3629">
        <v>-2.3999244192777698</v>
      </c>
      <c r="K3629">
        <v>41.273517065845503</v>
      </c>
      <c r="L3629">
        <v>63.350014947724297</v>
      </c>
      <c r="M3629">
        <v>54.914888603295701</v>
      </c>
      <c r="N3629">
        <v>0.30661040787623001</v>
      </c>
      <c r="O3629">
        <v>192.46676514032399</v>
      </c>
      <c r="P3629">
        <v>11.5321252059308</v>
      </c>
      <c r="Q3629">
        <v>7.8377944284302004E-2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D3630" t="s">
        <v>633</v>
      </c>
      <c r="E3630">
        <v>35.884926249999999</v>
      </c>
      <c r="F3630">
        <v>14.5</v>
      </c>
      <c r="G3630">
        <v>-73.251700408275696</v>
      </c>
      <c r="H3630">
        <v>-9.8272584842760899</v>
      </c>
      <c r="I3630">
        <v>-37.301293940773498</v>
      </c>
      <c r="J3630">
        <v>1.7136091060204399</v>
      </c>
      <c r="K3630">
        <v>15.034478562457</v>
      </c>
      <c r="L3630">
        <v>17.304563432835799</v>
      </c>
      <c r="M3630">
        <v>41.652971874132596</v>
      </c>
      <c r="N3630">
        <v>0.82499999999999996</v>
      </c>
      <c r="O3630">
        <v>106.896551724137</v>
      </c>
      <c r="P3630">
        <v>9.4339622641509404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35.700000000000003</v>
      </c>
      <c r="F3631">
        <v>35</v>
      </c>
      <c r="G3631">
        <v>-39.587830588799399</v>
      </c>
      <c r="H3631">
        <v>-3.0813399863869599</v>
      </c>
      <c r="I3631">
        <v>-37.859507656882002</v>
      </c>
      <c r="J3631">
        <v>1.8301592225705601</v>
      </c>
      <c r="K3631">
        <v>36.273652168197302</v>
      </c>
      <c r="L3631">
        <v>41.228527136869303</v>
      </c>
      <c r="M3631">
        <v>56.0014652275418</v>
      </c>
      <c r="N3631">
        <v>0.8</v>
      </c>
      <c r="O3631">
        <v>65.428571428571402</v>
      </c>
      <c r="P3631">
        <v>18.043844856661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628</v>
      </c>
      <c r="E3632">
        <v>35.674944723000003</v>
      </c>
      <c r="F3632">
        <v>13.53</v>
      </c>
      <c r="G3632">
        <v>-33.566644394747897</v>
      </c>
      <c r="H3632">
        <v>-1.3486227303002301</v>
      </c>
      <c r="I3632">
        <v>-34.770929568303899</v>
      </c>
      <c r="J3632">
        <v>5.1054268690956999</v>
      </c>
      <c r="K3632">
        <v>14.325285795094899</v>
      </c>
      <c r="L3632">
        <v>16.025707629888299</v>
      </c>
      <c r="M3632">
        <v>44.9555076602607</v>
      </c>
      <c r="N3632">
        <v>1.22878108685188</v>
      </c>
      <c r="O3632">
        <v>62.601626016260099</v>
      </c>
      <c r="P3632">
        <v>16.137339055793898</v>
      </c>
      <c r="Q3632">
        <v>-1.8091968672704E-2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E3633">
        <v>35.637</v>
      </c>
      <c r="F3633">
        <v>50.91</v>
      </c>
      <c r="G3633">
        <v>237.962145016096</v>
      </c>
      <c r="H3633">
        <v>-17.442163474093299</v>
      </c>
      <c r="I3633">
        <v>-22.380524274672801</v>
      </c>
      <c r="J3633">
        <v>-8.0214063406400893</v>
      </c>
      <c r="K3633">
        <v>57.922569648960497</v>
      </c>
      <c r="L3633">
        <v>50.888128042932003</v>
      </c>
      <c r="M3633">
        <v>38.768832687101302</v>
      </c>
      <c r="N3633">
        <v>1.2011436625580501</v>
      </c>
      <c r="O3633">
        <v>75.761147122372805</v>
      </c>
      <c r="P3633">
        <v>389.04899135446601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35.6369975</v>
      </c>
      <c r="F3634">
        <v>104.75</v>
      </c>
      <c r="G3634">
        <v>2.6870872388081199</v>
      </c>
      <c r="H3634">
        <v>0.62069184821644596</v>
      </c>
      <c r="I3634">
        <v>-5.5047911242317298</v>
      </c>
      <c r="J3634">
        <v>-3.8421416758609701</v>
      </c>
      <c r="K3634">
        <v>98.726829111737501</v>
      </c>
      <c r="L3634">
        <v>94.783793612235598</v>
      </c>
      <c r="M3634">
        <v>48.184135642302898</v>
      </c>
      <c r="N3634">
        <v>3.3274795092992799</v>
      </c>
      <c r="O3634">
        <v>14.367541766109699</v>
      </c>
      <c r="P3634">
        <v>32.076661202874803</v>
      </c>
      <c r="Q3634">
        <v>1.3777909681000001E-2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382</v>
      </c>
      <c r="E3635">
        <v>35.505540000000003</v>
      </c>
      <c r="F3635">
        <v>27.9</v>
      </c>
      <c r="G3635">
        <v>-34.128893390731797</v>
      </c>
      <c r="H3635">
        <v>-11.1345404362807</v>
      </c>
      <c r="I3635">
        <v>-43.867083414457703</v>
      </c>
      <c r="K3635">
        <v>30.3963777186306</v>
      </c>
      <c r="M3635">
        <v>31.906764827637701</v>
      </c>
      <c r="N3635">
        <v>0.76086956521739102</v>
      </c>
      <c r="O3635">
        <v>84.408602150537604</v>
      </c>
      <c r="P3635">
        <v>2.19780219780219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414</v>
      </c>
      <c r="E3636">
        <v>35.459955600000001</v>
      </c>
      <c r="F3636">
        <v>58.98</v>
      </c>
      <c r="G3636">
        <v>229.680344761637</v>
      </c>
      <c r="H3636">
        <v>34.232322642984499</v>
      </c>
      <c r="I3636">
        <v>60.365217470497903</v>
      </c>
      <c r="J3636">
        <v>49.665657058068398</v>
      </c>
      <c r="K3636">
        <v>44.611537480124497</v>
      </c>
      <c r="L3636">
        <v>34.4687174988943</v>
      </c>
      <c r="M3636">
        <v>73.1182591902231</v>
      </c>
      <c r="N3636">
        <v>3.6557288917560999</v>
      </c>
      <c r="O3636">
        <v>15.2933197694133</v>
      </c>
      <c r="P3636">
        <v>318.29787234042499</v>
      </c>
      <c r="Q3636">
        <v>7.8022110808216999E-2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1642</v>
      </c>
      <c r="E3637">
        <v>35.359926280000003</v>
      </c>
      <c r="F3637">
        <v>35.35</v>
      </c>
      <c r="G3637">
        <v>7.28374601447263</v>
      </c>
      <c r="H3637">
        <v>29.106427214205802</v>
      </c>
      <c r="I3637">
        <v>43.8439410844286</v>
      </c>
      <c r="J3637">
        <v>18.1483410407523</v>
      </c>
      <c r="K3637">
        <v>27.031004426132501</v>
      </c>
      <c r="L3637">
        <v>23.874852173191702</v>
      </c>
      <c r="M3637">
        <v>87.032780210878101</v>
      </c>
      <c r="N3637">
        <v>1.3518518518518501</v>
      </c>
      <c r="O3637">
        <v>0</v>
      </c>
      <c r="P3637">
        <v>96.935933147632298</v>
      </c>
      <c r="Q3637">
        <v>0.184472656725511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1294</v>
      </c>
      <c r="E3638">
        <v>35.335546641000001</v>
      </c>
      <c r="F3638">
        <v>999.99</v>
      </c>
      <c r="G3638">
        <v>-24.1288933907318</v>
      </c>
      <c r="H3638">
        <v>-4.2897992008884698</v>
      </c>
      <c r="I3638">
        <v>-13.617083414457699</v>
      </c>
      <c r="J3638">
        <v>0.31500770741905398</v>
      </c>
      <c r="K3638">
        <v>999.99406765741503</v>
      </c>
      <c r="L3638">
        <v>999.99301893285201</v>
      </c>
      <c r="M3638">
        <v>45.349584451913898</v>
      </c>
      <c r="N3638">
        <v>0.88571352426313599</v>
      </c>
      <c r="O3638">
        <v>4.5010450104500999</v>
      </c>
      <c r="P3638">
        <v>0.88171500630516098</v>
      </c>
      <c r="Q3638">
        <v>-0.10191173764686701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135</v>
      </c>
      <c r="E3639">
        <v>35.300699999999999</v>
      </c>
      <c r="F3639">
        <v>30.5</v>
      </c>
      <c r="G3639">
        <v>-32.399570082461103</v>
      </c>
      <c r="I3639">
        <v>-21.887760106186999</v>
      </c>
      <c r="M3639">
        <v>0</v>
      </c>
      <c r="N3639">
        <v>0.71428571428571397</v>
      </c>
      <c r="O3639">
        <v>9.01639344262294</v>
      </c>
      <c r="P3639">
        <v>0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982</v>
      </c>
      <c r="E3640">
        <v>35.244999999999997</v>
      </c>
      <c r="F3640">
        <v>74.2</v>
      </c>
      <c r="G3640">
        <v>23.2395276618997</v>
      </c>
      <c r="H3640">
        <v>-8.1393180110372008</v>
      </c>
      <c r="I3640">
        <v>1.33256801853991</v>
      </c>
      <c r="J3640">
        <v>-3.4382764161891002</v>
      </c>
      <c r="K3640">
        <v>75.143140205629194</v>
      </c>
      <c r="L3640">
        <v>66.7093807259389</v>
      </c>
      <c r="M3640">
        <v>29.198158255203499</v>
      </c>
      <c r="N3640">
        <v>0.86115682438204399</v>
      </c>
      <c r="O3640">
        <v>28.3692722371967</v>
      </c>
      <c r="P3640">
        <v>49.898989898989903</v>
      </c>
      <c r="Q3640">
        <v>0.10267427026089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E3641">
        <v>35.148842500000001</v>
      </c>
      <c r="F3641">
        <v>112.25</v>
      </c>
      <c r="G3641">
        <v>6.0915242426788296</v>
      </c>
      <c r="H3641">
        <v>-8.8278867211478005</v>
      </c>
      <c r="I3641">
        <v>-12.4088965963169</v>
      </c>
      <c r="J3641">
        <v>-1.1075864348403599</v>
      </c>
      <c r="K3641">
        <v>123.77179021698601</v>
      </c>
      <c r="L3641">
        <v>118.19374884056199</v>
      </c>
      <c r="M3641">
        <v>42.951227315172403</v>
      </c>
      <c r="N3641">
        <v>0.78158658029585204</v>
      </c>
      <c r="O3641">
        <v>50.467706013362999</v>
      </c>
      <c r="P3641">
        <v>64.831130690161501</v>
      </c>
      <c r="Q3641">
        <v>9.4229896153606996E-2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E3642">
        <v>35.132919999999999</v>
      </c>
      <c r="F3642">
        <v>195.4</v>
      </c>
      <c r="G3642">
        <v>109.883082657172</v>
      </c>
      <c r="H3642">
        <v>9.1858105552090805</v>
      </c>
      <c r="I3642">
        <v>114.94766100009301</v>
      </c>
      <c r="J3642">
        <v>10.400781147229701</v>
      </c>
      <c r="K3642">
        <v>148.90321008971301</v>
      </c>
      <c r="L3642">
        <v>109.94828327104599</v>
      </c>
      <c r="M3642">
        <v>97.343850647477396</v>
      </c>
      <c r="N3642">
        <v>0.53823529411764703</v>
      </c>
      <c r="O3642">
        <v>0</v>
      </c>
      <c r="P3642">
        <v>166.394001363326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405</v>
      </c>
      <c r="E3643">
        <v>35.121708183999999</v>
      </c>
      <c r="F3643">
        <v>31.4</v>
      </c>
      <c r="G3643">
        <v>5.0866824479376902</v>
      </c>
      <c r="H3643">
        <v>12.6445073684545</v>
      </c>
      <c r="I3643">
        <v>-2.3869188073868202</v>
      </c>
      <c r="J3643">
        <v>-5.5327736619609098</v>
      </c>
      <c r="K3643">
        <v>29.548099422517701</v>
      </c>
      <c r="L3643">
        <v>26.8752416944278</v>
      </c>
      <c r="M3643">
        <v>49.562070870646799</v>
      </c>
      <c r="N3643">
        <v>0.80587596762993796</v>
      </c>
      <c r="O3643">
        <v>35.191082802547697</v>
      </c>
      <c r="P3643">
        <v>81.122957526428394</v>
      </c>
      <c r="Q3643">
        <v>0.153381841387698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E3644">
        <v>35.059866249999999</v>
      </c>
      <c r="F3644">
        <v>39.35</v>
      </c>
      <c r="G3644">
        <v>-25.2346988694953</v>
      </c>
      <c r="H3644">
        <v>-14.471617382706601</v>
      </c>
      <c r="I3644">
        <v>-29.247443620289602</v>
      </c>
      <c r="J3644">
        <v>-4.7990379108282299</v>
      </c>
      <c r="K3644">
        <v>43.5310562328877</v>
      </c>
      <c r="L3644">
        <v>43.672562642203097</v>
      </c>
      <c r="M3644">
        <v>24.0251067275804</v>
      </c>
      <c r="N3644">
        <v>1.20590747124466</v>
      </c>
      <c r="O3644">
        <v>51.207115628970698</v>
      </c>
      <c r="P3644">
        <v>9.2752013329630607</v>
      </c>
      <c r="Q3644">
        <v>7.8469509429342998E-2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414</v>
      </c>
      <c r="E3645">
        <v>35.050047999999997</v>
      </c>
      <c r="F3645">
        <v>0.88</v>
      </c>
      <c r="G3645">
        <v>-20.599481626025899</v>
      </c>
      <c r="H3645">
        <v>-15.2897992008884</v>
      </c>
      <c r="I3645">
        <v>-29.8075596049339</v>
      </c>
      <c r="J3645">
        <v>-6.0007817662651499</v>
      </c>
      <c r="K3645">
        <v>0.95857707050751795</v>
      </c>
      <c r="L3645">
        <v>0.94203649365057995</v>
      </c>
      <c r="M3645">
        <v>22.586713858669601</v>
      </c>
      <c r="N3645">
        <v>0.71733503657528197</v>
      </c>
      <c r="O3645">
        <v>39.772727272727202</v>
      </c>
      <c r="P3645">
        <v>18.918918918918902</v>
      </c>
      <c r="Q3645">
        <v>9.3402142296200003E-2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414</v>
      </c>
      <c r="E3646">
        <v>34.904853052</v>
      </c>
      <c r="F3646">
        <v>0.67</v>
      </c>
      <c r="G3646">
        <v>12.605800486819099</v>
      </c>
      <c r="H3646">
        <v>-9.6952046062938795</v>
      </c>
      <c r="I3646">
        <v>-52.707992505366803</v>
      </c>
      <c r="J3646">
        <v>0.31500770741905398</v>
      </c>
      <c r="K3646">
        <v>0.90931217891138405</v>
      </c>
      <c r="L3646">
        <v>0.84083366788715497</v>
      </c>
      <c r="M3646">
        <v>14.450428470009101</v>
      </c>
      <c r="N3646">
        <v>1.0962276746364099</v>
      </c>
      <c r="O3646">
        <v>91.044776119402897</v>
      </c>
      <c r="P3646">
        <v>45.652173913043399</v>
      </c>
      <c r="Q3646">
        <v>8.2695000825304996E-2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543</v>
      </c>
      <c r="E3647">
        <v>34.904634100000003</v>
      </c>
      <c r="F3647">
        <v>67.97</v>
      </c>
      <c r="G3647">
        <v>-43.385248819574798</v>
      </c>
      <c r="H3647">
        <v>-3.5935029045921798</v>
      </c>
      <c r="I3647">
        <v>-8.4166500450103108</v>
      </c>
      <c r="J3647">
        <v>0.31500770741905398</v>
      </c>
      <c r="K3647">
        <v>66.395772126478803</v>
      </c>
      <c r="L3647">
        <v>68.176722521620704</v>
      </c>
      <c r="M3647">
        <v>61.261511853336003</v>
      </c>
      <c r="N3647">
        <v>0.70897694524495602</v>
      </c>
      <c r="O3647">
        <v>35.1331469766073</v>
      </c>
      <c r="P3647">
        <v>24.601283226397801</v>
      </c>
      <c r="Q3647">
        <v>0.14061562687776299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286</v>
      </c>
      <c r="E3648">
        <v>34.889186199999997</v>
      </c>
      <c r="F3648">
        <v>69.77</v>
      </c>
      <c r="G3648">
        <v>-16.142513573366099</v>
      </c>
      <c r="H3648">
        <v>17.235438546002499</v>
      </c>
      <c r="I3648">
        <v>-34.332992505366803</v>
      </c>
      <c r="J3648">
        <v>0.31500770741905398</v>
      </c>
      <c r="K3648">
        <v>73.087517155802104</v>
      </c>
      <c r="L3648">
        <v>94.880765698134994</v>
      </c>
      <c r="M3648">
        <v>99.710318803830205</v>
      </c>
      <c r="N3648">
        <v>2.1857791225416001</v>
      </c>
      <c r="O3648">
        <v>39.744876021212498</v>
      </c>
      <c r="P3648">
        <v>40.892568659127598</v>
      </c>
      <c r="Q3648">
        <v>-9.1697894865603993E-2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304</v>
      </c>
      <c r="E3649">
        <v>34.883099999999999</v>
      </c>
      <c r="F3649">
        <v>10.29</v>
      </c>
      <c r="G3649">
        <v>-73.464196197231104</v>
      </c>
      <c r="H3649">
        <v>-14.471617382706601</v>
      </c>
      <c r="I3649">
        <v>-58.085512988122098</v>
      </c>
      <c r="J3649">
        <v>-4.5935582213586104</v>
      </c>
      <c r="K3649">
        <v>10.894744022196999</v>
      </c>
      <c r="L3649">
        <v>13.6714778161192</v>
      </c>
      <c r="M3649">
        <v>51.729545600215303</v>
      </c>
      <c r="N3649">
        <v>1.8913783108083599</v>
      </c>
      <c r="O3649">
        <v>127.21088435374099</v>
      </c>
      <c r="P3649">
        <v>8.6589229144667197</v>
      </c>
      <c r="Q3649">
        <v>-4.2627532270269997E-2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1665</v>
      </c>
      <c r="E3650">
        <v>34.809861886</v>
      </c>
      <c r="F3650">
        <v>41.74</v>
      </c>
      <c r="G3650">
        <v>-63.609827130038703</v>
      </c>
      <c r="H3650">
        <v>4.3588494477601802</v>
      </c>
      <c r="I3650">
        <v>-39.054739720281198</v>
      </c>
      <c r="J3650">
        <v>6.2438614623597601</v>
      </c>
      <c r="K3650">
        <v>38.527617469814899</v>
      </c>
      <c r="L3650">
        <v>44.745107512249902</v>
      </c>
      <c r="M3650">
        <v>67.725608990861105</v>
      </c>
      <c r="N3650">
        <v>1.4731158498633301</v>
      </c>
      <c r="O3650">
        <v>78.605654048873902</v>
      </c>
      <c r="P3650">
        <v>34.212218649517602</v>
      </c>
      <c r="Q3650">
        <v>-1.9206495032751E-2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34.729391</v>
      </c>
      <c r="F3651">
        <v>32.57</v>
      </c>
      <c r="G3651">
        <v>18.098180845076001</v>
      </c>
      <c r="H3651">
        <v>25.894735069761701</v>
      </c>
      <c r="I3651">
        <v>62.436970639596197</v>
      </c>
      <c r="J3651">
        <v>13.8399119219784</v>
      </c>
      <c r="K3651">
        <v>24.082203656889298</v>
      </c>
      <c r="L3651">
        <v>22.4632377583028</v>
      </c>
      <c r="M3651">
        <v>84.833179626912596</v>
      </c>
      <c r="N3651">
        <v>2.7080739211232698</v>
      </c>
      <c r="O3651">
        <v>6.1406202026415002E-2</v>
      </c>
      <c r="P3651">
        <v>107.452229299363</v>
      </c>
      <c r="Q3651">
        <v>8.3163624722146001E-2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628</v>
      </c>
      <c r="E3652">
        <v>34.704531000000003</v>
      </c>
      <c r="F3652">
        <v>82.62</v>
      </c>
      <c r="G3652">
        <v>105.434874322521</v>
      </c>
      <c r="H3652">
        <v>32.026867465778203</v>
      </c>
      <c r="I3652">
        <v>55.825082295140199</v>
      </c>
      <c r="J3652">
        <v>2.5525077074190601</v>
      </c>
      <c r="K3652">
        <v>63.226511063780499</v>
      </c>
      <c r="L3652">
        <v>49.855046202960096</v>
      </c>
      <c r="M3652">
        <v>69.309740971880601</v>
      </c>
      <c r="N3652">
        <v>1.7464650247695099</v>
      </c>
      <c r="O3652">
        <v>7.6010651174049899</v>
      </c>
      <c r="P3652">
        <v>144.437869822485</v>
      </c>
      <c r="Q3652">
        <v>0.18279125342109201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E3653">
        <v>34.693816949999999</v>
      </c>
      <c r="F3653">
        <v>13.89</v>
      </c>
      <c r="G3653">
        <v>24.1101674417121</v>
      </c>
      <c r="H3653">
        <v>-25.316826227915499</v>
      </c>
      <c r="I3653">
        <v>-4.5903958163415899</v>
      </c>
      <c r="J3653">
        <v>4.7467446623868801</v>
      </c>
      <c r="K3653">
        <v>14.383431532768601</v>
      </c>
      <c r="L3653">
        <v>12.9701112233315</v>
      </c>
      <c r="M3653">
        <v>34.717636035501002</v>
      </c>
      <c r="N3653">
        <v>1.1567164179104401</v>
      </c>
      <c r="O3653">
        <v>53.2037437005039</v>
      </c>
      <c r="P3653">
        <v>48.239060832443897</v>
      </c>
      <c r="Q3653">
        <v>5.4100693514660004E-3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472</v>
      </c>
      <c r="E3654">
        <v>34.637004779999998</v>
      </c>
      <c r="F3654">
        <v>125.3</v>
      </c>
      <c r="G3654">
        <v>-36.260730697884703</v>
      </c>
      <c r="H3654">
        <v>0.41957712494946398</v>
      </c>
      <c r="I3654">
        <v>-41.996620425032198</v>
      </c>
      <c r="J3654">
        <v>11.336150307509</v>
      </c>
      <c r="K3654">
        <v>120.492749560478</v>
      </c>
      <c r="L3654">
        <v>129.86092574989601</v>
      </c>
      <c r="M3654">
        <v>66.531139411691001</v>
      </c>
      <c r="N3654">
        <v>0.77546689303904903</v>
      </c>
      <c r="O3654">
        <v>59.616919393455703</v>
      </c>
      <c r="P3654">
        <v>21.355932203389798</v>
      </c>
      <c r="Q3654">
        <v>6.2199341581145998E-2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1509</v>
      </c>
      <c r="E3655">
        <v>34.633656000000002</v>
      </c>
      <c r="F3655">
        <v>110.2</v>
      </c>
      <c r="G3655">
        <v>-63.160705285614199</v>
      </c>
      <c r="H3655">
        <v>-23.267901390669401</v>
      </c>
      <c r="I3655">
        <v>-52.648895309340197</v>
      </c>
      <c r="J3655">
        <v>-8.3645480309602096</v>
      </c>
      <c r="K3655">
        <v>160.123403872463</v>
      </c>
      <c r="M3655">
        <v>16.349833669861098</v>
      </c>
      <c r="N3655">
        <v>0.674149167270094</v>
      </c>
      <c r="O3655">
        <v>161.52450090744099</v>
      </c>
      <c r="P3655">
        <v>0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D3656" t="s">
        <v>95</v>
      </c>
      <c r="E3656">
        <v>34.619816033999903</v>
      </c>
      <c r="F3656">
        <v>66.87</v>
      </c>
      <c r="G3656">
        <v>55.871106609268097</v>
      </c>
      <c r="H3656">
        <v>-5.3999235348138699</v>
      </c>
      <c r="I3656">
        <v>-9.8300276950723902</v>
      </c>
      <c r="J3656">
        <v>-0.66320483148711995</v>
      </c>
      <c r="K3656">
        <v>68.366208358751095</v>
      </c>
      <c r="L3656">
        <v>64.700796411291293</v>
      </c>
      <c r="M3656">
        <v>50.366996711426303</v>
      </c>
      <c r="N3656">
        <v>0.82629276159255505</v>
      </c>
      <c r="O3656">
        <v>49.229848960669898</v>
      </c>
      <c r="P3656">
        <v>134.22066549912401</v>
      </c>
      <c r="Q3656">
        <v>5.8019810572086002E-2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34.617600000000003</v>
      </c>
      <c r="F3657">
        <v>18.03</v>
      </c>
      <c r="G3657">
        <v>111.406454969923</v>
      </c>
      <c r="H3657">
        <v>-13.832347159570199</v>
      </c>
      <c r="I3657">
        <v>-33.974963244958502</v>
      </c>
      <c r="J3657">
        <v>-5.5221658716900102</v>
      </c>
      <c r="K3657">
        <v>28.708559479440101</v>
      </c>
      <c r="L3657">
        <v>27.4071850152644</v>
      </c>
      <c r="M3657">
        <v>24.2831537245617</v>
      </c>
      <c r="N3657">
        <v>0.51403049383259003</v>
      </c>
      <c r="O3657">
        <v>303.49417637271199</v>
      </c>
      <c r="P3657">
        <v>203.610519538408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E3658">
        <v>34.547924999999999</v>
      </c>
      <c r="F3658">
        <v>41.89</v>
      </c>
      <c r="G3658">
        <v>10.608964441368499</v>
      </c>
      <c r="H3658">
        <v>0.69766947079072805</v>
      </c>
      <c r="I3658">
        <v>-2.0591606448172701</v>
      </c>
      <c r="J3658">
        <v>0.31500770741905398</v>
      </c>
      <c r="K3658">
        <v>37.672334442487497</v>
      </c>
      <c r="L3658">
        <v>30.261438346502899</v>
      </c>
      <c r="M3658">
        <v>87.052658370214502</v>
      </c>
      <c r="N3658">
        <v>0</v>
      </c>
      <c r="O3658">
        <v>0</v>
      </c>
      <c r="P3658">
        <v>99.476190476190396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888</v>
      </c>
      <c r="E3659">
        <v>34.546050000000001</v>
      </c>
      <c r="F3659">
        <v>38.5</v>
      </c>
      <c r="G3659">
        <v>68.371106609268097</v>
      </c>
      <c r="H3659">
        <v>26.6625817514924</v>
      </c>
      <c r="I3659">
        <v>101.466715468223</v>
      </c>
      <c r="J3659">
        <v>7.2594521518634902</v>
      </c>
      <c r="K3659">
        <v>31.8444852623199</v>
      </c>
      <c r="L3659">
        <v>25.521712194331499</v>
      </c>
      <c r="M3659">
        <v>73.553874894990798</v>
      </c>
      <c r="N3659">
        <v>1.1875</v>
      </c>
      <c r="O3659">
        <v>3.8961038961038801</v>
      </c>
      <c r="P3659">
        <v>152.459016393442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271</v>
      </c>
      <c r="E3660">
        <v>34.540313863000002</v>
      </c>
      <c r="F3660">
        <v>46.19</v>
      </c>
      <c r="G3660">
        <v>-2.5762618117844598</v>
      </c>
      <c r="H3660">
        <v>-6.9289744586204298</v>
      </c>
      <c r="I3660">
        <v>-20.810171620204201</v>
      </c>
      <c r="J3660">
        <v>0.783092813802031</v>
      </c>
      <c r="K3660">
        <v>49.484838107656998</v>
      </c>
      <c r="L3660">
        <v>49.410367238324902</v>
      </c>
      <c r="M3660">
        <v>41.778042358111897</v>
      </c>
      <c r="N3660">
        <v>0.51272562502056196</v>
      </c>
      <c r="O3660">
        <v>44.988092660748997</v>
      </c>
      <c r="P3660">
        <v>30.112676056338</v>
      </c>
      <c r="Q3660">
        <v>2.8974383892556001E-2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414</v>
      </c>
      <c r="E3661">
        <v>34.475000000000001</v>
      </c>
      <c r="F3661">
        <v>98.5</v>
      </c>
      <c r="G3661">
        <v>171.13489557809299</v>
      </c>
      <c r="H3661">
        <v>-25.916151842518001</v>
      </c>
      <c r="I3661">
        <v>3.2552469130220598</v>
      </c>
      <c r="J3661">
        <v>-1.3815990790080901</v>
      </c>
      <c r="K3661">
        <v>98.842115887360194</v>
      </c>
      <c r="L3661">
        <v>68.991253871966805</v>
      </c>
      <c r="M3661">
        <v>28.9297627416193</v>
      </c>
      <c r="N3661">
        <v>0.76522445017239604</v>
      </c>
      <c r="O3661">
        <v>54.304568527918697</v>
      </c>
      <c r="P3661">
        <v>195.35232383808</v>
      </c>
      <c r="Q3661">
        <v>0.21425638579967601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72</v>
      </c>
      <c r="E3662">
        <v>34.424999999999997</v>
      </c>
      <c r="F3662">
        <v>1.35</v>
      </c>
      <c r="G3662">
        <v>68.728249466411</v>
      </c>
      <c r="H3662">
        <v>24.710200799111501</v>
      </c>
      <c r="I3662">
        <v>-5.6170834144577597</v>
      </c>
      <c r="J3662">
        <v>-4.1294367370253902</v>
      </c>
      <c r="K3662">
        <v>1.2759245662032801</v>
      </c>
      <c r="L3662">
        <v>1.14818140646522</v>
      </c>
      <c r="M3662">
        <v>44.047796828978001</v>
      </c>
      <c r="N3662">
        <v>0.69271710973907397</v>
      </c>
      <c r="O3662">
        <v>55.5555555555555</v>
      </c>
      <c r="P3662">
        <v>114.28571428571399</v>
      </c>
      <c r="Q3662">
        <v>6.0966532142815E-2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414</v>
      </c>
      <c r="E3663">
        <v>34.357751999999998</v>
      </c>
      <c r="F3663">
        <v>0.94</v>
      </c>
      <c r="G3663">
        <v>4.6382298969393903</v>
      </c>
      <c r="H3663">
        <v>-7.3510236906843902</v>
      </c>
      <c r="I3663">
        <v>-41.309391106765403</v>
      </c>
      <c r="J3663">
        <v>-3.72539633298498</v>
      </c>
      <c r="K3663">
        <v>0.98562772442217494</v>
      </c>
      <c r="L3663">
        <v>0.968007291492334</v>
      </c>
      <c r="M3663">
        <v>27.673973639012601</v>
      </c>
      <c r="N3663">
        <v>0.93142626844752197</v>
      </c>
      <c r="O3663">
        <v>40.425531914893597</v>
      </c>
      <c r="P3663">
        <v>59.322033898305001</v>
      </c>
      <c r="Q3663">
        <v>1.5913932808246999E-2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34.340855153</v>
      </c>
      <c r="F3664">
        <v>44.69</v>
      </c>
      <c r="G3664">
        <v>-45.296647844780097</v>
      </c>
      <c r="H3664">
        <v>-11.573501414168099</v>
      </c>
      <c r="I3664">
        <v>7.0362643177236501</v>
      </c>
      <c r="J3664">
        <v>0.27162375947978501</v>
      </c>
      <c r="K3664">
        <v>47.855610672661903</v>
      </c>
      <c r="L3664">
        <v>47.041474545408398</v>
      </c>
      <c r="M3664">
        <v>29.646129764167402</v>
      </c>
      <c r="N3664">
        <v>0.48676660081074802</v>
      </c>
      <c r="O3664">
        <v>66.480196912060805</v>
      </c>
      <c r="P3664">
        <v>60.121820136151896</v>
      </c>
      <c r="Q3664">
        <v>0.15991624769865001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E3665">
        <v>34.302</v>
      </c>
      <c r="F3665">
        <v>57.17</v>
      </c>
      <c r="G3665">
        <v>447.57110660926799</v>
      </c>
      <c r="H3665">
        <v>-13.0401783334332</v>
      </c>
      <c r="I3665">
        <v>49.446236608360202</v>
      </c>
      <c r="J3665">
        <v>-4.9141622406042504</v>
      </c>
      <c r="K3665">
        <v>59.434373535065198</v>
      </c>
      <c r="L3665">
        <v>41.004409702965702</v>
      </c>
      <c r="M3665">
        <v>25.733177062200198</v>
      </c>
      <c r="N3665">
        <v>0.29755738084986499</v>
      </c>
      <c r="O3665">
        <v>28.4764736750043</v>
      </c>
      <c r="P3665">
        <v>471.7</v>
      </c>
      <c r="Q3665">
        <v>0.10828398980334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D3666" t="s">
        <v>633</v>
      </c>
      <c r="E3666">
        <v>34.271999999999998</v>
      </c>
      <c r="F3666">
        <v>112</v>
      </c>
      <c r="G3666">
        <v>50.871106609268097</v>
      </c>
      <c r="H3666">
        <v>-12.184536042993701</v>
      </c>
      <c r="I3666">
        <v>-20.322622773058299</v>
      </c>
      <c r="J3666">
        <v>0.31500770741905398</v>
      </c>
      <c r="K3666">
        <v>121.436202454011</v>
      </c>
      <c r="L3666">
        <v>112.03801968489999</v>
      </c>
      <c r="M3666">
        <v>6.0198736705232E-2</v>
      </c>
      <c r="N3666">
        <v>1.37777777777777</v>
      </c>
      <c r="O3666">
        <v>24.0178571428571</v>
      </c>
      <c r="P3666">
        <v>75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1154</v>
      </c>
      <c r="E3667">
        <v>34.268410000000003</v>
      </c>
      <c r="F3667">
        <v>13.97</v>
      </c>
      <c r="G3667">
        <v>10.3805194498332</v>
      </c>
      <c r="H3667">
        <v>11.703322037288601</v>
      </c>
      <c r="I3667">
        <v>55.201552602376601</v>
      </c>
      <c r="J3667">
        <v>5.1324125248238799</v>
      </c>
      <c r="K3667">
        <v>10.936311279337</v>
      </c>
      <c r="L3667">
        <v>9.5217086467597003</v>
      </c>
      <c r="M3667">
        <v>79.155420393914895</v>
      </c>
      <c r="N3667">
        <v>0.94663811842157997</v>
      </c>
      <c r="O3667">
        <v>3.0780243378668501</v>
      </c>
      <c r="P3667">
        <v>126.565108893296</v>
      </c>
      <c r="Q3667">
        <v>6.4406774542680997E-2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135</v>
      </c>
      <c r="E3668">
        <v>34.267792</v>
      </c>
      <c r="F3668">
        <v>23.92</v>
      </c>
      <c r="G3668">
        <v>122.469044753598</v>
      </c>
      <c r="H3668">
        <v>-22.073388609191799</v>
      </c>
      <c r="I3668">
        <v>-43.264142237987102</v>
      </c>
      <c r="J3668">
        <v>-8.5618038867838493</v>
      </c>
      <c r="K3668">
        <v>29.4476892680063</v>
      </c>
      <c r="L3668">
        <v>26.328151094416601</v>
      </c>
      <c r="M3668">
        <v>23.050555026420799</v>
      </c>
      <c r="N3668">
        <v>1.1010038596429299</v>
      </c>
      <c r="O3668">
        <v>87.918060200668904</v>
      </c>
      <c r="P3668">
        <v>155.82887700534701</v>
      </c>
      <c r="Q3668">
        <v>0.11236730294433001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628</v>
      </c>
      <c r="E3669">
        <v>34.219254409999998</v>
      </c>
      <c r="F3669">
        <v>15.95</v>
      </c>
      <c r="G3669">
        <v>-84.153956047373399</v>
      </c>
      <c r="H3669">
        <v>-9.3493230104122897</v>
      </c>
      <c r="I3669">
        <v>-56.652797700172002</v>
      </c>
      <c r="J3669">
        <v>-2.7245059703924901</v>
      </c>
      <c r="K3669">
        <v>17.8053139851115</v>
      </c>
      <c r="M3669">
        <v>36.371153462888799</v>
      </c>
      <c r="N3669">
        <v>0.54263565891472798</v>
      </c>
      <c r="O3669">
        <v>163.32288401253899</v>
      </c>
      <c r="P3669">
        <v>2.9032258064516099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D3670" t="s">
        <v>211</v>
      </c>
      <c r="E3670">
        <v>34.179479999999998</v>
      </c>
      <c r="F3670">
        <v>54.15</v>
      </c>
      <c r="G3670">
        <v>-22.610333210754298</v>
      </c>
      <c r="H3670">
        <v>7.4749066814644598</v>
      </c>
      <c r="I3670">
        <v>-20.2550144489405</v>
      </c>
      <c r="J3670">
        <v>2.5571601737867602</v>
      </c>
      <c r="K3670">
        <v>58.035508830676001</v>
      </c>
      <c r="L3670">
        <v>61.6269184408835</v>
      </c>
      <c r="M3670">
        <v>44.952427760080198</v>
      </c>
      <c r="N3670">
        <v>1.25569620253164</v>
      </c>
      <c r="O3670">
        <v>87.700831024930693</v>
      </c>
      <c r="P3670">
        <v>46.351351351351298</v>
      </c>
      <c r="Q3670">
        <v>-5.0587743719189997E-2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E3671">
        <v>34.165397859999999</v>
      </c>
      <c r="F3671">
        <v>71.39</v>
      </c>
      <c r="G3671">
        <v>81.250853444711197</v>
      </c>
      <c r="H3671">
        <v>2.2102007991115098</v>
      </c>
      <c r="I3671">
        <v>22.156975162948001</v>
      </c>
      <c r="J3671">
        <v>-0.68717094181841398</v>
      </c>
      <c r="K3671">
        <v>65.347667716882199</v>
      </c>
      <c r="L3671">
        <v>56.060372273083303</v>
      </c>
      <c r="M3671">
        <v>62.876387603253001</v>
      </c>
      <c r="N3671">
        <v>0.38356113705878803</v>
      </c>
      <c r="O3671">
        <v>9.9593780641546292</v>
      </c>
      <c r="P3671">
        <v>117.65243902439001</v>
      </c>
      <c r="Q3671">
        <v>7.5465638767526003E-2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D3672" t="s">
        <v>1527</v>
      </c>
      <c r="E3672">
        <v>34.132036960000001</v>
      </c>
      <c r="F3672">
        <v>6.8</v>
      </c>
      <c r="G3672">
        <v>13.2448439830055</v>
      </c>
      <c r="H3672">
        <v>-19.172305728303598</v>
      </c>
      <c r="I3672">
        <v>-8.1907268253104792</v>
      </c>
      <c r="J3672">
        <v>-4.6412605141552996</v>
      </c>
      <c r="K3672">
        <v>6.4881614858725802</v>
      </c>
      <c r="L3672">
        <v>5.94608636458329</v>
      </c>
      <c r="M3672">
        <v>25.869792107269401</v>
      </c>
      <c r="N3672">
        <v>1.0350860233560999</v>
      </c>
      <c r="O3672">
        <v>24.117647058823501</v>
      </c>
      <c r="P3672">
        <v>54.545454545454497</v>
      </c>
      <c r="Q3672">
        <v>5.7240378452160998E-2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135</v>
      </c>
      <c r="E3673">
        <v>34.088999999999999</v>
      </c>
      <c r="F3673">
        <v>30.99</v>
      </c>
      <c r="G3673">
        <v>-114.737984299822</v>
      </c>
      <c r="H3673">
        <v>-8.1955648549492199</v>
      </c>
      <c r="I3673">
        <v>-2.54181459725346</v>
      </c>
      <c r="J3673">
        <v>-1.02172049118056</v>
      </c>
      <c r="K3673">
        <v>31.680691852174</v>
      </c>
      <c r="L3673">
        <v>85.264047456091305</v>
      </c>
      <c r="M3673">
        <v>46.818504613169999</v>
      </c>
      <c r="N3673">
        <v>0.47424607582203399</v>
      </c>
      <c r="O3673">
        <v>1073.9270732494299</v>
      </c>
      <c r="P3673">
        <v>28.0049566294919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62</v>
      </c>
      <c r="E3674">
        <v>34.040607699999903</v>
      </c>
      <c r="F3674">
        <v>5.5</v>
      </c>
      <c r="G3674">
        <v>-5.5931859894901201</v>
      </c>
      <c r="H3674">
        <v>-1.87035303188851</v>
      </c>
      <c r="I3674">
        <v>-12.2495918825592</v>
      </c>
      <c r="J3674">
        <v>1.0670674632677399</v>
      </c>
      <c r="K3674">
        <v>3.84060084798248</v>
      </c>
      <c r="L3674">
        <v>2.670549716824</v>
      </c>
      <c r="M3674">
        <v>38.443217552922597</v>
      </c>
      <c r="N3674">
        <v>1</v>
      </c>
      <c r="Q3674">
        <v>2.0202940921462999E-2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405</v>
      </c>
      <c r="E3675">
        <v>33.985984500000001</v>
      </c>
      <c r="F3675">
        <v>56.55</v>
      </c>
      <c r="G3675">
        <v>22.945228845939099</v>
      </c>
      <c r="H3675">
        <v>6.8870313110429802</v>
      </c>
      <c r="I3675">
        <v>-25.4643164620025</v>
      </c>
      <c r="J3675">
        <v>-5.2299585029431004</v>
      </c>
      <c r="K3675">
        <v>53.343471535188002</v>
      </c>
      <c r="L3675">
        <v>53.397185364022</v>
      </c>
      <c r="M3675">
        <v>58.073786959432702</v>
      </c>
      <c r="N3675">
        <v>0.55115404916116195</v>
      </c>
      <c r="O3675">
        <v>66.931918656056595</v>
      </c>
      <c r="Q3675">
        <v>5.8631363853999002E-2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E3676">
        <v>33.985714154999997</v>
      </c>
      <c r="F3676">
        <v>9.15</v>
      </c>
      <c r="G3676">
        <v>-87.009217934342303</v>
      </c>
      <c r="H3676">
        <v>-12.513149454695499</v>
      </c>
      <c r="I3676">
        <v>-53.380085389441298</v>
      </c>
      <c r="J3676">
        <v>-4.2256469916305903</v>
      </c>
      <c r="K3676">
        <v>9.71414672753796</v>
      </c>
      <c r="L3676">
        <v>12.281117456696901</v>
      </c>
      <c r="M3676">
        <v>44.394325133418398</v>
      </c>
      <c r="N3676">
        <v>0.90635335937803696</v>
      </c>
      <c r="O3676">
        <v>252.89617486338699</v>
      </c>
      <c r="P3676">
        <v>6.2717770034843303</v>
      </c>
      <c r="Q3676">
        <v>5.4307073180283001E-2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E3677">
        <v>33.933599999999998</v>
      </c>
      <c r="F3677">
        <v>31.42</v>
      </c>
      <c r="G3677">
        <v>1304.0529247910799</v>
      </c>
      <c r="H3677">
        <v>37.953968112130902</v>
      </c>
      <c r="I3677">
        <v>512.27933092817102</v>
      </c>
      <c r="J3677">
        <v>6.4100490297331003</v>
      </c>
      <c r="K3677">
        <v>21.593553692956402</v>
      </c>
      <c r="L3677">
        <v>11.480128236939599</v>
      </c>
      <c r="M3677">
        <v>100</v>
      </c>
      <c r="N3677">
        <v>2.2418079975105001</v>
      </c>
      <c r="O3677">
        <v>0</v>
      </c>
      <c r="P3677">
        <v>1328.1818181818101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382</v>
      </c>
      <c r="E3678">
        <v>33.929777000000001</v>
      </c>
      <c r="F3678">
        <v>94.15</v>
      </c>
      <c r="G3678">
        <v>-53.339419706521298</v>
      </c>
      <c r="H3678">
        <v>38.686662454388603</v>
      </c>
      <c r="I3678">
        <v>10.264495532910599</v>
      </c>
      <c r="J3678">
        <v>-16.8429333396552</v>
      </c>
      <c r="K3678">
        <v>81.466025512668594</v>
      </c>
      <c r="M3678">
        <v>47.427311762723498</v>
      </c>
      <c r="N3678">
        <v>2.7938650306748398</v>
      </c>
      <c r="O3678">
        <v>48.698884758364301</v>
      </c>
      <c r="P3678">
        <v>74.029574861367806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E3679">
        <v>33.911364749999997</v>
      </c>
      <c r="F3679">
        <v>107.65</v>
      </c>
      <c r="G3679">
        <v>61.474554885130203</v>
      </c>
      <c r="H3679">
        <v>-9.2765600128919896</v>
      </c>
      <c r="I3679">
        <v>-29.5811739687122</v>
      </c>
      <c r="J3679">
        <v>0.31500770741905398</v>
      </c>
      <c r="K3679">
        <v>116.919171948955</v>
      </c>
      <c r="L3679">
        <v>114.406638514725</v>
      </c>
      <c r="M3679">
        <v>0.286662679983678</v>
      </c>
      <c r="N3679">
        <v>0</v>
      </c>
      <c r="O3679">
        <v>85.322805387830897</v>
      </c>
      <c r="P3679">
        <v>138.69179600886901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D3680" t="s">
        <v>414</v>
      </c>
      <c r="E3680">
        <v>33.864094526000002</v>
      </c>
      <c r="F3680">
        <v>13.33</v>
      </c>
      <c r="G3680">
        <v>-9.53339714385943</v>
      </c>
      <c r="H3680">
        <v>-3.9194288305180902</v>
      </c>
      <c r="I3680">
        <v>-43.3482378688594</v>
      </c>
      <c r="J3680">
        <v>0.68537807778943005</v>
      </c>
      <c r="K3680">
        <v>14.0560502266384</v>
      </c>
      <c r="L3680">
        <v>14.709551065865501</v>
      </c>
      <c r="M3680">
        <v>34.051116311357603</v>
      </c>
      <c r="N3680">
        <v>1.3478234327306799</v>
      </c>
      <c r="O3680">
        <v>82.295573893473303</v>
      </c>
      <c r="P3680">
        <v>33.166833166833101</v>
      </c>
      <c r="Q3680">
        <v>7.5027538461229004E-2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D3681" t="s">
        <v>414</v>
      </c>
      <c r="E3681">
        <v>33.823900000000002</v>
      </c>
      <c r="F3681">
        <v>3.17</v>
      </c>
      <c r="G3681">
        <v>-19.1620059735132</v>
      </c>
      <c r="H3681">
        <v>-13.0511285060244</v>
      </c>
      <c r="I3681">
        <v>19.576193896466599</v>
      </c>
      <c r="J3681">
        <v>2.3420347344460799</v>
      </c>
      <c r="K3681">
        <v>3.07258501617707</v>
      </c>
      <c r="L3681">
        <v>2.8184681186251699</v>
      </c>
      <c r="M3681">
        <v>61.895447635647898</v>
      </c>
      <c r="N3681">
        <v>0.51085909697785203</v>
      </c>
      <c r="O3681">
        <v>41.955835962145102</v>
      </c>
      <c r="P3681">
        <v>84.302325581395294</v>
      </c>
      <c r="Q3681">
        <v>2.8264673731030001E-2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E3682">
        <v>33.755923199999998</v>
      </c>
      <c r="F3682">
        <v>65.760000000000005</v>
      </c>
      <c r="G3682">
        <v>59.046594074449203</v>
      </c>
      <c r="H3682">
        <v>-5.5971921969974296</v>
      </c>
      <c r="I3682">
        <v>8.9779948853185196</v>
      </c>
      <c r="J3682">
        <v>-2.1311461387347901</v>
      </c>
      <c r="K3682">
        <v>64.701966207228296</v>
      </c>
      <c r="L3682">
        <v>59.295535353303002</v>
      </c>
      <c r="M3682">
        <v>64.212746535311098</v>
      </c>
      <c r="N3682">
        <v>1.1424036310008101</v>
      </c>
      <c r="O3682">
        <v>48.616180048661697</v>
      </c>
      <c r="P3682">
        <v>93.982300884955706</v>
      </c>
      <c r="Q3682">
        <v>6.0406791383478001E-2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E3683">
        <v>33.688683939999997</v>
      </c>
      <c r="F3683">
        <v>60.14</v>
      </c>
      <c r="G3683">
        <v>-17.478778122067101</v>
      </c>
      <c r="H3683">
        <v>-9.6220776819011302</v>
      </c>
      <c r="I3683">
        <v>-7.0803252213665404</v>
      </c>
      <c r="J3683">
        <v>-5.6570180665869199</v>
      </c>
      <c r="K3683">
        <v>60.195070109643602</v>
      </c>
      <c r="L3683">
        <v>58.574268279395099</v>
      </c>
      <c r="M3683">
        <v>42.821956654570599</v>
      </c>
      <c r="N3683">
        <v>0.26055346545444902</v>
      </c>
      <c r="O3683">
        <v>31.027602261390001</v>
      </c>
      <c r="P3683">
        <v>40.678362573099399</v>
      </c>
      <c r="Q3683">
        <v>7.55186501556E-4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1509</v>
      </c>
      <c r="E3684">
        <v>33.672750000000001</v>
      </c>
      <c r="F3684">
        <v>57</v>
      </c>
      <c r="G3684">
        <v>-9.6020700031489596</v>
      </c>
      <c r="H3684">
        <v>-2.6564369072307699</v>
      </c>
      <c r="I3684">
        <v>-24.5406652241155</v>
      </c>
      <c r="J3684">
        <v>-2.2016589592476001</v>
      </c>
      <c r="K3684">
        <v>57.121374149213999</v>
      </c>
      <c r="L3684">
        <v>55.445557144859301</v>
      </c>
      <c r="M3684">
        <v>47.598087174020002</v>
      </c>
      <c r="N3684">
        <v>1.6571212826969799</v>
      </c>
      <c r="O3684">
        <v>31.578947368421002</v>
      </c>
      <c r="P3684">
        <v>34.117647058823501</v>
      </c>
      <c r="Q3684">
        <v>2.9255123357879002E-2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1509</v>
      </c>
      <c r="E3685">
        <v>33.649799999999999</v>
      </c>
      <c r="F3685">
        <v>32.99</v>
      </c>
      <c r="G3685">
        <v>-33.745331746896198</v>
      </c>
      <c r="H3685">
        <v>-9.3882928277714495</v>
      </c>
      <c r="I3685">
        <v>-29.779726362361099</v>
      </c>
      <c r="J3685">
        <v>-6.8804597146772597</v>
      </c>
      <c r="K3685">
        <v>33.795093334367202</v>
      </c>
      <c r="L3685">
        <v>36.386345259643399</v>
      </c>
      <c r="M3685">
        <v>43.325095728078402</v>
      </c>
      <c r="N3685">
        <v>1.2298698753161801</v>
      </c>
      <c r="O3685">
        <v>68.232797817520407</v>
      </c>
      <c r="P3685">
        <v>11.4527027027027</v>
      </c>
      <c r="Q3685">
        <v>6.9210480031066002E-2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E3686">
        <v>33.634500000000003</v>
      </c>
      <c r="F3686">
        <v>131.9</v>
      </c>
      <c r="G3686">
        <v>55.326888922193298</v>
      </c>
      <c r="H3686">
        <v>29.496588870924001</v>
      </c>
      <c r="I3686">
        <v>52.294866271076799</v>
      </c>
      <c r="J3686">
        <v>5.2891422080159503</v>
      </c>
      <c r="K3686">
        <v>104.09312494534601</v>
      </c>
      <c r="L3686">
        <v>85.688843507544803</v>
      </c>
      <c r="M3686">
        <v>99.563252256222995</v>
      </c>
      <c r="N3686">
        <v>0.71538461538461495</v>
      </c>
      <c r="O3686">
        <v>0</v>
      </c>
      <c r="P3686">
        <v>131.40350877192901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33.634258000000003</v>
      </c>
      <c r="F3687">
        <v>111.95</v>
      </c>
      <c r="G3687">
        <v>150.66246645217399</v>
      </c>
      <c r="H3687">
        <v>115.70248177170799</v>
      </c>
      <c r="I3687">
        <v>161.98606774260699</v>
      </c>
      <c r="J3687">
        <v>6.3417934217047698</v>
      </c>
      <c r="K3687">
        <v>68.447812546534493</v>
      </c>
      <c r="L3687">
        <v>49.732121971491097</v>
      </c>
      <c r="M3687">
        <v>91.041327933454198</v>
      </c>
      <c r="N3687">
        <v>3.7452041352724699</v>
      </c>
      <c r="O3687">
        <v>1.9115676641357799</v>
      </c>
      <c r="P3687">
        <v>203.79918588873801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E3688">
        <v>33.552494975999998</v>
      </c>
      <c r="F3688">
        <v>49.28</v>
      </c>
      <c r="G3688">
        <v>-40.461660793108699</v>
      </c>
      <c r="H3688">
        <v>-14.2897992008884</v>
      </c>
      <c r="I3688">
        <v>-43.864783343686298</v>
      </c>
      <c r="J3688">
        <v>-5.9349922925809402</v>
      </c>
      <c r="K3688">
        <v>49.549618744395303</v>
      </c>
      <c r="M3688">
        <v>62.495569202675703</v>
      </c>
      <c r="N3688">
        <v>1.10894308943089</v>
      </c>
      <c r="O3688">
        <v>82.224025974025906</v>
      </c>
      <c r="P3688">
        <v>13.287356321839001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1229</v>
      </c>
      <c r="E3689">
        <v>33.548274919999997</v>
      </c>
      <c r="F3689">
        <v>8.17</v>
      </c>
      <c r="G3689">
        <v>-82.866267128105505</v>
      </c>
      <c r="H3689">
        <v>-32.623132534221803</v>
      </c>
      <c r="I3689">
        <v>-74.712321509695798</v>
      </c>
      <c r="J3689">
        <v>-7.7063826669124902</v>
      </c>
      <c r="K3689">
        <v>12.8604252282967</v>
      </c>
      <c r="L3689">
        <v>17.667841533796199</v>
      </c>
      <c r="M3689">
        <v>15.002382434829601</v>
      </c>
      <c r="N3689">
        <v>0.88327033423910895</v>
      </c>
      <c r="O3689">
        <v>210.89351285189699</v>
      </c>
      <c r="P3689">
        <v>0</v>
      </c>
      <c r="Q3689">
        <v>7.0961446865999006E-2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E3690">
        <v>33.506017</v>
      </c>
      <c r="F3690">
        <v>26.5</v>
      </c>
      <c r="G3690">
        <v>-48.349654042719202</v>
      </c>
      <c r="H3690">
        <v>-4.0352537463430096</v>
      </c>
      <c r="I3690">
        <v>-68.625572378804094</v>
      </c>
      <c r="J3690">
        <v>10.595007707419001</v>
      </c>
      <c r="K3690">
        <v>27.888165256205401</v>
      </c>
      <c r="L3690">
        <v>36.051363774468399</v>
      </c>
      <c r="M3690">
        <v>56.829159613774401</v>
      </c>
      <c r="N3690">
        <v>1.7084745762711799</v>
      </c>
      <c r="O3690">
        <v>158.49056603773499</v>
      </c>
      <c r="P3690">
        <v>12.7659574468085</v>
      </c>
      <c r="Q3690">
        <v>2.4156756649822999E-2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E3691">
        <v>33.494999999999997</v>
      </c>
      <c r="F3691">
        <v>31.9</v>
      </c>
      <c r="G3691">
        <v>-44.378893390731797</v>
      </c>
      <c r="H3691">
        <v>-5.8522992008884698</v>
      </c>
      <c r="I3691">
        <v>-53.2232931834846</v>
      </c>
      <c r="J3691">
        <v>-1.4479887834814001E-3</v>
      </c>
      <c r="K3691">
        <v>34.442906851530402</v>
      </c>
      <c r="L3691">
        <v>41.372748486552098</v>
      </c>
      <c r="M3691">
        <v>48.309484421164598</v>
      </c>
      <c r="N3691">
        <v>0.14954351795495999</v>
      </c>
      <c r="O3691">
        <v>93.416927899686499</v>
      </c>
      <c r="P3691">
        <v>18.148148148148099</v>
      </c>
      <c r="Q3691">
        <v>-0.18295230339697499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E3692">
        <v>33.434199999999997</v>
      </c>
      <c r="F3692">
        <v>4.45</v>
      </c>
      <c r="K3692">
        <v>4.2784012200506201</v>
      </c>
      <c r="L3692">
        <v>4.6367428745490402</v>
      </c>
      <c r="M3692">
        <v>37.211772227299498</v>
      </c>
      <c r="N3692">
        <v>1</v>
      </c>
      <c r="Q3692">
        <v>4.2811073451381999E-2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D3693" t="s">
        <v>628</v>
      </c>
      <c r="E3693">
        <v>33.362650490999997</v>
      </c>
      <c r="F3693">
        <v>11.91</v>
      </c>
      <c r="G3693">
        <v>147.16951207623799</v>
      </c>
      <c r="H3693">
        <v>42.921614547490201</v>
      </c>
      <c r="I3693">
        <v>73.647067528938393</v>
      </c>
      <c r="J3693">
        <v>0.31500770741905398</v>
      </c>
      <c r="K3693">
        <v>6.8278074078686801</v>
      </c>
      <c r="L3693">
        <v>4.7999935548694497</v>
      </c>
      <c r="M3693">
        <v>100</v>
      </c>
      <c r="N3693">
        <v>0.28588221848519901</v>
      </c>
      <c r="O3693">
        <v>0</v>
      </c>
      <c r="P3693">
        <v>191.19804400977901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D3694" t="s">
        <v>46</v>
      </c>
      <c r="E3694">
        <v>33.3492678</v>
      </c>
      <c r="F3694">
        <v>963</v>
      </c>
      <c r="G3694">
        <v>76.496106609268097</v>
      </c>
      <c r="H3694">
        <v>25.771898551044</v>
      </c>
      <c r="I3694">
        <v>-16.1770348462092</v>
      </c>
      <c r="J3694">
        <v>-13.5695769758696</v>
      </c>
      <c r="K3694">
        <v>840.92263660338699</v>
      </c>
      <c r="L3694">
        <v>752.77905986170697</v>
      </c>
      <c r="M3694">
        <v>51.2319087282442</v>
      </c>
      <c r="N3694">
        <v>2.7434534481452402</v>
      </c>
      <c r="O3694">
        <v>26.962616822429901</v>
      </c>
      <c r="P3694">
        <v>109.347826086956</v>
      </c>
      <c r="Q3694">
        <v>8.1138066596163003E-2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235</v>
      </c>
      <c r="E3695">
        <v>33.330528000000001</v>
      </c>
      <c r="F3695">
        <v>84</v>
      </c>
      <c r="G3695">
        <v>-27.577169252800701</v>
      </c>
      <c r="H3695">
        <v>-6.08747279976052</v>
      </c>
      <c r="I3695">
        <v>-14.431819510809101</v>
      </c>
      <c r="J3695">
        <v>4.4515638997938201</v>
      </c>
      <c r="K3695">
        <v>82.078172587277905</v>
      </c>
      <c r="L3695">
        <v>81.447858164170398</v>
      </c>
      <c r="M3695">
        <v>58.814875349235002</v>
      </c>
      <c r="N3695">
        <v>0.301030566206621</v>
      </c>
      <c r="O3695">
        <v>28.75</v>
      </c>
      <c r="P3695">
        <v>15.702479338842901</v>
      </c>
      <c r="Q3695">
        <v>-0.106578107252579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E3696">
        <v>33.294725577999998</v>
      </c>
      <c r="F3696">
        <v>22.97</v>
      </c>
      <c r="G3696">
        <v>340.85086369428802</v>
      </c>
      <c r="H3696">
        <v>40.719859524159801</v>
      </c>
      <c r="I3696">
        <v>141.889034494329</v>
      </c>
      <c r="J3696">
        <v>6.39131481999559</v>
      </c>
      <c r="K3696">
        <v>15.976593419809101</v>
      </c>
      <c r="L3696">
        <v>9.8919349780069599</v>
      </c>
      <c r="M3696">
        <v>99.934082892173606</v>
      </c>
      <c r="N3696">
        <v>0.49480669954921602</v>
      </c>
      <c r="O3696">
        <v>0</v>
      </c>
      <c r="P3696">
        <v>413.87024608501099</v>
      </c>
      <c r="Q3696">
        <v>0.17684742013553101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E3697">
        <v>33.160998149999998</v>
      </c>
      <c r="F3697">
        <v>10.71</v>
      </c>
      <c r="G3697">
        <v>-27.205816467654898</v>
      </c>
      <c r="H3697">
        <v>-20.739684434247302</v>
      </c>
      <c r="I3697">
        <v>4.8563679129758803</v>
      </c>
      <c r="J3697">
        <v>-5.30296982067083</v>
      </c>
      <c r="K3697">
        <v>11.210827092530399</v>
      </c>
      <c r="L3697">
        <v>9.3596897792312905</v>
      </c>
      <c r="M3697">
        <v>0.98592387556720995</v>
      </c>
      <c r="N3697">
        <v>0.13694482864607299</v>
      </c>
      <c r="O3697">
        <v>26.890756302521002</v>
      </c>
      <c r="P3697">
        <v>73.863636363636303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1665</v>
      </c>
      <c r="E3698">
        <v>33.1539675</v>
      </c>
      <c r="F3698">
        <v>33.450000000000003</v>
      </c>
      <c r="G3698">
        <v>54.748111956861699</v>
      </c>
      <c r="H3698">
        <v>-10.8587141569002</v>
      </c>
      <c r="I3698">
        <v>8.8655236891672899</v>
      </c>
      <c r="J3698">
        <v>-0.15359585396800701</v>
      </c>
      <c r="K3698">
        <v>31.864487295146301</v>
      </c>
      <c r="L3698">
        <v>27.766576407793298</v>
      </c>
      <c r="M3698">
        <v>47.004319430605598</v>
      </c>
      <c r="N3698">
        <v>0.313366194486983</v>
      </c>
      <c r="O3698">
        <v>19.5216741405082</v>
      </c>
      <c r="P3698">
        <v>91.142857142857096</v>
      </c>
      <c r="Q3698">
        <v>0.12549328907743201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83</v>
      </c>
      <c r="E3699">
        <v>33.108414000000003</v>
      </c>
      <c r="F3699">
        <v>50.9</v>
      </c>
      <c r="G3699">
        <v>9.0474540713299092</v>
      </c>
      <c r="H3699">
        <v>46.0123986013093</v>
      </c>
      <c r="I3699">
        <v>19.5592640476039</v>
      </c>
      <c r="J3699">
        <v>7.0870607909475396</v>
      </c>
      <c r="M3699">
        <v>59.9464623892584</v>
      </c>
      <c r="O3699">
        <v>11.3948919449901</v>
      </c>
      <c r="P3699">
        <v>45.428571428571402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33.048000000000002</v>
      </c>
      <c r="F3700">
        <v>41.31</v>
      </c>
      <c r="G3700">
        <v>-26.791475860100299</v>
      </c>
      <c r="H3700">
        <v>-10.526560791851001</v>
      </c>
      <c r="I3700">
        <v>-20.1555449529193</v>
      </c>
      <c r="J3700">
        <v>-2.5142605852638602</v>
      </c>
      <c r="K3700">
        <v>41.257251045387797</v>
      </c>
      <c r="L3700">
        <v>43.631477455985902</v>
      </c>
      <c r="M3700">
        <v>59.678933373091397</v>
      </c>
      <c r="N3700">
        <v>0.78285684708932302</v>
      </c>
      <c r="O3700">
        <v>42.096344710723699</v>
      </c>
      <c r="P3700">
        <v>14.749999999999901</v>
      </c>
      <c r="Q3700">
        <v>1.4486673356908999E-2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E3701">
        <v>32.914775599999999</v>
      </c>
      <c r="F3701">
        <v>1.61</v>
      </c>
      <c r="G3701">
        <v>-3.0762618117844598</v>
      </c>
      <c r="H3701">
        <v>-5.5167930659191304</v>
      </c>
      <c r="I3701">
        <v>6.5321703168855096</v>
      </c>
      <c r="J3701">
        <v>0.94000770741905504</v>
      </c>
      <c r="K3701">
        <v>1.5430434021450501</v>
      </c>
      <c r="L3701">
        <v>1.57958319875804</v>
      </c>
      <c r="M3701">
        <v>43.114396898701202</v>
      </c>
      <c r="N3701">
        <v>0.983636013167553</v>
      </c>
      <c r="O3701">
        <v>22.981366459627299</v>
      </c>
      <c r="P3701">
        <v>46.363636363636303</v>
      </c>
      <c r="Q3701">
        <v>-9.2421683123405998E-2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132</v>
      </c>
      <c r="E3702">
        <v>32.904000000000003</v>
      </c>
      <c r="F3702">
        <v>60</v>
      </c>
      <c r="G3702">
        <v>-10.921346220920499</v>
      </c>
      <c r="H3702">
        <v>3.8183089072196301</v>
      </c>
      <c r="I3702">
        <v>-26.471113915547001</v>
      </c>
      <c r="J3702">
        <v>-4.4468970544857003</v>
      </c>
      <c r="K3702">
        <v>59.158779211396698</v>
      </c>
      <c r="L3702">
        <v>61.932151563352903</v>
      </c>
      <c r="M3702">
        <v>42.719536651686902</v>
      </c>
      <c r="N3702">
        <v>0.71875</v>
      </c>
      <c r="O3702">
        <v>99.9166666666666</v>
      </c>
      <c r="P3702">
        <v>38.8888888888888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32.769230999999998</v>
      </c>
      <c r="F3703">
        <v>73.7</v>
      </c>
      <c r="G3703">
        <v>29.476775638030102</v>
      </c>
      <c r="H3703">
        <v>-3.5315852160527399</v>
      </c>
      <c r="I3703">
        <v>-24.928756097971501</v>
      </c>
      <c r="J3703">
        <v>-2.9734019960849798</v>
      </c>
      <c r="K3703">
        <v>73.452327209922998</v>
      </c>
      <c r="L3703">
        <v>72.037806338674798</v>
      </c>
      <c r="M3703">
        <v>56.781813762225802</v>
      </c>
      <c r="N3703">
        <v>2.0465817360831</v>
      </c>
      <c r="O3703">
        <v>54.789687924016199</v>
      </c>
      <c r="P3703">
        <v>71.196283391405302</v>
      </c>
      <c r="Q3703">
        <v>-1.1930843369162E-2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414</v>
      </c>
      <c r="E3704">
        <v>32.5</v>
      </c>
      <c r="F3704">
        <v>32.5</v>
      </c>
      <c r="G3704">
        <v>22.465603677378201</v>
      </c>
      <c r="H3704">
        <v>-8.6897992008884692</v>
      </c>
      <c r="I3704">
        <v>-9.2497102609574409</v>
      </c>
      <c r="J3704">
        <v>-4.0849922925809397</v>
      </c>
      <c r="K3704">
        <v>32.086919186792201</v>
      </c>
      <c r="L3704">
        <v>28.902992959529001</v>
      </c>
      <c r="M3704">
        <v>51.137359599124203</v>
      </c>
      <c r="N3704">
        <v>0.651154808602732</v>
      </c>
      <c r="O3704">
        <v>27.723076923076899</v>
      </c>
      <c r="P3704">
        <v>76.630434782608702</v>
      </c>
      <c r="Q3704">
        <v>4.4751036403987997E-2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268</v>
      </c>
      <c r="E3705">
        <v>32.437800000000003</v>
      </c>
      <c r="F3705">
        <v>108</v>
      </c>
      <c r="G3705">
        <v>534.00638997306999</v>
      </c>
      <c r="H3705">
        <v>-14.0266413061516</v>
      </c>
      <c r="I3705">
        <v>-3.0859197669293499</v>
      </c>
      <c r="J3705">
        <v>9.7248960646758391</v>
      </c>
      <c r="K3705">
        <v>106.84018743611</v>
      </c>
      <c r="L3705">
        <v>85.441133576294604</v>
      </c>
      <c r="M3705">
        <v>63.476940677250496</v>
      </c>
      <c r="N3705">
        <v>2.1384196973642302</v>
      </c>
      <c r="O3705">
        <v>16.6666666666666</v>
      </c>
      <c r="P3705">
        <v>631.70731707316997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235</v>
      </c>
      <c r="E3706">
        <v>32.421320999999999</v>
      </c>
      <c r="F3706">
        <v>25.7</v>
      </c>
      <c r="G3706">
        <v>12.573234268842601</v>
      </c>
      <c r="H3706">
        <v>19.5197246086353</v>
      </c>
      <c r="I3706">
        <v>31.171648979908401</v>
      </c>
      <c r="J3706">
        <v>-8.2644578340718002</v>
      </c>
      <c r="K3706">
        <v>24.081042549829299</v>
      </c>
      <c r="L3706">
        <v>20.487184578901498</v>
      </c>
      <c r="M3706">
        <v>41.553478183305899</v>
      </c>
      <c r="N3706">
        <v>1.2200637342377401</v>
      </c>
      <c r="O3706">
        <v>21.750972762645901</v>
      </c>
      <c r="P3706">
        <v>82.269503546099301</v>
      </c>
      <c r="Q3706">
        <v>9.5383765921956007E-2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414</v>
      </c>
      <c r="E3707">
        <v>32.262779999999999</v>
      </c>
      <c r="F3707">
        <v>16.5</v>
      </c>
      <c r="G3707">
        <v>70.906567602175897</v>
      </c>
      <c r="H3707">
        <v>-15.9213781482568</v>
      </c>
      <c r="I3707">
        <v>-12.390089549427</v>
      </c>
      <c r="J3707">
        <v>-1.78411765701242</v>
      </c>
      <c r="K3707">
        <v>17.714144160844899</v>
      </c>
      <c r="L3707">
        <v>16.019647771460399</v>
      </c>
      <c r="M3707">
        <v>34.5159736866241</v>
      </c>
      <c r="N3707">
        <v>0.34623199936383098</v>
      </c>
      <c r="O3707">
        <v>38.424242424242401</v>
      </c>
      <c r="P3707">
        <v>101.219512195121</v>
      </c>
      <c r="Q3707">
        <v>9.1725546516443004E-2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62</v>
      </c>
      <c r="E3708">
        <v>32.211313850000003</v>
      </c>
      <c r="F3708">
        <v>19.75</v>
      </c>
      <c r="G3708">
        <v>17.957437544519902</v>
      </c>
      <c r="H3708">
        <v>-2.7634834114147901</v>
      </c>
      <c r="I3708">
        <v>-0.75994055731490895</v>
      </c>
      <c r="J3708">
        <v>-4.66036175070903</v>
      </c>
      <c r="K3708">
        <v>19.475641593142601</v>
      </c>
      <c r="L3708">
        <v>18.103861242774599</v>
      </c>
      <c r="M3708">
        <v>45.219771321554298</v>
      </c>
      <c r="N3708">
        <v>1.36388301742957</v>
      </c>
      <c r="O3708">
        <v>26.531645569620199</v>
      </c>
      <c r="P3708">
        <v>65.966386554621806</v>
      </c>
      <c r="Q3708">
        <v>5.0584787563072997E-2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414</v>
      </c>
      <c r="E3709">
        <v>32.088000000000001</v>
      </c>
      <c r="F3709">
        <v>38.200000000000003</v>
      </c>
      <c r="G3709">
        <v>436.02887703595002</v>
      </c>
      <c r="H3709">
        <v>35.382087450863899</v>
      </c>
      <c r="I3709">
        <v>395.17825821918098</v>
      </c>
      <c r="J3709">
        <v>4.3416669687353604</v>
      </c>
      <c r="K3709">
        <v>30.669980478801399</v>
      </c>
      <c r="L3709">
        <v>19.849712157981699</v>
      </c>
      <c r="M3709">
        <v>100</v>
      </c>
      <c r="N3709">
        <v>2.2875000000000001</v>
      </c>
      <c r="O3709">
        <v>0</v>
      </c>
      <c r="P3709">
        <v>460.157770426681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628</v>
      </c>
      <c r="E3710">
        <v>32.079740000000001</v>
      </c>
      <c r="F3710">
        <v>162.80000000000001</v>
      </c>
      <c r="G3710">
        <v>-6.4563238208004803</v>
      </c>
      <c r="H3710">
        <v>-3.8084514271219199</v>
      </c>
      <c r="I3710">
        <v>-11.930637443189701</v>
      </c>
      <c r="J3710">
        <v>0.94772840642478595</v>
      </c>
      <c r="K3710">
        <v>167.43626547937899</v>
      </c>
      <c r="L3710">
        <v>163.22488233047901</v>
      </c>
      <c r="M3710">
        <v>43.853304991482901</v>
      </c>
      <c r="N3710">
        <v>0.89965212162858599</v>
      </c>
      <c r="O3710">
        <v>34.213759213759197</v>
      </c>
      <c r="P3710">
        <v>28.289992119779299</v>
      </c>
      <c r="Q3710">
        <v>-1.6594646556155002E-2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E3711">
        <v>32.000658479999998</v>
      </c>
      <c r="F3711">
        <v>180.6</v>
      </c>
      <c r="G3711">
        <v>73.572256034555494</v>
      </c>
      <c r="H3711">
        <v>-32.994462413323703</v>
      </c>
      <c r="I3711">
        <v>14.3863186693185</v>
      </c>
      <c r="J3711">
        <v>-4.4468970544857003</v>
      </c>
      <c r="K3711">
        <v>184.30947282070099</v>
      </c>
      <c r="L3711">
        <v>139.34392070199499</v>
      </c>
      <c r="M3711">
        <v>34.771819329221302</v>
      </c>
      <c r="N3711">
        <v>0.44453962492437898</v>
      </c>
      <c r="O3711">
        <v>44.767441860465098</v>
      </c>
      <c r="P3711">
        <v>131.24199743918001</v>
      </c>
      <c r="Q3711">
        <v>0.100853162842533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D3712" t="s">
        <v>628</v>
      </c>
      <c r="E3712">
        <v>31.9827189999999</v>
      </c>
      <c r="F3712">
        <v>7.6</v>
      </c>
      <c r="G3712">
        <v>-5.5931859894901201</v>
      </c>
      <c r="H3712">
        <v>-1.87035303188851</v>
      </c>
      <c r="I3712">
        <v>-12.2495918825592</v>
      </c>
      <c r="J3712">
        <v>1.0670674632677399</v>
      </c>
      <c r="K3712">
        <v>10.0372087729983</v>
      </c>
      <c r="L3712">
        <v>10.066633630706701</v>
      </c>
      <c r="M3712">
        <v>25.7607462659657</v>
      </c>
      <c r="N3712">
        <v>1</v>
      </c>
      <c r="Q3712">
        <v>-9.4079221239847993E-2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31.968</v>
      </c>
      <c r="F3713">
        <v>5.92</v>
      </c>
      <c r="G3713">
        <v>8.9048144744366908</v>
      </c>
      <c r="H3713">
        <v>-26.0585066838816</v>
      </c>
      <c r="I3713">
        <v>1.33437289622183</v>
      </c>
      <c r="J3713">
        <v>-18.008855928944499</v>
      </c>
      <c r="K3713">
        <v>6.6209904711838004</v>
      </c>
      <c r="L3713">
        <v>5.3808563361844302</v>
      </c>
      <c r="M3713">
        <v>19.114133473406401</v>
      </c>
      <c r="N3713">
        <v>0.73576186433851498</v>
      </c>
      <c r="O3713">
        <v>39.189189189189101</v>
      </c>
      <c r="P3713">
        <v>90.967741935483801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291</v>
      </c>
      <c r="E3714">
        <v>31.959765000000001</v>
      </c>
      <c r="F3714">
        <v>31.05</v>
      </c>
      <c r="G3714">
        <v>-7.8802973592829302</v>
      </c>
      <c r="H3714">
        <v>10.1858285686831</v>
      </c>
      <c r="I3714">
        <v>-27.247125139075202</v>
      </c>
      <c r="J3714">
        <v>2.3558240339496699</v>
      </c>
      <c r="K3714">
        <v>30.711728028392699</v>
      </c>
      <c r="L3714">
        <v>32.931446171824902</v>
      </c>
      <c r="M3714">
        <v>50.914370066521897</v>
      </c>
      <c r="N3714">
        <v>0.26303154667339002</v>
      </c>
      <c r="O3714">
        <v>59.420289855072397</v>
      </c>
      <c r="P3714">
        <v>24.2</v>
      </c>
      <c r="Q3714">
        <v>-4.2998745095330004E-3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705</v>
      </c>
      <c r="E3715">
        <v>31.948726656000002</v>
      </c>
      <c r="F3715">
        <v>318.45999999999998</v>
      </c>
      <c r="G3715">
        <v>12.320825963139299</v>
      </c>
      <c r="H3715">
        <v>-0.24274191946234899</v>
      </c>
      <c r="I3715">
        <v>4.4972997915358404</v>
      </c>
      <c r="J3715">
        <v>8.5621080973598995E-2</v>
      </c>
      <c r="K3715">
        <v>306.118371373863</v>
      </c>
      <c r="L3715">
        <v>280.34554143558199</v>
      </c>
      <c r="M3715">
        <v>50.554369654686603</v>
      </c>
      <c r="N3715">
        <v>0.35170240631501498</v>
      </c>
      <c r="O3715">
        <v>1.6140174590215399</v>
      </c>
      <c r="P3715">
        <v>39.963960796378402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628</v>
      </c>
      <c r="E3716">
        <v>31.904358206000001</v>
      </c>
      <c r="F3716">
        <v>1.0900000000000001</v>
      </c>
      <c r="G3716">
        <v>4.1064007269152398</v>
      </c>
      <c r="H3716">
        <v>0.47210556101629098</v>
      </c>
      <c r="I3716">
        <v>-43.2945027692964</v>
      </c>
      <c r="J3716">
        <v>-5.6678982754869098</v>
      </c>
      <c r="K3716">
        <v>1.1314103884411</v>
      </c>
      <c r="L3716">
        <v>1.1260741568189301</v>
      </c>
      <c r="M3716">
        <v>31.088331817667001</v>
      </c>
      <c r="N3716">
        <v>1.12806316340748</v>
      </c>
      <c r="O3716">
        <v>92.660550458715505</v>
      </c>
      <c r="P3716">
        <v>36.25</v>
      </c>
      <c r="Q3716">
        <v>2.5146261615630001E-2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46</v>
      </c>
      <c r="E3717">
        <v>31.873702699999999</v>
      </c>
      <c r="F3717">
        <v>1.33</v>
      </c>
      <c r="G3717">
        <v>80.486491224652696</v>
      </c>
      <c r="H3717">
        <v>-15.6822042641796</v>
      </c>
      <c r="I3717">
        <v>-15.0985648959392</v>
      </c>
      <c r="J3717">
        <v>-5.0903976979863499</v>
      </c>
      <c r="K3717">
        <v>1.2740669120774799</v>
      </c>
      <c r="L3717">
        <v>1.0606303490939499</v>
      </c>
      <c r="M3717">
        <v>15.6406979356156</v>
      </c>
      <c r="N3717">
        <v>1.6621119481172399</v>
      </c>
      <c r="O3717">
        <v>24.060150375939799</v>
      </c>
      <c r="P3717">
        <v>141.81818181818099</v>
      </c>
      <c r="Q3717">
        <v>6.6914612291139999E-2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135</v>
      </c>
      <c r="E3718">
        <v>31.752453599999999</v>
      </c>
      <c r="F3718">
        <v>22.68</v>
      </c>
      <c r="G3718">
        <v>24.106400726915201</v>
      </c>
      <c r="H3718">
        <v>-2.5948839466511702</v>
      </c>
      <c r="I3718">
        <v>-12.367083414457699</v>
      </c>
      <c r="J3718">
        <v>5.0676750207071199</v>
      </c>
      <c r="K3718">
        <v>20.1176975946717</v>
      </c>
      <c r="L3718">
        <v>20.132488270718</v>
      </c>
      <c r="M3718">
        <v>75.178584168040601</v>
      </c>
      <c r="N3718">
        <v>1.81005586592178</v>
      </c>
      <c r="O3718">
        <v>27.116402116402099</v>
      </c>
      <c r="P3718">
        <v>64.347826086956502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E3719">
        <v>31.730076</v>
      </c>
      <c r="F3719">
        <v>44.65</v>
      </c>
      <c r="G3719">
        <v>57.818946870066803</v>
      </c>
      <c r="H3719">
        <v>7.1423303134328204</v>
      </c>
      <c r="I3719">
        <v>-36.753595722944603</v>
      </c>
      <c r="J3719">
        <v>-16.970997099384402</v>
      </c>
      <c r="K3719">
        <v>45.191192379855003</v>
      </c>
      <c r="L3719">
        <v>43.9087918264309</v>
      </c>
      <c r="M3719">
        <v>46.1548533604334</v>
      </c>
      <c r="N3719">
        <v>1.7212048689344399</v>
      </c>
      <c r="O3719">
        <v>55.2743561030235</v>
      </c>
      <c r="P3719">
        <v>99.5976754582029</v>
      </c>
      <c r="Q3719">
        <v>8.0840240770157001E-2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705</v>
      </c>
      <c r="E3720">
        <v>31.730069843999999</v>
      </c>
      <c r="F3720">
        <v>231.96</v>
      </c>
      <c r="G3720">
        <v>13.443018121040801</v>
      </c>
      <c r="H3720">
        <v>1.45732723589313</v>
      </c>
      <c r="I3720">
        <v>6.5134256745680696</v>
      </c>
      <c r="J3720">
        <v>-2.13643007356321</v>
      </c>
      <c r="K3720">
        <v>218.76226455147301</v>
      </c>
      <c r="L3720">
        <v>198.936564024615</v>
      </c>
      <c r="M3720">
        <v>48.807085432446698</v>
      </c>
      <c r="N3720">
        <v>1.46242623387721</v>
      </c>
      <c r="O3720">
        <v>3.33678220382824</v>
      </c>
      <c r="P3720">
        <v>49.545483850170797</v>
      </c>
      <c r="Q3720">
        <v>5.0860317588420001E-3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1429</v>
      </c>
      <c r="E3721">
        <v>31.719461423999999</v>
      </c>
      <c r="F3721">
        <v>58.82</v>
      </c>
      <c r="G3721">
        <v>83.715629577466004</v>
      </c>
      <c r="H3721">
        <v>13.5075576273053</v>
      </c>
      <c r="I3721">
        <v>11.9325430529915</v>
      </c>
      <c r="J3721">
        <v>21.3104828205412</v>
      </c>
      <c r="K3721">
        <v>45.121386580618598</v>
      </c>
      <c r="L3721">
        <v>42.5511789336405</v>
      </c>
      <c r="M3721">
        <v>87.795859586016206</v>
      </c>
      <c r="N3721">
        <v>2.75601301811504</v>
      </c>
      <c r="O3721">
        <v>7.7864671880312804</v>
      </c>
      <c r="P3721">
        <v>119.887850467289</v>
      </c>
      <c r="Q3721">
        <v>2.4767661234818002E-2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153</v>
      </c>
      <c r="E3722">
        <v>31.679400000000001</v>
      </c>
      <c r="F3722">
        <v>111</v>
      </c>
      <c r="G3722">
        <v>7.6218484490307699</v>
      </c>
      <c r="H3722">
        <v>-13.119367989389501</v>
      </c>
      <c r="I3722">
        <v>-43.695823571938</v>
      </c>
      <c r="J3722">
        <v>-7.5305713710367304</v>
      </c>
      <c r="K3722">
        <v>117.879924384021</v>
      </c>
      <c r="L3722">
        <v>111.555839246809</v>
      </c>
      <c r="M3722">
        <v>34.174142266789502</v>
      </c>
      <c r="N3722">
        <v>0.68307692307692303</v>
      </c>
      <c r="O3722">
        <v>50.180180180180102</v>
      </c>
      <c r="P3722">
        <v>39.622641509433898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628</v>
      </c>
      <c r="E3723">
        <v>31.619792400000001</v>
      </c>
      <c r="F3723">
        <v>39.9</v>
      </c>
      <c r="G3723">
        <v>-27.142991591995798</v>
      </c>
      <c r="H3723">
        <v>1.28530228760948</v>
      </c>
      <c r="I3723">
        <v>-20.8263857400391</v>
      </c>
      <c r="J3723">
        <v>-6.7597898152107598</v>
      </c>
      <c r="K3723">
        <v>38.427909135260897</v>
      </c>
      <c r="L3723">
        <v>40.5941174574629</v>
      </c>
      <c r="M3723">
        <v>55.033836016976501</v>
      </c>
      <c r="N3723">
        <v>0.62771016403681501</v>
      </c>
      <c r="O3723">
        <v>27.819548872180398</v>
      </c>
      <c r="P3723">
        <v>24.687499999999901</v>
      </c>
      <c r="Q3723">
        <v>-4.7941631421537997E-2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31.608208099999999</v>
      </c>
      <c r="F3724">
        <v>553</v>
      </c>
      <c r="G3724">
        <v>40.9457334749398</v>
      </c>
      <c r="H3724">
        <v>-19.371436591587202</v>
      </c>
      <c r="I3724">
        <v>-37.551058655173001</v>
      </c>
      <c r="J3724">
        <v>-6.1539260691086701</v>
      </c>
      <c r="K3724">
        <v>662.430623404691</v>
      </c>
      <c r="L3724">
        <v>728.76571970062196</v>
      </c>
      <c r="M3724">
        <v>32.1918635102639</v>
      </c>
      <c r="N3724">
        <v>0.98975544001540505</v>
      </c>
      <c r="O3724">
        <v>128.58047016274799</v>
      </c>
      <c r="P3724">
        <v>74.283012921525298</v>
      </c>
      <c r="Q3724">
        <v>6.8490862943913003E-2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31.606679249999999</v>
      </c>
      <c r="F3725">
        <v>168.9</v>
      </c>
      <c r="G3725">
        <v>-53.013103917047601</v>
      </c>
      <c r="H3725">
        <v>5.3855254744362</v>
      </c>
      <c r="I3725">
        <v>-32.629310698082797</v>
      </c>
      <c r="J3725">
        <v>8.4110077074190492</v>
      </c>
      <c r="K3725">
        <v>156.095327515615</v>
      </c>
      <c r="M3725">
        <v>65.099692904312107</v>
      </c>
      <c r="N3725">
        <v>0.81578947368420995</v>
      </c>
      <c r="O3725">
        <v>50.976909413854301</v>
      </c>
      <c r="P3725">
        <v>38.442622950819597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31.584</v>
      </c>
      <c r="F3726">
        <v>78.959999999999994</v>
      </c>
      <c r="G3726">
        <v>21.7152144777572</v>
      </c>
      <c r="H3726">
        <v>-6.5009793251120698</v>
      </c>
      <c r="I3726">
        <v>-8.3511188763961908</v>
      </c>
      <c r="J3726">
        <v>-0.65366759765075999</v>
      </c>
      <c r="K3726">
        <v>82.326923014060895</v>
      </c>
      <c r="L3726">
        <v>78.761727092461399</v>
      </c>
      <c r="M3726">
        <v>48.202865812512599</v>
      </c>
      <c r="N3726">
        <v>0.61485714891047505</v>
      </c>
      <c r="O3726">
        <v>45.643363728470099</v>
      </c>
      <c r="P3726">
        <v>51.846153846153797</v>
      </c>
      <c r="Q3726">
        <v>0.109340991236482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95</v>
      </c>
      <c r="E3727">
        <v>31.579538368000001</v>
      </c>
      <c r="F3727">
        <v>88.48</v>
      </c>
      <c r="G3727">
        <v>325.00816244683102</v>
      </c>
      <c r="H3727">
        <v>8.2928170854315102</v>
      </c>
      <c r="I3727">
        <v>251.399418235707</v>
      </c>
      <c r="J3727">
        <v>-5.5550788320450204</v>
      </c>
      <c r="K3727">
        <v>79.155056038926602</v>
      </c>
      <c r="L3727">
        <v>49.580089000542699</v>
      </c>
      <c r="M3727">
        <v>43.660483024655903</v>
      </c>
      <c r="N3727">
        <v>2.1520829803200101</v>
      </c>
      <c r="O3727">
        <v>16.297468354430301</v>
      </c>
      <c r="P3727">
        <v>420.47058823529397</v>
      </c>
      <c r="Q3727">
        <v>0.20264712117615299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705</v>
      </c>
      <c r="E3728">
        <v>31.504857428999902</v>
      </c>
      <c r="F3728">
        <v>251.11</v>
      </c>
      <c r="G3728">
        <v>3.8122081530598799</v>
      </c>
      <c r="H3728">
        <v>0.76112749805959401</v>
      </c>
      <c r="I3728">
        <v>2.5514954160381702</v>
      </c>
      <c r="J3728">
        <v>0.188013501529701</v>
      </c>
      <c r="K3728">
        <v>241.57594468833801</v>
      </c>
      <c r="L3728">
        <v>224.01623907594501</v>
      </c>
      <c r="M3728">
        <v>51.891311594454301</v>
      </c>
      <c r="N3728">
        <v>1.27517123787612</v>
      </c>
      <c r="O3728">
        <v>10.3102226116044</v>
      </c>
      <c r="P3728">
        <v>31.850879495930698</v>
      </c>
      <c r="Q3728">
        <v>1.5187022887975E-2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80</v>
      </c>
      <c r="E3729">
        <v>31.490512325999902</v>
      </c>
      <c r="F3729">
        <v>10.71</v>
      </c>
      <c r="G3729">
        <v>57.396530338081703</v>
      </c>
      <c r="H3729">
        <v>-7.48979920088847</v>
      </c>
      <c r="I3729">
        <v>-0.88024130919459997</v>
      </c>
      <c r="J3729">
        <v>-5.2357294998662702</v>
      </c>
      <c r="K3729">
        <v>10.6470024497858</v>
      </c>
      <c r="L3729">
        <v>9.5259278912550602</v>
      </c>
      <c r="M3729">
        <v>33.242820414120203</v>
      </c>
      <c r="N3729">
        <v>0.88502617872155398</v>
      </c>
      <c r="O3729">
        <v>34.920634920634903</v>
      </c>
      <c r="P3729">
        <v>107.96116504854299</v>
      </c>
      <c r="Q3729">
        <v>-7.8196510183070004E-3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72</v>
      </c>
      <c r="E3730">
        <v>31.474599999999999</v>
      </c>
      <c r="F3730">
        <v>2.41</v>
      </c>
      <c r="G3730">
        <v>-51.9732047679773</v>
      </c>
      <c r="H3730">
        <v>-29.3662518002768</v>
      </c>
      <c r="I3730">
        <v>-41.461394791703199</v>
      </c>
      <c r="J3730">
        <v>-3.9818672925809402</v>
      </c>
      <c r="M3730">
        <v>12.0933066857393</v>
      </c>
      <c r="O3730">
        <v>48.962655601659698</v>
      </c>
      <c r="P3730">
        <v>0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21</v>
      </c>
      <c r="E3731">
        <v>31.4025</v>
      </c>
      <c r="F3731">
        <v>41.87</v>
      </c>
      <c r="G3731">
        <v>10.3283962688699</v>
      </c>
      <c r="H3731">
        <v>-3.7769786880679699</v>
      </c>
      <c r="I3731">
        <v>2.8502323018148101</v>
      </c>
      <c r="J3731">
        <v>-1.9177713899681299</v>
      </c>
      <c r="K3731">
        <v>41.550746026624999</v>
      </c>
      <c r="L3731">
        <v>38.380509813528398</v>
      </c>
      <c r="M3731">
        <v>46.957078853470499</v>
      </c>
      <c r="N3731">
        <v>0.84480315861753197</v>
      </c>
      <c r="O3731">
        <v>25.8657750179126</v>
      </c>
      <c r="P3731">
        <v>57.940399849113497</v>
      </c>
      <c r="Q3731">
        <v>1.4286776748116001E-2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31.31475</v>
      </c>
      <c r="F3732">
        <v>58.26</v>
      </c>
      <c r="G3732">
        <v>47.983366579726002</v>
      </c>
      <c r="H3732">
        <v>-12.599658355818001</v>
      </c>
      <c r="I3732">
        <v>-30.412284785494599</v>
      </c>
      <c r="J3732">
        <v>-9.51878730643136</v>
      </c>
      <c r="K3732">
        <v>64.0307034154972</v>
      </c>
      <c r="L3732">
        <v>63.610035761186197</v>
      </c>
      <c r="M3732">
        <v>27.2248983620728</v>
      </c>
      <c r="N3732">
        <v>0.91263435747709898</v>
      </c>
      <c r="O3732">
        <v>62.838997596978999</v>
      </c>
      <c r="P3732">
        <v>82.805145905239996</v>
      </c>
      <c r="Q3732">
        <v>8.8009062514066996E-2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628</v>
      </c>
      <c r="E3733">
        <v>31.296719159999999</v>
      </c>
      <c r="F3733">
        <v>79.349999999999994</v>
      </c>
      <c r="G3733">
        <v>2.0839267142466902</v>
      </c>
      <c r="H3733">
        <v>-3.5791393024113098</v>
      </c>
      <c r="I3733">
        <v>-20.2311825082555</v>
      </c>
      <c r="J3733">
        <v>0.75798960844423402</v>
      </c>
      <c r="K3733">
        <v>80.631053065846302</v>
      </c>
      <c r="L3733">
        <v>77.745364271889898</v>
      </c>
      <c r="M3733">
        <v>36.470094163238002</v>
      </c>
      <c r="N3733">
        <v>0.31444653914435899</v>
      </c>
      <c r="O3733">
        <v>47.435412728418399</v>
      </c>
      <c r="P3733">
        <v>29.656862745098</v>
      </c>
      <c r="Q3733">
        <v>-7.0606539695809998E-3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E3734">
        <v>31.26</v>
      </c>
      <c r="F3734">
        <v>15.63</v>
      </c>
      <c r="G3734">
        <v>6.9952676830936698</v>
      </c>
      <c r="H3734">
        <v>-20.651478425861502</v>
      </c>
      <c r="I3734">
        <v>-19.5171436191537</v>
      </c>
      <c r="J3734">
        <v>-6.5753457976738199</v>
      </c>
      <c r="K3734">
        <v>15.690861194083</v>
      </c>
      <c r="L3734">
        <v>14.7853222922655</v>
      </c>
      <c r="M3734">
        <v>35.051879637948304</v>
      </c>
      <c r="N3734">
        <v>0.55330897043178595</v>
      </c>
      <c r="O3734">
        <v>34.3570057581573</v>
      </c>
      <c r="P3734">
        <v>46.074766355140198</v>
      </c>
      <c r="Q3734">
        <v>2.4214508271499999E-3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1294</v>
      </c>
      <c r="E3735">
        <v>31.257184429999999</v>
      </c>
      <c r="F3735">
        <v>56.67</v>
      </c>
      <c r="G3735">
        <v>-16.554861500071201</v>
      </c>
      <c r="H3735">
        <v>-3.5975734287905099</v>
      </c>
      <c r="I3735">
        <v>-9.7116928754038501</v>
      </c>
      <c r="J3735">
        <v>0.63331009468695798</v>
      </c>
      <c r="K3735">
        <v>56.148813204307899</v>
      </c>
      <c r="L3735">
        <v>54.873631696079897</v>
      </c>
      <c r="M3735">
        <v>56.093149880285502</v>
      </c>
      <c r="N3735">
        <v>0.92014157326627399</v>
      </c>
      <c r="O3735">
        <v>1.9057702488088899</v>
      </c>
      <c r="P3735">
        <v>11.0088148873653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31.186501199999999</v>
      </c>
      <c r="F3736">
        <v>64.98</v>
      </c>
      <c r="G3736">
        <v>340.01396375212499</v>
      </c>
      <c r="H3736">
        <v>23.374599892081999</v>
      </c>
      <c r="I3736">
        <v>75.333192828636101</v>
      </c>
      <c r="J3736">
        <v>6.3958573134485102</v>
      </c>
      <c r="K3736">
        <v>51.708893571313197</v>
      </c>
      <c r="L3736">
        <v>39.130028784130701</v>
      </c>
      <c r="M3736">
        <v>84.207692692142402</v>
      </c>
      <c r="N3736">
        <v>1.79195695709813</v>
      </c>
      <c r="O3736">
        <v>6.1557402277601002E-2</v>
      </c>
      <c r="P3736">
        <v>388.57142857142799</v>
      </c>
      <c r="Q3736">
        <v>0.12595793830830401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31.107749999999999</v>
      </c>
      <c r="F3737">
        <v>185</v>
      </c>
      <c r="G3737">
        <v>-31.6288933907318</v>
      </c>
      <c r="H3737">
        <v>8.2102007991115205</v>
      </c>
      <c r="I3737">
        <v>-16.1460612859013</v>
      </c>
      <c r="J3737">
        <v>-0.78389339148204396</v>
      </c>
      <c r="K3737">
        <v>163.50098194185199</v>
      </c>
      <c r="L3737">
        <v>173.759785145287</v>
      </c>
      <c r="M3737">
        <v>64.476755831853197</v>
      </c>
      <c r="N3737">
        <v>0.871428571428571</v>
      </c>
      <c r="O3737">
        <v>37.297297297297199</v>
      </c>
      <c r="P3737">
        <v>51.639344262294998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E3738">
        <v>31.092978930000001</v>
      </c>
      <c r="F3738">
        <v>20.78</v>
      </c>
      <c r="G3738">
        <v>31.0615472366019</v>
      </c>
      <c r="H3738">
        <v>-8.9297218688440108</v>
      </c>
      <c r="I3738">
        <v>-8.6145568859079802</v>
      </c>
      <c r="J3738">
        <v>-7.0558843113602796</v>
      </c>
      <c r="K3738">
        <v>20.8264358007035</v>
      </c>
      <c r="L3738">
        <v>19.750891662850499</v>
      </c>
      <c r="M3738">
        <v>51.827519213256998</v>
      </c>
      <c r="N3738">
        <v>1.02337673462395</v>
      </c>
      <c r="O3738">
        <v>58.806544754571597</v>
      </c>
      <c r="P3738">
        <v>80.538662033014703</v>
      </c>
      <c r="Q3738">
        <v>4.5175204646839003E-2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414</v>
      </c>
      <c r="E3739">
        <v>31.085999999999999</v>
      </c>
      <c r="F3739">
        <v>19.8</v>
      </c>
      <c r="G3739">
        <v>217.25041695409499</v>
      </c>
      <c r="H3739">
        <v>27.968265315240501</v>
      </c>
      <c r="I3739">
        <v>75.494664436545094</v>
      </c>
      <c r="J3739">
        <v>15.9495877196814</v>
      </c>
      <c r="K3739">
        <v>14.395996173494501</v>
      </c>
      <c r="L3739">
        <v>10.9262162570316</v>
      </c>
      <c r="M3739">
        <v>87.832783152563294</v>
      </c>
      <c r="N3739">
        <v>1.2226826186107</v>
      </c>
      <c r="O3739">
        <v>0</v>
      </c>
      <c r="P3739">
        <v>332.31441048034901</v>
      </c>
      <c r="Q3739">
        <v>9.1079757749935999E-2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31.070625</v>
      </c>
      <c r="F3740">
        <v>6.81</v>
      </c>
      <c r="G3740">
        <v>33.509995498156997</v>
      </c>
      <c r="H3740">
        <v>-13.885758796848</v>
      </c>
      <c r="I3740">
        <v>-24.597475571320501</v>
      </c>
      <c r="J3740">
        <v>-9.0520809001758806</v>
      </c>
      <c r="K3740">
        <v>6.6136073232500099</v>
      </c>
      <c r="L3740">
        <v>5.2165884963094298</v>
      </c>
      <c r="M3740">
        <v>0.148161817729346</v>
      </c>
      <c r="N3740">
        <v>0.93669763582225496</v>
      </c>
      <c r="O3740">
        <v>28.634361233480099</v>
      </c>
      <c r="P3740">
        <v>57.6388888888888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31.043667299999999</v>
      </c>
      <c r="F3741">
        <v>41.19</v>
      </c>
      <c r="G3741">
        <v>27.082560353761501</v>
      </c>
      <c r="H3741">
        <v>-4.2897992008884698</v>
      </c>
      <c r="I3741">
        <v>6.8215130767702803</v>
      </c>
      <c r="J3741">
        <v>0.31500770741905398</v>
      </c>
      <c r="K3741">
        <v>34.432268944157201</v>
      </c>
      <c r="L3741">
        <v>27.571269809238501</v>
      </c>
      <c r="M3741">
        <v>99.9993711473698</v>
      </c>
      <c r="N3741">
        <v>1.08910891089108E-2</v>
      </c>
      <c r="O3741">
        <v>0</v>
      </c>
      <c r="P3741">
        <v>51.211453744493298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271</v>
      </c>
      <c r="E3742">
        <v>30.927556448000001</v>
      </c>
      <c r="F3742">
        <v>5.92</v>
      </c>
      <c r="G3742">
        <v>16.823487561649099</v>
      </c>
      <c r="H3742">
        <v>-1.09830983918633</v>
      </c>
      <c r="I3742">
        <v>-14.950416747791101</v>
      </c>
      <c r="J3742">
        <v>4.0583232154404403</v>
      </c>
      <c r="K3742">
        <v>5.71720084494775</v>
      </c>
      <c r="L3742">
        <v>5.5157040550198504</v>
      </c>
      <c r="M3742">
        <v>53.179858505139599</v>
      </c>
      <c r="N3742">
        <v>1.5154722864177499</v>
      </c>
      <c r="O3742">
        <v>14.864864864864799</v>
      </c>
      <c r="P3742">
        <v>54.973821989528801</v>
      </c>
      <c r="Q3742">
        <v>6.5238505060134996E-2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43</v>
      </c>
      <c r="E3743">
        <v>30.878</v>
      </c>
      <c r="F3743">
        <v>771.95</v>
      </c>
      <c r="G3743">
        <v>234.50060718998799</v>
      </c>
      <c r="H3743">
        <v>35.310014666026298</v>
      </c>
      <c r="I3743">
        <v>32.0338599817686</v>
      </c>
      <c r="J3743">
        <v>1.9410239675816501</v>
      </c>
      <c r="K3743">
        <v>606.57405640335901</v>
      </c>
      <c r="L3743">
        <v>495.693617694387</v>
      </c>
      <c r="M3743">
        <v>62.545317197081502</v>
      </c>
      <c r="N3743">
        <v>1.00561447286338</v>
      </c>
      <c r="O3743">
        <v>13.3039704644082</v>
      </c>
      <c r="P3743">
        <v>258.62950058071999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628</v>
      </c>
      <c r="E3744">
        <v>30.84375</v>
      </c>
      <c r="F3744">
        <v>62.5</v>
      </c>
      <c r="G3744">
        <v>-14.6718005711171</v>
      </c>
      <c r="H3744">
        <v>16.5999493484345</v>
      </c>
      <c r="I3744">
        <v>19.361639989797499</v>
      </c>
      <c r="J3744">
        <v>10.2534421841121</v>
      </c>
      <c r="K3744">
        <v>62.126898230746001</v>
      </c>
      <c r="M3744">
        <v>99.935646123946896</v>
      </c>
      <c r="N3744">
        <v>1.5384615384615301</v>
      </c>
      <c r="O3744">
        <v>0</v>
      </c>
      <c r="P3744">
        <v>33.547008547008502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E3745">
        <v>30.8240546399999</v>
      </c>
      <c r="F3745">
        <v>25.8</v>
      </c>
      <c r="G3745">
        <v>12.0188638652048</v>
      </c>
      <c r="H3745">
        <v>61.455312060068998</v>
      </c>
      <c r="I3745">
        <v>30.3561308712565</v>
      </c>
      <c r="J3745">
        <v>16.040054788398301</v>
      </c>
      <c r="K3745">
        <v>17.3450437596087</v>
      </c>
      <c r="L3745">
        <v>16.8015465288215</v>
      </c>
      <c r="M3745">
        <v>97.906261910226505</v>
      </c>
      <c r="N3745">
        <v>1.78864675279125</v>
      </c>
      <c r="O3745">
        <v>0</v>
      </c>
      <c r="P3745">
        <v>93.984962406015001</v>
      </c>
      <c r="Q3745">
        <v>0.12888179597004901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119</v>
      </c>
      <c r="E3746">
        <v>30.79</v>
      </c>
      <c r="F3746">
        <v>323.25</v>
      </c>
      <c r="G3746">
        <v>-14.179913798895001</v>
      </c>
      <c r="H3746">
        <v>-4.2897992008884698</v>
      </c>
      <c r="I3746">
        <v>-3.6681038226210299</v>
      </c>
      <c r="J3746">
        <v>0.31500770741905398</v>
      </c>
      <c r="K3746">
        <v>321.557176113889</v>
      </c>
      <c r="L3746">
        <v>309.81407506455002</v>
      </c>
      <c r="M3746">
        <v>0.32897047686164199</v>
      </c>
      <c r="N3746">
        <v>0</v>
      </c>
      <c r="O3746">
        <v>0.26295436968291003</v>
      </c>
      <c r="P3746">
        <v>9.9489795918367303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30.764189637000001</v>
      </c>
      <c r="F3747">
        <v>28.89</v>
      </c>
      <c r="G3747">
        <v>-47.006629642733898</v>
      </c>
      <c r="H3747">
        <v>-6.4883563977280501</v>
      </c>
      <c r="I3747">
        <v>-12.5677654711209</v>
      </c>
      <c r="J3747">
        <v>0.84466872436820195</v>
      </c>
      <c r="K3747">
        <v>28.8814418798014</v>
      </c>
      <c r="L3747">
        <v>31.336906595758201</v>
      </c>
      <c r="M3747">
        <v>56.387750224141698</v>
      </c>
      <c r="N3747">
        <v>0.437737920700634</v>
      </c>
      <c r="O3747">
        <v>69.608861197646206</v>
      </c>
      <c r="P3747">
        <v>19.3308550185873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414</v>
      </c>
      <c r="E3748">
        <v>30.6182425199998</v>
      </c>
      <c r="F3748">
        <v>244.45</v>
      </c>
      <c r="G3748">
        <v>-24.1288933907318</v>
      </c>
      <c r="H3748">
        <v>-4.2897992008884698</v>
      </c>
      <c r="I3748">
        <v>-13.617083414457699</v>
      </c>
      <c r="J3748">
        <v>0.31500770741905398</v>
      </c>
      <c r="K3748">
        <v>244.45</v>
      </c>
      <c r="L3748">
        <v>244.44999999999899</v>
      </c>
      <c r="M3748">
        <v>50</v>
      </c>
      <c r="O3748">
        <v>0</v>
      </c>
      <c r="P3748">
        <v>0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30.546251429000002</v>
      </c>
      <c r="F3749">
        <v>61.13</v>
      </c>
      <c r="G3749">
        <v>-48.426107013022801</v>
      </c>
      <c r="H3749">
        <v>-7.1555608901795598</v>
      </c>
      <c r="I3749">
        <v>-37.9142970367487</v>
      </c>
      <c r="J3749">
        <v>-0.37890131339819799</v>
      </c>
      <c r="K3749">
        <v>67.023831229952805</v>
      </c>
      <c r="M3749">
        <v>38.109025860307597</v>
      </c>
      <c r="N3749">
        <v>0.27502910360884703</v>
      </c>
      <c r="O3749">
        <v>45.591362669720198</v>
      </c>
      <c r="P3749">
        <v>22.603289209787398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396</v>
      </c>
      <c r="E3750">
        <v>30.509550000000001</v>
      </c>
      <c r="F3750">
        <v>89.8</v>
      </c>
      <c r="G3750">
        <v>376.14965814130102</v>
      </c>
      <c r="H3750">
        <v>43.882904550728497</v>
      </c>
      <c r="I3750">
        <v>278.52265457680801</v>
      </c>
      <c r="J3750">
        <v>2.2733920403443801</v>
      </c>
      <c r="K3750">
        <v>62.9347909128008</v>
      </c>
      <c r="L3750">
        <v>38.517335251812902</v>
      </c>
      <c r="M3750">
        <v>73.664077800712207</v>
      </c>
      <c r="N3750">
        <v>0.97782486802749102</v>
      </c>
      <c r="O3750">
        <v>6.1804008908685901</v>
      </c>
      <c r="P3750">
        <v>488.466579292267</v>
      </c>
      <c r="Q3750">
        <v>0.14417461439371301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917</v>
      </c>
      <c r="E3751">
        <v>30.48948</v>
      </c>
      <c r="F3751">
        <v>29.43</v>
      </c>
      <c r="G3751">
        <v>63.922224820130701</v>
      </c>
      <c r="H3751">
        <v>-10.9797167658853</v>
      </c>
      <c r="I3751">
        <v>20.582642987730999</v>
      </c>
      <c r="J3751">
        <v>5.3096562982146196</v>
      </c>
      <c r="K3751">
        <v>26.974596314410299</v>
      </c>
      <c r="L3751">
        <v>25.681943783095399</v>
      </c>
      <c r="M3751">
        <v>64.151768180178905</v>
      </c>
      <c r="N3751">
        <v>0.42033898305084699</v>
      </c>
      <c r="O3751">
        <v>29.085966700645599</v>
      </c>
      <c r="P3751">
        <v>112.952243125904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E3752">
        <v>30.458400000000001</v>
      </c>
      <c r="F3752">
        <v>72.52</v>
      </c>
      <c r="G3752">
        <v>86.991921747550506</v>
      </c>
      <c r="H3752">
        <v>3.46651580654094</v>
      </c>
      <c r="I3752">
        <v>34.081490923627697</v>
      </c>
      <c r="J3752">
        <v>-1.68499229258095</v>
      </c>
      <c r="K3752">
        <v>72.837848392038893</v>
      </c>
      <c r="L3752">
        <v>61.913070444238997</v>
      </c>
      <c r="M3752">
        <v>34.061343770950799</v>
      </c>
      <c r="N3752">
        <v>1.27272727272727E-2</v>
      </c>
      <c r="O3752">
        <v>29.219525648097001</v>
      </c>
      <c r="P3752">
        <v>150.068965517241</v>
      </c>
      <c r="Q3752">
        <v>0.120012278268761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543</v>
      </c>
      <c r="E3753">
        <v>30.438712500000001</v>
      </c>
      <c r="F3753">
        <v>99.75</v>
      </c>
      <c r="G3753">
        <v>50.564626749373197</v>
      </c>
      <c r="H3753">
        <v>21.609481374651001</v>
      </c>
      <c r="I3753">
        <v>14.2675319701576</v>
      </c>
      <c r="J3753">
        <v>-4.2304468380354896</v>
      </c>
      <c r="K3753">
        <v>85.530983109326598</v>
      </c>
      <c r="L3753">
        <v>74.122512399432594</v>
      </c>
      <c r="M3753">
        <v>39.0145436850976</v>
      </c>
      <c r="N3753">
        <v>0.222530832210591</v>
      </c>
      <c r="O3753">
        <v>13.363408521303199</v>
      </c>
      <c r="Q3753">
        <v>0.11701238084830801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21</v>
      </c>
      <c r="E3754">
        <v>30.378</v>
      </c>
      <c r="F3754">
        <v>101.26</v>
      </c>
      <c r="G3754">
        <v>153.371791728478</v>
      </c>
      <c r="H3754">
        <v>43.7174220183866</v>
      </c>
      <c r="I3754">
        <v>11.549789267866</v>
      </c>
      <c r="J3754">
        <v>7.0016943941057299</v>
      </c>
      <c r="K3754">
        <v>77.920493532216199</v>
      </c>
      <c r="L3754">
        <v>65.793730056220994</v>
      </c>
      <c r="M3754">
        <v>64.975446618994795</v>
      </c>
      <c r="N3754">
        <v>2.6196271929824499</v>
      </c>
      <c r="O3754">
        <v>16.3144380801895</v>
      </c>
      <c r="P3754">
        <v>188.32574031890601</v>
      </c>
      <c r="Q3754">
        <v>0.141826357926879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414</v>
      </c>
      <c r="E3755">
        <v>30.342600000000001</v>
      </c>
      <c r="F3755">
        <v>56.19</v>
      </c>
      <c r="G3755">
        <v>45.4756945959871</v>
      </c>
      <c r="H3755">
        <v>3.72480775663603</v>
      </c>
      <c r="I3755">
        <v>61.976666585542198</v>
      </c>
      <c r="J3755">
        <v>-3.2705129650805098</v>
      </c>
      <c r="K3755">
        <v>56.600595610224602</v>
      </c>
      <c r="L3755">
        <v>44.8581891552626</v>
      </c>
      <c r="M3755">
        <v>38.1126762055668</v>
      </c>
      <c r="N3755">
        <v>0.55767501134271003</v>
      </c>
      <c r="O3755">
        <v>51.308061932728201</v>
      </c>
      <c r="P3755">
        <v>173.56377799415699</v>
      </c>
      <c r="Q3755">
        <v>0.20750799788343899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D3756" t="s">
        <v>235</v>
      </c>
      <c r="E3756">
        <v>30.306778319999999</v>
      </c>
      <c r="F3756">
        <v>5.48</v>
      </c>
      <c r="G3756">
        <v>397.77586851402998</v>
      </c>
      <c r="H3756">
        <v>33.658918747829397</v>
      </c>
      <c r="I3756">
        <v>124.643786150759</v>
      </c>
      <c r="J3756">
        <v>7.48632244845491</v>
      </c>
      <c r="K3756">
        <v>4.1377899226626296</v>
      </c>
      <c r="L3756">
        <v>2.9441951210771502</v>
      </c>
      <c r="M3756">
        <v>99.385009913525096</v>
      </c>
      <c r="N3756">
        <v>1.73464862837034</v>
      </c>
      <c r="O3756">
        <v>0</v>
      </c>
      <c r="P3756">
        <v>421.90476190476102</v>
      </c>
      <c r="Q3756">
        <v>0.194294693109996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281</v>
      </c>
      <c r="E3757">
        <v>30.279015000000001</v>
      </c>
      <c r="F3757">
        <v>31.59</v>
      </c>
      <c r="G3757">
        <v>55.054317046023698</v>
      </c>
      <c r="H3757">
        <v>11.4244865133972</v>
      </c>
      <c r="I3757">
        <v>53.525773728399301</v>
      </c>
      <c r="J3757">
        <v>0.31500770741905398</v>
      </c>
      <c r="K3757">
        <v>23.783471308020498</v>
      </c>
      <c r="L3757">
        <v>20.051611170159799</v>
      </c>
      <c r="M3757">
        <v>99.508122192923807</v>
      </c>
      <c r="N3757">
        <v>3.3939831528279099</v>
      </c>
      <c r="O3757">
        <v>0</v>
      </c>
      <c r="P3757">
        <v>80.514285714285705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414</v>
      </c>
      <c r="E3758">
        <v>30.257257239999898</v>
      </c>
      <c r="F3758">
        <v>8.89</v>
      </c>
      <c r="G3758">
        <v>-28.331479597628299</v>
      </c>
      <c r="H3758">
        <v>-4.4016560241546898</v>
      </c>
      <c r="I3758">
        <v>-25.07126668139</v>
      </c>
      <c r="J3758">
        <v>-0.35240052394913701</v>
      </c>
      <c r="K3758">
        <v>8.9030513886091001</v>
      </c>
      <c r="L3758">
        <v>9.2239122887478793</v>
      </c>
      <c r="M3758">
        <v>52.943428738057001</v>
      </c>
      <c r="N3758">
        <v>0.627290927215018</v>
      </c>
      <c r="O3758">
        <v>23.0596175478065</v>
      </c>
      <c r="P3758">
        <v>5.8333333333333304</v>
      </c>
      <c r="Q3758">
        <v>0.13206284128731599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204</v>
      </c>
      <c r="E3759">
        <v>30.248000000000001</v>
      </c>
      <c r="F3759">
        <v>0.45</v>
      </c>
      <c r="G3759">
        <v>-5.5931859894901201</v>
      </c>
      <c r="H3759">
        <v>-1.87035303188851</v>
      </c>
      <c r="I3759">
        <v>-12.2495918825592</v>
      </c>
      <c r="J3759">
        <v>1.0670674632677399</v>
      </c>
      <c r="K3759">
        <v>0.59267168328142406</v>
      </c>
      <c r="L3759">
        <v>0.50771284078795198</v>
      </c>
      <c r="M3759">
        <v>92.112121951265095</v>
      </c>
      <c r="N3759">
        <v>1</v>
      </c>
      <c r="Q3759">
        <v>4.6288916988924997E-2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1154</v>
      </c>
      <c r="E3760">
        <v>30.173024000000002</v>
      </c>
      <c r="F3760">
        <v>27.49</v>
      </c>
      <c r="G3760">
        <v>-67.782493185761297</v>
      </c>
      <c r="H3760">
        <v>2.6488206999883799</v>
      </c>
      <c r="I3760">
        <v>-48.086690089070402</v>
      </c>
      <c r="J3760">
        <v>-2.49164509923374</v>
      </c>
      <c r="K3760">
        <v>27.324671407761201</v>
      </c>
      <c r="L3760">
        <v>32.645150593666997</v>
      </c>
      <c r="M3760">
        <v>51.963677703157003</v>
      </c>
      <c r="N3760">
        <v>1.7232336960699599</v>
      </c>
      <c r="O3760">
        <v>160.34921789741699</v>
      </c>
      <c r="P3760">
        <v>24.841053587647501</v>
      </c>
      <c r="Q3760">
        <v>7.4249644001437007E-2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1509</v>
      </c>
      <c r="E3761">
        <v>30.00445616</v>
      </c>
      <c r="F3761">
        <v>2.4500000000000002</v>
      </c>
      <c r="G3761">
        <v>-1.6288933907318199</v>
      </c>
      <c r="H3761">
        <v>-10.327535049945</v>
      </c>
      <c r="I3761">
        <v>-60.356213849240298</v>
      </c>
      <c r="J3761">
        <v>10.006637663366201</v>
      </c>
      <c r="K3761">
        <v>3.24949441452971</v>
      </c>
      <c r="L3761">
        <v>3.2144567044369099</v>
      </c>
      <c r="M3761">
        <v>35.282104200471302</v>
      </c>
      <c r="N3761">
        <v>0.90267691573981701</v>
      </c>
      <c r="O3761">
        <v>87.755102040816297</v>
      </c>
      <c r="P3761">
        <v>44.117647058823501</v>
      </c>
      <c r="Q3761">
        <v>-1.3211650389945E-2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29.942999212</v>
      </c>
      <c r="F3762">
        <v>37.94</v>
      </c>
      <c r="G3762">
        <v>24.1321460778105</v>
      </c>
      <c r="H3762">
        <v>-15.3469073418362</v>
      </c>
      <c r="I3762">
        <v>22.028250872278001</v>
      </c>
      <c r="J3762">
        <v>-2.0329111826556399</v>
      </c>
      <c r="K3762">
        <v>37.6478287729323</v>
      </c>
      <c r="L3762">
        <v>32.7704628763844</v>
      </c>
      <c r="M3762">
        <v>52.670360117974703</v>
      </c>
      <c r="N3762">
        <v>0.13035845871461299</v>
      </c>
      <c r="O3762">
        <v>34.422772799156498</v>
      </c>
      <c r="P3762">
        <v>58.017492711370203</v>
      </c>
      <c r="Q3762">
        <v>7.7021412898597E-2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D3763" t="s">
        <v>132</v>
      </c>
      <c r="E3763">
        <v>29.896745360000001</v>
      </c>
      <c r="F3763">
        <v>3.4</v>
      </c>
      <c r="G3763">
        <v>-4.8306477766967504</v>
      </c>
      <c r="H3763">
        <v>-15.198890109979301</v>
      </c>
      <c r="I3763">
        <v>-51.231762313540301</v>
      </c>
      <c r="J3763">
        <v>-4.4072145148031598</v>
      </c>
      <c r="K3763">
        <v>3.6761487214763</v>
      </c>
      <c r="L3763">
        <v>3.8245020553722</v>
      </c>
      <c r="M3763">
        <v>23.450921311950999</v>
      </c>
      <c r="N3763">
        <v>0.70151976204899602</v>
      </c>
      <c r="O3763">
        <v>88.235294117647001</v>
      </c>
      <c r="P3763">
        <v>25.925925925925899</v>
      </c>
      <c r="Q3763">
        <v>9.2906312287642998E-2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628</v>
      </c>
      <c r="E3764">
        <v>29.878617599999998</v>
      </c>
      <c r="F3764">
        <v>32</v>
      </c>
      <c r="G3764">
        <v>-19.0385814038681</v>
      </c>
      <c r="H3764">
        <v>-22.343576409595201</v>
      </c>
      <c r="I3764">
        <v>-15.996583109393701</v>
      </c>
      <c r="J3764">
        <v>0.31500770741905398</v>
      </c>
      <c r="K3764">
        <v>33.662662676503999</v>
      </c>
      <c r="L3764">
        <v>31.540779188786299</v>
      </c>
      <c r="M3764">
        <v>33.352333335535903</v>
      </c>
      <c r="N3764">
        <v>0.52305345962433702</v>
      </c>
      <c r="O3764">
        <v>26.687499999999901</v>
      </c>
      <c r="P3764">
        <v>42.0328450954283</v>
      </c>
      <c r="Q3764">
        <v>4.4563921023141002E-2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D3765" t="s">
        <v>304</v>
      </c>
      <c r="E3765">
        <v>29.846179200000002</v>
      </c>
      <c r="F3765">
        <v>18.38</v>
      </c>
      <c r="G3765">
        <v>33.099506951440901</v>
      </c>
      <c r="H3765">
        <v>-6.8524732955959999</v>
      </c>
      <c r="I3765">
        <v>-13.8883802131555</v>
      </c>
      <c r="J3765">
        <v>1.41327360337279</v>
      </c>
      <c r="K3765">
        <v>17.832815821851099</v>
      </c>
      <c r="L3765">
        <v>16.526351234663</v>
      </c>
      <c r="M3765">
        <v>58.959841185867703</v>
      </c>
      <c r="N3765">
        <v>0.70839457993457799</v>
      </c>
      <c r="O3765">
        <v>13.384113166485299</v>
      </c>
      <c r="P3765">
        <v>81.800197823936699</v>
      </c>
      <c r="Q3765">
        <v>8.3444495198392005E-2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271</v>
      </c>
      <c r="E3766">
        <v>29.811599999999999</v>
      </c>
      <c r="F3766">
        <v>70.98</v>
      </c>
      <c r="G3766">
        <v>36.823487561649102</v>
      </c>
      <c r="H3766">
        <v>4.3647462536569801</v>
      </c>
      <c r="I3766">
        <v>63.390397882300299</v>
      </c>
      <c r="J3766">
        <v>6.6495272803727898</v>
      </c>
      <c r="K3766">
        <v>76.211468106033806</v>
      </c>
      <c r="L3766">
        <v>65.732772287228599</v>
      </c>
      <c r="M3766">
        <v>32.232955891462801</v>
      </c>
      <c r="N3766">
        <v>1.3746268656716401</v>
      </c>
      <c r="O3766">
        <v>33.840518455903002</v>
      </c>
      <c r="P3766">
        <v>104.67128027681601</v>
      </c>
      <c r="Q3766">
        <v>6.7881416399121999E-2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E3767">
        <v>29.704499999999999</v>
      </c>
      <c r="F3767">
        <v>7.38</v>
      </c>
      <c r="G3767">
        <v>-15.5994816260259</v>
      </c>
      <c r="H3767">
        <v>-1.96421780553963</v>
      </c>
      <c r="I3767">
        <v>-24.3788730154251</v>
      </c>
      <c r="J3767">
        <v>-9.0801016876903304</v>
      </c>
      <c r="K3767">
        <v>7.0375673534055796</v>
      </c>
      <c r="L3767">
        <v>6.3774190731646403</v>
      </c>
      <c r="M3767">
        <v>59.745396853531098</v>
      </c>
      <c r="N3767">
        <v>0.94576634466835297</v>
      </c>
      <c r="O3767">
        <v>30.623306233062301</v>
      </c>
      <c r="P3767">
        <v>46.719681908548601</v>
      </c>
      <c r="Q3767">
        <v>7.352086200737E-2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E3768">
        <v>29.655999999999999</v>
      </c>
      <c r="F3768">
        <v>17.600000000000001</v>
      </c>
      <c r="G3768">
        <v>-67.097389655752906</v>
      </c>
      <c r="H3768">
        <v>-2.3011628372521198</v>
      </c>
      <c r="I3768">
        <v>-21.614992457845101</v>
      </c>
      <c r="J3768">
        <v>-2.07759696903554</v>
      </c>
      <c r="K3768">
        <v>17.872020622351702</v>
      </c>
      <c r="L3768">
        <v>21.1752756345603</v>
      </c>
      <c r="M3768">
        <v>43.829635235370297</v>
      </c>
      <c r="N3768">
        <v>0.81699192806784504</v>
      </c>
      <c r="O3768">
        <v>88.409090909090807</v>
      </c>
      <c r="P3768">
        <v>21.379310344827601</v>
      </c>
      <c r="Q3768">
        <v>-2.9023285809869999E-3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D3769" t="s">
        <v>705</v>
      </c>
      <c r="E3769">
        <v>29.575091889999999</v>
      </c>
      <c r="F3769">
        <v>41.5</v>
      </c>
      <c r="G3769">
        <v>11.270780344994099</v>
      </c>
      <c r="H3769">
        <v>6.44497271935189</v>
      </c>
      <c r="I3769">
        <v>-3.7124223975085999</v>
      </c>
      <c r="J3769">
        <v>-0.80694351209314197</v>
      </c>
      <c r="K3769">
        <v>37.760278326442197</v>
      </c>
      <c r="L3769">
        <v>35.841990380499197</v>
      </c>
      <c r="M3769">
        <v>56.725246441840902</v>
      </c>
      <c r="N3769">
        <v>0.75601729170635501</v>
      </c>
      <c r="O3769">
        <v>2.4096385542168699</v>
      </c>
      <c r="P3769">
        <v>55.839279008636801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414</v>
      </c>
      <c r="E3770">
        <v>29.526</v>
      </c>
      <c r="F3770">
        <v>0.37</v>
      </c>
      <c r="G3770">
        <v>-45.405489135412601</v>
      </c>
      <c r="H3770">
        <v>-1.4326563437456099</v>
      </c>
      <c r="I3770">
        <v>-25.521845319219601</v>
      </c>
      <c r="J3770">
        <v>-4.9481501873177898</v>
      </c>
      <c r="K3770">
        <v>0.36651639152483001</v>
      </c>
      <c r="L3770">
        <v>0.38611267007227201</v>
      </c>
      <c r="M3770">
        <v>49.500182654202199</v>
      </c>
      <c r="N3770">
        <v>0.88169060607232996</v>
      </c>
      <c r="O3770">
        <v>54.054054054053999</v>
      </c>
      <c r="P3770">
        <v>19.354838709677399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D3771" t="s">
        <v>148</v>
      </c>
      <c r="E3771">
        <v>29.4966784</v>
      </c>
      <c r="F3771">
        <v>22.4</v>
      </c>
      <c r="G3771">
        <v>-50.323292072774599</v>
      </c>
      <c r="H3771">
        <v>5.3161121291607802</v>
      </c>
      <c r="I3771">
        <v>-28.445980752860802</v>
      </c>
      <c r="J3771">
        <v>-2.0972729943353299</v>
      </c>
      <c r="K3771">
        <v>21.846918781959399</v>
      </c>
      <c r="M3771">
        <v>53.817337914498601</v>
      </c>
      <c r="N3771">
        <v>2.0680272108843498</v>
      </c>
      <c r="O3771">
        <v>58.035714285714199</v>
      </c>
      <c r="P3771">
        <v>23.076923076922998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72</v>
      </c>
      <c r="E3772">
        <v>29.431175268000001</v>
      </c>
      <c r="F3772">
        <v>46.92</v>
      </c>
      <c r="G3772">
        <v>-29.455769904048999</v>
      </c>
      <c r="H3772">
        <v>6.1146951811339996</v>
      </c>
      <c r="I3772">
        <v>-58.9636180679231</v>
      </c>
      <c r="J3772">
        <v>4.2278672674867304</v>
      </c>
      <c r="K3772">
        <v>47.900267543063698</v>
      </c>
      <c r="L3772">
        <v>53.481488871907501</v>
      </c>
      <c r="M3772">
        <v>45.581287379389899</v>
      </c>
      <c r="N3772">
        <v>1.05083091532577</v>
      </c>
      <c r="O3772">
        <v>176.534526854219</v>
      </c>
      <c r="P3772">
        <v>26.230831315576999</v>
      </c>
      <c r="Q3772">
        <v>7.0721680342888005E-2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E3773">
        <v>29.415199999999999</v>
      </c>
      <c r="F3773">
        <v>83</v>
      </c>
      <c r="G3773">
        <v>80.809378214206404</v>
      </c>
      <c r="H3773">
        <v>13.5396581634526</v>
      </c>
      <c r="I3773">
        <v>35.663492125110501</v>
      </c>
      <c r="J3773">
        <v>0.31500770741905398</v>
      </c>
      <c r="K3773">
        <v>72.490154407772906</v>
      </c>
      <c r="L3773">
        <v>62.404479219250099</v>
      </c>
      <c r="M3773">
        <v>64.976191022917604</v>
      </c>
      <c r="N3773">
        <v>0.70857142857142796</v>
      </c>
      <c r="O3773">
        <v>0</v>
      </c>
      <c r="P3773">
        <v>151.51515151515099</v>
      </c>
      <c r="Q3773">
        <v>5.6395916834682001E-2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29.403486000000001</v>
      </c>
      <c r="F3774">
        <v>34.020000000000003</v>
      </c>
      <c r="G3774">
        <v>51.775967002236101</v>
      </c>
      <c r="H3774">
        <v>-3.1037817227361502</v>
      </c>
      <c r="I3774">
        <v>-13.233489433932499</v>
      </c>
      <c r="J3774">
        <v>-8.9996776072662499</v>
      </c>
      <c r="K3774">
        <v>33.583583706673103</v>
      </c>
      <c r="L3774">
        <v>31.875799562458798</v>
      </c>
      <c r="M3774">
        <v>54.026585736169501</v>
      </c>
      <c r="N3774">
        <v>1.0926923096546399</v>
      </c>
      <c r="O3774">
        <v>26.190476190476101</v>
      </c>
      <c r="P3774">
        <v>112.492192379762</v>
      </c>
      <c r="Q3774">
        <v>3.5248647867307997E-2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29.395233000000001</v>
      </c>
      <c r="F3775">
        <v>5.47</v>
      </c>
      <c r="G3775">
        <v>20.580101318262798</v>
      </c>
      <c r="H3775">
        <v>19.376094070573199</v>
      </c>
      <c r="I3775">
        <v>19.472940916442401</v>
      </c>
      <c r="J3775">
        <v>-21.302639351404402</v>
      </c>
      <c r="K3775">
        <v>4.9586420696183104</v>
      </c>
      <c r="L3775">
        <v>4.6496646682681497</v>
      </c>
      <c r="M3775">
        <v>48.407526190308701</v>
      </c>
      <c r="N3775">
        <v>3.3129191918218401</v>
      </c>
      <c r="O3775">
        <v>25.2285191956124</v>
      </c>
      <c r="P3775">
        <v>51.523545706371102</v>
      </c>
      <c r="Q3775">
        <v>-5.1922360846684001E-2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106</v>
      </c>
      <c r="E3776">
        <v>29.294168750000001</v>
      </c>
      <c r="F3776">
        <v>15.95</v>
      </c>
      <c r="G3776">
        <v>-30.580506293957601</v>
      </c>
      <c r="H3776">
        <v>-6.8958598069490797</v>
      </c>
      <c r="I3776">
        <v>-28.002483307104001</v>
      </c>
      <c r="J3776">
        <v>3.3278282202395699</v>
      </c>
      <c r="K3776">
        <v>18.346839417638002</v>
      </c>
      <c r="L3776">
        <v>18.3957291129909</v>
      </c>
      <c r="M3776">
        <v>38.499561137402097</v>
      </c>
      <c r="N3776">
        <v>0.38659946818378499</v>
      </c>
      <c r="O3776">
        <v>124.702194357366</v>
      </c>
      <c r="P3776">
        <v>5.8394160583941499</v>
      </c>
      <c r="Q3776">
        <v>-3.9594803711729999E-3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922</v>
      </c>
      <c r="E3777">
        <v>29.292555006000001</v>
      </c>
      <c r="F3777">
        <v>25.74</v>
      </c>
      <c r="G3777">
        <v>682.76765833340596</v>
      </c>
      <c r="H3777">
        <v>-14.6897992008884</v>
      </c>
      <c r="I3777">
        <v>-9.4065570986682907</v>
      </c>
      <c r="J3777">
        <v>2.0911332753661802</v>
      </c>
      <c r="K3777">
        <v>27.748489822157499</v>
      </c>
      <c r="L3777">
        <v>25.734986284578699</v>
      </c>
      <c r="M3777">
        <v>47.956425524258201</v>
      </c>
      <c r="N3777">
        <v>0.67077385424492797</v>
      </c>
      <c r="O3777">
        <v>56.993006993006901</v>
      </c>
      <c r="P3777">
        <v>760.86956521739103</v>
      </c>
      <c r="Q3777">
        <v>9.5505920772630995E-2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705</v>
      </c>
      <c r="E3778">
        <v>29.289530723999999</v>
      </c>
      <c r="F3778">
        <v>17.59</v>
      </c>
      <c r="G3778">
        <v>32.171088837809101</v>
      </c>
      <c r="H3778">
        <v>-2.8813484966631102</v>
      </c>
      <c r="I3778">
        <v>13.166828939585701</v>
      </c>
      <c r="J3778">
        <v>-3.0406969905675099</v>
      </c>
      <c r="K3778">
        <v>16.939591602690399</v>
      </c>
      <c r="L3778">
        <v>14.9125839790872</v>
      </c>
      <c r="M3778">
        <v>37.603805705755697</v>
      </c>
      <c r="N3778">
        <v>1.25329234514169</v>
      </c>
      <c r="O3778">
        <v>9.1529277998862995</v>
      </c>
      <c r="P3778">
        <v>59.894555040450797</v>
      </c>
      <c r="Q3778">
        <v>3.3034621500889999E-3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29.223797300000001</v>
      </c>
      <c r="F3779">
        <v>223.55</v>
      </c>
      <c r="G3779">
        <v>35.094753332914799</v>
      </c>
      <c r="H3779">
        <v>-1.76686342107196</v>
      </c>
      <c r="I3779">
        <v>10.027828089967</v>
      </c>
      <c r="J3779">
        <v>-4.2129717885228404</v>
      </c>
      <c r="K3779">
        <v>215.632482172952</v>
      </c>
      <c r="L3779">
        <v>194.73686669792201</v>
      </c>
      <c r="M3779">
        <v>48.756334394893798</v>
      </c>
      <c r="N3779">
        <v>1.24246471191035</v>
      </c>
      <c r="O3779">
        <v>11.742339521359799</v>
      </c>
      <c r="P3779">
        <v>59.678571428571402</v>
      </c>
      <c r="Q3779">
        <v>5.9472478169978998E-2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21</v>
      </c>
      <c r="E3780">
        <v>29.221266199999999</v>
      </c>
      <c r="F3780">
        <v>9.74</v>
      </c>
      <c r="G3780">
        <v>275.05143447811997</v>
      </c>
      <c r="H3780">
        <v>97.539469091794402</v>
      </c>
      <c r="I3780">
        <v>73.331093169035498</v>
      </c>
      <c r="J3780">
        <v>-5.47246857341585</v>
      </c>
      <c r="K3780">
        <v>7.5909423629322603</v>
      </c>
      <c r="L3780">
        <v>5.41785355090345</v>
      </c>
      <c r="M3780">
        <v>45.871021457332397</v>
      </c>
      <c r="N3780">
        <v>0.47531569707851001</v>
      </c>
      <c r="O3780">
        <v>19.4045174537987</v>
      </c>
      <c r="P3780">
        <v>330.973451327433</v>
      </c>
      <c r="Q3780">
        <v>0.16471348710863701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29.179933500000001</v>
      </c>
      <c r="F3781">
        <v>15</v>
      </c>
      <c r="G3781">
        <v>93.262410957094204</v>
      </c>
      <c r="H3781">
        <v>-4.6799162359990101</v>
      </c>
      <c r="I3781">
        <v>-30.2374280503665</v>
      </c>
      <c r="J3781">
        <v>-1.1640919710375299</v>
      </c>
      <c r="K3781">
        <v>14.130861671406601</v>
      </c>
      <c r="L3781">
        <v>12.0152548619465</v>
      </c>
      <c r="M3781">
        <v>43.311159761373602</v>
      </c>
      <c r="N3781">
        <v>1.8304857853868099</v>
      </c>
      <c r="O3781">
        <v>50.466666666666598</v>
      </c>
      <c r="P3781">
        <v>150</v>
      </c>
      <c r="Q3781">
        <v>0.136779442927284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414</v>
      </c>
      <c r="E3782">
        <v>29.1</v>
      </c>
      <c r="F3782">
        <v>2.91</v>
      </c>
      <c r="G3782">
        <v>-11.773681035519401</v>
      </c>
      <c r="H3782">
        <v>0.507248769591226</v>
      </c>
      <c r="I3782">
        <v>-45.467200510476403</v>
      </c>
      <c r="J3782">
        <v>-5.9556193552872099</v>
      </c>
      <c r="K3782">
        <v>2.92252233937886</v>
      </c>
      <c r="L3782">
        <v>2.81434012645488</v>
      </c>
      <c r="M3782">
        <v>39.269636295400801</v>
      </c>
      <c r="N3782">
        <v>1.50033969257261</v>
      </c>
      <c r="O3782">
        <v>95.532646048109896</v>
      </c>
      <c r="P3782">
        <v>45.5</v>
      </c>
      <c r="Q3782">
        <v>6.5461082250840005E-2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29.0124666</v>
      </c>
      <c r="F3783">
        <v>78</v>
      </c>
      <c r="G3783">
        <v>52.741854908587896</v>
      </c>
      <c r="H3783">
        <v>39.569849921918497</v>
      </c>
      <c r="I3783">
        <v>63.253664884861898</v>
      </c>
      <c r="J3783">
        <v>-5.8634819950981099</v>
      </c>
      <c r="K3783">
        <v>59.602393779268098</v>
      </c>
      <c r="M3783">
        <v>53.581344642761302</v>
      </c>
      <c r="N3783">
        <v>0.60576923076922995</v>
      </c>
      <c r="O3783">
        <v>12.051282051282</v>
      </c>
      <c r="P3783">
        <v>142.23602484471999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1154</v>
      </c>
      <c r="E3784">
        <v>28.967859700000002</v>
      </c>
      <c r="F3784">
        <v>17.03</v>
      </c>
      <c r="G3784">
        <v>-74.187544417124798</v>
      </c>
      <c r="H3784">
        <v>300.84938709461397</v>
      </c>
      <c r="I3784">
        <v>-57.963488643215896</v>
      </c>
      <c r="J3784">
        <v>305.45419400292201</v>
      </c>
      <c r="K3784">
        <v>20.678540513251502</v>
      </c>
      <c r="L3784">
        <v>25.620724287601199</v>
      </c>
      <c r="M3784">
        <v>1.4855756778543601</v>
      </c>
      <c r="N3784">
        <v>2.6141762915103399</v>
      </c>
      <c r="O3784">
        <v>148.09160305343499</v>
      </c>
      <c r="P3784">
        <v>0</v>
      </c>
      <c r="Q3784">
        <v>-4.4846567956440004E-3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E3785">
        <v>28.823360000000001</v>
      </c>
      <c r="F3785">
        <v>0.8</v>
      </c>
      <c r="G3785">
        <v>-2.9167721786106098</v>
      </c>
      <c r="H3785">
        <v>6.6691049087005698</v>
      </c>
      <c r="I3785">
        <v>31.837462040087601</v>
      </c>
      <c r="J3785">
        <v>-7.6395377471263899</v>
      </c>
      <c r="K3785">
        <v>0.77599025255939202</v>
      </c>
      <c r="L3785">
        <v>0.74932319285522297</v>
      </c>
      <c r="M3785">
        <v>44.382324261734603</v>
      </c>
      <c r="N3785">
        <v>1.2247676145306901</v>
      </c>
      <c r="O3785">
        <v>38.749999999999901</v>
      </c>
      <c r="P3785">
        <v>50.943396226415103</v>
      </c>
      <c r="Q3785">
        <v>7.6399669852040997E-2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28.705767999999999</v>
      </c>
      <c r="F3786">
        <v>21.07</v>
      </c>
      <c r="G3786">
        <v>-24.1288933907318</v>
      </c>
      <c r="H3786">
        <v>-4.2897992008884698</v>
      </c>
      <c r="I3786">
        <v>26.849583252208902</v>
      </c>
      <c r="J3786">
        <v>0.31500770741905398</v>
      </c>
      <c r="K3786">
        <v>19.262963544163998</v>
      </c>
      <c r="M3786">
        <v>100</v>
      </c>
      <c r="N3786">
        <v>0</v>
      </c>
      <c r="O3786">
        <v>0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414</v>
      </c>
      <c r="E3787">
        <v>28.664999999999999</v>
      </c>
      <c r="F3787">
        <v>409.5</v>
      </c>
      <c r="G3787">
        <v>19.555317135583898</v>
      </c>
      <c r="H3787">
        <v>2.9119600074677598</v>
      </c>
      <c r="I3787">
        <v>-8.2794628356796292</v>
      </c>
      <c r="J3787">
        <v>2.9465866547874699</v>
      </c>
      <c r="K3787">
        <v>394.17582350017102</v>
      </c>
      <c r="L3787">
        <v>371.92014904853301</v>
      </c>
      <c r="M3787">
        <v>59.1576626617329</v>
      </c>
      <c r="N3787">
        <v>1.7828326180257501</v>
      </c>
      <c r="O3787">
        <v>29.914529914529901</v>
      </c>
      <c r="P3787">
        <v>103.83275261324</v>
      </c>
      <c r="Q3787">
        <v>0.11100864690961799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95</v>
      </c>
      <c r="E3788">
        <v>28.493649999999999</v>
      </c>
      <c r="F3788">
        <v>5.93</v>
      </c>
      <c r="G3788">
        <v>-20.6506325211666</v>
      </c>
      <c r="H3788">
        <v>-6.1079810190702801</v>
      </c>
      <c r="I3788">
        <v>-34.339008548147604</v>
      </c>
      <c r="J3788">
        <v>1.8534692458805999</v>
      </c>
      <c r="K3788">
        <v>6.0111415738755198</v>
      </c>
      <c r="L3788">
        <v>6.58362387100685</v>
      </c>
      <c r="M3788">
        <v>52.528162202711599</v>
      </c>
      <c r="N3788">
        <v>0.96317975612168605</v>
      </c>
      <c r="O3788">
        <v>56.661045531197203</v>
      </c>
      <c r="P3788">
        <v>14.038461538461499</v>
      </c>
      <c r="Q3788">
        <v>0.13253942024843901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1115</v>
      </c>
      <c r="E3789">
        <v>28.401199999999999</v>
      </c>
      <c r="F3789">
        <v>70.3</v>
      </c>
      <c r="G3789">
        <v>15.632538020798901</v>
      </c>
      <c r="H3789">
        <v>5.63327772218845</v>
      </c>
      <c r="I3789">
        <v>-5.2965903482019998</v>
      </c>
      <c r="J3789">
        <v>5.7451390339647297</v>
      </c>
      <c r="K3789">
        <v>65.366442754231102</v>
      </c>
      <c r="L3789">
        <v>60.385552229290099</v>
      </c>
      <c r="M3789">
        <v>57.735061612436098</v>
      </c>
      <c r="N3789">
        <v>1.24341025610665</v>
      </c>
      <c r="O3789">
        <v>7.6671408250355597</v>
      </c>
      <c r="P3789">
        <v>50.664380625803602</v>
      </c>
      <c r="Q3789">
        <v>3.5342761201332E-2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1294</v>
      </c>
      <c r="E3790">
        <v>28.388294607999999</v>
      </c>
      <c r="F3790">
        <v>235.52</v>
      </c>
      <c r="G3790">
        <v>-16.0822836100179</v>
      </c>
      <c r="H3790">
        <v>-3.9243649790483999</v>
      </c>
      <c r="I3790">
        <v>-8.2437220436018599</v>
      </c>
      <c r="J3790">
        <v>0.72360985795668398</v>
      </c>
      <c r="K3790">
        <v>231.68628482593701</v>
      </c>
      <c r="L3790">
        <v>226.149853196029</v>
      </c>
      <c r="M3790">
        <v>54.0220772595234</v>
      </c>
      <c r="N3790">
        <v>0.84190697996320596</v>
      </c>
      <c r="O3790">
        <v>13.3661684782608</v>
      </c>
      <c r="P3790">
        <v>10.406900431276901</v>
      </c>
      <c r="Q3790">
        <v>-6.2435120747125997E-2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28.269682319999902</v>
      </c>
      <c r="F3791">
        <v>39.159999999999997</v>
      </c>
      <c r="G3791">
        <v>-8.9524228024965407</v>
      </c>
      <c r="H3791">
        <v>-4.2897992008884698</v>
      </c>
      <c r="I3791">
        <v>1.8650752408061599</v>
      </c>
      <c r="J3791">
        <v>0.31500770741905398</v>
      </c>
      <c r="K3791">
        <v>38.961329619916803</v>
      </c>
      <c r="L3791">
        <v>36.412514912341599</v>
      </c>
      <c r="M3791">
        <v>99.990699005494903</v>
      </c>
      <c r="O3791">
        <v>0</v>
      </c>
      <c r="P3791">
        <v>21.2383900928792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628</v>
      </c>
      <c r="E3792">
        <v>28.134106675291001</v>
      </c>
      <c r="F3792">
        <v>26.46</v>
      </c>
      <c r="G3792">
        <v>19.831933595122301</v>
      </c>
      <c r="H3792">
        <v>-4.2897992008884698</v>
      </c>
      <c r="I3792">
        <v>54.917948432675999</v>
      </c>
      <c r="J3792">
        <v>0.31500770741905398</v>
      </c>
      <c r="K3792">
        <v>20.7770867505652</v>
      </c>
      <c r="L3792">
        <v>18.418935271524798</v>
      </c>
      <c r="M3792">
        <v>88.6084252441009</v>
      </c>
      <c r="N3792">
        <v>0</v>
      </c>
      <c r="O3792">
        <v>0</v>
      </c>
      <c r="P3792">
        <v>85.034965034964998</v>
      </c>
      <c r="Q3792">
        <v>0.16540025724671301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628</v>
      </c>
      <c r="E3793">
        <v>28.129529999999999</v>
      </c>
      <c r="F3793">
        <v>79</v>
      </c>
      <c r="G3793">
        <v>-5.0992113054523402</v>
      </c>
      <c r="H3793">
        <v>-8.7175756344718192</v>
      </c>
      <c r="I3793">
        <v>-9.6697149934051296</v>
      </c>
      <c r="J3793">
        <v>2.75276704351863</v>
      </c>
      <c r="K3793">
        <v>75.999486424088801</v>
      </c>
      <c r="L3793">
        <v>53.452300975320298</v>
      </c>
      <c r="M3793">
        <v>2.7141348678664499</v>
      </c>
      <c r="N3793">
        <v>1.2154882154882101</v>
      </c>
      <c r="O3793">
        <v>9.8607594936708907</v>
      </c>
      <c r="P3793">
        <v>23.4375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917</v>
      </c>
      <c r="E3794">
        <v>28.100032836</v>
      </c>
      <c r="F3794">
        <v>20.74</v>
      </c>
      <c r="G3794">
        <v>-16.945430858432101</v>
      </c>
      <c r="H3794">
        <v>-3.1683950078119398</v>
      </c>
      <c r="I3794">
        <v>-26.8388407366335</v>
      </c>
      <c r="J3794">
        <v>-7.5890775501297902</v>
      </c>
      <c r="K3794">
        <v>22.042934570767901</v>
      </c>
      <c r="L3794">
        <v>22.123075444993699</v>
      </c>
      <c r="M3794">
        <v>24.605878039325098</v>
      </c>
      <c r="N3794">
        <v>0.66773401327250304</v>
      </c>
      <c r="O3794">
        <v>68.514946962391505</v>
      </c>
      <c r="P3794">
        <v>16.516853932584201</v>
      </c>
      <c r="Q3794">
        <v>3.6692071745589999E-2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21</v>
      </c>
      <c r="E3795">
        <v>28.063961643786399</v>
      </c>
      <c r="F3795">
        <v>67</v>
      </c>
      <c r="G3795">
        <v>-14.292827816961299</v>
      </c>
      <c r="H3795">
        <v>-16.708099854483201</v>
      </c>
      <c r="I3795">
        <v>-17.724711867298701</v>
      </c>
      <c r="J3795">
        <v>0.31500770741905398</v>
      </c>
      <c r="K3795">
        <v>72.685083360775295</v>
      </c>
      <c r="L3795">
        <v>69.507062081595606</v>
      </c>
      <c r="M3795">
        <v>1.4649220408959999E-3</v>
      </c>
      <c r="N3795">
        <v>1.24</v>
      </c>
      <c r="O3795">
        <v>14.179104477611901</v>
      </c>
      <c r="P3795">
        <v>21.818181818181799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633</v>
      </c>
      <c r="E3796">
        <v>28.055250000000001</v>
      </c>
      <c r="F3796">
        <v>5.55</v>
      </c>
      <c r="G3796">
        <v>-25.0217505335889</v>
      </c>
      <c r="H3796">
        <v>0.33983042874115399</v>
      </c>
      <c r="I3796">
        <v>-39.617083414457703</v>
      </c>
      <c r="J3796">
        <v>-1.42412272736354</v>
      </c>
      <c r="K3796">
        <v>5.5945777556615397</v>
      </c>
      <c r="L3796">
        <v>5.8421622113659604</v>
      </c>
      <c r="M3796">
        <v>49.202007756021302</v>
      </c>
      <c r="N3796">
        <v>1.3660714285714199</v>
      </c>
      <c r="O3796">
        <v>58.558558558558502</v>
      </c>
      <c r="P3796">
        <v>15.625</v>
      </c>
      <c r="Q3796">
        <v>-4.4863979271216999E-2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51</v>
      </c>
      <c r="E3797">
        <v>28.04277768</v>
      </c>
      <c r="F3797">
        <v>42.76</v>
      </c>
      <c r="G3797">
        <v>5.7223061233890196</v>
      </c>
      <c r="H3797">
        <v>-17.303354988166799</v>
      </c>
      <c r="I3797">
        <v>-30.8771453339624</v>
      </c>
      <c r="J3797">
        <v>-6.7482721499784502</v>
      </c>
      <c r="K3797">
        <v>45.149386230954001</v>
      </c>
      <c r="L3797">
        <v>43.9342080924309</v>
      </c>
      <c r="M3797">
        <v>34.727248761004098</v>
      </c>
      <c r="N3797">
        <v>1.1726226337318</v>
      </c>
      <c r="O3797">
        <v>69.457436856875503</v>
      </c>
      <c r="P3797">
        <v>35.746031746031697</v>
      </c>
      <c r="Q3797">
        <v>2.9757326332284E-2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E3798">
        <v>28.041</v>
      </c>
      <c r="F3798">
        <v>71.900000000000006</v>
      </c>
      <c r="G3798">
        <v>35.471550560433499</v>
      </c>
      <c r="H3798">
        <v>-4.5738901099793798</v>
      </c>
      <c r="I3798">
        <v>-19.1733687159157</v>
      </c>
      <c r="J3798">
        <v>0.60072199313334396</v>
      </c>
      <c r="K3798">
        <v>68.502791630099196</v>
      </c>
      <c r="L3798">
        <v>63.2497840594081</v>
      </c>
      <c r="M3798">
        <v>60.0230227574908</v>
      </c>
      <c r="N3798">
        <v>1.1035157992942</v>
      </c>
      <c r="O3798">
        <v>27.955493741307301</v>
      </c>
      <c r="P3798">
        <v>63.409090909090899</v>
      </c>
      <c r="Q3798">
        <v>6.9271569302410005E-2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122</v>
      </c>
      <c r="E3799">
        <v>27.971800000000002</v>
      </c>
      <c r="F3799">
        <v>0.38</v>
      </c>
      <c r="G3799">
        <v>2.5377732759348399</v>
      </c>
      <c r="H3799">
        <v>-11.432656343745601</v>
      </c>
      <c r="I3799">
        <v>-18.617083414457699</v>
      </c>
      <c r="J3799">
        <v>0.31500770741905398</v>
      </c>
      <c r="K3799">
        <v>0.41703172069077399</v>
      </c>
      <c r="L3799">
        <v>0.53926694166897304</v>
      </c>
      <c r="M3799">
        <v>5.3146314101759904</v>
      </c>
      <c r="N3799">
        <v>0.358650987413133</v>
      </c>
      <c r="O3799">
        <v>71.052631578947299</v>
      </c>
      <c r="P3799">
        <v>52</v>
      </c>
      <c r="Q3799">
        <v>-1.4391144103240001E-3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543</v>
      </c>
      <c r="E3800">
        <v>27.897917270999901</v>
      </c>
      <c r="F3800">
        <v>26.33</v>
      </c>
      <c r="G3800">
        <v>185.63581249162101</v>
      </c>
      <c r="H3800">
        <v>-23.0397992008884</v>
      </c>
      <c r="I3800">
        <v>67.594203577971697</v>
      </c>
      <c r="J3800">
        <v>-4.8227435956338001</v>
      </c>
      <c r="K3800">
        <v>31.785594605521901</v>
      </c>
      <c r="L3800">
        <v>25.7290611908731</v>
      </c>
      <c r="M3800">
        <v>30.976984562796499</v>
      </c>
      <c r="N3800">
        <v>0.622915131141352</v>
      </c>
      <c r="O3800">
        <v>63.311811621724203</v>
      </c>
      <c r="P3800">
        <v>232.86978508217399</v>
      </c>
      <c r="Q3800">
        <v>0.21112700966256301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135</v>
      </c>
      <c r="E3801">
        <v>27.828007199999998</v>
      </c>
      <c r="F3801">
        <v>85.68</v>
      </c>
      <c r="G3801">
        <v>22.5834353763914</v>
      </c>
      <c r="H3801">
        <v>5.38762015395021</v>
      </c>
      <c r="I3801">
        <v>-17.336602461541599</v>
      </c>
      <c r="J3801">
        <v>-1.71404740123746</v>
      </c>
      <c r="K3801">
        <v>74.950807439866907</v>
      </c>
      <c r="L3801">
        <v>65.429250760181702</v>
      </c>
      <c r="M3801">
        <v>66.751251496616604</v>
      </c>
      <c r="N3801">
        <v>1.4821192052980099</v>
      </c>
      <c r="O3801">
        <v>29.481792717086801</v>
      </c>
      <c r="P3801">
        <v>107.507871155243</v>
      </c>
      <c r="Q3801">
        <v>2.3739277632985001E-2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705</v>
      </c>
      <c r="E3802">
        <v>27.800666394</v>
      </c>
      <c r="F3802">
        <v>42.31</v>
      </c>
      <c r="G3802">
        <v>11.306445917846901</v>
      </c>
      <c r="H3802">
        <v>9.27952233303483</v>
      </c>
      <c r="I3802">
        <v>-3.4634775826431099</v>
      </c>
      <c r="J3802">
        <v>1.46141324837917</v>
      </c>
      <c r="K3802">
        <v>38.442906467300404</v>
      </c>
      <c r="L3802">
        <v>36.452666445689601</v>
      </c>
      <c r="M3802">
        <v>53.1716620480071</v>
      </c>
      <c r="N3802">
        <v>1.19628793021135</v>
      </c>
      <c r="O3802">
        <v>2.5053178917513401</v>
      </c>
      <c r="P3802">
        <v>39.177631578947299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135</v>
      </c>
      <c r="E3803">
        <v>27.77930001</v>
      </c>
      <c r="F3803">
        <v>53.9</v>
      </c>
      <c r="G3803">
        <v>34.400518373974002</v>
      </c>
      <c r="H3803">
        <v>1.14913209682145</v>
      </c>
      <c r="I3803">
        <v>-24.245503245331498</v>
      </c>
      <c r="J3803">
        <v>-10.572089066774399</v>
      </c>
      <c r="K3803">
        <v>57.768063647402599</v>
      </c>
      <c r="L3803">
        <v>51.513498928041102</v>
      </c>
      <c r="M3803">
        <v>23.643492914123701</v>
      </c>
      <c r="N3803">
        <v>0.62008670810375099</v>
      </c>
      <c r="O3803">
        <v>42.486085343228197</v>
      </c>
      <c r="P3803">
        <v>72.756410256410206</v>
      </c>
      <c r="Q3803">
        <v>3.8029001302842001E-2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628</v>
      </c>
      <c r="E3804">
        <v>27.767499999999998</v>
      </c>
      <c r="F3804">
        <v>145</v>
      </c>
      <c r="G3804">
        <v>57.121106609268097</v>
      </c>
      <c r="H3804">
        <v>-4.9794543733022598</v>
      </c>
      <c r="I3804">
        <v>-11.5762670879271</v>
      </c>
      <c r="J3804">
        <v>0.62848733124349798</v>
      </c>
      <c r="K3804">
        <v>147.46690931713599</v>
      </c>
      <c r="L3804">
        <v>132.20481478677999</v>
      </c>
      <c r="M3804">
        <v>49.6731839054411</v>
      </c>
      <c r="N3804">
        <v>1.6828109469220001</v>
      </c>
      <c r="O3804">
        <v>30.3103448275861</v>
      </c>
      <c r="P3804">
        <v>100.83102493074701</v>
      </c>
      <c r="Q3804">
        <v>0.14036199171306199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E3805">
        <v>27.748225808999901</v>
      </c>
      <c r="F3805">
        <v>13.77</v>
      </c>
      <c r="G3805">
        <v>41.774721067099399</v>
      </c>
      <c r="H3805">
        <v>8.4495846459058495</v>
      </c>
      <c r="I3805">
        <v>21.6481425187445</v>
      </c>
      <c r="J3805">
        <v>-11.6485813693039</v>
      </c>
      <c r="K3805">
        <v>12.3827241792061</v>
      </c>
      <c r="L3805">
        <v>10.508055702467599</v>
      </c>
      <c r="M3805">
        <v>57.779769673527298</v>
      </c>
      <c r="N3805">
        <v>1.1315434574385901</v>
      </c>
      <c r="O3805">
        <v>12.055192447349301</v>
      </c>
      <c r="P3805">
        <v>79.063719115734699</v>
      </c>
      <c r="Q3805">
        <v>6.2254111415501003E-2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D3806" t="s">
        <v>628</v>
      </c>
      <c r="E3806">
        <v>27.717233768</v>
      </c>
      <c r="F3806">
        <v>3.92</v>
      </c>
      <c r="G3806">
        <v>-78.280940174357497</v>
      </c>
      <c r="H3806">
        <v>7.7550187262823904</v>
      </c>
      <c r="I3806">
        <v>-13.104262901637201</v>
      </c>
      <c r="J3806">
        <v>5.8559048050443803</v>
      </c>
      <c r="K3806">
        <v>3.6440457575924299</v>
      </c>
      <c r="M3806">
        <v>68.776551145986502</v>
      </c>
      <c r="N3806">
        <v>1.44516351831165</v>
      </c>
      <c r="O3806">
        <v>129.591836734693</v>
      </c>
      <c r="P3806">
        <v>32.881355932203299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694</v>
      </c>
      <c r="E3807">
        <v>27.66</v>
      </c>
      <c r="F3807">
        <v>4.6100000000000003</v>
      </c>
      <c r="G3807">
        <v>-71.742529754368206</v>
      </c>
      <c r="H3807">
        <v>-19.064573975663201</v>
      </c>
      <c r="I3807">
        <v>-51.571322983771303</v>
      </c>
      <c r="J3807">
        <v>-3.9360044383299302</v>
      </c>
      <c r="K3807">
        <v>5.33061641216218</v>
      </c>
      <c r="L3807">
        <v>6.5896342938747798</v>
      </c>
      <c r="M3807">
        <v>17.776249010059502</v>
      </c>
      <c r="N3807">
        <v>1.8757405467424899</v>
      </c>
      <c r="O3807">
        <v>158.78524945769999</v>
      </c>
      <c r="P3807">
        <v>5.2511415525114202</v>
      </c>
      <c r="Q3807">
        <v>4.8830237111121E-2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E3808">
        <v>27.654525599999999</v>
      </c>
      <c r="F3808">
        <v>92.01</v>
      </c>
      <c r="G3808">
        <v>327.34313801260402</v>
      </c>
      <c r="H3808">
        <v>70.160100780926399</v>
      </c>
      <c r="I3808">
        <v>24.7022190509661</v>
      </c>
      <c r="J3808">
        <v>-19.3819619895506</v>
      </c>
      <c r="K3808">
        <v>77.128493543675305</v>
      </c>
      <c r="L3808">
        <v>64.850665830014705</v>
      </c>
      <c r="M3808">
        <v>46.3105375781075</v>
      </c>
      <c r="N3808">
        <v>2.9429684707228101</v>
      </c>
      <c r="O3808">
        <v>29.833713726768799</v>
      </c>
      <c r="P3808">
        <v>375.50387596899202</v>
      </c>
      <c r="Q3808">
        <v>0.136977322047515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E3809">
        <v>27.599124861</v>
      </c>
      <c r="F3809">
        <v>67.83</v>
      </c>
      <c r="G3809">
        <v>-16.462226724065101</v>
      </c>
      <c r="H3809">
        <v>4.9179095785547897</v>
      </c>
      <c r="I3809">
        <v>-20.699275195279601</v>
      </c>
      <c r="J3809">
        <v>9.9924270622577804</v>
      </c>
      <c r="K3809">
        <v>68.494201137629801</v>
      </c>
      <c r="L3809">
        <v>72.188613117734903</v>
      </c>
      <c r="M3809">
        <v>53.725010439047203</v>
      </c>
      <c r="N3809">
        <v>1.21880341880341</v>
      </c>
      <c r="O3809">
        <v>74.7162022703818</v>
      </c>
      <c r="P3809">
        <v>14.966101694915199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E3810">
        <v>27.513200000000001</v>
      </c>
      <c r="F3810">
        <v>203.5</v>
      </c>
      <c r="G3810">
        <v>25.6116551637529</v>
      </c>
      <c r="H3810">
        <v>-9.7443446554339292</v>
      </c>
      <c r="I3810">
        <v>37.235399906520698</v>
      </c>
      <c r="J3810">
        <v>4.31500770741905</v>
      </c>
      <c r="M3810">
        <v>52.388162098740899</v>
      </c>
      <c r="O3810">
        <v>15.1842751842751</v>
      </c>
      <c r="P3810">
        <v>67.0771756978653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E3811">
        <v>27.505649999999999</v>
      </c>
      <c r="F3811">
        <v>23.61</v>
      </c>
      <c r="G3811">
        <v>163.79793587756001</v>
      </c>
      <c r="H3811">
        <v>53.906382497597299</v>
      </c>
      <c r="I3811">
        <v>30.786586310312799</v>
      </c>
      <c r="J3811">
        <v>-7.2263543549126004</v>
      </c>
      <c r="K3811">
        <v>19.340271344852599</v>
      </c>
      <c r="L3811">
        <v>15.9858255445331</v>
      </c>
      <c r="M3811">
        <v>53.120758037839501</v>
      </c>
      <c r="N3811">
        <v>1.2934013747645501</v>
      </c>
      <c r="O3811">
        <v>21.092757306226101</v>
      </c>
      <c r="P3811">
        <v>204.64516129032199</v>
      </c>
      <c r="Q3811">
        <v>0.121064358308765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132</v>
      </c>
      <c r="E3812">
        <v>27.478290000000001</v>
      </c>
      <c r="F3812">
        <v>9.0299999999999994</v>
      </c>
      <c r="G3812">
        <v>12.689288427449901</v>
      </c>
      <c r="H3812">
        <v>-9.2371676219411096</v>
      </c>
      <c r="I3812">
        <v>0.68671405389665097</v>
      </c>
      <c r="J3812">
        <v>0.64834104075237997</v>
      </c>
      <c r="K3812">
        <v>7.9859518249569499</v>
      </c>
      <c r="L3812">
        <v>5.7582015086463203</v>
      </c>
      <c r="M3812">
        <v>58.283255962507198</v>
      </c>
      <c r="N3812">
        <v>2.4432638435807399</v>
      </c>
      <c r="O3812">
        <v>5.2048726467331203</v>
      </c>
      <c r="P3812">
        <v>36.818181818181799</v>
      </c>
      <c r="Q3812">
        <v>6.8432209216695003E-2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E3813">
        <v>27.478073474999999</v>
      </c>
      <c r="F3813">
        <v>43.73</v>
      </c>
      <c r="G3813">
        <v>269.502776144552</v>
      </c>
      <c r="H3813">
        <v>-1.5303652386243201</v>
      </c>
      <c r="I3813">
        <v>110.639326841952</v>
      </c>
      <c r="J3813">
        <v>5.4549690973804497</v>
      </c>
      <c r="K3813">
        <v>42.642666560360297</v>
      </c>
      <c r="L3813">
        <v>34.298569656089001</v>
      </c>
      <c r="M3813">
        <v>48.818682821844902</v>
      </c>
      <c r="N3813">
        <v>0.51906103369045598</v>
      </c>
      <c r="O3813">
        <v>29.361994054424901</v>
      </c>
      <c r="P3813">
        <v>297.54545454545399</v>
      </c>
      <c r="Q3813">
        <v>9.3989379649839999E-2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27.4192</v>
      </c>
      <c r="F3814">
        <v>4</v>
      </c>
      <c r="G3814">
        <v>-69.2592088914177</v>
      </c>
      <c r="H3814">
        <v>-18.7634834114147</v>
      </c>
      <c r="I3814">
        <v>-52.826809858226703</v>
      </c>
      <c r="J3814">
        <v>-3.8618964694851301</v>
      </c>
      <c r="K3814">
        <v>4.3348566715128403</v>
      </c>
      <c r="L3814">
        <v>4.8165990926490796</v>
      </c>
      <c r="M3814">
        <v>43.245271875203898</v>
      </c>
      <c r="N3814">
        <v>0.92963021843142801</v>
      </c>
      <c r="O3814">
        <v>87.5</v>
      </c>
      <c r="P3814">
        <v>21.951219512195099</v>
      </c>
      <c r="Q3814">
        <v>-1.4969961496696001E-2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E3815">
        <v>27.277774999999998</v>
      </c>
      <c r="F3815">
        <v>0.53</v>
      </c>
      <c r="G3815">
        <v>-41.316393390731797</v>
      </c>
      <c r="H3815">
        <v>-6.1416510527403201</v>
      </c>
      <c r="I3815">
        <v>-20.634627274106801</v>
      </c>
      <c r="J3815">
        <v>-3.32135592894458</v>
      </c>
      <c r="K3815">
        <v>0.53368007796099104</v>
      </c>
      <c r="L3815">
        <v>0.603071720439468</v>
      </c>
      <c r="M3815">
        <v>49.1539056986717</v>
      </c>
      <c r="N3815">
        <v>1.37871925807698</v>
      </c>
      <c r="O3815">
        <v>47.169811320754697</v>
      </c>
      <c r="P3815">
        <v>23.2558139534883</v>
      </c>
      <c r="Q3815">
        <v>-0.110766464419713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271</v>
      </c>
      <c r="E3816">
        <v>27.273605010000001</v>
      </c>
      <c r="F3816">
        <v>9.3000000000000007</v>
      </c>
      <c r="G3816">
        <v>11.439619728801601</v>
      </c>
      <c r="H3816">
        <v>-9.6952046062938706</v>
      </c>
      <c r="I3816">
        <v>-31.3161984587055</v>
      </c>
      <c r="J3816">
        <v>-3.3886959962846399</v>
      </c>
      <c r="K3816">
        <v>9.4639550354458102</v>
      </c>
      <c r="L3816">
        <v>9.4761359792049102</v>
      </c>
      <c r="M3816">
        <v>49.225893229303601</v>
      </c>
      <c r="N3816">
        <v>0.69864863156873303</v>
      </c>
      <c r="O3816">
        <v>47.8494623655913</v>
      </c>
      <c r="P3816">
        <v>67.266187050359704</v>
      </c>
      <c r="Q3816">
        <v>2.3628395178E-2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543</v>
      </c>
      <c r="E3817">
        <v>27.2332863</v>
      </c>
      <c r="F3817">
        <v>15.45</v>
      </c>
      <c r="G3817">
        <v>22.8739610336259</v>
      </c>
      <c r="H3817">
        <v>-4.2897992008884698</v>
      </c>
      <c r="I3817">
        <v>-3.3387108234513398</v>
      </c>
      <c r="J3817">
        <v>0.31500770741905398</v>
      </c>
      <c r="K3817">
        <v>15.415197548638901</v>
      </c>
      <c r="L3817">
        <v>14.1454121772046</v>
      </c>
      <c r="M3817">
        <v>99.999999954906997</v>
      </c>
      <c r="N3817">
        <v>0</v>
      </c>
      <c r="O3817">
        <v>4.9190938511326898</v>
      </c>
      <c r="P3817">
        <v>54.6546546546546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543</v>
      </c>
      <c r="E3818">
        <v>27.177752000000002</v>
      </c>
      <c r="F3818">
        <v>0.82</v>
      </c>
      <c r="G3818">
        <v>-71.531490793329198</v>
      </c>
      <c r="H3818">
        <v>5.1696602585709899</v>
      </c>
      <c r="I3818">
        <v>-77.964909501414297</v>
      </c>
      <c r="J3818">
        <v>5.5098129022242501</v>
      </c>
      <c r="K3818">
        <v>0.81757963142507595</v>
      </c>
      <c r="L3818">
        <v>1.1893680332839001</v>
      </c>
      <c r="M3818">
        <v>62.647161475614602</v>
      </c>
      <c r="N3818">
        <v>1.2234551463246699</v>
      </c>
      <c r="O3818">
        <v>260.97560975609701</v>
      </c>
      <c r="P3818">
        <v>26.1538461538461</v>
      </c>
      <c r="Q3818">
        <v>5.1801943294618999E-2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27.156715368</v>
      </c>
      <c r="F3819">
        <v>12.72</v>
      </c>
      <c r="G3819">
        <v>32.521352914686901</v>
      </c>
      <c r="H3819">
        <v>25.234010322921002</v>
      </c>
      <c r="I3819">
        <v>10.601666585542199</v>
      </c>
      <c r="J3819">
        <v>11.587734980146299</v>
      </c>
      <c r="K3819">
        <v>9.8894292004597002</v>
      </c>
      <c r="L3819">
        <v>9.0099468239351506</v>
      </c>
      <c r="M3819">
        <v>87.749474898161196</v>
      </c>
      <c r="N3819">
        <v>2.2970662196144098</v>
      </c>
      <c r="O3819">
        <v>7.5471698113207504</v>
      </c>
      <c r="P3819">
        <v>85.693430656934297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27.115012792000002</v>
      </c>
      <c r="F3820">
        <v>36.58</v>
      </c>
      <c r="G3820">
        <v>28.925499914707501</v>
      </c>
      <c r="H3820">
        <v>-11.1906154264635</v>
      </c>
      <c r="I3820">
        <v>-57.555780732465401</v>
      </c>
      <c r="J3820">
        <v>0.23536873741639699</v>
      </c>
      <c r="K3820">
        <v>40.999220397646603</v>
      </c>
      <c r="L3820">
        <v>41.395403710363098</v>
      </c>
      <c r="M3820">
        <v>35.224786566529303</v>
      </c>
      <c r="N3820">
        <v>1.09679828394375</v>
      </c>
      <c r="O3820">
        <v>83.952979770366298</v>
      </c>
      <c r="P3820">
        <v>89.828749351323296</v>
      </c>
      <c r="Q3820">
        <v>9.0641335944766005E-2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1509</v>
      </c>
      <c r="E3821">
        <v>27.102622086</v>
      </c>
      <c r="F3821">
        <v>10.26</v>
      </c>
      <c r="G3821">
        <v>169.01396375212499</v>
      </c>
      <c r="H3821">
        <v>80.587327453175703</v>
      </c>
      <c r="I3821">
        <v>57.382916585542198</v>
      </c>
      <c r="J3821">
        <v>18.8604622528735</v>
      </c>
      <c r="K3821">
        <v>6.6180034048588503</v>
      </c>
      <c r="L3821">
        <v>5.7081705294553498</v>
      </c>
      <c r="M3821">
        <v>87.982451014014202</v>
      </c>
      <c r="N3821">
        <v>2.4137786999328701</v>
      </c>
      <c r="O3821">
        <v>0</v>
      </c>
      <c r="Q3821">
        <v>8.3652684263456997E-2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27.074999999999999</v>
      </c>
      <c r="F3822">
        <v>18.05</v>
      </c>
      <c r="G3822">
        <v>41.924464474953503</v>
      </c>
      <c r="H3822">
        <v>14.5442815166003</v>
      </c>
      <c r="I3822">
        <v>-15.251960798653901</v>
      </c>
      <c r="J3822">
        <v>-5.9981236057122498</v>
      </c>
      <c r="K3822">
        <v>17.0343099326521</v>
      </c>
      <c r="L3822">
        <v>16.4850203229851</v>
      </c>
      <c r="M3822">
        <v>50.215601782606001</v>
      </c>
      <c r="N3822">
        <v>1.1781182421287899</v>
      </c>
      <c r="O3822">
        <v>58.670360110803301</v>
      </c>
      <c r="P3822">
        <v>86.274509803921504</v>
      </c>
      <c r="Q3822">
        <v>7.9476524686854996E-2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2990</v>
      </c>
      <c r="E3823">
        <v>27.0560664959999</v>
      </c>
      <c r="F3823">
        <v>21.44</v>
      </c>
      <c r="G3823">
        <v>-8.1115773734158001</v>
      </c>
      <c r="H3823">
        <v>-8.6514529946185998</v>
      </c>
      <c r="I3823">
        <v>-47.362448062170898</v>
      </c>
      <c r="J3823">
        <v>-1.7780155483948901</v>
      </c>
      <c r="K3823">
        <v>22.077411255084598</v>
      </c>
      <c r="L3823">
        <v>22.506189597684401</v>
      </c>
      <c r="M3823">
        <v>51.117335250669399</v>
      </c>
      <c r="N3823">
        <v>1.1721853077134701</v>
      </c>
      <c r="O3823">
        <v>79.570895522388</v>
      </c>
      <c r="P3823">
        <v>36.4735837046467</v>
      </c>
      <c r="Q3823">
        <v>9.0959545026784994E-2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51</v>
      </c>
      <c r="E3824">
        <v>26.995099679999999</v>
      </c>
      <c r="F3824">
        <v>45.6</v>
      </c>
      <c r="G3824">
        <v>-24.1288933907318</v>
      </c>
      <c r="H3824">
        <v>-4.2897992008884698</v>
      </c>
      <c r="I3824">
        <v>-13.617083414457699</v>
      </c>
      <c r="J3824">
        <v>0.31500770741905398</v>
      </c>
      <c r="K3824">
        <v>45.6000000922919</v>
      </c>
      <c r="L3824">
        <v>45.602003492149798</v>
      </c>
      <c r="M3824">
        <v>0</v>
      </c>
      <c r="O3824">
        <v>5.26315789473683</v>
      </c>
      <c r="P3824">
        <v>0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705</v>
      </c>
      <c r="E3825">
        <v>26.973934176</v>
      </c>
      <c r="F3825">
        <v>132.41999999999999</v>
      </c>
      <c r="G3825">
        <v>17.421079885590899</v>
      </c>
      <c r="H3825">
        <v>1.2299140607602601</v>
      </c>
      <c r="I3825">
        <v>4.0686613420299604</v>
      </c>
      <c r="J3825">
        <v>0.54955412491167899</v>
      </c>
      <c r="K3825">
        <v>126.86081085622099</v>
      </c>
      <c r="L3825">
        <v>115.592449930212</v>
      </c>
      <c r="M3825">
        <v>49.068310851650402</v>
      </c>
      <c r="N3825">
        <v>1.65357765130811</v>
      </c>
      <c r="O3825">
        <v>2.7035191058752499</v>
      </c>
      <c r="P3825">
        <v>54.5157526254375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72</v>
      </c>
      <c r="E3826">
        <v>26.947709249999999</v>
      </c>
      <c r="F3826">
        <v>53.9</v>
      </c>
      <c r="G3826">
        <v>100.174061249301</v>
      </c>
      <c r="H3826">
        <v>-22.226183995302701</v>
      </c>
      <c r="I3826">
        <v>19.5022052988047</v>
      </c>
      <c r="J3826">
        <v>0.31500770741905398</v>
      </c>
      <c r="K3826">
        <v>50.250821751257597</v>
      </c>
      <c r="L3826">
        <v>43.241908778642198</v>
      </c>
      <c r="M3826">
        <v>52.694675261228099</v>
      </c>
      <c r="N3826">
        <v>0.39173146263092001</v>
      </c>
      <c r="O3826">
        <v>26.159554730983299</v>
      </c>
      <c r="P3826">
        <v>134.34782608695599</v>
      </c>
      <c r="Q3826">
        <v>8.8007470349919001E-2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705</v>
      </c>
      <c r="E3827">
        <v>26.947385721</v>
      </c>
      <c r="F3827">
        <v>40.74</v>
      </c>
      <c r="G3827">
        <v>10.834334595751899</v>
      </c>
      <c r="H3827">
        <v>8.7609073660275492</v>
      </c>
      <c r="I3827">
        <v>-4.3447609082216498</v>
      </c>
      <c r="J3827">
        <v>0.78287276528656902</v>
      </c>
      <c r="K3827">
        <v>37.135079098545397</v>
      </c>
      <c r="L3827">
        <v>35.198889028319499</v>
      </c>
      <c r="N3827">
        <v>0.43404103775606201</v>
      </c>
      <c r="O3827">
        <v>9.0328915071183005</v>
      </c>
      <c r="P3827">
        <v>37.565422927570502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543</v>
      </c>
      <c r="E3828">
        <v>26.914114999999999</v>
      </c>
      <c r="F3828">
        <v>48.19</v>
      </c>
      <c r="G3828">
        <v>-0.65976707763934705</v>
      </c>
      <c r="H3828">
        <v>-15.5299707519964</v>
      </c>
      <c r="I3828">
        <v>-16.1059543169264</v>
      </c>
      <c r="J3828">
        <v>-1.38695152472026</v>
      </c>
      <c r="K3828">
        <v>54.864600991135603</v>
      </c>
      <c r="L3828">
        <v>54.667158789867003</v>
      </c>
      <c r="M3828">
        <v>26.586974229785799</v>
      </c>
      <c r="N3828">
        <v>2.6062351895734599</v>
      </c>
      <c r="O3828">
        <v>80.493878398007894</v>
      </c>
      <c r="P3828">
        <v>28.335552596537902</v>
      </c>
      <c r="Q3828">
        <v>3.1767958783343E-2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D3829" t="s">
        <v>396</v>
      </c>
      <c r="E3829">
        <v>26.865929999999999</v>
      </c>
      <c r="F3829">
        <v>22.71</v>
      </c>
      <c r="G3829">
        <v>187.821656059817</v>
      </c>
      <c r="H3829">
        <v>71.278382617293303</v>
      </c>
      <c r="I3829">
        <v>20.207312578470901</v>
      </c>
      <c r="J3829">
        <v>20.4149521827105</v>
      </c>
      <c r="K3829">
        <v>15.5764186290255</v>
      </c>
      <c r="L3829">
        <v>13.178956831110201</v>
      </c>
      <c r="M3829">
        <v>97.304530726104801</v>
      </c>
      <c r="N3829">
        <v>3.1202727782275601</v>
      </c>
      <c r="O3829">
        <v>0</v>
      </c>
      <c r="P3829">
        <v>281.04026845637497</v>
      </c>
      <c r="Q3829">
        <v>0.14859603209977601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543</v>
      </c>
      <c r="E3830">
        <v>26.856819000000002</v>
      </c>
      <c r="F3830">
        <v>10.23</v>
      </c>
      <c r="G3830">
        <v>38.510216307201397</v>
      </c>
      <c r="H3830">
        <v>-3.0928459908775801</v>
      </c>
      <c r="I3830">
        <v>29.660227509911898</v>
      </c>
      <c r="J3830">
        <v>3.6483410407523902</v>
      </c>
      <c r="K3830">
        <v>8.7825773103113107</v>
      </c>
      <c r="L3830">
        <v>8.1134769861659208</v>
      </c>
      <c r="M3830">
        <v>81.814415356464394</v>
      </c>
      <c r="N3830">
        <v>1.9475311243272899</v>
      </c>
      <c r="O3830">
        <v>30.889540566959901</v>
      </c>
      <c r="P3830">
        <v>112.24066390041401</v>
      </c>
      <c r="Q3830">
        <v>6.0518526420721003E-2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481</v>
      </c>
      <c r="E3831">
        <v>26.824000000000002</v>
      </c>
      <c r="F3831">
        <v>38.32</v>
      </c>
      <c r="G3831">
        <v>-79.336374395991896</v>
      </c>
      <c r="H3831">
        <v>-6.6231325342218099</v>
      </c>
      <c r="I3831">
        <v>-40.108547063028603</v>
      </c>
      <c r="J3831">
        <v>-4.6579652655539201</v>
      </c>
      <c r="K3831">
        <v>36.652397388661299</v>
      </c>
      <c r="L3831">
        <v>45.565601787983503</v>
      </c>
      <c r="M3831">
        <v>75.141478966157607</v>
      </c>
      <c r="N3831">
        <v>1.6707638752352301</v>
      </c>
      <c r="O3831">
        <v>228.94050104384101</v>
      </c>
      <c r="P3831">
        <v>14.3539242017308</v>
      </c>
      <c r="Q3831">
        <v>-2.0091219726333001E-2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E3832">
        <v>26.789111999999999</v>
      </c>
      <c r="F3832">
        <v>0.56000000000000005</v>
      </c>
      <c r="G3832">
        <v>50.871106609268097</v>
      </c>
      <c r="H3832">
        <v>11.710200799111499</v>
      </c>
      <c r="I3832">
        <v>-9.9133797107540609</v>
      </c>
      <c r="J3832">
        <v>-1.37990754681823</v>
      </c>
      <c r="K3832">
        <v>0.45813537510743801</v>
      </c>
      <c r="L3832">
        <v>0.29081216170951402</v>
      </c>
      <c r="M3832">
        <v>43.797745913370598</v>
      </c>
      <c r="N3832">
        <v>0.90722260990928105</v>
      </c>
      <c r="O3832">
        <v>7.1428571428571397</v>
      </c>
      <c r="P3832">
        <v>80.645161290322505</v>
      </c>
      <c r="Q3832">
        <v>0.15516334761557901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21</v>
      </c>
      <c r="E3833">
        <v>26.740046795000001</v>
      </c>
      <c r="F3833">
        <v>364.1</v>
      </c>
      <c r="G3833">
        <v>3.0676131594865099</v>
      </c>
      <c r="H3833">
        <v>6.3411816603555398</v>
      </c>
      <c r="I3833">
        <v>1.4042402310958599</v>
      </c>
      <c r="J3833">
        <v>3.0788965963079402</v>
      </c>
      <c r="K3833">
        <v>349.71021055158297</v>
      </c>
      <c r="L3833">
        <v>318.44081453636602</v>
      </c>
      <c r="M3833">
        <v>74.284915173060398</v>
      </c>
      <c r="N3833">
        <v>1.5215473388505001</v>
      </c>
      <c r="O3833">
        <v>9.5852787695687809</v>
      </c>
      <c r="P3833">
        <v>73.339681028326595</v>
      </c>
      <c r="Q3833">
        <v>2.0518194718030999E-2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628</v>
      </c>
      <c r="E3834">
        <v>26.704765999999999</v>
      </c>
      <c r="F3834">
        <v>22.03</v>
      </c>
      <c r="G3834">
        <v>-16.822512484740599</v>
      </c>
      <c r="H3834">
        <v>-1.6851480380977799</v>
      </c>
      <c r="I3834">
        <v>-25.2850866221562</v>
      </c>
      <c r="J3834">
        <v>-2.7179593255479801</v>
      </c>
      <c r="K3834">
        <v>22.025256213096601</v>
      </c>
      <c r="L3834">
        <v>23.876673531347901</v>
      </c>
      <c r="M3834">
        <v>42.1502596446825</v>
      </c>
      <c r="N3834">
        <v>0.962495077811934</v>
      </c>
      <c r="O3834">
        <v>93.645029505220094</v>
      </c>
      <c r="P3834">
        <v>33.434282253179802</v>
      </c>
      <c r="Q3834">
        <v>-6.8314692483445003E-2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628</v>
      </c>
      <c r="E3835">
        <v>26.691600000000001</v>
      </c>
      <c r="F3835">
        <v>17.11</v>
      </c>
      <c r="G3835">
        <v>144.47393235495099</v>
      </c>
      <c r="H3835">
        <v>29.096528303086</v>
      </c>
      <c r="I3835">
        <v>30.893051720677299</v>
      </c>
      <c r="J3835">
        <v>8.993764184103</v>
      </c>
      <c r="K3835">
        <v>13.150671905647901</v>
      </c>
      <c r="L3835">
        <v>11.865244194252</v>
      </c>
      <c r="M3835">
        <v>92.238029108358802</v>
      </c>
      <c r="N3835">
        <v>2.6128032396812002</v>
      </c>
      <c r="O3835">
        <v>27.177089421390999</v>
      </c>
      <c r="P3835">
        <v>168.602825745682</v>
      </c>
      <c r="Q3835">
        <v>0.22522617663118999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271</v>
      </c>
      <c r="E3836">
        <v>26.6843808</v>
      </c>
      <c r="F3836">
        <v>26.46</v>
      </c>
      <c r="G3836">
        <v>-17.435345003635</v>
      </c>
      <c r="H3836">
        <v>5.2754181904158699</v>
      </c>
      <c r="I3836">
        <v>7.8705198913273504</v>
      </c>
      <c r="J3836">
        <v>5.31500770741905</v>
      </c>
      <c r="K3836">
        <v>23.352420284988501</v>
      </c>
      <c r="L3836">
        <v>22.521302523998799</v>
      </c>
      <c r="M3836">
        <v>99.931396497190306</v>
      </c>
      <c r="N3836">
        <v>1.6045774647887301</v>
      </c>
      <c r="O3836">
        <v>0</v>
      </c>
      <c r="P3836">
        <v>43.570265870862698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D3837" t="s">
        <v>922</v>
      </c>
      <c r="E3837">
        <v>26.673867903999898</v>
      </c>
      <c r="F3837">
        <v>3.11</v>
      </c>
      <c r="G3837">
        <v>-98.637090112043296</v>
      </c>
      <c r="H3837">
        <v>-19.094994006083201</v>
      </c>
      <c r="I3837">
        <v>-78.074226271600594</v>
      </c>
      <c r="J3837">
        <v>0.31500770741905398</v>
      </c>
      <c r="K3837">
        <v>4.8089156557412798</v>
      </c>
      <c r="L3837">
        <v>8.7341361162779805</v>
      </c>
      <c r="M3837">
        <v>7.7776286571445601</v>
      </c>
      <c r="N3837">
        <v>0.32546788098580198</v>
      </c>
      <c r="O3837">
        <v>359.80707395498399</v>
      </c>
      <c r="P3837">
        <v>4.0133779264214002</v>
      </c>
      <c r="Q3837">
        <v>-0.16481526768528601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26.622800000000002</v>
      </c>
      <c r="F3838">
        <v>21.47</v>
      </c>
      <c r="G3838">
        <v>30.554103727423701</v>
      </c>
      <c r="H3838">
        <v>4.54609147184541E-2</v>
      </c>
      <c r="I3838">
        <v>-25.516960312282901</v>
      </c>
      <c r="J3838">
        <v>2.4848190281737699</v>
      </c>
      <c r="K3838">
        <v>21.441795669910299</v>
      </c>
      <c r="L3838">
        <v>21.3185031944708</v>
      </c>
      <c r="M3838">
        <v>50.098265106947402</v>
      </c>
      <c r="N3838">
        <v>1.89381016730014</v>
      </c>
      <c r="O3838">
        <v>50.256171401956202</v>
      </c>
      <c r="P3838">
        <v>77.291494632535006</v>
      </c>
      <c r="Q3838">
        <v>8.4525307924288001E-2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628</v>
      </c>
      <c r="E3839">
        <v>26.608855500000001</v>
      </c>
      <c r="F3839">
        <v>42.74</v>
      </c>
      <c r="G3839">
        <v>33.874803466939099</v>
      </c>
      <c r="H3839">
        <v>-3.1027891225010098</v>
      </c>
      <c r="I3839">
        <v>-18.6393056366799</v>
      </c>
      <c r="J3839">
        <v>6.6208900603602299</v>
      </c>
      <c r="K3839">
        <v>44.175355802998901</v>
      </c>
      <c r="L3839">
        <v>43.3557580218271</v>
      </c>
      <c r="M3839">
        <v>41.418284999927998</v>
      </c>
      <c r="N3839">
        <v>0.55711333388443396</v>
      </c>
      <c r="O3839">
        <v>51.614412728123497</v>
      </c>
      <c r="P3839">
        <v>61.222180309317203</v>
      </c>
      <c r="Q3839">
        <v>6.0753306744809998E-2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E3840">
        <v>26.599248150000001</v>
      </c>
      <c r="F3840">
        <v>14.1</v>
      </c>
      <c r="G3840">
        <v>-6.6288933907318297</v>
      </c>
      <c r="H3840">
        <v>-14.4808820034362</v>
      </c>
      <c r="I3840">
        <v>-13.118152552020099</v>
      </c>
      <c r="J3840">
        <v>-10.949938799818201</v>
      </c>
      <c r="K3840">
        <v>15.1871163514401</v>
      </c>
      <c r="L3840">
        <v>14.7441743193848</v>
      </c>
      <c r="M3840">
        <v>36.997048976675799</v>
      </c>
      <c r="N3840">
        <v>0.139102564102564</v>
      </c>
      <c r="O3840">
        <v>39.787234042553202</v>
      </c>
      <c r="P3840">
        <v>30.5555555555555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543</v>
      </c>
      <c r="E3841">
        <v>26.518799999999999</v>
      </c>
      <c r="F3841">
        <v>86.24</v>
      </c>
      <c r="G3841">
        <v>10.6211066092681</v>
      </c>
      <c r="H3841">
        <v>33.680310833599897</v>
      </c>
      <c r="I3841">
        <v>-3.0529808503551998</v>
      </c>
      <c r="J3841">
        <v>13.125535436706</v>
      </c>
      <c r="K3841">
        <v>66.817732207603001</v>
      </c>
      <c r="L3841">
        <v>64.859805423082307</v>
      </c>
      <c r="M3841">
        <v>83.394278141013103</v>
      </c>
      <c r="N3841">
        <v>4.4222333150301996</v>
      </c>
      <c r="O3841">
        <v>9.5779220779220697</v>
      </c>
      <c r="P3841">
        <v>67.131782945736404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62</v>
      </c>
      <c r="E3842">
        <v>26.455248000000001</v>
      </c>
      <c r="F3842">
        <v>61.65</v>
      </c>
      <c r="G3842">
        <v>-46.873254292987397</v>
      </c>
      <c r="H3842">
        <v>-10.443645354734601</v>
      </c>
      <c r="I3842">
        <v>-23.748278749734698</v>
      </c>
      <c r="J3842">
        <v>-7.2607498683385199</v>
      </c>
      <c r="K3842">
        <v>66.535755418561806</v>
      </c>
      <c r="M3842">
        <v>39.557177966397902</v>
      </c>
      <c r="N3842">
        <v>0.46703296703296698</v>
      </c>
      <c r="O3842">
        <v>36.253041362530404</v>
      </c>
      <c r="P3842">
        <v>7.4041811846689898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51</v>
      </c>
      <c r="E3843">
        <v>26.384</v>
      </c>
      <c r="F3843">
        <v>62.08</v>
      </c>
      <c r="G3843">
        <v>35.500354807002402</v>
      </c>
      <c r="H3843">
        <v>8.1055411704256901</v>
      </c>
      <c r="I3843">
        <v>-0.228955560576492</v>
      </c>
      <c r="J3843">
        <v>12.6081519154568</v>
      </c>
      <c r="K3843">
        <v>54.483678622778299</v>
      </c>
      <c r="L3843">
        <v>49.654007054523298</v>
      </c>
      <c r="M3843">
        <v>68.119984809741496</v>
      </c>
      <c r="N3843">
        <v>5.2977184636543804</v>
      </c>
      <c r="O3843">
        <v>30.090206185566998</v>
      </c>
      <c r="P3843">
        <v>114.068965517241</v>
      </c>
      <c r="Q3843">
        <v>0.119855624406985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E3844">
        <v>26.2</v>
      </c>
      <c r="F3844">
        <v>131</v>
      </c>
      <c r="G3844">
        <v>-52.8363763839291</v>
      </c>
      <c r="H3844">
        <v>-3.5593109271476102</v>
      </c>
      <c r="I3844">
        <v>-42.324566407654999</v>
      </c>
      <c r="J3844">
        <v>-1.07754027903182</v>
      </c>
      <c r="K3844">
        <v>136.847595969948</v>
      </c>
      <c r="M3844">
        <v>35.682838091373398</v>
      </c>
      <c r="N3844">
        <v>0.39037037037036998</v>
      </c>
      <c r="O3844">
        <v>46.412213740458</v>
      </c>
      <c r="P3844">
        <v>10.269360269360201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132</v>
      </c>
      <c r="E3845">
        <v>26.189769176999999</v>
      </c>
      <c r="F3845">
        <v>19.03</v>
      </c>
      <c r="G3845">
        <v>3.93301778019684</v>
      </c>
      <c r="H3845">
        <v>-8.1170808495636297</v>
      </c>
      <c r="I3845">
        <v>-42.7418506397836</v>
      </c>
      <c r="J3845">
        <v>-3.3704959780846302</v>
      </c>
      <c r="K3845">
        <v>20.442407554564198</v>
      </c>
      <c r="L3845">
        <v>21.152679515026598</v>
      </c>
      <c r="M3845">
        <v>32.952249849155599</v>
      </c>
      <c r="N3845">
        <v>0.89600000000000002</v>
      </c>
      <c r="O3845">
        <v>96.3741460851287</v>
      </c>
      <c r="P3845">
        <v>35.928571428571402</v>
      </c>
      <c r="Q3845">
        <v>0.113306502152001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26.149008144</v>
      </c>
      <c r="F3846">
        <v>43.96</v>
      </c>
      <c r="G3846">
        <v>181.78620751393001</v>
      </c>
      <c r="H3846">
        <v>-10.5370002756757</v>
      </c>
      <c r="I3846">
        <v>37.864653318829603</v>
      </c>
      <c r="J3846">
        <v>-13.087267370140401</v>
      </c>
      <c r="K3846">
        <v>47.669280683942901</v>
      </c>
      <c r="L3846">
        <v>43.674042246217603</v>
      </c>
      <c r="M3846">
        <v>48.226324057065497</v>
      </c>
      <c r="N3846">
        <v>1.2894905225094</v>
      </c>
      <c r="O3846">
        <v>103.116469517743</v>
      </c>
      <c r="P3846">
        <v>241.304347826086</v>
      </c>
      <c r="Q3846">
        <v>0.13581080978340501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E3847">
        <v>26.111999999999998</v>
      </c>
      <c r="F3847">
        <v>64</v>
      </c>
      <c r="G3847">
        <v>-47.020459655792003</v>
      </c>
      <c r="H3847">
        <v>-0.78395612910216195</v>
      </c>
      <c r="I3847">
        <v>-31.723289428533199</v>
      </c>
      <c r="J3847">
        <v>-4.3003769079655596</v>
      </c>
      <c r="K3847">
        <v>62.235835889283599</v>
      </c>
      <c r="L3847">
        <v>69.989467626090899</v>
      </c>
      <c r="M3847">
        <v>81.220134014511501</v>
      </c>
      <c r="N3847">
        <v>0.99878048780487805</v>
      </c>
      <c r="O3847">
        <v>51.499999999999901</v>
      </c>
      <c r="P3847">
        <v>26.108374384236399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291</v>
      </c>
      <c r="E3848">
        <v>26.051592960000001</v>
      </c>
      <c r="F3848">
        <v>34.880000000000003</v>
      </c>
      <c r="G3848">
        <v>16.064032654284201</v>
      </c>
      <c r="H3848">
        <v>-2.2028426791493398</v>
      </c>
      <c r="I3848">
        <v>-21.488187482075201</v>
      </c>
      <c r="J3848">
        <v>-1.4423144683131699</v>
      </c>
      <c r="K3848">
        <v>35.758620478979701</v>
      </c>
      <c r="L3848">
        <v>34.494584596456797</v>
      </c>
      <c r="M3848">
        <v>40.162481036814498</v>
      </c>
      <c r="N3848">
        <v>1.5335625567599001</v>
      </c>
      <c r="O3848">
        <v>56.680045871559599</v>
      </c>
      <c r="P3848">
        <v>66.095238095238102</v>
      </c>
      <c r="Q3848">
        <v>7.1796397825066999E-2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25.96554772</v>
      </c>
      <c r="F3849">
        <v>66.13</v>
      </c>
      <c r="G3849">
        <v>52.029870594350697</v>
      </c>
      <c r="H3849">
        <v>-5.4395722719928399</v>
      </c>
      <c r="I3849">
        <v>12.7781765243801</v>
      </c>
      <c r="J3849">
        <v>-12.5649922925809</v>
      </c>
      <c r="K3849">
        <v>65.955290665010594</v>
      </c>
      <c r="L3849">
        <v>55.783685770687498</v>
      </c>
      <c r="M3849">
        <v>39.407634988143798</v>
      </c>
      <c r="N3849">
        <v>0.59415092803646996</v>
      </c>
      <c r="O3849">
        <v>20.671404808710101</v>
      </c>
      <c r="P3849">
        <v>100.39393939393899</v>
      </c>
      <c r="Q3849">
        <v>9.8195627911196001E-2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25.948401533999998</v>
      </c>
      <c r="F3850">
        <v>1.98</v>
      </c>
      <c r="G3850">
        <v>-34.939704201542597</v>
      </c>
      <c r="H3850">
        <v>13.8920189809297</v>
      </c>
      <c r="I3850">
        <v>-6.00838776228386</v>
      </c>
      <c r="J3850">
        <v>13.358485968288599</v>
      </c>
      <c r="K3850">
        <v>1.6724741459332</v>
      </c>
      <c r="L3850">
        <v>1.93233294649231</v>
      </c>
      <c r="M3850">
        <v>62.629880752367001</v>
      </c>
      <c r="N3850">
        <v>2.6348268234623502</v>
      </c>
      <c r="O3850">
        <v>46.969696969696898</v>
      </c>
      <c r="P3850">
        <v>65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177</v>
      </c>
      <c r="E3851">
        <v>25.945119999999999</v>
      </c>
      <c r="F3851">
        <v>53.44</v>
      </c>
      <c r="G3851">
        <v>28.165207492710699</v>
      </c>
      <c r="H3851">
        <v>19.368737384477299</v>
      </c>
      <c r="I3851">
        <v>2.3048254792515501</v>
      </c>
      <c r="J3851">
        <v>13.182327386849099</v>
      </c>
      <c r="K3851">
        <v>41.914182400774202</v>
      </c>
      <c r="L3851">
        <v>41.092697987165401</v>
      </c>
      <c r="M3851">
        <v>80.341586172076404</v>
      </c>
      <c r="N3851">
        <v>3.7311701304645402</v>
      </c>
      <c r="O3851">
        <v>14.820359281437099</v>
      </c>
      <c r="P3851">
        <v>57.640117994100201</v>
      </c>
      <c r="Q3851">
        <v>4.2247973551511997E-2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25.916</v>
      </c>
      <c r="F3852">
        <v>104.5</v>
      </c>
      <c r="G3852">
        <v>154.166712468123</v>
      </c>
      <c r="H3852">
        <v>-9.2897992008884707</v>
      </c>
      <c r="I3852">
        <v>12.2865310433735</v>
      </c>
      <c r="J3852">
        <v>0.31500770741905398</v>
      </c>
      <c r="K3852">
        <v>107.15269567188101</v>
      </c>
      <c r="L3852">
        <v>89.478260675591301</v>
      </c>
      <c r="M3852">
        <v>1.6279377643483499</v>
      </c>
      <c r="N3852">
        <v>0.86280288146692796</v>
      </c>
      <c r="O3852">
        <v>19.6172248803827</v>
      </c>
      <c r="P3852">
        <v>188.67403314917101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628</v>
      </c>
      <c r="E3853">
        <v>25.897579199999999</v>
      </c>
      <c r="F3853">
        <v>9.7200000000000006</v>
      </c>
      <c r="G3853">
        <v>-36.954005498355102</v>
      </c>
      <c r="H3853">
        <v>-5.0040849151741904</v>
      </c>
      <c r="I3853">
        <v>-19.885164417350701</v>
      </c>
      <c r="J3853">
        <v>-1.1034320088929801</v>
      </c>
      <c r="K3853">
        <v>9.8759710061505004</v>
      </c>
      <c r="L3853">
        <v>9.3969000549874195</v>
      </c>
      <c r="M3853">
        <v>47.3382056048479</v>
      </c>
      <c r="N3853">
        <v>1.8051517535631001</v>
      </c>
      <c r="O3853">
        <v>44.032921810699499</v>
      </c>
      <c r="P3853">
        <v>38.857142857142797</v>
      </c>
      <c r="Q3853">
        <v>2.055853177184E-2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72</v>
      </c>
      <c r="E3854">
        <v>25.814124</v>
      </c>
      <c r="F3854">
        <v>12.6</v>
      </c>
      <c r="G3854">
        <v>-58.674347936186301</v>
      </c>
      <c r="H3854">
        <v>-11.2853809387382</v>
      </c>
      <c r="I3854">
        <v>-16.544664308140302</v>
      </c>
      <c r="J3854">
        <v>-0.78131179140630702</v>
      </c>
      <c r="K3854">
        <v>12.7966963748563</v>
      </c>
      <c r="L3854">
        <v>15.9847109914986</v>
      </c>
      <c r="M3854">
        <v>47.618177870799997</v>
      </c>
      <c r="N3854">
        <v>0.66862691992134105</v>
      </c>
      <c r="O3854">
        <v>73.015873015872998</v>
      </c>
      <c r="P3854">
        <v>17.537313432835798</v>
      </c>
      <c r="Q3854">
        <v>6.2461137998364002E-2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D3855" t="s">
        <v>286</v>
      </c>
      <c r="E3855">
        <v>25.764869999999998</v>
      </c>
      <c r="F3855">
        <v>30.05</v>
      </c>
      <c r="G3855">
        <v>-67.6969685081027</v>
      </c>
      <c r="H3855">
        <v>-18.432656343745599</v>
      </c>
      <c r="I3855">
        <v>-38.772749666014398</v>
      </c>
      <c r="J3855">
        <v>-3.0611980803622898</v>
      </c>
      <c r="K3855">
        <v>31.415080172939401</v>
      </c>
      <c r="M3855">
        <v>36.653862606281102</v>
      </c>
      <c r="N3855">
        <v>0.60028248587570598</v>
      </c>
      <c r="O3855">
        <v>94.841930116472497</v>
      </c>
      <c r="P3855">
        <v>22.6530612244898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E3856">
        <v>25.76483</v>
      </c>
      <c r="F3856">
        <v>20.93</v>
      </c>
      <c r="G3856">
        <v>142.49531043092401</v>
      </c>
      <c r="H3856">
        <v>39.6715534561163</v>
      </c>
      <c r="I3856">
        <v>66.039568946057202</v>
      </c>
      <c r="J3856">
        <v>-13.308180698378001</v>
      </c>
      <c r="K3856">
        <v>17.877119645700201</v>
      </c>
      <c r="L3856">
        <v>13.8061822209103</v>
      </c>
      <c r="M3856">
        <v>51.080024553873798</v>
      </c>
      <c r="N3856">
        <v>1.4832535885167399</v>
      </c>
      <c r="O3856">
        <v>15.8623984710941</v>
      </c>
      <c r="P3856">
        <v>232.222222222222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E3857">
        <v>25.738464</v>
      </c>
      <c r="F3857">
        <v>41.2</v>
      </c>
      <c r="G3857">
        <v>86.720646015614093</v>
      </c>
      <c r="H3857">
        <v>28.7195950329955</v>
      </c>
      <c r="I3857">
        <v>64.815138326555598</v>
      </c>
      <c r="J3857">
        <v>19.849214403197799</v>
      </c>
      <c r="K3857">
        <v>31.759335481822902</v>
      </c>
      <c r="L3857">
        <v>26.199144792551198</v>
      </c>
      <c r="M3857">
        <v>88.532459506616206</v>
      </c>
      <c r="N3857">
        <v>1.6795863920919101</v>
      </c>
      <c r="O3857">
        <v>6.77184466019418</v>
      </c>
      <c r="P3857">
        <v>156.69781931464101</v>
      </c>
      <c r="Q3857">
        <v>5.6135345101745997E-2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E3858">
        <v>25.646538700000001</v>
      </c>
      <c r="F3858">
        <v>51.29</v>
      </c>
      <c r="G3858">
        <v>46.837773275934801</v>
      </c>
      <c r="H3858">
        <v>18.9091255302943</v>
      </c>
      <c r="I3858">
        <v>18.880979101687899</v>
      </c>
      <c r="J3858">
        <v>5.9140860484328703</v>
      </c>
      <c r="K3858">
        <v>40.523079213417098</v>
      </c>
      <c r="L3858">
        <v>38.016103960152698</v>
      </c>
      <c r="M3858">
        <v>76.345192994104707</v>
      </c>
      <c r="N3858">
        <v>3.2267517158588901</v>
      </c>
      <c r="O3858">
        <v>7.05790602456619</v>
      </c>
      <c r="P3858">
        <v>89.962962962962905</v>
      </c>
      <c r="Q3858">
        <v>8.7922822767095996E-2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E3859">
        <v>25.556161919999901</v>
      </c>
      <c r="F3859">
        <v>37.200000000000003</v>
      </c>
      <c r="G3859">
        <v>-45.398734660573098</v>
      </c>
      <c r="H3859">
        <v>-34.500952422328602</v>
      </c>
      <c r="I3859">
        <v>-34.886924684298997</v>
      </c>
      <c r="J3859">
        <v>-9.7044829279365502E-2</v>
      </c>
      <c r="M3859">
        <v>26.884803546615998</v>
      </c>
      <c r="O3859">
        <v>62.069892473118202</v>
      </c>
      <c r="P3859">
        <v>0.949796472184538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46</v>
      </c>
      <c r="E3860">
        <v>25.515000000000001</v>
      </c>
      <c r="F3860">
        <v>35</v>
      </c>
      <c r="G3860">
        <v>-72.959302747456903</v>
      </c>
      <c r="H3860">
        <v>2.63791164248501</v>
      </c>
      <c r="I3860">
        <v>-46.438580535379003</v>
      </c>
      <c r="J3860">
        <v>-5.6452571932431903</v>
      </c>
      <c r="K3860">
        <v>36.569484715309301</v>
      </c>
      <c r="M3860">
        <v>41.2464524118922</v>
      </c>
      <c r="N3860">
        <v>1.9078156312625201</v>
      </c>
      <c r="O3860">
        <v>114</v>
      </c>
      <c r="P3860">
        <v>11.1111111111111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E3861">
        <v>25.495000000000001</v>
      </c>
      <c r="F3861">
        <v>50.99</v>
      </c>
      <c r="G3861">
        <v>69.308132405929797</v>
      </c>
      <c r="H3861">
        <v>-0.82324128897982296</v>
      </c>
      <c r="I3861">
        <v>-5.8158149155148298</v>
      </c>
      <c r="J3861">
        <v>-1.16072044792074</v>
      </c>
      <c r="K3861">
        <v>51.153745560013</v>
      </c>
      <c r="L3861">
        <v>45.9431275775516</v>
      </c>
      <c r="M3861">
        <v>48.863749637624402</v>
      </c>
      <c r="N3861">
        <v>0.49400682797976497</v>
      </c>
      <c r="O3861">
        <v>24.3381055108844</v>
      </c>
      <c r="P3861">
        <v>111.401326699834</v>
      </c>
      <c r="Q3861">
        <v>5.9928370223670001E-2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D3862" t="s">
        <v>62</v>
      </c>
      <c r="E3862">
        <v>25.473688695</v>
      </c>
      <c r="F3862">
        <v>39.130000000000003</v>
      </c>
      <c r="G3862">
        <v>-14.2748787921916</v>
      </c>
      <c r="H3862">
        <v>-10.0187119263882</v>
      </c>
      <c r="I3862">
        <v>-46.394956632117903</v>
      </c>
      <c r="J3862">
        <v>-7.54775140623354</v>
      </c>
      <c r="K3862">
        <v>41.900663209767004</v>
      </c>
      <c r="L3862">
        <v>43.4935512835631</v>
      </c>
      <c r="M3862">
        <v>34.484087313311001</v>
      </c>
      <c r="N3862">
        <v>1.18328261824644</v>
      </c>
      <c r="O3862">
        <v>78.890876565295102</v>
      </c>
      <c r="P3862">
        <v>25.0159744408945</v>
      </c>
      <c r="Q3862">
        <v>-1.2174063730627E-2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D3863" t="s">
        <v>21</v>
      </c>
      <c r="E3863">
        <v>25.457853581999998</v>
      </c>
      <c r="F3863">
        <v>16.47</v>
      </c>
      <c r="G3863">
        <v>-15.416022103603099</v>
      </c>
      <c r="H3863">
        <v>-9.1610198055917191</v>
      </c>
      <c r="I3863">
        <v>-26.7041546545633</v>
      </c>
      <c r="J3863">
        <v>2.0515346535268302</v>
      </c>
      <c r="K3863">
        <v>16.865578795946298</v>
      </c>
      <c r="L3863">
        <v>16.6734401866524</v>
      </c>
      <c r="M3863">
        <v>35.318928130991303</v>
      </c>
      <c r="N3863">
        <v>1.0165646527259899</v>
      </c>
      <c r="O3863">
        <v>41.165755919854298</v>
      </c>
      <c r="P3863">
        <v>37.249999999999901</v>
      </c>
      <c r="Q3863">
        <v>2.6805807639976999E-2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D3864" t="s">
        <v>106</v>
      </c>
      <c r="E3864">
        <v>25.446439999999999</v>
      </c>
      <c r="F3864">
        <v>23.26</v>
      </c>
      <c r="G3864">
        <v>-23.479823723920902</v>
      </c>
      <c r="H3864">
        <v>-15.8487345621052</v>
      </c>
      <c r="I3864">
        <v>2.3350601548343701</v>
      </c>
      <c r="J3864">
        <v>0.31500770741905398</v>
      </c>
      <c r="K3864">
        <v>23.806393084026102</v>
      </c>
      <c r="L3864">
        <v>20.894056565533099</v>
      </c>
      <c r="M3864">
        <v>44.943379387585502</v>
      </c>
      <c r="N3864">
        <v>0.197007989837194</v>
      </c>
      <c r="O3864">
        <v>27.257093723129799</v>
      </c>
      <c r="P3864">
        <v>67.097701149425305</v>
      </c>
      <c r="Q3864">
        <v>7.4923911541435004E-2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E3865">
        <v>25.432680000000001</v>
      </c>
      <c r="F3865">
        <v>61.88</v>
      </c>
      <c r="G3865">
        <v>-21.780233119478101</v>
      </c>
      <c r="H3865">
        <v>6.4079549564919303</v>
      </c>
      <c r="I3865">
        <v>-15.674696583182</v>
      </c>
      <c r="J3865">
        <v>-1.7032017007751901</v>
      </c>
      <c r="K3865">
        <v>61.058167477062099</v>
      </c>
      <c r="L3865">
        <v>61.066297015485503</v>
      </c>
      <c r="M3865">
        <v>44.362812615645701</v>
      </c>
      <c r="N3865">
        <v>1.8402978099157401</v>
      </c>
      <c r="O3865">
        <v>17.808661926308901</v>
      </c>
      <c r="P3865">
        <v>27.194244604316498</v>
      </c>
      <c r="Q3865">
        <v>2.9315206866141998E-2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D3866" t="s">
        <v>21</v>
      </c>
      <c r="E3866">
        <v>25.412907000000001</v>
      </c>
      <c r="F3866">
        <v>2.2999999999999998</v>
      </c>
      <c r="G3866">
        <v>69.148417533637897</v>
      </c>
      <c r="H3866">
        <v>22.884113842589699</v>
      </c>
      <c r="I3866">
        <v>30.132916585542201</v>
      </c>
      <c r="J3866">
        <v>-4.5630410730687503</v>
      </c>
      <c r="K3866">
        <v>2.49110480233837</v>
      </c>
      <c r="L3866">
        <v>2.0468746698790401</v>
      </c>
      <c r="M3866">
        <v>30.132451756882102</v>
      </c>
      <c r="N3866">
        <v>0.50480973909751203</v>
      </c>
      <c r="O3866">
        <v>59.565217391304301</v>
      </c>
      <c r="P3866">
        <v>123.300970873786</v>
      </c>
      <c r="Q3866">
        <v>6.6015007399644998E-2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E3867">
        <v>25.385999999999999</v>
      </c>
      <c r="F3867">
        <v>42.31</v>
      </c>
      <c r="G3867">
        <v>-16.960706967226201</v>
      </c>
      <c r="H3867">
        <v>0.228345475871925</v>
      </c>
      <c r="I3867">
        <v>-23.691472362385401</v>
      </c>
      <c r="J3867">
        <v>1.4545425911399801</v>
      </c>
      <c r="K3867">
        <v>43.171263332064001</v>
      </c>
      <c r="L3867">
        <v>44.292715213064298</v>
      </c>
      <c r="M3867">
        <v>43.459687695792702</v>
      </c>
      <c r="N3867">
        <v>0.85615237510963704</v>
      </c>
      <c r="O3867">
        <v>52.186244386669799</v>
      </c>
      <c r="P3867">
        <v>25.698158051099199</v>
      </c>
      <c r="Q3867">
        <v>5.8753147951732997E-2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D3868" t="s">
        <v>628</v>
      </c>
      <c r="E3868">
        <v>25.241416000000001</v>
      </c>
      <c r="F3868">
        <v>49.9</v>
      </c>
      <c r="G3868">
        <v>211.898042636204</v>
      </c>
      <c r="H3868">
        <v>4.9005727903587699</v>
      </c>
      <c r="I3868">
        <v>88.407208083517901</v>
      </c>
      <c r="J3868">
        <v>2.1309636347808101</v>
      </c>
      <c r="K3868">
        <v>42.534055502255498</v>
      </c>
      <c r="L3868">
        <v>31.557981626405301</v>
      </c>
      <c r="M3868">
        <v>56.131722411118297</v>
      </c>
      <c r="N3868">
        <v>0.36645090464699598</v>
      </c>
      <c r="O3868">
        <v>6.0120240480961904</v>
      </c>
      <c r="P3868">
        <v>312.39669421487599</v>
      </c>
      <c r="Q3868">
        <v>0.10312183812890401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D3869" t="s">
        <v>122</v>
      </c>
      <c r="E3869">
        <v>25.234999999999999</v>
      </c>
      <c r="F3869">
        <v>7.21</v>
      </c>
      <c r="G3869">
        <v>-19.179839533380999</v>
      </c>
      <c r="H3869">
        <v>-7.2789296356710897</v>
      </c>
      <c r="I3869">
        <v>-43.684978661790403</v>
      </c>
      <c r="J3869">
        <v>-3.19850580609446</v>
      </c>
      <c r="K3869">
        <v>7.6453591511542403</v>
      </c>
      <c r="L3869">
        <v>8.6030833093330692</v>
      </c>
      <c r="M3869">
        <v>44.610250093730698</v>
      </c>
      <c r="N3869">
        <v>0.69715343180116796</v>
      </c>
      <c r="O3869">
        <v>72.538141470180193</v>
      </c>
      <c r="P3869">
        <v>10.9230769230769</v>
      </c>
      <c r="Q3869">
        <v>7.7606696558119997E-3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D3870" t="s">
        <v>1464</v>
      </c>
      <c r="E3870">
        <v>25.18299</v>
      </c>
      <c r="F3870">
        <v>39.409999999999997</v>
      </c>
      <c r="G3870">
        <v>138.77971234642601</v>
      </c>
      <c r="H3870">
        <v>-1.6589057390494499</v>
      </c>
      <c r="I3870">
        <v>38.3690330529544</v>
      </c>
      <c r="J3870">
        <v>0.31500770741905398</v>
      </c>
      <c r="K3870">
        <v>26.8500315247237</v>
      </c>
      <c r="L3870">
        <v>23.8081683026683</v>
      </c>
      <c r="M3870">
        <v>99.416704797960094</v>
      </c>
      <c r="N3870">
        <v>7.6666666666666599</v>
      </c>
      <c r="O3870">
        <v>2.25831007358539</v>
      </c>
      <c r="P3870">
        <v>162.90860573715801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D3871" t="s">
        <v>62</v>
      </c>
      <c r="E3871">
        <v>25.11</v>
      </c>
      <c r="F3871">
        <v>18</v>
      </c>
      <c r="G3871">
        <v>-42.8647850385873</v>
      </c>
      <c r="H3871">
        <v>-9.5529570956253096</v>
      </c>
      <c r="I3871">
        <v>-37.183962395349397</v>
      </c>
      <c r="J3871">
        <v>-2.1240166828248399</v>
      </c>
      <c r="K3871">
        <v>19.597776148386</v>
      </c>
      <c r="L3871">
        <v>21.843453178689099</v>
      </c>
      <c r="M3871">
        <v>28.024934951866999</v>
      </c>
      <c r="N3871">
        <v>0.81355932203389802</v>
      </c>
      <c r="O3871">
        <v>69.1666666666666</v>
      </c>
      <c r="P3871">
        <v>14.285714285714199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E3872">
        <v>25.10424441</v>
      </c>
      <c r="F3872">
        <v>338.85</v>
      </c>
      <c r="G3872">
        <v>837.69341714006498</v>
      </c>
      <c r="H3872">
        <v>-2.6842946137325101</v>
      </c>
      <c r="I3872">
        <v>152.14762246789499</v>
      </c>
      <c r="J3872">
        <v>2.8613040037153499</v>
      </c>
      <c r="K3872">
        <v>326.25969529272902</v>
      </c>
      <c r="L3872">
        <v>208.40958005132501</v>
      </c>
      <c r="M3872">
        <v>55.579750013278101</v>
      </c>
      <c r="N3872">
        <v>0.26675296475697302</v>
      </c>
      <c r="O3872">
        <v>23.476464512321002</v>
      </c>
      <c r="P3872">
        <v>861.82231053079704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E3873">
        <v>25.0654</v>
      </c>
      <c r="F3873">
        <v>54.49</v>
      </c>
      <c r="G3873">
        <v>-31.616159944212299</v>
      </c>
      <c r="H3873">
        <v>-11.140701070820599</v>
      </c>
      <c r="I3873">
        <v>-22.236905651586699</v>
      </c>
      <c r="J3873">
        <v>2.66046225287359</v>
      </c>
      <c r="K3873">
        <v>55.692675595127199</v>
      </c>
      <c r="L3873">
        <v>56.616155824228002</v>
      </c>
      <c r="M3873">
        <v>43.344124230881199</v>
      </c>
      <c r="N3873">
        <v>0.88198933453719497</v>
      </c>
      <c r="O3873">
        <v>34.428335474398899</v>
      </c>
      <c r="P3873">
        <v>23.336351290176498</v>
      </c>
      <c r="Q3873">
        <v>-7.8150185603000002E-4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E3874">
        <v>25.041799999999999</v>
      </c>
      <c r="F3874">
        <v>80.78</v>
      </c>
      <c r="G3874">
        <v>223.31196682432099</v>
      </c>
      <c r="H3874">
        <v>-9.1165890392256497</v>
      </c>
      <c r="I3874">
        <v>156.099110241635</v>
      </c>
      <c r="J3874">
        <v>-5.5337471475044104</v>
      </c>
      <c r="K3874">
        <v>85.701582448633005</v>
      </c>
      <c r="L3874">
        <v>58.679992485723297</v>
      </c>
      <c r="M3874">
        <v>21.474758144992801</v>
      </c>
      <c r="N3874">
        <v>0.29068667763157802</v>
      </c>
      <c r="O3874">
        <v>25.860361475612699</v>
      </c>
      <c r="P3874">
        <v>259.02222222222201</v>
      </c>
      <c r="Q3874">
        <v>0.117698207429105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E3875">
        <v>25.035789000000001</v>
      </c>
      <c r="F3875">
        <v>26.7</v>
      </c>
      <c r="G3875">
        <v>-19.8320183907318</v>
      </c>
      <c r="H3875">
        <v>0.82831103533199901</v>
      </c>
      <c r="I3875">
        <v>-10.924775722150001</v>
      </c>
      <c r="J3875">
        <v>23.640642811345099</v>
      </c>
      <c r="K3875">
        <v>26.312366972058701</v>
      </c>
      <c r="L3875">
        <v>26.0627012580341</v>
      </c>
      <c r="M3875">
        <v>51.607257851214698</v>
      </c>
      <c r="N3875">
        <v>2.8837209302325499</v>
      </c>
      <c r="O3875">
        <v>13.483146067415699</v>
      </c>
      <c r="P3875">
        <v>23.3256351039261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D3876" t="s">
        <v>628</v>
      </c>
      <c r="E3876">
        <v>25.019595997</v>
      </c>
      <c r="F3876">
        <v>11.33</v>
      </c>
      <c r="G3876">
        <v>-30.4925297543681</v>
      </c>
      <c r="H3876">
        <v>-6.9058329561627403</v>
      </c>
      <c r="I3876">
        <v>-41.908222654964099</v>
      </c>
      <c r="J3876">
        <v>-0.116398677395446</v>
      </c>
      <c r="K3876">
        <v>12.2121253660268</v>
      </c>
      <c r="L3876">
        <v>13.4987245827013</v>
      </c>
      <c r="M3876">
        <v>37.169072798656899</v>
      </c>
      <c r="N3876">
        <v>0.56454528034260398</v>
      </c>
      <c r="O3876">
        <v>98.587819947043201</v>
      </c>
      <c r="P3876">
        <v>13.3</v>
      </c>
      <c r="Q3876">
        <v>-5.3882280945470998E-2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628</v>
      </c>
      <c r="E3877">
        <v>24.950520999999998</v>
      </c>
      <c r="F3877">
        <v>1.91</v>
      </c>
      <c r="G3877">
        <v>-6.9509792803023798</v>
      </c>
      <c r="H3877">
        <v>4.7497488217103898</v>
      </c>
      <c r="I3877">
        <v>-8.0922215360047307</v>
      </c>
      <c r="J3877">
        <v>4.6393320317433702</v>
      </c>
      <c r="K3877">
        <v>1.8788850476813499</v>
      </c>
      <c r="L3877">
        <v>1.84392139687683</v>
      </c>
      <c r="M3877">
        <v>47.307492033857301</v>
      </c>
      <c r="N3877">
        <v>1.4326561286890001</v>
      </c>
      <c r="O3877">
        <v>41.361256544502602</v>
      </c>
      <c r="P3877">
        <v>42.537313432835802</v>
      </c>
      <c r="Q3877">
        <v>-3.0728086763029999E-3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E3878">
        <v>24.941846160000001</v>
      </c>
      <c r="F3878">
        <v>2.31</v>
      </c>
      <c r="G3878">
        <v>-8.0484913806815701</v>
      </c>
      <c r="H3878">
        <v>-3.8568987679880502</v>
      </c>
      <c r="I3878">
        <v>-20.094816207979999</v>
      </c>
      <c r="J3878">
        <v>-0.96158803726180597</v>
      </c>
      <c r="K3878">
        <v>2.4161558977145901</v>
      </c>
      <c r="L3878">
        <v>2.39337577660537</v>
      </c>
      <c r="M3878">
        <v>37.362973149309397</v>
      </c>
      <c r="N3878">
        <v>0.88683937281441305</v>
      </c>
      <c r="O3878">
        <v>33.766233766233697</v>
      </c>
      <c r="P3878">
        <v>19.689119170984402</v>
      </c>
      <c r="Q3878">
        <v>1.0725099204857E-2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E3879">
        <v>24.912716963999902</v>
      </c>
      <c r="F3879">
        <v>12.12</v>
      </c>
      <c r="G3879">
        <v>10.5377732759348</v>
      </c>
      <c r="H3879">
        <v>11.274403133741799</v>
      </c>
      <c r="I3879">
        <v>24.2668756299108</v>
      </c>
      <c r="J3879">
        <v>-0.51971683348244402</v>
      </c>
      <c r="K3879">
        <v>10.8359328582636</v>
      </c>
      <c r="L3879">
        <v>8.92123084300394</v>
      </c>
      <c r="M3879">
        <v>53.964823386899802</v>
      </c>
      <c r="N3879">
        <v>0.74229275659152105</v>
      </c>
      <c r="O3879">
        <v>17.079207920792001</v>
      </c>
      <c r="P3879">
        <v>104.729729729729</v>
      </c>
      <c r="Q3879">
        <v>0.110964089047196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E3880">
        <v>24.908243492</v>
      </c>
      <c r="F3880">
        <v>16.82</v>
      </c>
      <c r="G3880">
        <v>-23.770898164001501</v>
      </c>
      <c r="H3880">
        <v>-2.0620764286112498</v>
      </c>
      <c r="I3880">
        <v>-15.8263857400391</v>
      </c>
      <c r="J3880">
        <v>-4.1384335881274996</v>
      </c>
      <c r="K3880">
        <v>16.542032048911299</v>
      </c>
      <c r="L3880">
        <v>16.967741654663801</v>
      </c>
      <c r="M3880">
        <v>51.342266879861597</v>
      </c>
      <c r="N3880">
        <v>1.0667355767390201</v>
      </c>
      <c r="O3880">
        <v>28.953626634958301</v>
      </c>
      <c r="P3880">
        <v>29.384615384615302</v>
      </c>
      <c r="Q3880">
        <v>-6.8823967310466999E-2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D3881" t="s">
        <v>414</v>
      </c>
      <c r="E3881">
        <v>24.892934</v>
      </c>
      <c r="F3881">
        <v>40.700000000000003</v>
      </c>
      <c r="G3881">
        <v>14.306480758928</v>
      </c>
      <c r="H3881">
        <v>22.899140891277401</v>
      </c>
      <c r="I3881">
        <v>-16.061953980133602</v>
      </c>
      <c r="J3881">
        <v>1.0449347147183099</v>
      </c>
      <c r="K3881">
        <v>36.565450273312599</v>
      </c>
      <c r="L3881">
        <v>35.249562340543598</v>
      </c>
      <c r="M3881">
        <v>56.130877990000499</v>
      </c>
      <c r="N3881">
        <v>3.7117064003701898</v>
      </c>
      <c r="O3881">
        <v>26.2899262899262</v>
      </c>
      <c r="P3881">
        <v>61.188118811881097</v>
      </c>
      <c r="Q3881">
        <v>-3.0087088868300002E-3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D3882" t="s">
        <v>705</v>
      </c>
      <c r="E3882">
        <v>24.859794348000001</v>
      </c>
      <c r="F3882">
        <v>760.22</v>
      </c>
      <c r="G3882">
        <v>40.058398734878303</v>
      </c>
      <c r="H3882">
        <v>-3.7273334364827999</v>
      </c>
      <c r="I3882">
        <v>21.6533792189941</v>
      </c>
      <c r="J3882">
        <v>-3.4317953616346402</v>
      </c>
      <c r="K3882">
        <v>739.35001769093799</v>
      </c>
      <c r="L3882">
        <v>634.96402705424805</v>
      </c>
      <c r="M3882">
        <v>42.579740679890797</v>
      </c>
      <c r="N3882">
        <v>0.89239390467451696</v>
      </c>
      <c r="O3882">
        <v>3.6542053616058499</v>
      </c>
      <c r="P3882">
        <v>70.586783350162705</v>
      </c>
      <c r="Q3882">
        <v>-2.2826330923839998E-3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D3883" t="s">
        <v>46</v>
      </c>
      <c r="E3883">
        <v>24.819839999999999</v>
      </c>
      <c r="F3883">
        <v>27.9</v>
      </c>
      <c r="G3883">
        <v>103.998661801418</v>
      </c>
      <c r="H3883">
        <v>14.081011151254</v>
      </c>
      <c r="I3883">
        <v>167.34968395714299</v>
      </c>
      <c r="J3883">
        <v>-1.2375681570834101</v>
      </c>
      <c r="K3883">
        <v>24.971196480451901</v>
      </c>
      <c r="L3883">
        <v>18.177392879521999</v>
      </c>
      <c r="M3883">
        <v>61.754134718066702</v>
      </c>
      <c r="N3883">
        <v>0.103389830508474</v>
      </c>
      <c r="O3883">
        <v>1.57706093189964</v>
      </c>
      <c r="P3883">
        <v>243.17343173431701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E3884">
        <v>24.788633028</v>
      </c>
      <c r="F3884">
        <v>23.97</v>
      </c>
      <c r="G3884">
        <v>-5.4067537176263398</v>
      </c>
      <c r="H3884">
        <v>2.9027762051439998</v>
      </c>
      <c r="I3884">
        <v>-2.6962134468501802</v>
      </c>
      <c r="J3884">
        <v>-3.3948714088793901</v>
      </c>
      <c r="K3884">
        <v>22.001040819682199</v>
      </c>
      <c r="L3884">
        <v>21.840718780997101</v>
      </c>
      <c r="M3884">
        <v>57.911271149325103</v>
      </c>
      <c r="N3884">
        <v>1.3605986692397201</v>
      </c>
      <c r="O3884">
        <v>20.984564038381301</v>
      </c>
      <c r="P3884">
        <v>31.342465753424602</v>
      </c>
      <c r="Q3884">
        <v>5.2119527721684003E-2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D3885" t="s">
        <v>95</v>
      </c>
      <c r="E3885">
        <v>24.785125663999999</v>
      </c>
      <c r="F3885">
        <v>16.48</v>
      </c>
      <c r="G3885">
        <v>15.5321235584207</v>
      </c>
      <c r="H3885">
        <v>-4.0464901984553903</v>
      </c>
      <c r="I3885">
        <v>-41.808804547355301</v>
      </c>
      <c r="J3885">
        <v>-0.107953017656475</v>
      </c>
      <c r="K3885">
        <v>17.1935635659115</v>
      </c>
      <c r="L3885">
        <v>16.658495926193801</v>
      </c>
      <c r="M3885">
        <v>34.135586090367902</v>
      </c>
      <c r="N3885">
        <v>1.01411753451358</v>
      </c>
      <c r="O3885">
        <v>53.2160194174757</v>
      </c>
      <c r="P3885">
        <v>49.818181818181799</v>
      </c>
      <c r="Q3885">
        <v>1.0467559683618999E-2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D3886" t="s">
        <v>705</v>
      </c>
      <c r="E3886">
        <v>24.652576575000001</v>
      </c>
      <c r="F3886">
        <v>13.38</v>
      </c>
      <c r="G3886">
        <v>18.972710887342998</v>
      </c>
      <c r="H3886">
        <v>0.28433329122508999</v>
      </c>
      <c r="I3886">
        <v>4.9999378621379904</v>
      </c>
      <c r="J3886">
        <v>-0.50772976453307195</v>
      </c>
      <c r="K3886">
        <v>12.7835035786752</v>
      </c>
      <c r="L3886">
        <v>11.6317430703171</v>
      </c>
      <c r="M3886">
        <v>43.246163025678499</v>
      </c>
      <c r="N3886">
        <v>0.64019605872611196</v>
      </c>
      <c r="O3886">
        <v>8.1464872944693596</v>
      </c>
      <c r="P3886">
        <v>61.789600967351802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E3887">
        <v>24.619631999999999</v>
      </c>
      <c r="F3887">
        <v>70.599999999999994</v>
      </c>
      <c r="G3887">
        <v>457.41970627977798</v>
      </c>
      <c r="H3887">
        <v>4.2859355391266103</v>
      </c>
      <c r="I3887">
        <v>122.503317923334</v>
      </c>
      <c r="J3887">
        <v>-14.4305544227584</v>
      </c>
      <c r="K3887">
        <v>65.716106895480706</v>
      </c>
      <c r="L3887">
        <v>47.4143319563657</v>
      </c>
      <c r="M3887">
        <v>46.494098600913802</v>
      </c>
      <c r="N3887">
        <v>1.09980012328843</v>
      </c>
      <c r="O3887">
        <v>24.560906515580701</v>
      </c>
      <c r="P3887">
        <v>481.54859967050999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D3888" t="s">
        <v>628</v>
      </c>
      <c r="E3888">
        <v>24.585511230000002</v>
      </c>
      <c r="F3888">
        <v>28.35</v>
      </c>
      <c r="G3888">
        <v>1.8711066092681701</v>
      </c>
      <c r="H3888">
        <v>-12.2529449725238</v>
      </c>
      <c r="I3888">
        <v>-33.191551499564099</v>
      </c>
      <c r="J3888">
        <v>2.5819181278943599</v>
      </c>
      <c r="K3888">
        <v>29.8188758625469</v>
      </c>
      <c r="L3888">
        <v>29.528508948342601</v>
      </c>
      <c r="M3888">
        <v>53.271526614516397</v>
      </c>
      <c r="N3888">
        <v>0.50300236188042602</v>
      </c>
      <c r="O3888">
        <v>46.5608465608465</v>
      </c>
      <c r="P3888">
        <v>97.560975609756099</v>
      </c>
      <c r="Q3888">
        <v>8.8317550669488001E-2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D3889" t="s">
        <v>414</v>
      </c>
      <c r="E3889">
        <v>24.577382700000001</v>
      </c>
      <c r="F3889">
        <v>41.67</v>
      </c>
      <c r="G3889">
        <v>8.1568208949824594</v>
      </c>
      <c r="H3889">
        <v>-5.2405549298012</v>
      </c>
      <c r="I3889">
        <v>10.770976287034699</v>
      </c>
      <c r="J3889">
        <v>-5.1746410481054799</v>
      </c>
      <c r="K3889">
        <v>41.288656781218101</v>
      </c>
      <c r="L3889">
        <v>37.689669114153403</v>
      </c>
      <c r="M3889">
        <v>48.928866728119402</v>
      </c>
      <c r="N3889">
        <v>1.5221371795174099</v>
      </c>
      <c r="O3889">
        <v>15.1667866570674</v>
      </c>
      <c r="P3889">
        <v>44.436741767764197</v>
      </c>
      <c r="Q3889">
        <v>6.8726694634788005E-2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E3890">
        <v>24.529839039999999</v>
      </c>
      <c r="F3890">
        <v>31.36</v>
      </c>
      <c r="G3890">
        <v>26.134642785597801</v>
      </c>
      <c r="H3890">
        <v>65.427424449497096</v>
      </c>
      <c r="I3890">
        <v>94.065035790840199</v>
      </c>
      <c r="J3890">
        <v>16.017776722490801</v>
      </c>
      <c r="K3890">
        <v>22.4728678991663</v>
      </c>
      <c r="L3890">
        <v>19.912679095532901</v>
      </c>
      <c r="M3890">
        <v>79.355327281580003</v>
      </c>
      <c r="N3890">
        <v>4.6722000571559796</v>
      </c>
      <c r="O3890">
        <v>5.2614795918367303</v>
      </c>
      <c r="P3890">
        <v>109.06666666666599</v>
      </c>
      <c r="Q3890">
        <v>-5.067630624839E-3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D3891" t="s">
        <v>414</v>
      </c>
      <c r="E3891">
        <v>24.4859157</v>
      </c>
      <c r="F3891">
        <v>33.97</v>
      </c>
      <c r="G3891">
        <v>17.059801538611399</v>
      </c>
      <c r="H3891">
        <v>-5.4492194907435403</v>
      </c>
      <c r="I3891">
        <v>-30.1321976931503</v>
      </c>
      <c r="J3891">
        <v>-2.7824631649878602</v>
      </c>
      <c r="K3891">
        <v>35.138175242921299</v>
      </c>
      <c r="L3891">
        <v>34.427722313391598</v>
      </c>
      <c r="M3891">
        <v>40.149081939947898</v>
      </c>
      <c r="N3891">
        <v>0.924120359191409</v>
      </c>
      <c r="O3891">
        <v>41.242272593464797</v>
      </c>
      <c r="P3891">
        <v>61.684911946691997</v>
      </c>
      <c r="Q3891">
        <v>6.1800093982151E-2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D3892" t="s">
        <v>135</v>
      </c>
      <c r="E3892">
        <v>24.475070250000002</v>
      </c>
      <c r="F3892">
        <v>18.93</v>
      </c>
      <c r="G3892">
        <v>11.085392323553799</v>
      </c>
      <c r="H3892">
        <v>1.2506679365368301</v>
      </c>
      <c r="I3892">
        <v>-29.856021467555099</v>
      </c>
      <c r="J3892">
        <v>-11.326647590443599</v>
      </c>
      <c r="K3892">
        <v>19.486583297176701</v>
      </c>
      <c r="L3892">
        <v>18.832259690251799</v>
      </c>
      <c r="M3892">
        <v>38.216943697883899</v>
      </c>
      <c r="N3892">
        <v>2.54355182670183</v>
      </c>
      <c r="O3892">
        <v>66.138404648705702</v>
      </c>
      <c r="P3892">
        <v>45.615384615384599</v>
      </c>
      <c r="Q3892">
        <v>3.9948575374840999E-2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E3893">
        <v>24.432861599999999</v>
      </c>
      <c r="F3893">
        <v>22.64</v>
      </c>
      <c r="G3893">
        <v>20.999311737473299</v>
      </c>
      <c r="H3893">
        <v>2.4623375512482801</v>
      </c>
      <c r="I3893">
        <v>-16.699275195279601</v>
      </c>
      <c r="J3893">
        <v>6.2971884456456104</v>
      </c>
      <c r="K3893">
        <v>22.797524370037799</v>
      </c>
      <c r="L3893">
        <v>21.6915047439844</v>
      </c>
      <c r="M3893">
        <v>47.219180948836197</v>
      </c>
      <c r="N3893">
        <v>2.0658476066243101</v>
      </c>
      <c r="O3893">
        <v>36.837455830388599</v>
      </c>
      <c r="P3893">
        <v>62.2939068100358</v>
      </c>
      <c r="Q3893">
        <v>3.599967844445E-3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D3894" t="s">
        <v>132</v>
      </c>
      <c r="E3894">
        <v>24.423317879999999</v>
      </c>
      <c r="F3894">
        <v>16.399999999999999</v>
      </c>
      <c r="G3894">
        <v>-5.5931859894901201</v>
      </c>
      <c r="H3894">
        <v>-1.87035303188851</v>
      </c>
      <c r="I3894">
        <v>-12.2495918825592</v>
      </c>
      <c r="J3894">
        <v>1.0670674632677399</v>
      </c>
      <c r="K3894">
        <v>20.078539679257499</v>
      </c>
      <c r="L3894">
        <v>20.567302919445201</v>
      </c>
      <c r="M3894">
        <v>33.686981725690302</v>
      </c>
      <c r="N3894">
        <v>1</v>
      </c>
      <c r="Q3894">
        <v>-3.2586267451102997E-2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72</v>
      </c>
      <c r="E3895">
        <v>24.42</v>
      </c>
      <c r="F3895">
        <v>24.42</v>
      </c>
      <c r="G3895">
        <v>-29.843179105017501</v>
      </c>
      <c r="H3895">
        <v>-31.2864587818177</v>
      </c>
      <c r="I3895">
        <v>-9.1241437482189909</v>
      </c>
      <c r="J3895">
        <v>-6.2168740966244904</v>
      </c>
      <c r="K3895">
        <v>27.2475396876277</v>
      </c>
      <c r="L3895">
        <v>26.191903358345701</v>
      </c>
      <c r="M3895">
        <v>40.344015854855101</v>
      </c>
      <c r="N3895">
        <v>0.80466653230785301</v>
      </c>
      <c r="O3895">
        <v>87.510237510237502</v>
      </c>
      <c r="P3895">
        <v>16.285714285714299</v>
      </c>
    </row>
    <row r="3896" spans="1:17" hidden="1" x14ac:dyDescent="0.3">
      <c r="A3896" t="s">
        <v>7955</v>
      </c>
      <c r="B3896" t="s">
        <v>7956</v>
      </c>
      <c r="C3896" t="str">
        <f>IFERROR(VLOOKUP(Table1[[#This Row],[Ticker]],[1]!Table1[[Symbol]:[Industry]],2,FALSE),"-")</f>
        <v>-</v>
      </c>
      <c r="D3896" t="s">
        <v>812</v>
      </c>
      <c r="E3896">
        <v>24.31</v>
      </c>
      <c r="F3896">
        <v>22.1</v>
      </c>
      <c r="G3896">
        <v>-50.828727553252499</v>
      </c>
      <c r="H3896">
        <v>-4.2897992008884698</v>
      </c>
      <c r="I3896">
        <v>15.2458903464751</v>
      </c>
      <c r="J3896">
        <v>0.31500770741905398</v>
      </c>
      <c r="K3896">
        <v>21.293196736995299</v>
      </c>
      <c r="L3896">
        <v>21.1675001314049</v>
      </c>
      <c r="M3896">
        <v>99.991342128637498</v>
      </c>
      <c r="N3896">
        <v>0</v>
      </c>
      <c r="O3896">
        <v>43.891402714932099</v>
      </c>
      <c r="P3896">
        <v>35.582822085889497</v>
      </c>
    </row>
    <row r="3897" spans="1:17" hidden="1" x14ac:dyDescent="0.3">
      <c r="A3897" t="s">
        <v>7957</v>
      </c>
      <c r="B3897" t="s">
        <v>7958</v>
      </c>
      <c r="C3897" t="str">
        <f>IFERROR(VLOOKUP(Table1[[#This Row],[Ticker]],[1]!Table1[[Symbol]:[Industry]],2,FALSE),"-")</f>
        <v>-</v>
      </c>
      <c r="D3897" t="s">
        <v>414</v>
      </c>
      <c r="E3897">
        <v>24.302921999999999</v>
      </c>
      <c r="F3897">
        <v>48.02</v>
      </c>
      <c r="G3897">
        <v>169.93111885666499</v>
      </c>
      <c r="H3897">
        <v>-9.1635856086554597</v>
      </c>
      <c r="I3897">
        <v>-26.164888914366699</v>
      </c>
      <c r="J3897">
        <v>-1.6657846095077</v>
      </c>
      <c r="K3897">
        <v>51.761143242044</v>
      </c>
      <c r="L3897">
        <v>51.0752474338342</v>
      </c>
      <c r="M3897">
        <v>24.353318675887</v>
      </c>
      <c r="N3897">
        <v>0.16314662023024701</v>
      </c>
      <c r="O3897">
        <v>128.38400666389001</v>
      </c>
      <c r="P3897">
        <v>194.060012247397</v>
      </c>
    </row>
    <row r="3898" spans="1:17" hidden="1" x14ac:dyDescent="0.3">
      <c r="A3898" t="s">
        <v>7959</v>
      </c>
      <c r="B3898" t="s">
        <v>7960</v>
      </c>
      <c r="C3898" t="str">
        <f>IFERROR(VLOOKUP(Table1[[#This Row],[Ticker]],[1]!Table1[[Symbol]:[Industry]],2,FALSE),"-")</f>
        <v>-</v>
      </c>
      <c r="D3898" t="s">
        <v>268</v>
      </c>
      <c r="E3898">
        <v>24.2535253</v>
      </c>
      <c r="F3898">
        <v>84.41</v>
      </c>
      <c r="G3898">
        <v>1053.1374943359001</v>
      </c>
      <c r="H3898">
        <v>24.396888383154501</v>
      </c>
      <c r="I3898">
        <v>105.175036855111</v>
      </c>
      <c r="J3898">
        <v>-5.6976505204290504</v>
      </c>
      <c r="K3898">
        <v>68.386074842417997</v>
      </c>
      <c r="L3898">
        <v>43.794251046046099</v>
      </c>
      <c r="M3898">
        <v>53.200218662193898</v>
      </c>
      <c r="N3898">
        <v>2.2347014925373099</v>
      </c>
      <c r="O3898">
        <v>10.5437744343087</v>
      </c>
      <c r="P3898">
        <v>1077.26638772663</v>
      </c>
    </row>
    <row r="3899" spans="1:17" hidden="1" x14ac:dyDescent="0.3">
      <c r="A3899" t="s">
        <v>7961</v>
      </c>
      <c r="B3899" t="s">
        <v>7962</v>
      </c>
      <c r="C3899" t="str">
        <f>IFERROR(VLOOKUP(Table1[[#This Row],[Ticker]],[1]!Table1[[Symbol]:[Industry]],2,FALSE),"-")</f>
        <v>-</v>
      </c>
      <c r="E3899">
        <v>24.214310399999999</v>
      </c>
      <c r="F3899">
        <v>4.8</v>
      </c>
      <c r="G3899">
        <v>-58.013190911392897</v>
      </c>
      <c r="H3899">
        <v>-9.7266924047719705</v>
      </c>
      <c r="I3899">
        <v>-28.207830745418601</v>
      </c>
      <c r="J3899">
        <v>1.3523521057593</v>
      </c>
      <c r="K3899">
        <v>4.5525159695092103</v>
      </c>
      <c r="L3899">
        <v>4.4916625148197804</v>
      </c>
      <c r="M3899">
        <v>47.6585580930604</v>
      </c>
      <c r="N3899">
        <v>1.0852452854146899</v>
      </c>
      <c r="O3899">
        <v>55.624999999999901</v>
      </c>
      <c r="P3899">
        <v>54.340836012861701</v>
      </c>
      <c r="Q3899">
        <v>6.1496950771241003E-2</v>
      </c>
    </row>
    <row r="3900" spans="1:17" hidden="1" x14ac:dyDescent="0.3">
      <c r="A3900" t="s">
        <v>7963</v>
      </c>
      <c r="B3900" t="s">
        <v>7964</v>
      </c>
      <c r="C3900" t="str">
        <f>IFERROR(VLOOKUP(Table1[[#This Row],[Ticker]],[1]!Table1[[Symbol]:[Industry]],2,FALSE),"-")</f>
        <v>-</v>
      </c>
      <c r="D3900" t="s">
        <v>1154</v>
      </c>
      <c r="E3900">
        <v>24.171642234</v>
      </c>
      <c r="F3900">
        <v>66.209999999999994</v>
      </c>
      <c r="G3900">
        <v>34.6100181412748</v>
      </c>
      <c r="H3900">
        <v>-14.135510497959601</v>
      </c>
      <c r="I3900">
        <v>-29.068494473070899</v>
      </c>
      <c r="J3900">
        <v>-2.8994785362642501</v>
      </c>
      <c r="K3900">
        <v>71.594352974840106</v>
      </c>
      <c r="L3900">
        <v>74.064256500496299</v>
      </c>
      <c r="M3900">
        <v>30.294637171943599</v>
      </c>
      <c r="N3900">
        <v>0.79681458334836797</v>
      </c>
      <c r="O3900">
        <v>79.549916930977105</v>
      </c>
      <c r="P3900">
        <v>72.8269381362568</v>
      </c>
      <c r="Q3900">
        <v>0.11457933505539</v>
      </c>
    </row>
    <row r="3901" spans="1:17" hidden="1" x14ac:dyDescent="0.3">
      <c r="A3901" t="s">
        <v>7965</v>
      </c>
      <c r="B3901" t="s">
        <v>7966</v>
      </c>
      <c r="C3901" t="str">
        <f>IFERROR(VLOOKUP(Table1[[#This Row],[Ticker]],[1]!Table1[[Symbol]:[Industry]],2,FALSE),"-")</f>
        <v>-</v>
      </c>
      <c r="D3901" t="s">
        <v>391</v>
      </c>
      <c r="E3901">
        <v>24.080694000000001</v>
      </c>
      <c r="F3901">
        <v>32.799999999999997</v>
      </c>
      <c r="G3901">
        <v>-65.6097140865391</v>
      </c>
      <c r="H3901">
        <v>-1.05902997011925</v>
      </c>
      <c r="I3901">
        <v>-15.1185849159592</v>
      </c>
      <c r="J3901">
        <v>-9.0093166169052701</v>
      </c>
      <c r="K3901">
        <v>34.125419035816897</v>
      </c>
      <c r="L3901">
        <v>38.083899711465001</v>
      </c>
      <c r="M3901">
        <v>36.987523877959497</v>
      </c>
      <c r="N3901">
        <v>1.9927734374999999</v>
      </c>
      <c r="O3901">
        <v>75.304878048780495</v>
      </c>
      <c r="P3901">
        <v>14.485165794066299</v>
      </c>
    </row>
    <row r="3902" spans="1:17" hidden="1" x14ac:dyDescent="0.3">
      <c r="A3902" t="s">
        <v>7967</v>
      </c>
      <c r="B3902" t="s">
        <v>7968</v>
      </c>
      <c r="C3902" t="str">
        <f>IFERROR(VLOOKUP(Table1[[#This Row],[Ticker]],[1]!Table1[[Symbol]:[Industry]],2,FALSE),"-")</f>
        <v>-</v>
      </c>
      <c r="D3902" t="s">
        <v>543</v>
      </c>
      <c r="E3902">
        <v>24.07152</v>
      </c>
      <c r="F3902">
        <v>77.599999999999994</v>
      </c>
      <c r="G3902">
        <v>52.234742972904499</v>
      </c>
      <c r="H3902">
        <v>-0.12872537538512599</v>
      </c>
      <c r="I3902">
        <v>44.653363250849097</v>
      </c>
      <c r="J3902">
        <v>5.7938298678691103E-2</v>
      </c>
      <c r="K3902">
        <v>74.345765000680899</v>
      </c>
      <c r="L3902">
        <v>57.449341212248697</v>
      </c>
      <c r="M3902">
        <v>40.066669969582797</v>
      </c>
      <c r="N3902">
        <v>6.7023701827392798E-2</v>
      </c>
      <c r="O3902">
        <v>15.9793814432989</v>
      </c>
      <c r="P3902">
        <v>155.51531116233099</v>
      </c>
    </row>
    <row r="3903" spans="1:17" hidden="1" x14ac:dyDescent="0.3">
      <c r="A3903" t="s">
        <v>7969</v>
      </c>
      <c r="B3903" t="s">
        <v>7970</v>
      </c>
      <c r="C3903" t="str">
        <f>IFERROR(VLOOKUP(Table1[[#This Row],[Ticker]],[1]!Table1[[Symbol]:[Industry]],2,FALSE),"-")</f>
        <v>-</v>
      </c>
      <c r="E3903">
        <v>23.997275999999999</v>
      </c>
      <c r="F3903">
        <v>45</v>
      </c>
      <c r="G3903">
        <v>-79.859341005094805</v>
      </c>
      <c r="H3903">
        <v>2.7002150644467502</v>
      </c>
      <c r="I3903">
        <v>-33.259940557314899</v>
      </c>
      <c r="J3903">
        <v>-6.3239964419585402</v>
      </c>
      <c r="K3903">
        <v>45.659924498416999</v>
      </c>
      <c r="M3903">
        <v>41.561288072755303</v>
      </c>
      <c r="N3903">
        <v>0.90933333333333299</v>
      </c>
      <c r="O3903">
        <v>137.777777777777</v>
      </c>
      <c r="P3903">
        <v>40.625</v>
      </c>
    </row>
    <row r="3904" spans="1:17" hidden="1" x14ac:dyDescent="0.3">
      <c r="A3904" t="s">
        <v>7971</v>
      </c>
      <c r="B3904" t="s">
        <v>7972</v>
      </c>
      <c r="C3904" t="str">
        <f>IFERROR(VLOOKUP(Table1[[#This Row],[Ticker]],[1]!Table1[[Symbol]:[Industry]],2,FALSE),"-")</f>
        <v>-</v>
      </c>
      <c r="D3904" t="s">
        <v>628</v>
      </c>
      <c r="E3904">
        <v>23.869720000000001</v>
      </c>
      <c r="F3904">
        <v>13.04</v>
      </c>
      <c r="G3904">
        <v>-74.791019762279305</v>
      </c>
      <c r="H3904">
        <v>-14.1591751080002</v>
      </c>
      <c r="I3904">
        <v>-62.858033200366599</v>
      </c>
      <c r="J3904">
        <v>10.813228347988399</v>
      </c>
      <c r="K3904">
        <v>16.837242728703199</v>
      </c>
      <c r="L3904">
        <v>22.238632039356499</v>
      </c>
      <c r="M3904">
        <v>72.882696718702306</v>
      </c>
      <c r="N3904">
        <v>2.5108408413528198</v>
      </c>
      <c r="O3904">
        <v>152.070552147239</v>
      </c>
      <c r="P3904">
        <v>16.014234875444799</v>
      </c>
      <c r="Q3904">
        <v>-0.193708763150509</v>
      </c>
    </row>
    <row r="3905" spans="1:17" hidden="1" x14ac:dyDescent="0.3">
      <c r="A3905" t="s">
        <v>7973</v>
      </c>
      <c r="B3905" t="s">
        <v>7974</v>
      </c>
      <c r="C3905" t="str">
        <f>IFERROR(VLOOKUP(Table1[[#This Row],[Ticker]],[1]!Table1[[Symbol]:[Industry]],2,FALSE),"-")</f>
        <v>-</v>
      </c>
      <c r="E3905">
        <v>23.863700000000001</v>
      </c>
      <c r="F3905">
        <v>51.1</v>
      </c>
      <c r="G3905">
        <v>8.5983793365408996</v>
      </c>
      <c r="H3905">
        <v>-3.4800826016981898</v>
      </c>
      <c r="I3905">
        <v>-28.308235334324198</v>
      </c>
      <c r="J3905">
        <v>-0.77734581790369395</v>
      </c>
      <c r="K3905">
        <v>50.031220805389097</v>
      </c>
      <c r="L3905">
        <v>49.8946624319858</v>
      </c>
      <c r="M3905">
        <v>63.762438028672101</v>
      </c>
      <c r="N3905">
        <v>0.52337662337662305</v>
      </c>
      <c r="O3905">
        <v>24.559686888453999</v>
      </c>
      <c r="P3905">
        <v>44.964539007092199</v>
      </c>
    </row>
    <row r="3906" spans="1:17" hidden="1" x14ac:dyDescent="0.3">
      <c r="A3906" t="s">
        <v>7975</v>
      </c>
      <c r="B3906" t="s">
        <v>7976</v>
      </c>
      <c r="C3906" t="str">
        <f>IFERROR(VLOOKUP(Table1[[#This Row],[Ticker]],[1]!Table1[[Symbol]:[Industry]],2,FALSE),"-")</f>
        <v>-</v>
      </c>
      <c r="D3906" t="s">
        <v>135</v>
      </c>
      <c r="E3906">
        <v>23.836787999999999</v>
      </c>
      <c r="F3906">
        <v>91.8</v>
      </c>
      <c r="G3906">
        <v>-52.800222062060499</v>
      </c>
      <c r="H3906">
        <v>-13.979912334189001</v>
      </c>
      <c r="I3906">
        <v>-45.313511985886301</v>
      </c>
      <c r="J3906">
        <v>0.31500770741905398</v>
      </c>
      <c r="K3906">
        <v>103.26101968716701</v>
      </c>
      <c r="L3906">
        <v>117.25160641234601</v>
      </c>
      <c r="M3906">
        <v>2.8531620086240999</v>
      </c>
      <c r="N3906">
        <v>0.37575757575757501</v>
      </c>
      <c r="O3906">
        <v>46.405228758169898</v>
      </c>
      <c r="P3906">
        <v>0</v>
      </c>
    </row>
    <row r="3907" spans="1:17" hidden="1" x14ac:dyDescent="0.3">
      <c r="A3907" t="s">
        <v>7977</v>
      </c>
      <c r="B3907" t="s">
        <v>7978</v>
      </c>
      <c r="C3907" t="str">
        <f>IFERROR(VLOOKUP(Table1[[#This Row],[Ticker]],[1]!Table1[[Symbol]:[Industry]],2,FALSE),"-")</f>
        <v>-</v>
      </c>
      <c r="E3907">
        <v>23.832734815999999</v>
      </c>
      <c r="F3907">
        <v>39.71</v>
      </c>
      <c r="G3907">
        <v>-25.7881306368933</v>
      </c>
      <c r="H3907">
        <v>-4.2897992008884698</v>
      </c>
      <c r="I3907">
        <v>-13.617083414457699</v>
      </c>
      <c r="J3907">
        <v>0.31500770741905398</v>
      </c>
      <c r="K3907">
        <v>40.567990567000798</v>
      </c>
      <c r="L3907">
        <v>42.6545758947154</v>
      </c>
      <c r="M3907">
        <v>0.164024722426689</v>
      </c>
      <c r="O3907">
        <v>48.300176278015599</v>
      </c>
      <c r="P3907">
        <v>20.6624126405348</v>
      </c>
    </row>
    <row r="3908" spans="1:17" hidden="1" x14ac:dyDescent="0.3">
      <c r="A3908" t="s">
        <v>7979</v>
      </c>
      <c r="B3908" t="s">
        <v>7980</v>
      </c>
      <c r="C3908" t="str">
        <f>IFERROR(VLOOKUP(Table1[[#This Row],[Ticker]],[1]!Table1[[Symbol]:[Industry]],2,FALSE),"-")</f>
        <v>-</v>
      </c>
      <c r="D3908" t="s">
        <v>46</v>
      </c>
      <c r="E3908">
        <v>23.816572683</v>
      </c>
      <c r="F3908">
        <v>1.41</v>
      </c>
      <c r="G3908">
        <v>-46.656365918204301</v>
      </c>
      <c r="H3908">
        <v>-5.0040849151741904</v>
      </c>
      <c r="I3908">
        <v>-64.828156078817599</v>
      </c>
      <c r="J3908">
        <v>-5.7660733736620298</v>
      </c>
      <c r="K3908">
        <v>1.55484397937887</v>
      </c>
      <c r="L3908">
        <v>1.9137793919627899</v>
      </c>
      <c r="M3908">
        <v>42.678161239120698</v>
      </c>
      <c r="N3908">
        <v>0.57698568307603804</v>
      </c>
      <c r="O3908">
        <v>155.31914893617</v>
      </c>
      <c r="P3908">
        <v>9.3023255813953405</v>
      </c>
      <c r="Q3908">
        <v>1.2024272101320999E-2</v>
      </c>
    </row>
    <row r="3909" spans="1:17" hidden="1" x14ac:dyDescent="0.3">
      <c r="A3909" t="s">
        <v>7981</v>
      </c>
      <c r="B3909" t="s">
        <v>7982</v>
      </c>
      <c r="C3909" t="str">
        <f>IFERROR(VLOOKUP(Table1[[#This Row],[Ticker]],[1]!Table1[[Symbol]:[Industry]],2,FALSE),"-")</f>
        <v>-</v>
      </c>
      <c r="D3909" t="s">
        <v>414</v>
      </c>
      <c r="E3909">
        <v>23.802510000000002</v>
      </c>
      <c r="F3909">
        <v>47.51</v>
      </c>
      <c r="G3909">
        <v>237.99000904829199</v>
      </c>
      <c r="H3909">
        <v>-4.2897992008884698</v>
      </c>
      <c r="I3909">
        <v>-13.617083414457699</v>
      </c>
      <c r="J3909">
        <v>0.31500770741905398</v>
      </c>
      <c r="K3909">
        <v>47.472465909983001</v>
      </c>
      <c r="L3909">
        <v>43.4142841718797</v>
      </c>
      <c r="M3909">
        <v>100</v>
      </c>
      <c r="O3909">
        <v>0</v>
      </c>
      <c r="P3909">
        <v>262.118902439024</v>
      </c>
    </row>
    <row r="3910" spans="1:17" hidden="1" x14ac:dyDescent="0.3">
      <c r="A3910" t="s">
        <v>7983</v>
      </c>
      <c r="B3910" t="s">
        <v>7984</v>
      </c>
      <c r="C3910" t="str">
        <f>IFERROR(VLOOKUP(Table1[[#This Row],[Ticker]],[1]!Table1[[Symbol]:[Industry]],2,FALSE),"-")</f>
        <v>-</v>
      </c>
      <c r="E3910">
        <v>23.767648000000001</v>
      </c>
      <c r="F3910">
        <v>150.19999999999999</v>
      </c>
      <c r="G3910">
        <v>-59.387514080387</v>
      </c>
      <c r="H3910">
        <v>-7.3865733944368603</v>
      </c>
      <c r="I3910">
        <v>-22.031717560799201</v>
      </c>
      <c r="J3910">
        <v>-2.1525247601134199</v>
      </c>
      <c r="K3910">
        <v>163.91824295291599</v>
      </c>
      <c r="L3910">
        <v>181.26875393177701</v>
      </c>
      <c r="M3910">
        <v>23.4809561785579</v>
      </c>
      <c r="N3910">
        <v>0.496</v>
      </c>
      <c r="O3910">
        <v>54.460719041278303</v>
      </c>
      <c r="P3910">
        <v>1.9341703427214001</v>
      </c>
      <c r="Q3910">
        <v>7.0812267120492003E-2</v>
      </c>
    </row>
    <row r="3911" spans="1:17" hidden="1" x14ac:dyDescent="0.3">
      <c r="A3911" t="s">
        <v>7985</v>
      </c>
      <c r="B3911" t="s">
        <v>7986</v>
      </c>
      <c r="C3911" t="str">
        <f>IFERROR(VLOOKUP(Table1[[#This Row],[Ticker]],[1]!Table1[[Symbol]:[Industry]],2,FALSE),"-")</f>
        <v>-</v>
      </c>
      <c r="E3911">
        <v>23.714040000000001</v>
      </c>
      <c r="F3911">
        <v>604.95000000000005</v>
      </c>
      <c r="G3911">
        <v>9.1200052876822699</v>
      </c>
      <c r="H3911">
        <v>-10.0534879616953</v>
      </c>
      <c r="I3911">
        <v>0.52442601950450596</v>
      </c>
      <c r="J3911">
        <v>-9.5285094311800407</v>
      </c>
      <c r="K3911">
        <v>635.01026420109497</v>
      </c>
      <c r="L3911">
        <v>590.186138489668</v>
      </c>
      <c r="M3911">
        <v>32.6325579595593</v>
      </c>
      <c r="N3911">
        <v>0.71928476821192</v>
      </c>
      <c r="O3911">
        <v>57.376642697743499</v>
      </c>
      <c r="P3911">
        <v>51.237499999999997</v>
      </c>
      <c r="Q3911">
        <v>-5.3831392925285999E-2</v>
      </c>
    </row>
    <row r="3912" spans="1:17" hidden="1" x14ac:dyDescent="0.3">
      <c r="A3912" t="s">
        <v>7987</v>
      </c>
      <c r="B3912" t="s">
        <v>7988</v>
      </c>
      <c r="C3912" t="str">
        <f>IFERROR(VLOOKUP(Table1[[#This Row],[Ticker]],[1]!Table1[[Symbol]:[Industry]],2,FALSE),"-")</f>
        <v>-</v>
      </c>
      <c r="D3912" t="s">
        <v>72</v>
      </c>
      <c r="E3912">
        <v>23.703800000000001</v>
      </c>
      <c r="F3912">
        <v>103.06</v>
      </c>
      <c r="G3912">
        <v>132.23926581324801</v>
      </c>
      <c r="H3912">
        <v>43.3817869862443</v>
      </c>
      <c r="I3912">
        <v>142.75107578952199</v>
      </c>
      <c r="J3912">
        <v>0.31500770741905398</v>
      </c>
      <c r="M3912">
        <v>100</v>
      </c>
      <c r="O3912">
        <v>0</v>
      </c>
      <c r="P3912">
        <v>156.36815920398001</v>
      </c>
    </row>
    <row r="3913" spans="1:17" hidden="1" x14ac:dyDescent="0.3">
      <c r="A3913" t="s">
        <v>7989</v>
      </c>
      <c r="B3913" t="s">
        <v>7990</v>
      </c>
      <c r="C3913" t="str">
        <f>IFERROR(VLOOKUP(Table1[[#This Row],[Ticker]],[1]!Table1[[Symbol]:[Industry]],2,FALSE),"-")</f>
        <v>-</v>
      </c>
      <c r="D3913" t="s">
        <v>72</v>
      </c>
      <c r="E3913">
        <v>23.687280000000001</v>
      </c>
      <c r="F3913">
        <v>23.64</v>
      </c>
      <c r="G3913">
        <v>11.188794073492501</v>
      </c>
      <c r="H3913">
        <v>-11.234243645332899</v>
      </c>
      <c r="I3913">
        <v>-1.2062417596788799</v>
      </c>
      <c r="J3913">
        <v>-4.16564402374184</v>
      </c>
      <c r="K3913">
        <v>23.822354168474799</v>
      </c>
      <c r="L3913">
        <v>22.481557515376</v>
      </c>
      <c r="M3913">
        <v>43.019505125918997</v>
      </c>
      <c r="N3913">
        <v>0.86889214605082798</v>
      </c>
      <c r="O3913">
        <v>21.404399323181</v>
      </c>
      <c r="P3913">
        <v>47.842401500938003</v>
      </c>
      <c r="Q3913">
        <v>7.1326585175288004E-2</v>
      </c>
    </row>
    <row r="3914" spans="1:17" hidden="1" x14ac:dyDescent="0.3">
      <c r="A3914" t="s">
        <v>7991</v>
      </c>
      <c r="B3914" t="s">
        <v>7992</v>
      </c>
      <c r="C3914" t="str">
        <f>IFERROR(VLOOKUP(Table1[[#This Row],[Ticker]],[1]!Table1[[Symbol]:[Industry]],2,FALSE),"-")</f>
        <v>-</v>
      </c>
      <c r="E3914">
        <v>23.671364799999999</v>
      </c>
      <c r="F3914">
        <v>91.48</v>
      </c>
      <c r="G3914">
        <v>-59.932402162661603</v>
      </c>
      <c r="H3914">
        <v>-5.9242078030389997</v>
      </c>
      <c r="I3914">
        <v>-49.420592186387502</v>
      </c>
      <c r="J3914">
        <v>-1.3194008947314699</v>
      </c>
      <c r="M3914">
        <v>37.159540418678603</v>
      </c>
      <c r="O3914">
        <v>71.403585483165699</v>
      </c>
      <c r="P3914">
        <v>17.886597938144298</v>
      </c>
    </row>
    <row r="3915" spans="1:17" hidden="1" x14ac:dyDescent="0.3">
      <c r="A3915" t="s">
        <v>7993</v>
      </c>
      <c r="B3915" t="s">
        <v>6163</v>
      </c>
      <c r="C3915" t="str">
        <f>IFERROR(VLOOKUP(Table1[[#This Row],[Ticker]],[1]!Table1[[Symbol]:[Industry]],2,FALSE),"-")</f>
        <v>-</v>
      </c>
      <c r="D3915" t="s">
        <v>135</v>
      </c>
      <c r="E3915">
        <v>23.665949999999999</v>
      </c>
      <c r="F3915">
        <v>75.13</v>
      </c>
      <c r="G3915">
        <v>203.94970922935499</v>
      </c>
      <c r="H3915">
        <v>18.878581261836398</v>
      </c>
      <c r="I3915">
        <v>140.62995550263099</v>
      </c>
      <c r="J3915">
        <v>-2.7941935059277698</v>
      </c>
      <c r="K3915">
        <v>69.077132821062605</v>
      </c>
      <c r="L3915">
        <v>43.5052537174614</v>
      </c>
      <c r="M3915">
        <v>39.074307558580401</v>
      </c>
      <c r="N3915">
        <v>0.48366898930344199</v>
      </c>
      <c r="O3915">
        <v>16.531345667509601</v>
      </c>
      <c r="P3915">
        <v>369.5625</v>
      </c>
      <c r="Q3915">
        <v>8.9337758311274995E-2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271</v>
      </c>
      <c r="E3916">
        <v>23.374862525999902</v>
      </c>
      <c r="F3916">
        <v>27.33</v>
      </c>
      <c r="G3916">
        <v>-53.980022754181498</v>
      </c>
      <c r="H3916">
        <v>-4.1776915775700898</v>
      </c>
      <c r="I3916">
        <v>-26.495629796351299</v>
      </c>
      <c r="J3916">
        <v>-3.2139804092536099</v>
      </c>
      <c r="K3916">
        <v>27.2634919601742</v>
      </c>
      <c r="L3916">
        <v>30.490099742405999</v>
      </c>
      <c r="M3916">
        <v>49.897848787266099</v>
      </c>
      <c r="N3916">
        <v>1.4385436123122499</v>
      </c>
      <c r="O3916">
        <v>47.749725576289798</v>
      </c>
      <c r="P3916">
        <v>17.903364969801501</v>
      </c>
      <c r="Q3916">
        <v>-1.9355791492042002E-2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122</v>
      </c>
      <c r="E3917">
        <v>23.363671799999999</v>
      </c>
      <c r="F3917">
        <v>66.739999999999995</v>
      </c>
      <c r="G3917">
        <v>90.262369057067701</v>
      </c>
      <c r="H3917">
        <v>32.117967789402698</v>
      </c>
      <c r="I3917">
        <v>36.935589718860498</v>
      </c>
      <c r="J3917">
        <v>-19.8100633556849</v>
      </c>
      <c r="K3917">
        <v>57.675549952911098</v>
      </c>
      <c r="L3917">
        <v>44.920558978797096</v>
      </c>
      <c r="M3917">
        <v>46.389441699817397</v>
      </c>
      <c r="N3917">
        <v>2.1675093230009299</v>
      </c>
      <c r="O3917">
        <v>38.357806412945699</v>
      </c>
      <c r="P3917">
        <v>156.692307692307</v>
      </c>
      <c r="Q3917">
        <v>9.3179169094691996E-2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E3918">
        <v>23.356200000000001</v>
      </c>
      <c r="F3918">
        <v>9.3800000000000008</v>
      </c>
      <c r="G3918">
        <v>-57.1767163743149</v>
      </c>
      <c r="H3918">
        <v>0.45203430806831402</v>
      </c>
      <c r="I3918">
        <v>-44.646495179163601</v>
      </c>
      <c r="J3918">
        <v>0.51662061064485598</v>
      </c>
      <c r="K3918">
        <v>10.286669854643</v>
      </c>
      <c r="L3918">
        <v>11.6508111317927</v>
      </c>
      <c r="M3918">
        <v>24.2183676819845</v>
      </c>
      <c r="N3918">
        <v>0.50760233918128606</v>
      </c>
      <c r="O3918">
        <v>107.249466950959</v>
      </c>
      <c r="P3918">
        <v>10.3529411764705</v>
      </c>
      <c r="Q3918">
        <v>-4.2748815708026001E-2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E3919">
        <v>23.33539111</v>
      </c>
      <c r="F3919">
        <v>155.94999999999999</v>
      </c>
      <c r="G3919">
        <v>-34.2441671659479</v>
      </c>
      <c r="H3919">
        <v>-2.2897992008884702</v>
      </c>
      <c r="I3919">
        <v>-14.380685068928001</v>
      </c>
      <c r="J3919">
        <v>-4.2091732598196296</v>
      </c>
      <c r="K3919">
        <v>154.40051655856499</v>
      </c>
      <c r="L3919">
        <v>152.972174417779</v>
      </c>
      <c r="M3919">
        <v>48.822743813777301</v>
      </c>
      <c r="N3919">
        <v>0.68294102468534001</v>
      </c>
      <c r="O3919">
        <v>16.704071817890298</v>
      </c>
      <c r="P3919">
        <v>19.593558282208502</v>
      </c>
      <c r="Q3919">
        <v>9.7384759179732994E-2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1509</v>
      </c>
      <c r="E3920">
        <v>23.329661441999999</v>
      </c>
      <c r="F3920">
        <v>3.23</v>
      </c>
      <c r="G3920">
        <v>-39.128893390731797</v>
      </c>
      <c r="H3920">
        <v>-2.7654089569860201</v>
      </c>
      <c r="I3920">
        <v>-37.617083414457703</v>
      </c>
      <c r="J3920">
        <v>0.31500770741905398</v>
      </c>
      <c r="K3920">
        <v>3.27949578767962</v>
      </c>
      <c r="L3920">
        <v>3.73274142911403</v>
      </c>
      <c r="M3920">
        <v>43.543511895965302</v>
      </c>
      <c r="N3920">
        <v>1.14354342239419</v>
      </c>
      <c r="O3920">
        <v>82.662538699690401</v>
      </c>
      <c r="P3920">
        <v>15.357142857142801</v>
      </c>
      <c r="Q3920">
        <v>-0.101139807222619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705</v>
      </c>
      <c r="E3921">
        <v>23.31605892</v>
      </c>
      <c r="F3921">
        <v>86.62</v>
      </c>
      <c r="G3921">
        <v>-5.3737521787767903</v>
      </c>
      <c r="H3921">
        <v>-4.3699365792513696</v>
      </c>
      <c r="I3921">
        <v>11.2135838286608</v>
      </c>
      <c r="J3921">
        <v>-2.6533080235425901</v>
      </c>
      <c r="K3921">
        <v>86.534253227084307</v>
      </c>
      <c r="L3921">
        <v>78.373894553524295</v>
      </c>
      <c r="M3921">
        <v>58.062255720738897</v>
      </c>
      <c r="N3921">
        <v>0.87196054869531903</v>
      </c>
      <c r="O3921">
        <v>7.4232278919418002</v>
      </c>
      <c r="P3921">
        <v>31.123221313957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238</v>
      </c>
      <c r="E3922">
        <v>23.303999999999998</v>
      </c>
      <c r="F3922">
        <v>58.26</v>
      </c>
      <c r="G3922">
        <v>90.614932632121096</v>
      </c>
      <c r="H3922">
        <v>-23.6232266828825</v>
      </c>
      <c r="I3922">
        <v>87.210217516255696</v>
      </c>
      <c r="J3922">
        <v>-7.4071247643095397</v>
      </c>
      <c r="K3922">
        <v>60.851991877212299</v>
      </c>
      <c r="L3922">
        <v>48.563879704333097</v>
      </c>
      <c r="M3922">
        <v>32.650208341388101</v>
      </c>
      <c r="N3922">
        <v>0.394597228323814</v>
      </c>
      <c r="O3922">
        <v>47.785787847579797</v>
      </c>
      <c r="P3922">
        <v>124.07692307692299</v>
      </c>
      <c r="Q3922">
        <v>3.2946713797258997E-2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268</v>
      </c>
      <c r="E3923">
        <v>23.303167999999999</v>
      </c>
      <c r="F3923">
        <v>32</v>
      </c>
      <c r="G3923">
        <v>28.107072356175799</v>
      </c>
      <c r="H3923">
        <v>-12.861227772316999</v>
      </c>
      <c r="I3923">
        <v>-18.1516896197083</v>
      </c>
      <c r="J3923">
        <v>-0.95003394639148697</v>
      </c>
      <c r="K3923">
        <v>32.488237888394501</v>
      </c>
      <c r="L3923">
        <v>29.2582361009155</v>
      </c>
      <c r="M3923">
        <v>38.786883804939798</v>
      </c>
      <c r="N3923">
        <v>0.94627441224032804</v>
      </c>
      <c r="O3923">
        <v>20.9375</v>
      </c>
      <c r="P3923">
        <v>65.118679050567593</v>
      </c>
      <c r="Q3923">
        <v>7.4413456021384994E-2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51</v>
      </c>
      <c r="E3924">
        <v>23.273908085999999</v>
      </c>
      <c r="F3924">
        <v>8.58</v>
      </c>
      <c r="G3924">
        <v>182.29967803783899</v>
      </c>
      <c r="H3924">
        <v>20.853057941968601</v>
      </c>
      <c r="I3924">
        <v>-15.559940557314899</v>
      </c>
      <c r="J3924">
        <v>-5.6935759835680697</v>
      </c>
      <c r="K3924">
        <v>8.4778006939441006</v>
      </c>
      <c r="L3924">
        <v>7.3548720065976596</v>
      </c>
      <c r="M3924">
        <v>39.197331106570097</v>
      </c>
      <c r="N3924">
        <v>1.1491411987139599</v>
      </c>
      <c r="O3924">
        <v>36.363636363636303</v>
      </c>
      <c r="Q3924">
        <v>0.121924284349442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304</v>
      </c>
      <c r="E3925">
        <v>23.237219</v>
      </c>
      <c r="F3925">
        <v>21.1</v>
      </c>
      <c r="G3925">
        <v>73.436649680429198</v>
      </c>
      <c r="H3925">
        <v>-13.0186127602105</v>
      </c>
      <c r="I3925">
        <v>10.136582274691699</v>
      </c>
      <c r="J3925">
        <v>-0.60495549405288296</v>
      </c>
      <c r="K3925">
        <v>22.4912105461446</v>
      </c>
      <c r="L3925">
        <v>20.311072826764299</v>
      </c>
      <c r="M3925">
        <v>43.542991959234499</v>
      </c>
      <c r="N3925">
        <v>0.64122410706674604</v>
      </c>
      <c r="O3925">
        <v>53.696682464454902</v>
      </c>
      <c r="P3925">
        <v>124.46808510638201</v>
      </c>
      <c r="Q3925">
        <v>3.2302816978932003E-2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23.225999999999999</v>
      </c>
      <c r="F3926">
        <v>24</v>
      </c>
      <c r="G3926">
        <v>-15.2853559757658</v>
      </c>
      <c r="H3926">
        <v>-14.4579949195429</v>
      </c>
      <c r="I3926">
        <v>-24.231608554122499</v>
      </c>
      <c r="J3926">
        <v>9.6173332888144003</v>
      </c>
      <c r="K3926">
        <v>25.020924819603</v>
      </c>
      <c r="L3926">
        <v>24.803169131975299</v>
      </c>
      <c r="M3926">
        <v>49.163524836378002</v>
      </c>
      <c r="N3926">
        <v>2.2974619289340099</v>
      </c>
      <c r="O3926">
        <v>35.4166666666666</v>
      </c>
      <c r="P3926">
        <v>38.488170802077299</v>
      </c>
      <c r="Q3926">
        <v>9.3389739315388007E-2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51</v>
      </c>
      <c r="E3927">
        <v>23.215499999999999</v>
      </c>
      <c r="F3927">
        <v>2.31</v>
      </c>
      <c r="G3927">
        <v>-80.044923925082898</v>
      </c>
      <c r="H3927">
        <v>-9.2690523129216693</v>
      </c>
      <c r="I3927">
        <v>-15.735727482254299</v>
      </c>
      <c r="J3927">
        <v>-3.4665048976229502</v>
      </c>
      <c r="K3927">
        <v>2.3361552144028002</v>
      </c>
      <c r="L3927">
        <v>2.8893509691566899</v>
      </c>
      <c r="M3927">
        <v>38.577496678795796</v>
      </c>
      <c r="N3927">
        <v>0.88855847446326097</v>
      </c>
      <c r="O3927">
        <v>126.839826839826</v>
      </c>
      <c r="P3927">
        <v>21.578947368421002</v>
      </c>
      <c r="Q3927">
        <v>4.5565298778370997E-2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982</v>
      </c>
      <c r="E3928">
        <v>23.199000000000002</v>
      </c>
      <c r="F3928">
        <v>12.54</v>
      </c>
      <c r="G3928">
        <v>114.274148434363</v>
      </c>
      <c r="H3928">
        <v>-7.8342939218537797</v>
      </c>
      <c r="I3928">
        <v>75.808898458653999</v>
      </c>
      <c r="J3928">
        <v>-5.5023707903718204</v>
      </c>
      <c r="K3928">
        <v>11.3561109047138</v>
      </c>
      <c r="L3928">
        <v>8.2089359177255901</v>
      </c>
      <c r="M3928">
        <v>24.645000989366601</v>
      </c>
      <c r="N3928">
        <v>4.5142693213420799E-2</v>
      </c>
      <c r="O3928">
        <v>34.768740031897899</v>
      </c>
      <c r="P3928">
        <v>149.30417495029801</v>
      </c>
      <c r="Q3928">
        <v>0.138343949689924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170</v>
      </c>
      <c r="E3929">
        <v>23.130770999999999</v>
      </c>
      <c r="F3929">
        <v>15.79</v>
      </c>
      <c r="G3929">
        <v>90.118053692036099</v>
      </c>
      <c r="H3929">
        <v>-5.1256200964108602</v>
      </c>
      <c r="I3929">
        <v>-13.4267280845085</v>
      </c>
      <c r="J3929">
        <v>0.13471924588058601</v>
      </c>
      <c r="K3929">
        <v>13.631651307446401</v>
      </c>
      <c r="L3929">
        <v>10.968359641287</v>
      </c>
      <c r="M3929">
        <v>25.117913580241002</v>
      </c>
      <c r="N3929">
        <v>1.0927659827102101</v>
      </c>
      <c r="O3929">
        <v>11.146295123495801</v>
      </c>
      <c r="P3929">
        <v>118.698060941828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365</v>
      </c>
      <c r="E3930">
        <v>23.100094080000002</v>
      </c>
      <c r="F3930">
        <v>37.869999999999997</v>
      </c>
      <c r="G3930">
        <v>-38.932042997030997</v>
      </c>
      <c r="H3930">
        <v>-7.8076471056996404</v>
      </c>
      <c r="I3930">
        <v>-15.6351946693089</v>
      </c>
      <c r="J3930">
        <v>-2.8018754094640599</v>
      </c>
      <c r="K3930">
        <v>38.017392718237403</v>
      </c>
      <c r="L3930">
        <v>38.335991163180601</v>
      </c>
      <c r="M3930">
        <v>54.081640079286899</v>
      </c>
      <c r="N3930">
        <v>0.79305542006999696</v>
      </c>
      <c r="O3930">
        <v>51.993662529706903</v>
      </c>
      <c r="P3930">
        <v>16.8106107341147</v>
      </c>
      <c r="Q3930">
        <v>8.6723956668124005E-2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E3931">
        <v>23.091247410000001</v>
      </c>
      <c r="F3931">
        <v>2.6</v>
      </c>
      <c r="K3931">
        <v>2.9214051989229399</v>
      </c>
      <c r="L3931">
        <v>4.2861502767889696</v>
      </c>
      <c r="M3931">
        <v>64.437260219561196</v>
      </c>
      <c r="N3931">
        <v>1</v>
      </c>
      <c r="Q3931">
        <v>-8.2544193203107005E-2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51</v>
      </c>
      <c r="E3932">
        <v>23.003050000000002</v>
      </c>
      <c r="F3932">
        <v>938.9</v>
      </c>
      <c r="G3932">
        <v>-3.19117200218286</v>
      </c>
      <c r="H3932">
        <v>-4.2897992008884698</v>
      </c>
      <c r="I3932">
        <v>-13.617083414457699</v>
      </c>
      <c r="J3932">
        <v>0.31500770741905398</v>
      </c>
      <c r="K3932">
        <v>938.87103350636698</v>
      </c>
      <c r="L3932">
        <v>898.95595188320203</v>
      </c>
      <c r="M3932">
        <v>100</v>
      </c>
      <c r="O3932">
        <v>0</v>
      </c>
      <c r="P3932">
        <v>20.937721388548901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22.998364800000001</v>
      </c>
      <c r="F3933">
        <v>37.68</v>
      </c>
      <c r="G3933">
        <v>170.476266890738</v>
      </c>
      <c r="H3933">
        <v>34.9340139113948</v>
      </c>
      <c r="I3933">
        <v>217.19942229230199</v>
      </c>
      <c r="J3933">
        <v>6.4017145693197204</v>
      </c>
      <c r="K3933">
        <v>25.175497008947101</v>
      </c>
      <c r="L3933">
        <v>16.225088625983801</v>
      </c>
      <c r="M3933">
        <v>96.962115564978902</v>
      </c>
      <c r="N3933">
        <v>2.9206707775605301</v>
      </c>
      <c r="O3933">
        <v>0</v>
      </c>
      <c r="P3933">
        <v>340.18691588784998</v>
      </c>
      <c r="Q3933">
        <v>0.12315279119163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177</v>
      </c>
      <c r="E3934">
        <v>22.962307500000001</v>
      </c>
      <c r="F3934">
        <v>47.5</v>
      </c>
      <c r="G3934">
        <v>62.1456164131897</v>
      </c>
      <c r="H3934">
        <v>4.2816293705400899</v>
      </c>
      <c r="I3934">
        <v>-7.1387153355516899</v>
      </c>
      <c r="J3934">
        <v>1.3788374946530899</v>
      </c>
      <c r="K3934">
        <v>45.900227801849397</v>
      </c>
      <c r="L3934">
        <v>39.911426691935503</v>
      </c>
      <c r="M3934">
        <v>85.983051991449599</v>
      </c>
      <c r="N3934">
        <v>0.370149253731343</v>
      </c>
      <c r="O3934">
        <v>7.1578947368420902</v>
      </c>
      <c r="P3934">
        <v>103.862660944206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51</v>
      </c>
      <c r="E3935">
        <v>22.896225000000001</v>
      </c>
      <c r="F3935">
        <v>1.98</v>
      </c>
      <c r="G3935">
        <v>1.1875623054706901</v>
      </c>
      <c r="H3935">
        <v>-7.2024205601117703</v>
      </c>
      <c r="I3935">
        <v>-42.394061831723903</v>
      </c>
      <c r="J3935">
        <v>-6.2270483673473001</v>
      </c>
      <c r="K3935">
        <v>2.0667387155386501</v>
      </c>
      <c r="L3935">
        <v>2.1102107367827201</v>
      </c>
      <c r="M3935">
        <v>33.851027347549703</v>
      </c>
      <c r="N3935">
        <v>1.7001780861189</v>
      </c>
      <c r="O3935">
        <v>61.616161616161598</v>
      </c>
      <c r="P3935">
        <v>36.551724137930997</v>
      </c>
      <c r="Q3935">
        <v>2.6721339320060999E-2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414</v>
      </c>
      <c r="E3936">
        <v>22.836099999999998</v>
      </c>
      <c r="F3936">
        <v>22.61</v>
      </c>
      <c r="G3936">
        <v>65.871106609268097</v>
      </c>
      <c r="H3936">
        <v>-19.127043712622001</v>
      </c>
      <c r="I3936">
        <v>30.303985968101099</v>
      </c>
      <c r="J3936">
        <v>-3.9288129604852701E-2</v>
      </c>
      <c r="K3936">
        <v>21.539663539057901</v>
      </c>
      <c r="L3936">
        <v>18.001664171333999</v>
      </c>
      <c r="M3936">
        <v>49.452785432714201</v>
      </c>
      <c r="N3936">
        <v>0.34695984355814202</v>
      </c>
      <c r="O3936">
        <v>22.865988500663398</v>
      </c>
      <c r="P3936">
        <v>93.910806174957102</v>
      </c>
      <c r="Q3936">
        <v>9.2903764449996998E-2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628</v>
      </c>
      <c r="E3937">
        <v>22.683628800000001</v>
      </c>
      <c r="F3937">
        <v>29.61</v>
      </c>
      <c r="G3937">
        <v>7.4126437038927602</v>
      </c>
      <c r="H3937">
        <v>-6.3506100116992901</v>
      </c>
      <c r="I3937">
        <v>-13.819307883618499</v>
      </c>
      <c r="J3937">
        <v>-6.0782761156355098</v>
      </c>
      <c r="K3937">
        <v>29.1101988566672</v>
      </c>
      <c r="L3937">
        <v>28.501554863075299</v>
      </c>
      <c r="M3937">
        <v>52.1963186023956</v>
      </c>
      <c r="N3937">
        <v>1.30945879039267</v>
      </c>
      <c r="O3937">
        <v>54.846335697399503</v>
      </c>
      <c r="P3937">
        <v>40.999999999999901</v>
      </c>
      <c r="Q3937">
        <v>2.9542573481723001E-2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694</v>
      </c>
      <c r="E3938">
        <v>22.665512499999998</v>
      </c>
      <c r="F3938">
        <v>26.15</v>
      </c>
      <c r="G3938">
        <v>-68.796688566355996</v>
      </c>
      <c r="H3938">
        <v>58.770380056473797</v>
      </c>
      <c r="I3938">
        <v>14.569191095346101</v>
      </c>
      <c r="J3938">
        <v>16.035134922321301</v>
      </c>
      <c r="K3938">
        <v>17.151380298585799</v>
      </c>
      <c r="L3938">
        <v>17.660488627174299</v>
      </c>
      <c r="M3938">
        <v>95.677552779859397</v>
      </c>
      <c r="N3938">
        <v>4.5892879602936301</v>
      </c>
      <c r="O3938">
        <v>80.726577437858495</v>
      </c>
      <c r="P3938">
        <v>117.916666666666</v>
      </c>
      <c r="Q3938">
        <v>0.101079859706478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E3939">
        <v>22.617139999999999</v>
      </c>
      <c r="F3939">
        <v>37.57</v>
      </c>
      <c r="G3939">
        <v>-40.935802159553702</v>
      </c>
      <c r="H3939">
        <v>-27.183280917899602</v>
      </c>
      <c r="I3939">
        <v>-30.423992183279701</v>
      </c>
      <c r="J3939">
        <v>6.7621956360884399</v>
      </c>
      <c r="M3939">
        <v>37.926782282908199</v>
      </c>
      <c r="O3939">
        <v>39.100346020761201</v>
      </c>
      <c r="P3939">
        <v>7.6504297994269299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286</v>
      </c>
      <c r="E3940">
        <v>22.5738245423513</v>
      </c>
      <c r="F3940">
        <v>62.89</v>
      </c>
      <c r="G3940">
        <v>32.391763652573196</v>
      </c>
      <c r="H3940">
        <v>35.3106447502769</v>
      </c>
      <c r="I3940">
        <v>24.602696805322399</v>
      </c>
      <c r="J3940">
        <v>0.31500770741905398</v>
      </c>
      <c r="K3940">
        <v>53.769843983150501</v>
      </c>
      <c r="L3940">
        <v>47.726694863583901</v>
      </c>
      <c r="M3940">
        <v>81.259820726928098</v>
      </c>
      <c r="N3940">
        <v>0.59047619047619004</v>
      </c>
      <c r="O3940">
        <v>0</v>
      </c>
      <c r="P3940">
        <v>153.07847082494899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22.569266043999999</v>
      </c>
      <c r="F3941">
        <v>43.16</v>
      </c>
      <c r="G3941">
        <v>-34.212226724065097</v>
      </c>
      <c r="H3941">
        <v>-8.0111319572709903</v>
      </c>
      <c r="I3941">
        <v>-21.689500879846399</v>
      </c>
      <c r="J3941">
        <v>-0.79610340369205601</v>
      </c>
      <c r="K3941">
        <v>47.408192340543302</v>
      </c>
      <c r="L3941">
        <v>47.571201701632702</v>
      </c>
      <c r="M3941">
        <v>6.2140394972507202</v>
      </c>
      <c r="N3941">
        <v>1.0640744659167001</v>
      </c>
      <c r="O3941">
        <v>31.371640407784898</v>
      </c>
      <c r="P3941">
        <v>1.8404907975460001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705</v>
      </c>
      <c r="E3942">
        <v>22.46870916</v>
      </c>
      <c r="F3942">
        <v>116.48</v>
      </c>
      <c r="G3942">
        <v>13.343076395648399</v>
      </c>
      <c r="H3942">
        <v>-0.95913040259377702</v>
      </c>
      <c r="I3942">
        <v>7.6404639517716699</v>
      </c>
      <c r="J3942">
        <v>0.383818992469801</v>
      </c>
      <c r="K3942">
        <v>112.07283483156</v>
      </c>
      <c r="L3942">
        <v>101.484599469225</v>
      </c>
      <c r="M3942">
        <v>31.967359018905899</v>
      </c>
      <c r="N3942">
        <v>1.8327039144435899</v>
      </c>
      <c r="O3942">
        <v>2.7644230769230802</v>
      </c>
      <c r="P3942">
        <v>41.153659718855998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163</v>
      </c>
      <c r="E3943">
        <v>22.425012649999999</v>
      </c>
      <c r="F3943">
        <v>11.5</v>
      </c>
      <c r="G3943">
        <v>86.880280921194696</v>
      </c>
      <c r="H3943">
        <v>-23.3374182485075</v>
      </c>
      <c r="I3943">
        <v>45.003606240714603</v>
      </c>
      <c r="J3943">
        <v>-4.5409593707702403</v>
      </c>
      <c r="K3943">
        <v>12.2007712144429</v>
      </c>
      <c r="L3943">
        <v>9.0941710072785398</v>
      </c>
      <c r="M3943">
        <v>18.585203237288798</v>
      </c>
      <c r="N3943">
        <v>0.544531416055965</v>
      </c>
      <c r="O3943">
        <v>29.391304347826001</v>
      </c>
      <c r="P3943">
        <v>164.36781609195401</v>
      </c>
      <c r="Q3943">
        <v>6.7084368698197006E-2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628</v>
      </c>
      <c r="E3944">
        <v>22.376536000000002</v>
      </c>
      <c r="F3944">
        <v>43.91</v>
      </c>
      <c r="G3944">
        <v>70.680334648309795</v>
      </c>
      <c r="H3944">
        <v>5.7562130690501698</v>
      </c>
      <c r="I3944">
        <v>115.67795575003299</v>
      </c>
      <c r="J3944">
        <v>6.4017499449744903</v>
      </c>
      <c r="K3944">
        <v>32.689842207702597</v>
      </c>
      <c r="L3944">
        <v>23.348654092253099</v>
      </c>
      <c r="M3944">
        <v>89.179837331305706</v>
      </c>
      <c r="N3944">
        <v>0.260332541359448</v>
      </c>
      <c r="O3944">
        <v>0</v>
      </c>
      <c r="P3944">
        <v>199.52251023192301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414</v>
      </c>
      <c r="E3945">
        <v>22.332096</v>
      </c>
      <c r="F3945">
        <v>14.15</v>
      </c>
      <c r="G3945">
        <v>18.800399538560999</v>
      </c>
      <c r="H3945">
        <v>-11.8061390701695</v>
      </c>
      <c r="I3945">
        <v>-17.684880024627201</v>
      </c>
      <c r="J3945">
        <v>-4.71854933956081</v>
      </c>
      <c r="K3945">
        <v>14.1001984245454</v>
      </c>
      <c r="L3945">
        <v>12.922799195847</v>
      </c>
      <c r="M3945">
        <v>19.642027233118199</v>
      </c>
      <c r="N3945">
        <v>0.71764705882352897</v>
      </c>
      <c r="O3945">
        <v>21.2014134275618</v>
      </c>
      <c r="P3945">
        <v>94.903581267217604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1429</v>
      </c>
      <c r="E3946">
        <v>22.321382400000001</v>
      </c>
      <c r="F3946">
        <v>1.44</v>
      </c>
      <c r="G3946">
        <v>97.409568147729601</v>
      </c>
      <c r="H3946">
        <v>-9.6231325342218099</v>
      </c>
      <c r="I3946">
        <v>-2.8478526452269999</v>
      </c>
      <c r="J3946">
        <v>-2.4247183199781999</v>
      </c>
      <c r="K3946">
        <v>1.4937727339551199</v>
      </c>
      <c r="L3946">
        <v>1.3650456780323501</v>
      </c>
      <c r="M3946">
        <v>39.762290747728002</v>
      </c>
      <c r="N3946">
        <v>0.96715862196313296</v>
      </c>
      <c r="O3946">
        <v>35.4166666666666</v>
      </c>
      <c r="P3946">
        <v>140</v>
      </c>
      <c r="Q3946">
        <v>6.4609032209610007E-2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135</v>
      </c>
      <c r="E3947">
        <v>22.294350300000001</v>
      </c>
      <c r="F3947">
        <v>44.67</v>
      </c>
      <c r="G3947">
        <v>137.71166932908</v>
      </c>
      <c r="H3947">
        <v>-10.4458626145182</v>
      </c>
      <c r="I3947">
        <v>146.09221891112301</v>
      </c>
      <c r="J3947">
        <v>-3.6259828089139301</v>
      </c>
      <c r="K3947">
        <v>46.929556320614303</v>
      </c>
      <c r="L3947">
        <v>36.535701010625999</v>
      </c>
      <c r="M3947">
        <v>26.221269193532699</v>
      </c>
      <c r="N3947">
        <v>0.18924776169358201</v>
      </c>
      <c r="O3947">
        <v>50.481307365121999</v>
      </c>
      <c r="P3947">
        <v>205.749486652977</v>
      </c>
      <c r="Q3947">
        <v>7.4693900781319003E-2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694</v>
      </c>
      <c r="E3948">
        <v>22.274999999999999</v>
      </c>
      <c r="F3948">
        <v>20.25</v>
      </c>
      <c r="G3948">
        <v>17.4794982176597</v>
      </c>
      <c r="H3948">
        <v>2.2037072926180099</v>
      </c>
      <c r="I3948">
        <v>-4.97974435866377</v>
      </c>
      <c r="J3948">
        <v>-5.4321187293625499</v>
      </c>
      <c r="K3948">
        <v>19.9193830875613</v>
      </c>
      <c r="L3948">
        <v>18.588474483795199</v>
      </c>
      <c r="M3948">
        <v>47.234434665315803</v>
      </c>
      <c r="N3948">
        <v>1.5339239697582701</v>
      </c>
      <c r="O3948">
        <v>13.5308641975308</v>
      </c>
      <c r="P3948">
        <v>55.4105909439754</v>
      </c>
      <c r="Q3948">
        <v>3.9446947973762997E-2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18</v>
      </c>
      <c r="E3949">
        <v>22.23</v>
      </c>
      <c r="F3949">
        <v>247</v>
      </c>
      <c r="G3949">
        <v>-55.047646012742703</v>
      </c>
      <c r="H3949">
        <v>-14.029382534221799</v>
      </c>
      <c r="I3949">
        <v>17.3479218877691</v>
      </c>
      <c r="J3949">
        <v>-4.6740273803002497</v>
      </c>
      <c r="K3949">
        <v>238.63648074170001</v>
      </c>
      <c r="L3949">
        <v>210.32353156595099</v>
      </c>
      <c r="M3949">
        <v>2.4632120052809099</v>
      </c>
      <c r="N3949">
        <v>0.33978767942583699</v>
      </c>
      <c r="O3949">
        <v>44.757085020242897</v>
      </c>
      <c r="P3949">
        <v>128.07017543859601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543</v>
      </c>
      <c r="E3950">
        <v>22.164239999999999</v>
      </c>
      <c r="F3950">
        <v>16.59</v>
      </c>
      <c r="G3950">
        <v>12.978544625796999</v>
      </c>
      <c r="H3950">
        <v>-8.03311470890986</v>
      </c>
      <c r="I3950">
        <v>-12.149193506200801</v>
      </c>
      <c r="J3950">
        <v>1.50176598349649</v>
      </c>
      <c r="K3950">
        <v>17.510335530547799</v>
      </c>
      <c r="L3950">
        <v>17.522250293899301</v>
      </c>
      <c r="M3950">
        <v>48.448533704823802</v>
      </c>
      <c r="N3950">
        <v>0.31847221006161203</v>
      </c>
      <c r="O3950">
        <v>100.42194092827</v>
      </c>
      <c r="P3950">
        <v>52.201834862385297</v>
      </c>
      <c r="Q3950">
        <v>3.9087112629004002E-2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22.117000000000001</v>
      </c>
      <c r="F3951">
        <v>13.01</v>
      </c>
      <c r="G3951">
        <v>-31.133896964713198</v>
      </c>
      <c r="H3951">
        <v>-12.2105912800964</v>
      </c>
      <c r="I3951">
        <v>-22.382861815579702</v>
      </c>
      <c r="J3951">
        <v>-4.9940832016718497</v>
      </c>
      <c r="K3951">
        <v>13.912278884411799</v>
      </c>
      <c r="L3951">
        <v>13.777260313704</v>
      </c>
      <c r="M3951">
        <v>23.125351272872798</v>
      </c>
      <c r="N3951">
        <v>0.198648889107997</v>
      </c>
      <c r="O3951">
        <v>38.3551114527286</v>
      </c>
      <c r="P3951">
        <v>20.129270544783001</v>
      </c>
      <c r="Q3951">
        <v>2.0230871612829E-2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628</v>
      </c>
      <c r="E3952">
        <v>22.09173912</v>
      </c>
      <c r="F3952">
        <v>2.97</v>
      </c>
      <c r="G3952">
        <v>14.0106414929891</v>
      </c>
      <c r="H3952">
        <v>-7.46440237549165</v>
      </c>
      <c r="I3952">
        <v>-40.644110441484798</v>
      </c>
      <c r="J3952">
        <v>-2.8595954671841199</v>
      </c>
      <c r="K3952">
        <v>3.12798408907465</v>
      </c>
      <c r="L3952">
        <v>3.1232592297588702</v>
      </c>
      <c r="M3952">
        <v>30.2369946742505</v>
      </c>
      <c r="N3952">
        <v>1.44772238302205</v>
      </c>
      <c r="O3952">
        <v>52.525252525252498</v>
      </c>
      <c r="P3952">
        <v>47.761194029850699</v>
      </c>
      <c r="Q3952">
        <v>2.2464197204859E-2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543</v>
      </c>
      <c r="E3953">
        <v>22.048728000000001</v>
      </c>
      <c r="F3953">
        <v>1.04</v>
      </c>
      <c r="G3953">
        <v>-15.795560057398401</v>
      </c>
      <c r="H3953">
        <v>-12.985451374801499</v>
      </c>
      <c r="I3953">
        <v>-53.151967135387999</v>
      </c>
      <c r="J3953">
        <v>0.31500770741905398</v>
      </c>
      <c r="K3953">
        <v>1.0954150874684301</v>
      </c>
      <c r="L3953">
        <v>1.24474754028959</v>
      </c>
      <c r="M3953">
        <v>39.004453300193298</v>
      </c>
      <c r="N3953">
        <v>2.0991657722702701</v>
      </c>
      <c r="O3953">
        <v>145.192307692307</v>
      </c>
      <c r="P3953">
        <v>22.352941176470502</v>
      </c>
      <c r="Q3953">
        <v>2.4484265450968001E-2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22.034801600000002</v>
      </c>
      <c r="F3954">
        <v>11.9</v>
      </c>
      <c r="G3954">
        <v>76.884620122781598</v>
      </c>
      <c r="H3954">
        <v>-6.1049807190402801</v>
      </c>
      <c r="I3954">
        <v>13.791910161559301</v>
      </c>
      <c r="J3954">
        <v>0.31500770741905398</v>
      </c>
      <c r="K3954">
        <v>11.614155607810201</v>
      </c>
      <c r="L3954">
        <v>10.338708773295799</v>
      </c>
      <c r="M3954">
        <v>59.252543516278898</v>
      </c>
      <c r="N3954">
        <v>0.19375000000000001</v>
      </c>
      <c r="O3954">
        <v>49.579831932773097</v>
      </c>
      <c r="P3954">
        <v>114.028776978417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22.001946650000001</v>
      </c>
      <c r="F3955">
        <v>35.99</v>
      </c>
      <c r="G3955">
        <v>-21.504820373047799</v>
      </c>
      <c r="H3955">
        <v>-9.5095794206686897</v>
      </c>
      <c r="I3955">
        <v>-25.384673510069401</v>
      </c>
      <c r="J3955">
        <v>3.9186113110226599</v>
      </c>
      <c r="K3955">
        <v>36.270337688044798</v>
      </c>
      <c r="L3955">
        <v>35.692485966078401</v>
      </c>
      <c r="M3955">
        <v>57.3657749725825</v>
      </c>
      <c r="N3955">
        <v>1.47749359219065</v>
      </c>
      <c r="O3955">
        <v>67.213114754098299</v>
      </c>
      <c r="P3955">
        <v>23.464837049742702</v>
      </c>
      <c r="Q3955">
        <v>0.196834317936979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1294</v>
      </c>
      <c r="E3956">
        <v>21.997200029999998</v>
      </c>
      <c r="F3956">
        <v>56.96</v>
      </c>
      <c r="G3956">
        <v>-17.1215666952593</v>
      </c>
      <c r="H3956">
        <v>-2.8612277723170498</v>
      </c>
      <c r="I3956">
        <v>-10.0346138745414</v>
      </c>
      <c r="J3956">
        <v>-8.9260848126071404E-4</v>
      </c>
      <c r="K3956">
        <v>56.443102381007499</v>
      </c>
      <c r="L3956">
        <v>55.1979969896339</v>
      </c>
      <c r="M3956">
        <v>48.752273491280398</v>
      </c>
      <c r="N3956">
        <v>1.90415891415797</v>
      </c>
      <c r="O3956">
        <v>2.8792134831460499</v>
      </c>
      <c r="P3956">
        <v>8.4745762711864394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51</v>
      </c>
      <c r="E3957">
        <v>21.985385999999998</v>
      </c>
      <c r="F3957">
        <v>40.9</v>
      </c>
      <c r="G3957">
        <v>107.862031169676</v>
      </c>
      <c r="H3957">
        <v>83.017893106803797</v>
      </c>
      <c r="I3957">
        <v>22.716249918875501</v>
      </c>
      <c r="J3957">
        <v>16.026323418734702</v>
      </c>
      <c r="K3957">
        <v>29.627157678218701</v>
      </c>
      <c r="L3957">
        <v>26.708744176261099</v>
      </c>
      <c r="M3957">
        <v>79.761081287709303</v>
      </c>
      <c r="N3957">
        <v>1.4208333333333301</v>
      </c>
      <c r="O3957">
        <v>0</v>
      </c>
      <c r="P3957">
        <v>252.586206896551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21.9637028</v>
      </c>
      <c r="F3958">
        <v>52.21</v>
      </c>
      <c r="G3958">
        <v>92.061582799744301</v>
      </c>
      <c r="H3958">
        <v>30.561149308596601</v>
      </c>
      <c r="I3958">
        <v>45.802763913786499</v>
      </c>
      <c r="J3958">
        <v>-2.1163648416005501</v>
      </c>
      <c r="K3958">
        <v>41.580160165835302</v>
      </c>
      <c r="L3958">
        <v>33.813824078264197</v>
      </c>
      <c r="M3958">
        <v>65.566836926563994</v>
      </c>
      <c r="N3958">
        <v>0.88947884296721502</v>
      </c>
      <c r="O3958">
        <v>7.6230607163378696</v>
      </c>
      <c r="P3958">
        <v>144.20018709073901</v>
      </c>
      <c r="Q3958">
        <v>9.8094046415657998E-2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106</v>
      </c>
      <c r="E3959">
        <v>21.927892</v>
      </c>
      <c r="F3959">
        <v>34</v>
      </c>
      <c r="G3959">
        <v>33.937122415869702</v>
      </c>
      <c r="H3959">
        <v>-20.0343700385306</v>
      </c>
      <c r="I3959">
        <v>-28.617083414457699</v>
      </c>
      <c r="J3959">
        <v>-6.0355670052245998</v>
      </c>
      <c r="K3959">
        <v>40.501082450835398</v>
      </c>
      <c r="L3959">
        <v>38.5700707776193</v>
      </c>
      <c r="M3959">
        <v>46.511369129128198</v>
      </c>
      <c r="N3959">
        <v>1.12510018214936</v>
      </c>
      <c r="O3959">
        <v>63.411764705882298</v>
      </c>
      <c r="P3959">
        <v>64.251207729468504</v>
      </c>
      <c r="Q3959">
        <v>4.6446375498756999E-2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E3960">
        <v>21.832799999999999</v>
      </c>
      <c r="F3960">
        <v>24.81</v>
      </c>
      <c r="G3960">
        <v>208.444833150823</v>
      </c>
      <c r="H3960">
        <v>106.72494494481801</v>
      </c>
      <c r="I3960">
        <v>173.86843222864701</v>
      </c>
      <c r="J3960">
        <v>12.693760594255</v>
      </c>
      <c r="K3960">
        <v>13.294461471520201</v>
      </c>
      <c r="L3960">
        <v>7.4073130951750903</v>
      </c>
      <c r="M3960">
        <v>100</v>
      </c>
      <c r="N3960">
        <v>1.79104652608765</v>
      </c>
      <c r="O3960">
        <v>0</v>
      </c>
      <c r="P3960">
        <v>232.57372654155401</v>
      </c>
      <c r="Q3960">
        <v>0.166787514045659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72</v>
      </c>
      <c r="E3961">
        <v>21.826438199999998</v>
      </c>
      <c r="F3961">
        <v>23.49</v>
      </c>
      <c r="G3961">
        <v>-44.122081401631</v>
      </c>
      <c r="H3961">
        <v>-14.003861088863401</v>
      </c>
      <c r="I3961">
        <v>-23.1317213189261</v>
      </c>
      <c r="J3961">
        <v>-3.3623846870648499</v>
      </c>
      <c r="K3961">
        <v>24.627443646073701</v>
      </c>
      <c r="L3961">
        <v>27.469611508702101</v>
      </c>
      <c r="M3961">
        <v>41.5125232757579</v>
      </c>
      <c r="N3961">
        <v>0.81156520582104097</v>
      </c>
      <c r="O3961">
        <v>29.842486164325202</v>
      </c>
      <c r="P3961">
        <v>6.5789473684210398</v>
      </c>
      <c r="Q3961">
        <v>-5.6432707787233E-2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E3962">
        <v>21.790800000000001</v>
      </c>
      <c r="F3962">
        <v>60.53</v>
      </c>
      <c r="G3962">
        <v>11.4669847454688</v>
      </c>
      <c r="H3962">
        <v>23.195349313963</v>
      </c>
      <c r="I3962">
        <v>-13.897149312315999</v>
      </c>
      <c r="J3962">
        <v>32.512132964092501</v>
      </c>
      <c r="K3962">
        <v>53.583271579579502</v>
      </c>
      <c r="L3962">
        <v>54.9832695970995</v>
      </c>
      <c r="M3962">
        <v>59.950998439929698</v>
      </c>
      <c r="N3962">
        <v>4.4756702412868599</v>
      </c>
      <c r="O3962">
        <v>36.956880885511303</v>
      </c>
      <c r="P3962">
        <v>56.206451612903201</v>
      </c>
      <c r="Q3962">
        <v>0.14614502538174901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D3963" t="s">
        <v>286</v>
      </c>
      <c r="E3963">
        <v>21.776386855999998</v>
      </c>
      <c r="F3963">
        <v>10.64</v>
      </c>
      <c r="G3963">
        <v>25.519489169043101</v>
      </c>
      <c r="H3963">
        <v>7.8223129112236203</v>
      </c>
      <c r="I3963">
        <v>-9.8122053656772703</v>
      </c>
      <c r="J3963">
        <v>-4.3658433564107302</v>
      </c>
      <c r="K3963">
        <v>10.858985020629101</v>
      </c>
      <c r="L3963">
        <v>10.1160192501392</v>
      </c>
      <c r="M3963">
        <v>35.050852367852997</v>
      </c>
      <c r="N3963">
        <v>0.46689905562012501</v>
      </c>
      <c r="O3963">
        <v>44.642857142857103</v>
      </c>
      <c r="P3963">
        <v>55.5555555555555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21.724316999999999</v>
      </c>
      <c r="F3964">
        <v>96.3</v>
      </c>
      <c r="G3964">
        <v>52.244732982894497</v>
      </c>
      <c r="H3964">
        <v>-1.06153833132325</v>
      </c>
      <c r="I3964">
        <v>-8.4631196669146291</v>
      </c>
      <c r="J3964">
        <v>5.8372299296412704</v>
      </c>
      <c r="K3964">
        <v>93.158110455636404</v>
      </c>
      <c r="L3964">
        <v>85.345911654405498</v>
      </c>
      <c r="M3964">
        <v>62.336308686885801</v>
      </c>
      <c r="N3964">
        <v>2.0757598864114399</v>
      </c>
      <c r="O3964">
        <v>13.2814122533748</v>
      </c>
      <c r="P3964">
        <v>89.566929133858196</v>
      </c>
      <c r="Q3964">
        <v>5.3848803670759997E-2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E3965">
        <v>21.668085699999999</v>
      </c>
      <c r="F3965">
        <v>43.37</v>
      </c>
      <c r="G3965">
        <v>47.023434943916897</v>
      </c>
      <c r="H3965">
        <v>3.1980056771603</v>
      </c>
      <c r="I3965">
        <v>51.413357985846602</v>
      </c>
      <c r="J3965">
        <v>-16.534048896354498</v>
      </c>
      <c r="K3965">
        <v>41.649603016941498</v>
      </c>
      <c r="L3965">
        <v>34.8703170850075</v>
      </c>
      <c r="M3965">
        <v>44.453430688050197</v>
      </c>
      <c r="N3965">
        <v>2.5339972850767101</v>
      </c>
      <c r="O3965">
        <v>24.510029974636801</v>
      </c>
      <c r="P3965">
        <v>105.54502369668199</v>
      </c>
      <c r="Q3965">
        <v>-1.0227453999955E-2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E3966">
        <v>21.52375</v>
      </c>
      <c r="F3966">
        <v>12.85</v>
      </c>
      <c r="G3966">
        <v>-17.0455600573985</v>
      </c>
      <c r="H3966">
        <v>-18.336621943363301</v>
      </c>
      <c r="I3966">
        <v>18.177788380414</v>
      </c>
      <c r="J3966">
        <v>8.29820098472997</v>
      </c>
      <c r="K3966">
        <v>12.3290984833531</v>
      </c>
      <c r="L3966">
        <v>11.3742155234614</v>
      </c>
      <c r="M3966">
        <v>42.611815817941697</v>
      </c>
      <c r="N3966">
        <v>1.43658536585365</v>
      </c>
      <c r="O3966">
        <v>22.957198443579699</v>
      </c>
      <c r="P3966">
        <v>51.176470588235198</v>
      </c>
      <c r="Q3966">
        <v>7.3470229102287996E-2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46</v>
      </c>
      <c r="E3967">
        <v>21.482500000000002</v>
      </c>
      <c r="F3967">
        <v>66.099999999999994</v>
      </c>
      <c r="G3967">
        <v>334.89888438704497</v>
      </c>
      <c r="H3967">
        <v>7.0215636552735496</v>
      </c>
      <c r="I3967">
        <v>115.73753143634001</v>
      </c>
      <c r="J3967">
        <v>6.4177563985185202</v>
      </c>
      <c r="K3967">
        <v>51.525205759017297</v>
      </c>
      <c r="L3967">
        <v>32.828187383165499</v>
      </c>
      <c r="M3967">
        <v>69.581332407686403</v>
      </c>
      <c r="N3967">
        <v>1.09170545294204</v>
      </c>
      <c r="O3967">
        <v>5.1437216338880498</v>
      </c>
      <c r="P3967">
        <v>363.85964912280599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705</v>
      </c>
      <c r="E3968">
        <v>21.450464595</v>
      </c>
      <c r="F3968">
        <v>42.42</v>
      </c>
      <c r="G3968">
        <v>10.923637650337801</v>
      </c>
      <c r="H3968">
        <v>8.7478711170383292</v>
      </c>
      <c r="I3968">
        <v>-3.86287901601015</v>
      </c>
      <c r="J3968">
        <v>1.1010963210446001</v>
      </c>
      <c r="K3968">
        <v>38.661028394958201</v>
      </c>
      <c r="L3968">
        <v>36.6459634848799</v>
      </c>
      <c r="M3968">
        <v>53.954400247966703</v>
      </c>
      <c r="N3968">
        <v>1.1742091495764899</v>
      </c>
      <c r="O3968">
        <v>2.5223950966525299</v>
      </c>
      <c r="P3968">
        <v>37.370466321243498</v>
      </c>
      <c r="Q3968">
        <v>5.7901449305412002E-2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143</v>
      </c>
      <c r="E3969">
        <v>21.421883699999999</v>
      </c>
      <c r="F3969">
        <v>39.69</v>
      </c>
      <c r="G3969">
        <v>5.154494231418</v>
      </c>
      <c r="H3969">
        <v>-8.85935234403415</v>
      </c>
      <c r="I3969">
        <v>56.726264225027101</v>
      </c>
      <c r="J3969">
        <v>0.31500770741905398</v>
      </c>
      <c r="K3969">
        <v>36.3665710718941</v>
      </c>
      <c r="L3969">
        <v>29.792602346174402</v>
      </c>
      <c r="M3969">
        <v>85.062865297770301</v>
      </c>
      <c r="N3969">
        <v>0.12997442444277199</v>
      </c>
      <c r="O3969">
        <v>16.351725875535301</v>
      </c>
      <c r="P3969">
        <v>103.434136340338</v>
      </c>
      <c r="Q3969">
        <v>0.153697181875735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E3970">
        <v>21.389032</v>
      </c>
      <c r="F3970">
        <v>54.04</v>
      </c>
      <c r="G3970">
        <v>-13.7530763972677</v>
      </c>
      <c r="H3970">
        <v>49.4814903368244</v>
      </c>
      <c r="I3970">
        <v>7.8211188327332399</v>
      </c>
      <c r="J3970">
        <v>13.284223198978101</v>
      </c>
      <c r="K3970">
        <v>45.518514891353298</v>
      </c>
      <c r="L3970">
        <v>39.0462862230696</v>
      </c>
      <c r="M3970">
        <v>46.578288930665899</v>
      </c>
      <c r="N3970">
        <v>1.20640394088669</v>
      </c>
      <c r="O3970">
        <v>27.4056254626202</v>
      </c>
      <c r="P3970">
        <v>103.924528301886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330</v>
      </c>
      <c r="E3971">
        <v>21.334411392</v>
      </c>
      <c r="F3971">
        <v>15.32</v>
      </c>
      <c r="G3971">
        <v>9.7455110719079201</v>
      </c>
      <c r="H3971">
        <v>14.065560564162899</v>
      </c>
      <c r="I3971">
        <v>-49.301382322937997</v>
      </c>
      <c r="J3971">
        <v>-14.619029231894899</v>
      </c>
      <c r="K3971">
        <v>16.206972158731599</v>
      </c>
      <c r="L3971">
        <v>16.394088183002399</v>
      </c>
      <c r="M3971">
        <v>37.797021496408298</v>
      </c>
      <c r="N3971">
        <v>0.76287520760531802</v>
      </c>
      <c r="O3971">
        <v>62.331449622661701</v>
      </c>
      <c r="P3971">
        <v>39.8142244558626</v>
      </c>
      <c r="Q3971">
        <v>5.4286642430744998E-2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1429</v>
      </c>
      <c r="E3972">
        <v>21.316868207999999</v>
      </c>
      <c r="F3972">
        <v>9.69</v>
      </c>
      <c r="G3972">
        <v>-39.868023825514399</v>
      </c>
      <c r="H3972">
        <v>-5.3060593634900899</v>
      </c>
      <c r="I3972">
        <v>-37.317870816032503</v>
      </c>
      <c r="J3972">
        <v>1.3523521057593</v>
      </c>
      <c r="K3972">
        <v>9.9465451474683793</v>
      </c>
      <c r="L3972">
        <v>12.1045986858382</v>
      </c>
      <c r="M3972">
        <v>45.395048835337199</v>
      </c>
      <c r="N3972">
        <v>0.78009763096538498</v>
      </c>
      <c r="O3972">
        <v>71.310629514963793</v>
      </c>
      <c r="P3972">
        <v>7.6666666666666599</v>
      </c>
      <c r="Q3972">
        <v>-3.7061846570555002E-2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135</v>
      </c>
      <c r="E3973">
        <v>21.297227639999999</v>
      </c>
      <c r="F3973">
        <v>20.54</v>
      </c>
      <c r="G3973">
        <v>-41.004652192836197</v>
      </c>
      <c r="H3973">
        <v>-20.554859441852301</v>
      </c>
      <c r="I3973">
        <v>-10.0888576080061</v>
      </c>
      <c r="J3973">
        <v>-0.44653441537961303</v>
      </c>
      <c r="K3973">
        <v>23.675494809703501</v>
      </c>
      <c r="L3973">
        <v>23.557172114768299</v>
      </c>
      <c r="M3973">
        <v>19.1146065745661</v>
      </c>
      <c r="N3973">
        <v>0.18036969324666399</v>
      </c>
      <c r="O3973">
        <v>88.997078870496594</v>
      </c>
      <c r="P3973">
        <v>20.823529411764699</v>
      </c>
      <c r="Q3973">
        <v>-1.2613307387002001E-2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21.29665</v>
      </c>
      <c r="F3974">
        <v>32.64</v>
      </c>
      <c r="G3974">
        <v>26.6332313205845</v>
      </c>
      <c r="H3974">
        <v>-4.2897992008884698</v>
      </c>
      <c r="I3974">
        <v>-8.6315575218877996</v>
      </c>
      <c r="J3974">
        <v>0.31500770741905398</v>
      </c>
      <c r="K3974">
        <v>32.459239337313797</v>
      </c>
      <c r="L3974">
        <v>29.821339516548299</v>
      </c>
      <c r="M3974">
        <v>1.5738798927461899</v>
      </c>
      <c r="N3974">
        <v>0</v>
      </c>
      <c r="O3974">
        <v>0.24509803921568499</v>
      </c>
      <c r="P3974">
        <v>94.285714285714207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549</v>
      </c>
      <c r="E3975">
        <v>21.281269500000001</v>
      </c>
      <c r="F3975">
        <v>70.27</v>
      </c>
      <c r="G3975">
        <v>-8.7430149014050702</v>
      </c>
      <c r="H3975">
        <v>-5.6786880897773599</v>
      </c>
      <c r="I3975">
        <v>-22.581975239823699</v>
      </c>
      <c r="J3975">
        <v>-1.7539578098223201</v>
      </c>
      <c r="K3975">
        <v>71.219351024665798</v>
      </c>
      <c r="L3975">
        <v>69.850965204889405</v>
      </c>
      <c r="M3975">
        <v>43.6364915939319</v>
      </c>
      <c r="N3975">
        <v>1.6059734074220999</v>
      </c>
      <c r="O3975">
        <v>19.5389213035434</v>
      </c>
      <c r="P3975">
        <v>21.7850953206238</v>
      </c>
      <c r="Q3975">
        <v>-0.10486984355757301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21.26675328</v>
      </c>
      <c r="F3976">
        <v>21.18</v>
      </c>
      <c r="G3976">
        <v>42.774179895320103</v>
      </c>
      <c r="H3976">
        <v>-11.7120214231107</v>
      </c>
      <c r="I3976">
        <v>3.65866409384788</v>
      </c>
      <c r="J3976">
        <v>-2.6206866075856099</v>
      </c>
      <c r="K3976">
        <v>20.664641790407298</v>
      </c>
      <c r="L3976">
        <v>18.517953932098401</v>
      </c>
      <c r="M3976">
        <v>50.244330973953701</v>
      </c>
      <c r="N3976">
        <v>0.55400864396767302</v>
      </c>
      <c r="O3976">
        <v>16.619452313503299</v>
      </c>
      <c r="P3976">
        <v>79.1878172588832</v>
      </c>
      <c r="Q3976">
        <v>-1.6846062724077002E-2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D3977" t="s">
        <v>72</v>
      </c>
      <c r="E3977">
        <v>21.260722210000001</v>
      </c>
      <c r="F3977">
        <v>6.37</v>
      </c>
      <c r="G3977">
        <v>-79.567858063694402</v>
      </c>
      <c r="H3977">
        <v>-7.9316808397352103</v>
      </c>
      <c r="I3977">
        <v>-50.3598838116772</v>
      </c>
      <c r="J3977">
        <v>9.0478844197478097</v>
      </c>
      <c r="K3977">
        <v>6.7308712153549299</v>
      </c>
      <c r="L3977">
        <v>8.7150617368474101</v>
      </c>
      <c r="M3977">
        <v>55.735822168255702</v>
      </c>
      <c r="N3977">
        <v>0.85528613180083202</v>
      </c>
      <c r="O3977">
        <v>191.83673469387699</v>
      </c>
      <c r="P3977">
        <v>327.80389523169902</v>
      </c>
      <c r="Q3977">
        <v>6.1982993149449002E-2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694</v>
      </c>
      <c r="E3978">
        <v>21.258900000000001</v>
      </c>
      <c r="F3978">
        <v>69</v>
      </c>
      <c r="G3978">
        <v>-25.557464819303199</v>
      </c>
      <c r="H3978">
        <v>5.9454589720415596</v>
      </c>
      <c r="I3978">
        <v>-19.611633823177101</v>
      </c>
      <c r="J3978">
        <v>5.3055504107509197</v>
      </c>
      <c r="K3978">
        <v>67.484160216267199</v>
      </c>
      <c r="L3978">
        <v>67.825163221543306</v>
      </c>
      <c r="M3978">
        <v>44.417042030600904</v>
      </c>
      <c r="N3978">
        <v>2.0666666666666602</v>
      </c>
      <c r="O3978">
        <v>11.5942028985507</v>
      </c>
      <c r="P3978">
        <v>8.5588420390182396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E3979">
        <v>21.257056800000001</v>
      </c>
      <c r="F3979">
        <v>22.96</v>
      </c>
      <c r="G3979">
        <v>14.1010885478593</v>
      </c>
      <c r="H3979">
        <v>5.6590617939976102</v>
      </c>
      <c r="I3979">
        <v>18.1098242160643</v>
      </c>
      <c r="J3979">
        <v>-6.0216259559472798</v>
      </c>
      <c r="K3979">
        <v>22.679629570591601</v>
      </c>
      <c r="L3979">
        <v>20.073060626957901</v>
      </c>
      <c r="M3979">
        <v>34.222450489579401</v>
      </c>
      <c r="N3979">
        <v>0.68899291817542596</v>
      </c>
      <c r="O3979">
        <v>31.4459930313588</v>
      </c>
      <c r="P3979">
        <v>64</v>
      </c>
      <c r="Q3979">
        <v>0.12851397039069101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543</v>
      </c>
      <c r="E3980">
        <v>21.22168765</v>
      </c>
      <c r="F3980">
        <v>0.73</v>
      </c>
      <c r="G3980">
        <v>127.59524454030201</v>
      </c>
      <c r="H3980">
        <v>-14.5462094572987</v>
      </c>
      <c r="I3980">
        <v>-31.594611504345401</v>
      </c>
      <c r="J3980">
        <v>4.7926196477175402</v>
      </c>
      <c r="K3980">
        <v>0.79136087341413697</v>
      </c>
      <c r="L3980">
        <v>0.75533665379569703</v>
      </c>
      <c r="M3980">
        <v>45.785568903179303</v>
      </c>
      <c r="N3980">
        <v>1.6245955340548399</v>
      </c>
      <c r="O3980">
        <v>56.164383561643803</v>
      </c>
      <c r="P3980">
        <v>160.71428571428501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21.208500000000001</v>
      </c>
      <c r="F3981">
        <v>471.3</v>
      </c>
      <c r="G3981">
        <v>64.391106609268107</v>
      </c>
      <c r="H3981">
        <v>-18.556414938092399</v>
      </c>
      <c r="I3981">
        <v>-5.0601330516799097</v>
      </c>
      <c r="J3981">
        <v>-4.6797012872899399</v>
      </c>
      <c r="K3981">
        <v>492.844060358756</v>
      </c>
      <c r="L3981">
        <v>449.19438645180702</v>
      </c>
      <c r="M3981">
        <v>54.345034676290503</v>
      </c>
      <c r="N3981">
        <v>1.6315789473684199</v>
      </c>
      <c r="O3981">
        <v>23.0956927646933</v>
      </c>
      <c r="P3981">
        <v>88.52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628</v>
      </c>
      <c r="E3982">
        <v>21.194797049999998</v>
      </c>
      <c r="F3982">
        <v>31.5</v>
      </c>
      <c r="G3982">
        <v>-45.378893390731797</v>
      </c>
      <c r="H3982">
        <v>-23.8804424757422</v>
      </c>
      <c r="I3982">
        <v>-40.361269460969297</v>
      </c>
      <c r="J3982">
        <v>-19.974847365044699</v>
      </c>
      <c r="K3982">
        <v>34.028679687390898</v>
      </c>
      <c r="L3982">
        <v>37.269815737237302</v>
      </c>
      <c r="M3982">
        <v>44.178209220882103</v>
      </c>
      <c r="N3982">
        <v>0.75</v>
      </c>
      <c r="O3982">
        <v>65.079365079365004</v>
      </c>
      <c r="P3982">
        <v>24.703087885985699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21.182019480000001</v>
      </c>
      <c r="F3983">
        <v>15.03</v>
      </c>
      <c r="G3983">
        <v>43.429635037361699</v>
      </c>
      <c r="H3983">
        <v>-14.113328612653101</v>
      </c>
      <c r="I3983">
        <v>-30.0706687396384</v>
      </c>
      <c r="J3983">
        <v>-3.7525767731816901</v>
      </c>
      <c r="K3983">
        <v>16.323767737749201</v>
      </c>
      <c r="L3983">
        <v>15.513034643174</v>
      </c>
      <c r="M3983">
        <v>30.908500767133699</v>
      </c>
      <c r="N3983">
        <v>0.66460634183281897</v>
      </c>
      <c r="O3983">
        <v>57.285429141716499</v>
      </c>
      <c r="P3983">
        <v>91.221374045801497</v>
      </c>
      <c r="Q3983">
        <v>5.3550952255291003E-2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135</v>
      </c>
      <c r="E3984">
        <v>21.146061540000002</v>
      </c>
      <c r="F3984">
        <v>17.62</v>
      </c>
      <c r="G3984">
        <v>-20.603628995902199</v>
      </c>
      <c r="H3984">
        <v>-5.5019204130096799</v>
      </c>
      <c r="I3984">
        <v>-10.8765586331166</v>
      </c>
      <c r="J3984">
        <v>-1.70685021607821</v>
      </c>
      <c r="K3984">
        <v>18.178245165544901</v>
      </c>
      <c r="L3984">
        <v>18.469483880958101</v>
      </c>
      <c r="M3984">
        <v>37.843410963530403</v>
      </c>
      <c r="N3984">
        <v>0.95090300671361205</v>
      </c>
      <c r="O3984">
        <v>67.423382519863694</v>
      </c>
      <c r="P3984">
        <v>13.677419354838699</v>
      </c>
      <c r="Q3984">
        <v>7.6163717838931999E-2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D3985" t="s">
        <v>628</v>
      </c>
      <c r="E3985">
        <v>21.137499999999999</v>
      </c>
      <c r="F3985">
        <v>22.25</v>
      </c>
      <c r="G3985">
        <v>-1.53936171029105</v>
      </c>
      <c r="H3985">
        <v>-5.3120214231106901</v>
      </c>
      <c r="I3985">
        <v>-15.383087829468799</v>
      </c>
      <c r="J3985">
        <v>2.1439971907295101</v>
      </c>
      <c r="K3985">
        <v>22.035564105073799</v>
      </c>
      <c r="L3985">
        <v>21.458227871448699</v>
      </c>
      <c r="M3985">
        <v>51.792709777168099</v>
      </c>
      <c r="N3985">
        <v>0.43617795439375301</v>
      </c>
      <c r="O3985">
        <v>49.393258426966199</v>
      </c>
      <c r="P3985">
        <v>37.260950030845102</v>
      </c>
      <c r="Q3985">
        <v>4.6734054501104003E-2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E3986">
        <v>21.089244000000001</v>
      </c>
      <c r="F3986">
        <v>65.010000000000005</v>
      </c>
      <c r="G3986">
        <v>-44.848405585853698</v>
      </c>
      <c r="H3986">
        <v>0.293405966752256</v>
      </c>
      <c r="I3986">
        <v>-26.763375999628</v>
      </c>
      <c r="J3986">
        <v>-3.9103444052569998</v>
      </c>
      <c r="K3986">
        <v>67.215853761616003</v>
      </c>
      <c r="L3986">
        <v>68.887960029914197</v>
      </c>
      <c r="M3986">
        <v>41.2174442720504</v>
      </c>
      <c r="N3986">
        <v>1.1393617021276501</v>
      </c>
      <c r="O3986">
        <v>35.3637901861252</v>
      </c>
      <c r="P3986">
        <v>16.089285714285701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E3987">
        <v>21.06</v>
      </c>
      <c r="F3987">
        <v>70.2</v>
      </c>
      <c r="G3987">
        <v>22.702313469757598</v>
      </c>
      <c r="H3987">
        <v>-5.4972635258061402</v>
      </c>
      <c r="I3987">
        <v>29.648222707991199</v>
      </c>
      <c r="J3987">
        <v>-10.796103403691999</v>
      </c>
      <c r="K3987">
        <v>77.905788535526298</v>
      </c>
      <c r="L3987">
        <v>66.225840518152907</v>
      </c>
      <c r="M3987">
        <v>28.9053123251317</v>
      </c>
      <c r="N3987">
        <v>1.5544247529941499</v>
      </c>
      <c r="O3987">
        <v>40.940170940170901</v>
      </c>
      <c r="P3987">
        <v>95</v>
      </c>
      <c r="Q3987">
        <v>5.1757376983473997E-2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628</v>
      </c>
      <c r="E3988">
        <v>21.042000000000002</v>
      </c>
      <c r="F3988">
        <v>35.07</v>
      </c>
      <c r="G3988">
        <v>248.95621299224601</v>
      </c>
      <c r="H3988">
        <v>75.198718544414206</v>
      </c>
      <c r="I3988">
        <v>237.08291658554199</v>
      </c>
      <c r="J3988">
        <v>6.3915036975486004</v>
      </c>
      <c r="K3988">
        <v>21.5481802330604</v>
      </c>
      <c r="L3988">
        <v>13.6721458315085</v>
      </c>
      <c r="M3988">
        <v>99.995747659450103</v>
      </c>
      <c r="N3988">
        <v>1.6987375903909701</v>
      </c>
      <c r="O3988">
        <v>0</v>
      </c>
      <c r="P3988">
        <v>289.666666666666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20.9969</v>
      </c>
      <c r="F3989">
        <v>48.83</v>
      </c>
      <c r="G3989">
        <v>123.99102530845499</v>
      </c>
      <c r="H3989">
        <v>2.04307688507402</v>
      </c>
      <c r="I3989">
        <v>25.8573524610063</v>
      </c>
      <c r="J3989">
        <v>4.2711990350900297</v>
      </c>
      <c r="K3989">
        <v>41.262916197456597</v>
      </c>
      <c r="L3989">
        <v>32.161406006174097</v>
      </c>
      <c r="M3989">
        <v>77.455061036327194</v>
      </c>
      <c r="N3989">
        <v>2.3910248520709998</v>
      </c>
      <c r="O3989">
        <v>4.4439893508089403</v>
      </c>
      <c r="P3989">
        <v>214.626288659793</v>
      </c>
      <c r="Q3989">
        <v>0.141155807141471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705</v>
      </c>
      <c r="E3990">
        <v>20.996392725</v>
      </c>
      <c r="F3990">
        <v>126.33</v>
      </c>
      <c r="G3990">
        <v>13.141561895587801</v>
      </c>
      <c r="H3990">
        <v>-0.88760211939971301</v>
      </c>
      <c r="I3990">
        <v>7.67912397872513</v>
      </c>
      <c r="J3990">
        <v>0.74497824647470501</v>
      </c>
      <c r="K3990">
        <v>121.181570564561</v>
      </c>
      <c r="L3990">
        <v>109.712259520031</v>
      </c>
      <c r="M3990">
        <v>31.0272649847048</v>
      </c>
      <c r="N3990">
        <v>1.1086472666949401</v>
      </c>
      <c r="O3990">
        <v>3.1029842476054799</v>
      </c>
      <c r="P3990">
        <v>41.261321704126097</v>
      </c>
      <c r="Q3990">
        <v>7.1200898966220002E-3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20.978586400000001</v>
      </c>
      <c r="F3991">
        <v>23.02</v>
      </c>
      <c r="G3991">
        <v>7.2638006731951101</v>
      </c>
      <c r="H3991">
        <v>-20.7668634210719</v>
      </c>
      <c r="I3991">
        <v>-7.7780029546876497</v>
      </c>
      <c r="J3991">
        <v>-0.72847055345050304</v>
      </c>
      <c r="K3991">
        <v>23.841341214768299</v>
      </c>
      <c r="L3991">
        <v>21.457800508259599</v>
      </c>
      <c r="M3991">
        <v>44.1660886691974</v>
      </c>
      <c r="N3991">
        <v>1.3817454313811299</v>
      </c>
      <c r="O3991">
        <v>38.966116420503901</v>
      </c>
      <c r="P3991">
        <v>73.082706766917198</v>
      </c>
      <c r="Q3991">
        <v>0.109866719957268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62</v>
      </c>
      <c r="E3992">
        <v>20.947051500000001</v>
      </c>
      <c r="F3992">
        <v>70.05</v>
      </c>
      <c r="G3992">
        <v>-33.154867416705798</v>
      </c>
      <c r="H3992">
        <v>2.92496589978267</v>
      </c>
      <c r="I3992">
        <v>-18.375750987537302</v>
      </c>
      <c r="J3992">
        <v>1.45169835490107</v>
      </c>
      <c r="K3992">
        <v>67.688394155628501</v>
      </c>
      <c r="L3992">
        <v>68.456933919180699</v>
      </c>
      <c r="M3992">
        <v>51.147226477072103</v>
      </c>
      <c r="N3992">
        <v>4.6181306946768199</v>
      </c>
      <c r="O3992">
        <v>40.428265524625203</v>
      </c>
      <c r="P3992">
        <v>25.089285714285701</v>
      </c>
      <c r="Q3992">
        <v>3.9417632604305003E-2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543</v>
      </c>
      <c r="E3993">
        <v>20.945</v>
      </c>
      <c r="F3993">
        <v>41.89</v>
      </c>
      <c r="G3993">
        <v>71.893568003746395</v>
      </c>
      <c r="H3993">
        <v>-6.5926603313839403</v>
      </c>
      <c r="I3993">
        <v>48.370542262263001</v>
      </c>
      <c r="J3993">
        <v>-8.3806444664939796</v>
      </c>
      <c r="K3993">
        <v>42.968758394411502</v>
      </c>
      <c r="L3993">
        <v>35.156031287100298</v>
      </c>
      <c r="M3993">
        <v>30.561540078984599</v>
      </c>
      <c r="N3993">
        <v>0.39264901205657898</v>
      </c>
      <c r="O3993">
        <v>57.603246598233397</v>
      </c>
      <c r="P3993">
        <v>125.21505376344</v>
      </c>
      <c r="Q3993">
        <v>0.102572667665405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E3994">
        <v>20.943999999999999</v>
      </c>
      <c r="F3994">
        <v>77</v>
      </c>
      <c r="G3994">
        <v>-75.883279355644106</v>
      </c>
      <c r="H3994">
        <v>-2.3958598069490802</v>
      </c>
      <c r="I3994">
        <v>-34.2356401154886</v>
      </c>
      <c r="J3994">
        <v>-1.50980981082912</v>
      </c>
      <c r="K3994">
        <v>70.2603431120408</v>
      </c>
      <c r="L3994">
        <v>88.024778599263001</v>
      </c>
      <c r="M3994">
        <v>72.548383399135005</v>
      </c>
      <c r="N3994">
        <v>1.3716814159291999</v>
      </c>
      <c r="O3994">
        <v>128.506493506493</v>
      </c>
      <c r="P3994">
        <v>20.784313725490101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D3995" t="s">
        <v>1829</v>
      </c>
      <c r="E3995">
        <v>20.936692799999999</v>
      </c>
      <c r="F3995">
        <v>21.24</v>
      </c>
      <c r="G3995">
        <v>138.09332883149</v>
      </c>
      <c r="H3995">
        <v>19.538772227682902</v>
      </c>
      <c r="I3995">
        <v>72.047252249877801</v>
      </c>
      <c r="J3995">
        <v>-7.3543574395770897</v>
      </c>
      <c r="K3995">
        <v>18.296963055487801</v>
      </c>
      <c r="L3995">
        <v>14.0738166779332</v>
      </c>
      <c r="M3995">
        <v>45.987163789143501</v>
      </c>
      <c r="N3995">
        <v>1.91468048304875</v>
      </c>
      <c r="O3995">
        <v>10.546139359698699</v>
      </c>
      <c r="P3995">
        <v>197.89621318373</v>
      </c>
      <c r="Q3995">
        <v>4.2867932148573998E-2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20.924144999999999</v>
      </c>
      <c r="F3996">
        <v>49.5</v>
      </c>
      <c r="G3996">
        <v>-38.0419368689927</v>
      </c>
      <c r="H3996">
        <v>-6.1146167191366496</v>
      </c>
      <c r="I3996">
        <v>-28.2575386653631</v>
      </c>
      <c r="J3996">
        <v>6.5341587439442197</v>
      </c>
      <c r="K3996">
        <v>51.575059745508497</v>
      </c>
      <c r="L3996">
        <v>53.311048562496801</v>
      </c>
      <c r="M3996">
        <v>44.667109061127498</v>
      </c>
      <c r="N3996">
        <v>0.9</v>
      </c>
      <c r="O3996">
        <v>34.848484848484802</v>
      </c>
      <c r="P3996">
        <v>34.146341463414601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127</v>
      </c>
      <c r="E3997">
        <v>20.9</v>
      </c>
      <c r="F3997">
        <v>52.25</v>
      </c>
      <c r="G3997">
        <v>6.9877941876872303</v>
      </c>
      <c r="H3997">
        <v>1.26575635466708</v>
      </c>
      <c r="I3997">
        <v>42.820042334045198</v>
      </c>
      <c r="J3997">
        <v>0.31500770741905398</v>
      </c>
      <c r="K3997">
        <v>46.2089045229961</v>
      </c>
      <c r="L3997">
        <v>38.952741720491801</v>
      </c>
      <c r="M3997">
        <v>52.939569968741502</v>
      </c>
      <c r="N3997">
        <v>0.91967659724052997</v>
      </c>
      <c r="O3997">
        <v>5.4928229665071697</v>
      </c>
      <c r="P3997">
        <v>57.142857142857103</v>
      </c>
      <c r="Q3997">
        <v>0.111964292219769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628</v>
      </c>
      <c r="E3998">
        <v>20.866476599999999</v>
      </c>
      <c r="F3998">
        <v>3.4</v>
      </c>
      <c r="G3998">
        <v>-65.8098539396169</v>
      </c>
      <c r="H3998">
        <v>-7.6988901099793798</v>
      </c>
      <c r="I3998">
        <v>-38.395844476404598</v>
      </c>
      <c r="J3998">
        <v>0.31500770741905398</v>
      </c>
      <c r="K3998">
        <v>3.4796555810452201</v>
      </c>
      <c r="L3998">
        <v>4.2162246273153396</v>
      </c>
      <c r="M3998">
        <v>6.8476147238816498</v>
      </c>
      <c r="N3998">
        <v>0.40259740259740201</v>
      </c>
      <c r="O3998">
        <v>116.17647058823501</v>
      </c>
      <c r="P3998">
        <v>4.2944785276073496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E3999">
        <v>20.8494195</v>
      </c>
      <c r="F3999">
        <v>18.850000000000001</v>
      </c>
      <c r="G3999">
        <v>92.289017057029298</v>
      </c>
      <c r="H3999">
        <v>-1.6582202535200501</v>
      </c>
      <c r="I3999">
        <v>11.715363394052799</v>
      </c>
      <c r="J3999">
        <v>-1.6457766063064301</v>
      </c>
      <c r="K3999">
        <v>19.519357502366098</v>
      </c>
      <c r="L3999">
        <v>16.969736293851899</v>
      </c>
      <c r="M3999">
        <v>39.319726989352297</v>
      </c>
      <c r="N3999">
        <v>0.142415537969867</v>
      </c>
      <c r="O3999">
        <v>64.456233421750596</v>
      </c>
      <c r="P3999">
        <v>135.625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446</v>
      </c>
      <c r="E4000">
        <v>20.831759999999999</v>
      </c>
      <c r="F4000">
        <v>20</v>
      </c>
      <c r="G4000">
        <v>9.4709093740206599E-2</v>
      </c>
      <c r="H4000">
        <v>-9.0517039627932299</v>
      </c>
      <c r="I4000">
        <v>-28.3655915133495</v>
      </c>
      <c r="J4000">
        <v>-5.3898484924866503</v>
      </c>
      <c r="K4000">
        <v>21.471049522748199</v>
      </c>
      <c r="L4000">
        <v>21.774834542560001</v>
      </c>
      <c r="M4000">
        <v>38.129119856746499</v>
      </c>
      <c r="N4000">
        <v>1.4788990825688</v>
      </c>
      <c r="O4000">
        <v>39.399999999999899</v>
      </c>
      <c r="P4000">
        <v>27.7955271565495</v>
      </c>
      <c r="Q4000">
        <v>0.11479944016858799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628</v>
      </c>
      <c r="E4001">
        <v>20.817</v>
      </c>
      <c r="F4001">
        <v>38.549999999999997</v>
      </c>
      <c r="G4001">
        <v>-39.811308088894499</v>
      </c>
      <c r="H4001">
        <v>-10.4794501045775</v>
      </c>
      <c r="I4001">
        <v>14.3709643943071</v>
      </c>
      <c r="J4001">
        <v>4.1232268855012402</v>
      </c>
      <c r="K4001">
        <v>39.044694784664301</v>
      </c>
      <c r="L4001">
        <v>38.265976185211997</v>
      </c>
      <c r="M4001">
        <v>55.863043042181602</v>
      </c>
      <c r="N4001">
        <v>0.78307335915925702</v>
      </c>
      <c r="O4001">
        <v>24.5136186770428</v>
      </c>
      <c r="P4001">
        <v>58.186294624538299</v>
      </c>
      <c r="Q4001">
        <v>-2.4318392067255001E-2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705</v>
      </c>
      <c r="E4002">
        <v>20.802747875000001</v>
      </c>
      <c r="F4002">
        <v>86.99</v>
      </c>
      <c r="G4002">
        <v>-5.6461911297675202</v>
      </c>
      <c r="H4002">
        <v>-4.3125290565538803</v>
      </c>
      <c r="I4002">
        <v>11.584413419163401</v>
      </c>
      <c r="J4002">
        <v>-2.1680872931352</v>
      </c>
      <c r="K4002">
        <v>86.694262979893907</v>
      </c>
      <c r="L4002">
        <v>78.593755529084106</v>
      </c>
      <c r="M4002">
        <v>59.256974662123497</v>
      </c>
      <c r="N4002">
        <v>1.43792752045184</v>
      </c>
      <c r="O4002">
        <v>8.5182204851132308</v>
      </c>
      <c r="P4002">
        <v>31.4048338368579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414</v>
      </c>
      <c r="E4003">
        <v>20.798069999999999</v>
      </c>
      <c r="F4003">
        <v>45.51</v>
      </c>
      <c r="G4003">
        <v>22.158474015246899</v>
      </c>
      <c r="H4003">
        <v>-18.601069326112</v>
      </c>
      <c r="I4003">
        <v>-10.7231200411817</v>
      </c>
      <c r="J4003">
        <v>4.4907362850615096</v>
      </c>
      <c r="K4003">
        <v>47.521123457664899</v>
      </c>
      <c r="L4003">
        <v>42.884907908793103</v>
      </c>
      <c r="M4003">
        <v>41.548432134732202</v>
      </c>
      <c r="N4003">
        <v>0.15902308049775299</v>
      </c>
      <c r="O4003">
        <v>36.936936936936902</v>
      </c>
      <c r="P4003">
        <v>77.496099843993704</v>
      </c>
      <c r="Q4003">
        <v>5.3775777885893002E-2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543</v>
      </c>
      <c r="E4004">
        <v>20.68264692</v>
      </c>
      <c r="F4004">
        <v>2.39</v>
      </c>
      <c r="G4004">
        <v>-87.073295834000206</v>
      </c>
      <c r="H4004">
        <v>11.582466174922899</v>
      </c>
      <c r="I4004">
        <v>-57.8922535008995</v>
      </c>
      <c r="J4004">
        <v>13.668310792452001</v>
      </c>
      <c r="K4004">
        <v>2.1299718791738198</v>
      </c>
      <c r="L4004">
        <v>3.7975842038367502</v>
      </c>
      <c r="M4004">
        <v>64.754587480939804</v>
      </c>
      <c r="N4004">
        <v>1.32473159427669</v>
      </c>
      <c r="O4004">
        <v>239.728227780872</v>
      </c>
      <c r="P4004">
        <v>27.176876631988101</v>
      </c>
      <c r="Q4004">
        <v>0.20595045173530299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46</v>
      </c>
      <c r="E4005">
        <v>20.636105000000001</v>
      </c>
      <c r="F4005">
        <v>12.25</v>
      </c>
      <c r="G4005">
        <v>247.08322782138899</v>
      </c>
      <c r="H4005">
        <v>12.312142546684299</v>
      </c>
      <c r="I4005">
        <v>171.26663751577399</v>
      </c>
      <c r="J4005">
        <v>-5.85686729258095</v>
      </c>
      <c r="K4005">
        <v>9.9967596150655194</v>
      </c>
      <c r="L4005">
        <v>6.56108576003595</v>
      </c>
      <c r="M4005">
        <v>46.149272019891299</v>
      </c>
      <c r="N4005">
        <v>1.58312736611894</v>
      </c>
      <c r="O4005">
        <v>14.857142857142801</v>
      </c>
      <c r="P4005">
        <v>290.127388535031</v>
      </c>
      <c r="Q4005">
        <v>9.3890733234025997E-2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917</v>
      </c>
      <c r="E4006">
        <v>20.613869999999999</v>
      </c>
      <c r="F4006">
        <v>10.09</v>
      </c>
      <c r="G4006">
        <v>-37.221055320102998</v>
      </c>
      <c r="H4006">
        <v>-8.0076257023184105</v>
      </c>
      <c r="I4006">
        <v>-49.837058130007698</v>
      </c>
      <c r="J4006">
        <v>-4.1315391232337397</v>
      </c>
      <c r="K4006">
        <v>10.6984767287819</v>
      </c>
      <c r="L4006">
        <v>12.3132308986595</v>
      </c>
      <c r="M4006">
        <v>29.727954117381302</v>
      </c>
      <c r="N4006">
        <v>1.48311965976002</v>
      </c>
      <c r="O4006">
        <v>74.430128840436097</v>
      </c>
      <c r="P4006">
        <v>22.898903775882999</v>
      </c>
      <c r="Q4006">
        <v>-0.10053753735771701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E4007">
        <v>20.591689859999999</v>
      </c>
      <c r="F4007">
        <v>26.04</v>
      </c>
      <c r="G4007">
        <v>-21.971184485278702</v>
      </c>
      <c r="H4007">
        <v>0.86568361416880002</v>
      </c>
      <c r="I4007">
        <v>-10.9356954018394</v>
      </c>
      <c r="J4007">
        <v>-7.8008306908648102</v>
      </c>
      <c r="K4007">
        <v>24.659197164934099</v>
      </c>
      <c r="L4007">
        <v>24.748154418179102</v>
      </c>
      <c r="M4007">
        <v>58.970220404615397</v>
      </c>
      <c r="N4007">
        <v>0.64835082562065005</v>
      </c>
      <c r="O4007">
        <v>36.213517665130503</v>
      </c>
      <c r="P4007">
        <v>29.552238805970099</v>
      </c>
      <c r="Q4007">
        <v>-4.4686746288185003E-2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95</v>
      </c>
      <c r="E4008">
        <v>20.461998014999999</v>
      </c>
      <c r="F4008">
        <v>4.09</v>
      </c>
      <c r="G4008">
        <v>13.119428756919101</v>
      </c>
      <c r="H4008">
        <v>-12.1158861574102</v>
      </c>
      <c r="I4008">
        <v>-4.5504167477911004</v>
      </c>
      <c r="J4008">
        <v>-6.0867582969959502</v>
      </c>
      <c r="K4008">
        <v>4.29328088967954</v>
      </c>
      <c r="L4008">
        <v>4.0149927128531999</v>
      </c>
      <c r="M4008">
        <v>27.3106920029308</v>
      </c>
      <c r="N4008">
        <v>0.577903143920796</v>
      </c>
      <c r="O4008">
        <v>58.435207823960901</v>
      </c>
      <c r="P4008">
        <v>59.765625</v>
      </c>
      <c r="Q4008">
        <v>-2.9489274678058001E-2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204</v>
      </c>
      <c r="E4009">
        <v>20.425023599999999</v>
      </c>
      <c r="F4009">
        <v>12.36</v>
      </c>
      <c r="G4009">
        <v>20.9415291444794</v>
      </c>
      <c r="H4009">
        <v>18.801803852546598</v>
      </c>
      <c r="I4009">
        <v>7.6783042204784397</v>
      </c>
      <c r="J4009">
        <v>-13.8566489792076</v>
      </c>
      <c r="K4009">
        <v>12.694305604702</v>
      </c>
      <c r="L4009">
        <v>10.8832685035298</v>
      </c>
      <c r="M4009">
        <v>27.637260889626599</v>
      </c>
      <c r="N4009">
        <v>1.66362729163901</v>
      </c>
      <c r="O4009">
        <v>45.631067961165002</v>
      </c>
      <c r="P4009">
        <v>70.482758620689594</v>
      </c>
      <c r="Q4009">
        <v>4.4939299645807999E-2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D4010" t="s">
        <v>628</v>
      </c>
      <c r="E4010">
        <v>20.327238000000001</v>
      </c>
      <c r="F4010">
        <v>41.1</v>
      </c>
      <c r="G4010">
        <v>463.01396375212499</v>
      </c>
      <c r="H4010">
        <v>19.8247680919972</v>
      </c>
      <c r="I4010">
        <v>257.32154474438698</v>
      </c>
      <c r="J4010">
        <v>6.39555521992233</v>
      </c>
      <c r="K4010">
        <v>29.310829316389</v>
      </c>
      <c r="L4010">
        <v>17.2959558654325</v>
      </c>
      <c r="M4010">
        <v>95.533188560369993</v>
      </c>
      <c r="N4010">
        <v>0.57882570940667799</v>
      </c>
      <c r="O4010">
        <v>0</v>
      </c>
      <c r="P4010">
        <v>590.75630252100802</v>
      </c>
      <c r="Q4010">
        <v>0.17711072281381901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20.3266375</v>
      </c>
      <c r="F4011">
        <v>55.9</v>
      </c>
      <c r="G4011">
        <v>-82.209133360735507</v>
      </c>
      <c r="H4011">
        <v>-6.4425769786662501</v>
      </c>
      <c r="I4011">
        <v>-71.697323384461498</v>
      </c>
      <c r="J4011">
        <v>1.28240290627251</v>
      </c>
      <c r="M4011">
        <v>36.781557892532398</v>
      </c>
      <c r="O4011">
        <v>189.89266547406001</v>
      </c>
      <c r="P4011">
        <v>6.5370688012197302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5279</v>
      </c>
      <c r="E4012">
        <v>20.315599500000001</v>
      </c>
      <c r="F4012">
        <v>38.65</v>
      </c>
      <c r="G4012">
        <v>6.8880557618105298</v>
      </c>
      <c r="H4012">
        <v>-6.1205235309494901</v>
      </c>
      <c r="I4012">
        <v>5.9387173777523103E-2</v>
      </c>
      <c r="J4012">
        <v>3.7247338113877402</v>
      </c>
      <c r="K4012">
        <v>36.728606329740202</v>
      </c>
      <c r="L4012">
        <v>34.660816798467003</v>
      </c>
      <c r="M4012">
        <v>55.476254743908399</v>
      </c>
      <c r="N4012">
        <v>0.70967967068063997</v>
      </c>
      <c r="O4012">
        <v>19.689521345407499</v>
      </c>
      <c r="P4012">
        <v>45.739064856711899</v>
      </c>
      <c r="Q4012">
        <v>2.6423202389871999E-2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95</v>
      </c>
      <c r="E4013">
        <v>20.262830999999998</v>
      </c>
      <c r="F4013">
        <v>33.89</v>
      </c>
      <c r="G4013">
        <v>276.46212315773101</v>
      </c>
      <c r="H4013">
        <v>0.69780922538165902</v>
      </c>
      <c r="I4013">
        <v>44.010823562286397</v>
      </c>
      <c r="J4013">
        <v>0.31500770741905398</v>
      </c>
      <c r="K4013">
        <v>25.459680277910898</v>
      </c>
      <c r="L4013">
        <v>17.680351120225801</v>
      </c>
      <c r="M4013">
        <v>99.999817200422001</v>
      </c>
      <c r="N4013">
        <v>0.52726569063328899</v>
      </c>
      <c r="O4013">
        <v>0</v>
      </c>
      <c r="P4013">
        <v>343.58638743455498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543</v>
      </c>
      <c r="E4014">
        <v>20.25</v>
      </c>
      <c r="F4014">
        <v>27</v>
      </c>
      <c r="G4014">
        <v>-33.615986920735097</v>
      </c>
      <c r="H4014">
        <v>-19.544036489023998</v>
      </c>
      <c r="I4014">
        <v>-47.875666321689302</v>
      </c>
      <c r="J4014">
        <v>-2.96966382542765</v>
      </c>
      <c r="K4014">
        <v>29.612999621039599</v>
      </c>
      <c r="L4014">
        <v>34.692839985664897</v>
      </c>
      <c r="M4014">
        <v>43.374868031586203</v>
      </c>
      <c r="N4014">
        <v>0.68376314055822296</v>
      </c>
      <c r="O4014">
        <v>118.51851851851799</v>
      </c>
      <c r="P4014">
        <v>13.0179991628296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20.233287326999999</v>
      </c>
      <c r="F4015">
        <v>6.33</v>
      </c>
      <c r="G4015">
        <v>-11.0931791050175</v>
      </c>
      <c r="H4015">
        <v>-8.6250593164954097</v>
      </c>
      <c r="I4015">
        <v>-27.494634434865901</v>
      </c>
      <c r="J4015">
        <v>0.61803801044936402</v>
      </c>
      <c r="K4015">
        <v>6.5882515427686004</v>
      </c>
      <c r="L4015">
        <v>6.4585004700272801</v>
      </c>
      <c r="M4015">
        <v>37.261834183394498</v>
      </c>
      <c r="N4015">
        <v>0.62348625639766397</v>
      </c>
      <c r="O4015">
        <v>34.123222748815103</v>
      </c>
      <c r="P4015">
        <v>31.600831600831601</v>
      </c>
      <c r="Q4015">
        <v>3.9360875711353001E-2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705</v>
      </c>
      <c r="E4016">
        <v>20.204048429</v>
      </c>
      <c r="F4016">
        <v>202.26</v>
      </c>
      <c r="G4016">
        <v>-20.792664912726401</v>
      </c>
      <c r="K4016">
        <v>199.64482088527899</v>
      </c>
      <c r="L4016">
        <v>192.56798235863999</v>
      </c>
      <c r="M4016">
        <v>61.144137814655998</v>
      </c>
      <c r="N4016">
        <v>1</v>
      </c>
      <c r="O4016">
        <v>3.8267576386828899</v>
      </c>
      <c r="P4016">
        <v>6.6434672571970799</v>
      </c>
      <c r="Q4016">
        <v>-1.293132028575E-3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20.200143831999998</v>
      </c>
      <c r="F4017">
        <v>45.49</v>
      </c>
      <c r="G4017">
        <v>-27.073207450898199</v>
      </c>
      <c r="H4017">
        <v>-7.1786880897773502</v>
      </c>
      <c r="I4017">
        <v>-12.7523384033712</v>
      </c>
      <c r="J4017">
        <v>-1.94399475288065</v>
      </c>
      <c r="K4017">
        <v>44.358132313453602</v>
      </c>
      <c r="L4017">
        <v>44.682052910237402</v>
      </c>
      <c r="M4017">
        <v>54.676626838044001</v>
      </c>
      <c r="N4017">
        <v>0.97819324262526797</v>
      </c>
      <c r="O4017">
        <v>22.466476148603999</v>
      </c>
      <c r="P4017">
        <v>16.342710997442399</v>
      </c>
      <c r="Q4017">
        <v>1.7605006435517E-2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E4018">
        <v>20.193644800000001</v>
      </c>
      <c r="F4018">
        <v>27.44</v>
      </c>
      <c r="G4018">
        <v>32.224382962544503</v>
      </c>
      <c r="H4018">
        <v>-10.956465867555099</v>
      </c>
      <c r="I4018">
        <v>17.049583252208901</v>
      </c>
      <c r="J4018">
        <v>-5.0903976979863499</v>
      </c>
      <c r="K4018">
        <v>28.143432733814699</v>
      </c>
      <c r="L4018">
        <v>24.3672093643643</v>
      </c>
      <c r="M4018">
        <v>29.879964976643599</v>
      </c>
      <c r="N4018">
        <v>0.197840207859694</v>
      </c>
      <c r="O4018">
        <v>22.6311953352769</v>
      </c>
      <c r="P4018">
        <v>86.033898305084705</v>
      </c>
      <c r="Q4018">
        <v>0.101061749927638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E4019">
        <v>20.176212</v>
      </c>
      <c r="F4019">
        <v>27.86</v>
      </c>
      <c r="G4019">
        <v>102.744070778649</v>
      </c>
      <c r="H4019">
        <v>-29.696623347870101</v>
      </c>
      <c r="I4019">
        <v>1.3169099848821699</v>
      </c>
      <c r="J4019">
        <v>-5.5166688996054498</v>
      </c>
      <c r="K4019">
        <v>27.881798458103201</v>
      </c>
      <c r="L4019">
        <v>22.946112325865801</v>
      </c>
      <c r="M4019">
        <v>26.5721036037536</v>
      </c>
      <c r="N4019">
        <v>0.437192285155937</v>
      </c>
      <c r="O4019">
        <v>43.575017946877203</v>
      </c>
      <c r="P4019">
        <v>130.247933884297</v>
      </c>
      <c r="Q4019">
        <v>0.10456616527670801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D4020" t="s">
        <v>1642</v>
      </c>
      <c r="E4020">
        <v>20.170516800000001</v>
      </c>
      <c r="F4020">
        <v>45.84</v>
      </c>
      <c r="G4020">
        <v>63.894076256520002</v>
      </c>
      <c r="H4020">
        <v>-3.0089003244839798</v>
      </c>
      <c r="I4020">
        <v>-5.0172255608685603</v>
      </c>
      <c r="J4020">
        <v>2.72355122025705</v>
      </c>
      <c r="K4020">
        <v>45.959817244784098</v>
      </c>
      <c r="L4020">
        <v>46.014647255769603</v>
      </c>
      <c r="M4020">
        <v>61.267971947362099</v>
      </c>
      <c r="N4020">
        <v>1.1777235334485701</v>
      </c>
      <c r="O4020">
        <v>38.1762652705061</v>
      </c>
      <c r="P4020">
        <v>97.416020671834602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391</v>
      </c>
      <c r="E4021">
        <v>20.122271999999999</v>
      </c>
      <c r="F4021">
        <v>38.46</v>
      </c>
      <c r="G4021">
        <v>-7.5834388452772803</v>
      </c>
      <c r="H4021">
        <v>-11.7435260643201</v>
      </c>
      <c r="I4021">
        <v>-23.462371740758702</v>
      </c>
      <c r="J4021">
        <v>5.5482272751096202</v>
      </c>
      <c r="K4021">
        <v>38.570457117904802</v>
      </c>
      <c r="L4021">
        <v>38.435126553034699</v>
      </c>
      <c r="M4021">
        <v>52.905993759553702</v>
      </c>
      <c r="N4021">
        <v>0.70006494131229502</v>
      </c>
      <c r="O4021">
        <v>24.804992199687899</v>
      </c>
      <c r="P4021">
        <v>24.064516129032199</v>
      </c>
      <c r="Q4021">
        <v>-6.2777326395347999E-2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E4022">
        <v>20.095380500000001</v>
      </c>
      <c r="F4022">
        <v>69.25</v>
      </c>
      <c r="G4022">
        <v>-85.976725466099495</v>
      </c>
      <c r="H4022">
        <v>-0.43223243530984901</v>
      </c>
      <c r="I4022">
        <v>-75.464915489825501</v>
      </c>
      <c r="J4022">
        <v>-3.8995516795541199</v>
      </c>
      <c r="K4022">
        <v>69.441603953839305</v>
      </c>
      <c r="M4022">
        <v>52.973541857835798</v>
      </c>
      <c r="N4022">
        <v>0.59967213114754103</v>
      </c>
      <c r="O4022">
        <v>188.08664259927701</v>
      </c>
      <c r="P4022">
        <v>25.909090909090899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E4023">
        <v>20.084610000000001</v>
      </c>
      <c r="F4023">
        <v>10.51</v>
      </c>
      <c r="G4023">
        <v>28.632734516244899</v>
      </c>
      <c r="H4023">
        <v>-7.4852879226929803</v>
      </c>
      <c r="I4023">
        <v>-34.116326984805703</v>
      </c>
      <c r="J4023">
        <v>-2.1471135047021499</v>
      </c>
      <c r="K4023">
        <v>10.799255741502501</v>
      </c>
      <c r="L4023">
        <v>10.561948355950101</v>
      </c>
      <c r="M4023">
        <v>45.890200720481502</v>
      </c>
      <c r="N4023">
        <v>0.75204204605061498</v>
      </c>
      <c r="O4023">
        <v>52.045670789723999</v>
      </c>
      <c r="P4023">
        <v>65.251572327044002</v>
      </c>
      <c r="Q4023">
        <v>3.9058270649936E-2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414</v>
      </c>
      <c r="E4024">
        <v>20.0442125</v>
      </c>
      <c r="F4024">
        <v>20.149999999999999</v>
      </c>
      <c r="G4024">
        <v>36.556912031915701</v>
      </c>
      <c r="H4024">
        <v>-4.0878809777688199</v>
      </c>
      <c r="I4024">
        <v>-9.4288724527204408</v>
      </c>
      <c r="J4024">
        <v>5.0643480768122</v>
      </c>
      <c r="K4024">
        <v>19.156394168591302</v>
      </c>
      <c r="L4024">
        <v>17.9263599895197</v>
      </c>
      <c r="M4024">
        <v>69.505920964598104</v>
      </c>
      <c r="N4024">
        <v>0.43274384504879299</v>
      </c>
      <c r="O4024">
        <v>12.0595533498759</v>
      </c>
      <c r="P4024">
        <v>70.762711864406697</v>
      </c>
      <c r="Q4024">
        <v>3.9073165281609E-2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705</v>
      </c>
      <c r="E4025">
        <v>20.010432867999999</v>
      </c>
      <c r="F4025">
        <v>86.51</v>
      </c>
      <c r="G4025">
        <v>30.7404227567798</v>
      </c>
      <c r="H4025">
        <v>-3.1195864349310098</v>
      </c>
      <c r="I4025">
        <v>14.432058089390599</v>
      </c>
      <c r="J4025">
        <v>-2.3683351009948099</v>
      </c>
      <c r="K4025">
        <v>83.384740661727605</v>
      </c>
      <c r="L4025">
        <v>73.270545236029704</v>
      </c>
      <c r="M4025">
        <v>57.664030131014698</v>
      </c>
      <c r="N4025">
        <v>1.2955383023093201</v>
      </c>
      <c r="O4025">
        <v>4.0342156976072001</v>
      </c>
      <c r="P4025">
        <v>65.4110898661568</v>
      </c>
      <c r="Q4025">
        <v>6.2739406014718002E-2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E4026">
        <v>20.008800000000001</v>
      </c>
      <c r="F4026">
        <v>35.729999999999997</v>
      </c>
      <c r="G4026">
        <v>37.985444177326201</v>
      </c>
      <c r="H4026">
        <v>-12.316826227915399</v>
      </c>
      <c r="I4026">
        <v>33.8447407704369</v>
      </c>
      <c r="J4026">
        <v>16.063307027146902</v>
      </c>
      <c r="K4026">
        <v>31.723842560945901</v>
      </c>
      <c r="L4026">
        <v>27.906241297280499</v>
      </c>
      <c r="M4026">
        <v>75.973313479667397</v>
      </c>
      <c r="N4026">
        <v>0.16231171642464101</v>
      </c>
      <c r="O4026">
        <v>18.275958578225499</v>
      </c>
      <c r="P4026">
        <v>76.706231454005902</v>
      </c>
      <c r="Q4026">
        <v>0.112842228613153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D4027" t="s">
        <v>628</v>
      </c>
      <c r="E4027">
        <v>19.93646772</v>
      </c>
      <c r="F4027">
        <v>0.36</v>
      </c>
      <c r="G4027">
        <v>47.299678037839598</v>
      </c>
      <c r="H4027">
        <v>8.6134266055631308</v>
      </c>
      <c r="I4027">
        <v>2.5119488436067399</v>
      </c>
      <c r="J4027">
        <v>0.31500770741905398</v>
      </c>
      <c r="K4027">
        <v>0.282841278537035</v>
      </c>
      <c r="L4027">
        <v>0.23288181343579201</v>
      </c>
      <c r="M4027">
        <v>53.4706478768164</v>
      </c>
      <c r="N4027">
        <v>0.62885120034474395</v>
      </c>
      <c r="O4027">
        <v>2.7777777777777901</v>
      </c>
      <c r="P4027">
        <v>89.473684210526301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D4028" t="s">
        <v>414</v>
      </c>
      <c r="E4028">
        <v>19.835476683</v>
      </c>
      <c r="F4028">
        <v>17.93</v>
      </c>
      <c r="G4028">
        <v>319.682987797387</v>
      </c>
      <c r="H4028">
        <v>-35.092879508919196</v>
      </c>
      <c r="I4028">
        <v>77.942745645371303</v>
      </c>
      <c r="J4028">
        <v>-13.912265019853599</v>
      </c>
      <c r="K4028">
        <v>23.734091600482699</v>
      </c>
      <c r="L4028">
        <v>17.346943539002002</v>
      </c>
      <c r="M4028">
        <v>11.8682321566158</v>
      </c>
      <c r="N4028">
        <v>0.91856508645491097</v>
      </c>
      <c r="O4028">
        <v>67.038482989403207</v>
      </c>
      <c r="P4028">
        <v>365.71428571428498</v>
      </c>
      <c r="Q4028">
        <v>0.122724132846985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E4029">
        <v>19.818899999999999</v>
      </c>
      <c r="F4029">
        <v>8.5500000000000007</v>
      </c>
      <c r="G4029">
        <v>-40.714259244390298</v>
      </c>
      <c r="H4029">
        <v>-1.9368580244178899</v>
      </c>
      <c r="I4029">
        <v>-31.0083877622838</v>
      </c>
      <c r="J4029">
        <v>-4.9137504625155897</v>
      </c>
      <c r="K4029">
        <v>8.7218792251669601</v>
      </c>
      <c r="L4029">
        <v>9.2254841177740197</v>
      </c>
      <c r="M4029">
        <v>40.019300754285901</v>
      </c>
      <c r="N4029">
        <v>0.89639278557114199</v>
      </c>
      <c r="O4029">
        <v>63.157894736842003</v>
      </c>
      <c r="P4029">
        <v>14.9193548387096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414</v>
      </c>
      <c r="E4030">
        <v>19.812350369999901</v>
      </c>
      <c r="F4030">
        <v>28.23</v>
      </c>
      <c r="G4030">
        <v>50.237999753184098</v>
      </c>
      <c r="H4030">
        <v>-19.995980150425599</v>
      </c>
      <c r="I4030">
        <v>-39.249327882318603</v>
      </c>
      <c r="J4030">
        <v>0.88501126994132095</v>
      </c>
      <c r="K4030">
        <v>28.3268235150354</v>
      </c>
      <c r="L4030">
        <v>25.786902599777601</v>
      </c>
      <c r="M4030">
        <v>40.3847729842091</v>
      </c>
      <c r="N4030">
        <v>0.212199776339143</v>
      </c>
      <c r="O4030">
        <v>48.211122918880598</v>
      </c>
      <c r="P4030">
        <v>84.509803921568604</v>
      </c>
      <c r="Q4030">
        <v>0.116314055820565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D4031" t="s">
        <v>414</v>
      </c>
      <c r="E4031">
        <v>19.785811500000001</v>
      </c>
      <c r="F4031">
        <v>34.58</v>
      </c>
      <c r="G4031">
        <v>74.606738793176206</v>
      </c>
      <c r="H4031">
        <v>-7.3903578601063504</v>
      </c>
      <c r="I4031">
        <v>4.0419842956477003</v>
      </c>
      <c r="J4031">
        <v>-0.57070657829523697</v>
      </c>
      <c r="K4031">
        <v>35.355943776764398</v>
      </c>
      <c r="L4031">
        <v>31.581218512189199</v>
      </c>
      <c r="M4031">
        <v>31.363072485333301</v>
      </c>
      <c r="N4031">
        <v>0.84826114680924103</v>
      </c>
      <c r="O4031">
        <v>24.9855407750144</v>
      </c>
      <c r="P4031">
        <v>123.096774193548</v>
      </c>
      <c r="Q4031">
        <v>6.8529937677671002E-2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797</v>
      </c>
      <c r="E4032">
        <v>19.7806</v>
      </c>
      <c r="F4032">
        <v>19.88</v>
      </c>
      <c r="G4032">
        <v>74.671106609268094</v>
      </c>
      <c r="H4032">
        <v>0.67324198179366601</v>
      </c>
      <c r="I4032">
        <v>59.252481802933502</v>
      </c>
      <c r="J4032">
        <v>0.31500770741905398</v>
      </c>
      <c r="K4032">
        <v>14.275467528173101</v>
      </c>
      <c r="L4032">
        <v>11.2655549592246</v>
      </c>
      <c r="M4032">
        <v>99.9998776675138</v>
      </c>
      <c r="N4032">
        <v>1.3658947858066901</v>
      </c>
      <c r="O4032">
        <v>0</v>
      </c>
      <c r="P4032">
        <v>148.5</v>
      </c>
      <c r="Q4032">
        <v>0.105967005205093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D4033" t="s">
        <v>396</v>
      </c>
      <c r="E4033">
        <v>19.739850000000001</v>
      </c>
      <c r="F4033">
        <v>28.65</v>
      </c>
      <c r="G4033">
        <v>2.9784712942725999</v>
      </c>
      <c r="H4033">
        <v>3.7321788210895299</v>
      </c>
      <c r="I4033">
        <v>-41.268598565972901</v>
      </c>
      <c r="J4033">
        <v>3.6074770594330499</v>
      </c>
      <c r="K4033">
        <v>28.6789460501241</v>
      </c>
      <c r="L4033">
        <v>28.303138758330199</v>
      </c>
      <c r="M4033">
        <v>47.0063419790485</v>
      </c>
      <c r="N4033">
        <v>1.5741083265966</v>
      </c>
      <c r="O4033">
        <v>44.677137870855098</v>
      </c>
      <c r="P4033">
        <v>36.428571428571402</v>
      </c>
      <c r="Q4033">
        <v>1.6670459076916E-2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352</v>
      </c>
      <c r="E4034">
        <v>19.730069759999999</v>
      </c>
      <c r="F4034">
        <v>13.8</v>
      </c>
      <c r="G4034">
        <v>-97.590431852270299</v>
      </c>
      <c r="H4034">
        <v>-20.230975671476699</v>
      </c>
      <c r="I4034">
        <v>-58.9636180679231</v>
      </c>
      <c r="J4034">
        <v>0.31500770741905398</v>
      </c>
      <c r="K4034">
        <v>18.983450429273901</v>
      </c>
      <c r="L4034">
        <v>37.132574074140102</v>
      </c>
      <c r="M4034">
        <v>2.2970369925746201</v>
      </c>
      <c r="N4034">
        <v>0.66031581399893202</v>
      </c>
      <c r="O4034">
        <v>376.44927536231802</v>
      </c>
      <c r="P4034">
        <v>1.6949152542372801</v>
      </c>
      <c r="Q4034">
        <v>-7.5620985249516007E-2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343</v>
      </c>
      <c r="E4035">
        <v>19.728881600000001</v>
      </c>
      <c r="F4035">
        <v>41.26</v>
      </c>
      <c r="G4035">
        <v>6.5648031566232401</v>
      </c>
      <c r="H4035">
        <v>-6.5721521420649403</v>
      </c>
      <c r="I4035">
        <v>-2.0734229656878398</v>
      </c>
      <c r="J4035">
        <v>0.38729686404556302</v>
      </c>
      <c r="K4035">
        <v>41.690107350921501</v>
      </c>
      <c r="L4035">
        <v>39.505086111965802</v>
      </c>
      <c r="M4035">
        <v>44.875022894657199</v>
      </c>
      <c r="N4035">
        <v>0.54041958041958005</v>
      </c>
      <c r="O4035">
        <v>11.4881240911294</v>
      </c>
      <c r="P4035">
        <v>36.441798941798901</v>
      </c>
      <c r="Q4035">
        <v>9.0706959474116999E-2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705</v>
      </c>
      <c r="E4036">
        <v>19.692535094</v>
      </c>
      <c r="F4036">
        <v>63.79</v>
      </c>
      <c r="G4036">
        <v>-7.1388336027407799</v>
      </c>
      <c r="H4036">
        <v>3.9997413992132298</v>
      </c>
      <c r="I4036">
        <v>-1.5199407581473501</v>
      </c>
      <c r="J4036">
        <v>2.2782958159585598</v>
      </c>
      <c r="K4036">
        <v>59.972800868293703</v>
      </c>
      <c r="L4036">
        <v>56.771274171007697</v>
      </c>
      <c r="M4036">
        <v>43.249617568739502</v>
      </c>
      <c r="N4036">
        <v>1.4989932398813099</v>
      </c>
      <c r="O4036">
        <v>6.5213983382975398</v>
      </c>
      <c r="P4036">
        <v>22.758063274574699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414</v>
      </c>
      <c r="E4037">
        <v>19.671638399999999</v>
      </c>
      <c r="F4037">
        <v>30.09</v>
      </c>
      <c r="G4037">
        <v>15.499876910892199</v>
      </c>
      <c r="H4037">
        <v>10.579799864895801</v>
      </c>
      <c r="I4037">
        <v>32.309201745580999</v>
      </c>
      <c r="J4037">
        <v>-4.4914439054841599</v>
      </c>
      <c r="K4037">
        <v>25.816508164791799</v>
      </c>
      <c r="L4037">
        <v>17.837193723536799</v>
      </c>
      <c r="M4037">
        <v>52.080542443563402</v>
      </c>
      <c r="N4037">
        <v>0.71942270555950805</v>
      </c>
      <c r="O4037">
        <v>9.6709870388833608</v>
      </c>
      <c r="P4037">
        <v>138.05379746835399</v>
      </c>
      <c r="Q4037">
        <v>0.154903956258932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E4038">
        <v>19.654032000000001</v>
      </c>
      <c r="F4038">
        <v>19.28</v>
      </c>
      <c r="G4038">
        <v>-79.735616853775795</v>
      </c>
      <c r="H4038">
        <v>-12.7264054925948</v>
      </c>
      <c r="I4038">
        <v>-62.422181661935099</v>
      </c>
      <c r="J4038">
        <v>-0.91892545453466401</v>
      </c>
      <c r="K4038">
        <v>22.310378776349399</v>
      </c>
      <c r="L4038">
        <v>33.101489810764299</v>
      </c>
      <c r="M4038">
        <v>40.622952433436303</v>
      </c>
      <c r="N4038">
        <v>1.30801122360325</v>
      </c>
      <c r="O4038">
        <v>275.15560165975</v>
      </c>
      <c r="P4038">
        <v>4.7826086956521898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543</v>
      </c>
      <c r="E4039">
        <v>19.64</v>
      </c>
      <c r="F4039">
        <v>49.1</v>
      </c>
      <c r="G4039">
        <v>39.865762587892</v>
      </c>
      <c r="H4039">
        <v>-20.646074504532201</v>
      </c>
      <c r="I4039">
        <v>-30.789822955618298</v>
      </c>
      <c r="J4039">
        <v>-6.62192922951788</v>
      </c>
      <c r="K4039">
        <v>60.360112743574703</v>
      </c>
      <c r="L4039">
        <v>54.740776217384699</v>
      </c>
      <c r="M4039">
        <v>22.0439763471148</v>
      </c>
      <c r="N4039">
        <v>2.2097673785879399</v>
      </c>
      <c r="O4039">
        <v>42.851323828920499</v>
      </c>
      <c r="P4039">
        <v>82.595760505764204</v>
      </c>
      <c r="Q4039">
        <v>0.14364929824181499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62</v>
      </c>
      <c r="E4040">
        <v>19.64</v>
      </c>
      <c r="F4040">
        <v>4.91</v>
      </c>
      <c r="G4040">
        <v>-91.482616794987095</v>
      </c>
      <c r="H4040">
        <v>-20.754270604701201</v>
      </c>
      <c r="I4040">
        <v>-54.885025998189803</v>
      </c>
      <c r="J4040">
        <v>-1.31764535380543</v>
      </c>
      <c r="K4040">
        <v>5.8198532167896699</v>
      </c>
      <c r="L4040">
        <v>8.0747888478184002</v>
      </c>
      <c r="M4040">
        <v>38.657750887091701</v>
      </c>
      <c r="N4040">
        <v>0.75539103612081304</v>
      </c>
      <c r="O4040">
        <v>206.313645621181</v>
      </c>
      <c r="P4040">
        <v>4.9145299145299104</v>
      </c>
      <c r="Q4040">
        <v>-4.4168582924779001E-2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543</v>
      </c>
      <c r="E4041">
        <v>19.632067675999998</v>
      </c>
      <c r="F4041">
        <v>13.91</v>
      </c>
      <c r="G4041">
        <v>56.052453759527197</v>
      </c>
      <c r="H4041">
        <v>26.612312123487701</v>
      </c>
      <c r="I4041">
        <v>143.49936760217801</v>
      </c>
      <c r="J4041">
        <v>9.4350077074190501</v>
      </c>
      <c r="K4041">
        <v>9.8835628691869601</v>
      </c>
      <c r="L4041">
        <v>8.8795527256726992</v>
      </c>
      <c r="M4041">
        <v>88.614849781616897</v>
      </c>
      <c r="N4041">
        <v>1.3317874494031401</v>
      </c>
      <c r="O4041">
        <v>0</v>
      </c>
      <c r="P4041">
        <v>223.488372093023</v>
      </c>
      <c r="Q4041">
        <v>8.8150447494640006E-3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E4042">
        <v>19.63</v>
      </c>
      <c r="F4042">
        <v>15.1</v>
      </c>
      <c r="G4042">
        <v>13.1438338819954</v>
      </c>
      <c r="H4042">
        <v>11.330415194211</v>
      </c>
      <c r="I4042">
        <v>27.241125540766099</v>
      </c>
      <c r="J4042">
        <v>0.31500770741905398</v>
      </c>
      <c r="K4042">
        <v>12.9909481638204</v>
      </c>
      <c r="L4042">
        <v>11.398631930551099</v>
      </c>
      <c r="M4042">
        <v>99.9999999992</v>
      </c>
      <c r="N4042">
        <v>7.1794871794871706E-2</v>
      </c>
      <c r="O4042">
        <v>0</v>
      </c>
      <c r="P4042">
        <v>55.190133607399702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628</v>
      </c>
      <c r="E4043">
        <v>19.604884949999999</v>
      </c>
      <c r="F4043">
        <v>28.77</v>
      </c>
      <c r="G4043">
        <v>-6.9871995796568998</v>
      </c>
      <c r="H4043">
        <v>6.0167142090732</v>
      </c>
      <c r="I4043">
        <v>-9.0749322516670592</v>
      </c>
      <c r="J4043">
        <v>-3.3973668745207402</v>
      </c>
      <c r="K4043">
        <v>28.074143218119701</v>
      </c>
      <c r="L4043">
        <v>27.923635232577599</v>
      </c>
      <c r="M4043">
        <v>44.840758689520399</v>
      </c>
      <c r="N4043">
        <v>3.7212972139304901</v>
      </c>
      <c r="O4043">
        <v>23.531456378171701</v>
      </c>
      <c r="P4043">
        <v>23.9551917277035</v>
      </c>
      <c r="Q4043">
        <v>6.8250082631411996E-2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19.545876111999998</v>
      </c>
      <c r="F4044">
        <v>8.41</v>
      </c>
      <c r="G4044">
        <v>-84.289954499211206</v>
      </c>
      <c r="H4044">
        <v>-8.4471025716749999</v>
      </c>
      <c r="I4044">
        <v>-90.365770171438598</v>
      </c>
      <c r="J4044">
        <v>-6.1542905381949797</v>
      </c>
      <c r="K4044">
        <v>9.5934107728001603</v>
      </c>
      <c r="L4044">
        <v>17.239610306611901</v>
      </c>
      <c r="M4044">
        <v>36.863561869430399</v>
      </c>
      <c r="N4044">
        <v>0.376867219917012</v>
      </c>
      <c r="O4044">
        <v>439.83353151010698</v>
      </c>
      <c r="P4044">
        <v>12.583668005354699</v>
      </c>
      <c r="Q4044">
        <v>-6.7257397949629996E-2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281</v>
      </c>
      <c r="E4045">
        <v>19.455096600000001</v>
      </c>
      <c r="F4045">
        <v>51.33</v>
      </c>
      <c r="G4045">
        <v>-2.2917227284959001</v>
      </c>
      <c r="H4045">
        <v>-37.123132534221803</v>
      </c>
      <c r="I4045">
        <v>-34.097331284326003</v>
      </c>
      <c r="J4045">
        <v>-11.3822786569834</v>
      </c>
      <c r="K4045">
        <v>64.211118084577194</v>
      </c>
      <c r="L4045">
        <v>58.364564757087997</v>
      </c>
      <c r="M4045">
        <v>2.6580627818956399</v>
      </c>
      <c r="N4045">
        <v>0.70981031831104002</v>
      </c>
      <c r="O4045">
        <v>66.978375219170005</v>
      </c>
      <c r="P4045">
        <v>31.615384615384599</v>
      </c>
      <c r="Q4045">
        <v>4.6162552675726998E-2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1229</v>
      </c>
      <c r="E4046">
        <v>19.424843750000001</v>
      </c>
      <c r="F4046">
        <v>85.15</v>
      </c>
      <c r="G4046">
        <v>-5.5931859894901201</v>
      </c>
      <c r="H4046">
        <v>-1.87035303188851</v>
      </c>
      <c r="I4046">
        <v>-12.2495918825592</v>
      </c>
      <c r="J4046">
        <v>1.0670674632677399</v>
      </c>
      <c r="K4046">
        <v>87.130260937810405</v>
      </c>
      <c r="M4046">
        <v>46.234414810174101</v>
      </c>
      <c r="N4046">
        <v>1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628</v>
      </c>
      <c r="E4047">
        <v>19.368873000000001</v>
      </c>
      <c r="F4047">
        <v>50.01</v>
      </c>
      <c r="G4047">
        <v>190.993979955203</v>
      </c>
      <c r="H4047">
        <v>24.439930528841199</v>
      </c>
      <c r="I4047">
        <v>-6.2534080172915996</v>
      </c>
      <c r="J4047">
        <v>6.6319719931333498</v>
      </c>
      <c r="K4047">
        <v>40.100035167183002</v>
      </c>
      <c r="L4047">
        <v>37.908135345669599</v>
      </c>
      <c r="M4047">
        <v>92.649949516138406</v>
      </c>
      <c r="N4047">
        <v>2.6334585351388702</v>
      </c>
      <c r="O4047">
        <v>13.957208558288301</v>
      </c>
      <c r="P4047">
        <v>266.91122523844399</v>
      </c>
      <c r="Q4047">
        <v>0.14803710529774999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135</v>
      </c>
      <c r="E4048">
        <v>19.351620822999902</v>
      </c>
      <c r="F4048">
        <v>61.79</v>
      </c>
      <c r="G4048">
        <v>9.2980122451999208</v>
      </c>
      <c r="H4048">
        <v>0.987481657787737</v>
      </c>
      <c r="I4048">
        <v>1.42667007651225</v>
      </c>
      <c r="J4048">
        <v>-13.3060109334146</v>
      </c>
      <c r="K4048">
        <v>57.354223728534798</v>
      </c>
      <c r="L4048">
        <v>51.917725384676402</v>
      </c>
      <c r="M4048">
        <v>53.559694974924497</v>
      </c>
      <c r="N4048">
        <v>1.0517759321434801</v>
      </c>
      <c r="O4048">
        <v>37.562712413011802</v>
      </c>
      <c r="P4048">
        <v>103.256578947368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E4049">
        <v>19.342511999999999</v>
      </c>
      <c r="F4049">
        <v>34.72</v>
      </c>
      <c r="G4049">
        <v>-68.246067058847004</v>
      </c>
      <c r="H4049">
        <v>26.680497828814399</v>
      </c>
      <c r="I4049">
        <v>-40.5838482440749</v>
      </c>
      <c r="J4049">
        <v>12.378714925311201</v>
      </c>
      <c r="K4049">
        <v>29.537636575057199</v>
      </c>
      <c r="L4049">
        <v>39.198938880323396</v>
      </c>
      <c r="M4049">
        <v>78.4080588896162</v>
      </c>
      <c r="N4049">
        <v>2.2612852664576799</v>
      </c>
      <c r="O4049">
        <v>186.376728110599</v>
      </c>
      <c r="P4049">
        <v>49.8489425981872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E4050">
        <v>19.316102741999899</v>
      </c>
      <c r="F4050">
        <v>42.09</v>
      </c>
      <c r="G4050">
        <v>83.211008087100694</v>
      </c>
      <c r="H4050">
        <v>5.9222982068098897</v>
      </c>
      <c r="I4050">
        <v>49.018156152775603</v>
      </c>
      <c r="J4050">
        <v>5.3037829630937798</v>
      </c>
      <c r="K4050">
        <v>35.127245190995502</v>
      </c>
      <c r="L4050">
        <v>26.819399912693001</v>
      </c>
      <c r="M4050">
        <v>100</v>
      </c>
      <c r="N4050">
        <v>1.0012957945576601E-4</v>
      </c>
      <c r="O4050">
        <v>0</v>
      </c>
      <c r="P4050">
        <v>107.339901477832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705</v>
      </c>
      <c r="E4051">
        <v>19.229981756999901</v>
      </c>
      <c r="F4051">
        <v>28.05</v>
      </c>
      <c r="G4051">
        <v>6.9152551726879201</v>
      </c>
      <c r="H4051">
        <v>1.98588253239505</v>
      </c>
      <c r="I4051">
        <v>4.9274183182782503</v>
      </c>
      <c r="J4051">
        <v>0.91613924914464895</v>
      </c>
      <c r="K4051">
        <v>27.115033699907599</v>
      </c>
      <c r="L4051">
        <v>24.850458292582601</v>
      </c>
      <c r="M4051">
        <v>53.416699079583402</v>
      </c>
      <c r="N4051">
        <v>0.64444448976661595</v>
      </c>
      <c r="O4051">
        <v>8.6274509803921404</v>
      </c>
      <c r="P4051">
        <v>38.381845091267898</v>
      </c>
      <c r="Q4051">
        <v>2.8878510423630001E-3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51</v>
      </c>
      <c r="E4052">
        <v>19.203123160000001</v>
      </c>
      <c r="F4052">
        <v>16.37</v>
      </c>
      <c r="G4052">
        <v>-59.297210222414897</v>
      </c>
      <c r="H4052">
        <v>-16.2789000183271</v>
      </c>
      <c r="I4052">
        <v>-65.413314274292802</v>
      </c>
      <c r="J4052">
        <v>-6.6550383755302596</v>
      </c>
      <c r="K4052">
        <v>18.1172149362149</v>
      </c>
      <c r="L4052">
        <v>23.5608680564095</v>
      </c>
      <c r="M4052">
        <v>37.539578383867998</v>
      </c>
      <c r="N4052">
        <v>0.38665452974574099</v>
      </c>
      <c r="O4052">
        <v>125.962125839951</v>
      </c>
      <c r="P4052">
        <v>7.6973684210526399</v>
      </c>
      <c r="Q4052">
        <v>-5.1841576904431003E-2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D4053" t="s">
        <v>271</v>
      </c>
      <c r="E4053">
        <v>19.110890863999899</v>
      </c>
      <c r="F4053">
        <v>29.38</v>
      </c>
      <c r="G4053">
        <v>9.4772912386451509</v>
      </c>
      <c r="H4053">
        <v>-0.36965401032586698</v>
      </c>
      <c r="I4053">
        <v>-6.8971415328740404</v>
      </c>
      <c r="J4053">
        <v>-0.92679981241536902</v>
      </c>
      <c r="K4053">
        <v>27.8248679299458</v>
      </c>
      <c r="L4053">
        <v>27.396351400261</v>
      </c>
      <c r="M4053">
        <v>59.683069393497</v>
      </c>
      <c r="N4053">
        <v>1.7608413529114999</v>
      </c>
      <c r="O4053">
        <v>36.147038801906</v>
      </c>
      <c r="P4053">
        <v>45.806451612903203</v>
      </c>
      <c r="Q4053">
        <v>5.5554249398810001E-3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472</v>
      </c>
      <c r="E4054">
        <v>19.072630799999999</v>
      </c>
      <c r="F4054">
        <v>6.81</v>
      </c>
      <c r="G4054">
        <v>-17.667354929193301</v>
      </c>
      <c r="H4054">
        <v>35.4191405080512</v>
      </c>
      <c r="I4054">
        <v>-31.667624930703202</v>
      </c>
      <c r="J4054">
        <v>6.8126305283382296</v>
      </c>
      <c r="K4054">
        <v>5.6489844249671401</v>
      </c>
      <c r="L4054">
        <v>6.0056525950544302</v>
      </c>
      <c r="M4054">
        <v>87.751698331827896</v>
      </c>
      <c r="N4054">
        <v>2.7088083318123402</v>
      </c>
      <c r="O4054">
        <v>57.121879588839903</v>
      </c>
      <c r="P4054">
        <v>54.772727272727202</v>
      </c>
      <c r="Q4054">
        <v>4.7447314551619997E-2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472</v>
      </c>
      <c r="E4055">
        <v>19.071999999999999</v>
      </c>
      <c r="F4055">
        <v>2.56</v>
      </c>
      <c r="G4055">
        <v>3.8711066092681699</v>
      </c>
      <c r="H4055">
        <v>-10.764619344773299</v>
      </c>
      <c r="I4055">
        <v>-21.198310851280802</v>
      </c>
      <c r="J4055">
        <v>-3.3886959962846501</v>
      </c>
      <c r="K4055">
        <v>2.5419015403039298</v>
      </c>
      <c r="L4055">
        <v>2.4274781492412898</v>
      </c>
      <c r="M4055">
        <v>41.795413177341104</v>
      </c>
      <c r="N4055">
        <v>1.8069200510029899</v>
      </c>
      <c r="O4055">
        <v>23.4375</v>
      </c>
      <c r="P4055">
        <v>39.130434782608603</v>
      </c>
      <c r="Q4055">
        <v>6.2865871174422994E-2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5279</v>
      </c>
      <c r="E4056">
        <v>19.037700000000001</v>
      </c>
      <c r="F4056">
        <v>96.15</v>
      </c>
      <c r="G4056">
        <v>129.56503800768499</v>
      </c>
      <c r="H4056">
        <v>0.70037332586409895</v>
      </c>
      <c r="I4056">
        <v>64.438472141097805</v>
      </c>
      <c r="J4056">
        <v>0.31500770741905398</v>
      </c>
      <c r="K4056">
        <v>73.374045918931699</v>
      </c>
      <c r="L4056">
        <v>59.498590012780397</v>
      </c>
      <c r="M4056">
        <v>99.701138094107094</v>
      </c>
      <c r="N4056">
        <v>1.8113602633638199</v>
      </c>
      <c r="O4056">
        <v>0</v>
      </c>
      <c r="P4056">
        <v>167.083333333333</v>
      </c>
      <c r="Q4056">
        <v>0.17965441303058799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D4057" t="s">
        <v>1524</v>
      </c>
      <c r="E4057">
        <v>19</v>
      </c>
      <c r="F4057">
        <v>1.9</v>
      </c>
      <c r="G4057">
        <v>6.0724488911473502</v>
      </c>
      <c r="H4057">
        <v>5.3692917082024296</v>
      </c>
      <c r="I4057">
        <v>-18.617083414457699</v>
      </c>
      <c r="J4057">
        <v>4.0784485676340996</v>
      </c>
      <c r="K4057">
        <v>1.8536861176094901</v>
      </c>
      <c r="L4057">
        <v>1.7807950121133</v>
      </c>
      <c r="M4057">
        <v>46.873664530636901</v>
      </c>
      <c r="N4057">
        <v>1.59061646121577</v>
      </c>
      <c r="O4057">
        <v>37.894736842105203</v>
      </c>
      <c r="P4057">
        <v>40.740740740740698</v>
      </c>
      <c r="Q4057">
        <v>0.153612026254004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E4058">
        <v>18.987804000000001</v>
      </c>
      <c r="F4058">
        <v>43.56</v>
      </c>
      <c r="G4058">
        <v>12.981588195670399</v>
      </c>
      <c r="H4058">
        <v>36.787123876034599</v>
      </c>
      <c r="I4058">
        <v>-4.1423410168704198</v>
      </c>
      <c r="J4058">
        <v>-9.4290867807699108</v>
      </c>
      <c r="K4058">
        <v>40.152678222388403</v>
      </c>
      <c r="L4058">
        <v>38.008492626670801</v>
      </c>
      <c r="M4058">
        <v>41.454585463160697</v>
      </c>
      <c r="N4058">
        <v>0.32755372237498698</v>
      </c>
      <c r="O4058">
        <v>31.198347107438</v>
      </c>
      <c r="P4058">
        <v>54.2492917847025</v>
      </c>
      <c r="Q4058">
        <v>0.21471512958727501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D4059" t="s">
        <v>812</v>
      </c>
      <c r="E4059">
        <v>18.962384100000001</v>
      </c>
      <c r="F4059">
        <v>18.57</v>
      </c>
      <c r="G4059">
        <v>-17.710555281849299</v>
      </c>
      <c r="H4059">
        <v>-8.5529570956253096</v>
      </c>
      <c r="I4059">
        <v>-13.7783737370384</v>
      </c>
      <c r="J4059">
        <v>-4.1492780068666404</v>
      </c>
      <c r="K4059">
        <v>18.269577441651101</v>
      </c>
      <c r="L4059">
        <v>17.968898337408699</v>
      </c>
      <c r="M4059">
        <v>49.1652416374246</v>
      </c>
      <c r="N4059">
        <v>1.56089043879471</v>
      </c>
      <c r="O4059">
        <v>23.855681206246601</v>
      </c>
      <c r="P4059">
        <v>40.150943396226403</v>
      </c>
      <c r="Q4059">
        <v>-5.2903561463429997E-3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E4060">
        <v>18.931274049999999</v>
      </c>
      <c r="F4060">
        <v>13.25</v>
      </c>
      <c r="G4060">
        <v>27.126814371825201</v>
      </c>
      <c r="H4060">
        <v>8.0744447423028198</v>
      </c>
      <c r="I4060">
        <v>18.223712605442699</v>
      </c>
      <c r="J4060">
        <v>-1.2223275780860701</v>
      </c>
      <c r="K4060">
        <v>12.526212893322301</v>
      </c>
      <c r="L4060">
        <v>11.370217357078699</v>
      </c>
      <c r="M4060">
        <v>53.3515310088601</v>
      </c>
      <c r="N4060">
        <v>1.56576573446226</v>
      </c>
      <c r="O4060">
        <v>30.641509433962199</v>
      </c>
      <c r="P4060">
        <v>120.46589018302799</v>
      </c>
      <c r="Q4060">
        <v>9.7194086345178995E-2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D4061" t="s">
        <v>628</v>
      </c>
      <c r="E4061">
        <v>18.850000000000001</v>
      </c>
      <c r="F4061">
        <v>29</v>
      </c>
      <c r="G4061">
        <v>-18.1734677422115</v>
      </c>
      <c r="H4061">
        <v>-12.5614438742067</v>
      </c>
      <c r="I4061">
        <v>5.7244803715504498</v>
      </c>
      <c r="J4061">
        <v>-7.45198258384307</v>
      </c>
      <c r="K4061">
        <v>29.3142208122838</v>
      </c>
      <c r="L4061">
        <v>27.760908732777501</v>
      </c>
      <c r="M4061">
        <v>43.635109861146603</v>
      </c>
      <c r="N4061">
        <v>0.19987239420674499</v>
      </c>
      <c r="O4061">
        <v>24.137931034482701</v>
      </c>
      <c r="P4061">
        <v>29.986553115194901</v>
      </c>
      <c r="Q4061">
        <v>0.15766605597210001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D4062" t="s">
        <v>633</v>
      </c>
      <c r="E4062">
        <v>18.83634292</v>
      </c>
      <c r="F4062">
        <v>28.54</v>
      </c>
      <c r="G4062">
        <v>-29.311617643223499</v>
      </c>
      <c r="H4062">
        <v>-34.522357340423298</v>
      </c>
      <c r="I4062">
        <v>-54.3931780398987</v>
      </c>
      <c r="J4062">
        <v>-2.8170555796329202</v>
      </c>
      <c r="K4062">
        <v>42.055674299858602</v>
      </c>
      <c r="L4062">
        <v>43.712213431838698</v>
      </c>
      <c r="M4062">
        <v>23.2554895924311</v>
      </c>
      <c r="N4062">
        <v>4.2267716535432998</v>
      </c>
      <c r="O4062">
        <v>160.51156271899001</v>
      </c>
      <c r="P4062">
        <v>29.140271493212602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D4063" t="s">
        <v>6545</v>
      </c>
      <c r="E4063">
        <v>18.710999999999999</v>
      </c>
      <c r="F4063">
        <v>77</v>
      </c>
      <c r="G4063">
        <v>-45.5173568925184</v>
      </c>
      <c r="H4063">
        <v>16.882075799111501</v>
      </c>
      <c r="I4063">
        <v>-26.017538477028801</v>
      </c>
      <c r="J4063">
        <v>22.057550878533601</v>
      </c>
      <c r="K4063">
        <v>70.893951523649804</v>
      </c>
      <c r="L4063">
        <v>81.466243198905204</v>
      </c>
      <c r="M4063">
        <v>83.772171918978401</v>
      </c>
      <c r="N4063">
        <v>1.53488372093023</v>
      </c>
      <c r="O4063">
        <v>49.350649350649299</v>
      </c>
      <c r="P4063">
        <v>54</v>
      </c>
      <c r="Q4063">
        <v>1.5124389476354E-2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D4064" t="s">
        <v>132</v>
      </c>
      <c r="E4064">
        <v>18.708624</v>
      </c>
      <c r="F4064">
        <v>34.1</v>
      </c>
      <c r="G4064">
        <v>75.636777376696401</v>
      </c>
      <c r="H4064">
        <v>4.4003371771641797</v>
      </c>
      <c r="I4064">
        <v>15.549583252208899</v>
      </c>
      <c r="J4064">
        <v>-3.55596003451641</v>
      </c>
      <c r="K4064">
        <v>32.243566932437098</v>
      </c>
      <c r="L4064">
        <v>29.2796457326384</v>
      </c>
      <c r="M4064">
        <v>47.771112349155501</v>
      </c>
      <c r="N4064">
        <v>0.71424020055884896</v>
      </c>
      <c r="O4064">
        <v>56.422287390029297</v>
      </c>
      <c r="P4064">
        <v>123.46002621231899</v>
      </c>
      <c r="Q4064">
        <v>8.1982026896179998E-3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E4065">
        <v>18.7072045</v>
      </c>
      <c r="F4065">
        <v>7.78</v>
      </c>
      <c r="G4065">
        <v>-78.606364406793503</v>
      </c>
      <c r="H4065">
        <v>-9.6885722070234497</v>
      </c>
      <c r="I4065">
        <v>-34.842657219289997</v>
      </c>
      <c r="J4065">
        <v>-3.3099922925809402</v>
      </c>
      <c r="K4065">
        <v>8.38868675786129</v>
      </c>
      <c r="L4065">
        <v>10.506262483320899</v>
      </c>
      <c r="M4065">
        <v>35.392324105923898</v>
      </c>
      <c r="N4065">
        <v>0.503194888178913</v>
      </c>
      <c r="O4065">
        <v>209.96909086609699</v>
      </c>
      <c r="P4065">
        <v>4.2895442359249296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E4066">
        <v>18.668600000000001</v>
      </c>
      <c r="F4066">
        <v>34.700000000000003</v>
      </c>
      <c r="G4066">
        <v>3.2105561505525801</v>
      </c>
      <c r="H4066">
        <v>-10.004084915174101</v>
      </c>
      <c r="I4066">
        <v>-8.9097810608065799</v>
      </c>
      <c r="J4066">
        <v>-12.842887029423</v>
      </c>
      <c r="K4066">
        <v>34.7169258410376</v>
      </c>
      <c r="L4066">
        <v>33.9556319918347</v>
      </c>
      <c r="M4066">
        <v>58.676689670887697</v>
      </c>
      <c r="N4066">
        <v>0.90436071405045704</v>
      </c>
      <c r="O4066">
        <v>35.100864553314103</v>
      </c>
      <c r="P4066">
        <v>42.622277024249897</v>
      </c>
      <c r="Q4066">
        <v>2.5375170632461998E-2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414</v>
      </c>
      <c r="E4067">
        <v>18.629859799999998</v>
      </c>
      <c r="F4067">
        <v>28.66</v>
      </c>
      <c r="G4067">
        <v>34.652270044171203</v>
      </c>
      <c r="H4067">
        <v>-13.993642931197201</v>
      </c>
      <c r="I4067">
        <v>-47.043331962657497</v>
      </c>
      <c r="J4067">
        <v>0.31500770741905398</v>
      </c>
      <c r="K4067">
        <v>33.5919999661348</v>
      </c>
      <c r="L4067">
        <v>35.166032413001602</v>
      </c>
      <c r="M4067">
        <v>1.4773565718E-4</v>
      </c>
      <c r="N4067">
        <v>0.172222222222222</v>
      </c>
      <c r="O4067">
        <v>52.930914166085103</v>
      </c>
      <c r="P4067">
        <v>67.113702623906704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D4068" t="s">
        <v>135</v>
      </c>
      <c r="E4068">
        <v>18.576096</v>
      </c>
      <c r="F4068">
        <v>24</v>
      </c>
      <c r="G4068">
        <v>125.871106609268</v>
      </c>
      <c r="H4068">
        <v>-4.2897992008884698</v>
      </c>
      <c r="I4068">
        <v>44.798758169700598</v>
      </c>
      <c r="J4068">
        <v>0.31500770741905398</v>
      </c>
      <c r="K4068">
        <v>20.290316905765</v>
      </c>
      <c r="L4068">
        <v>15.016789800779801</v>
      </c>
      <c r="M4068">
        <v>2.4811376447672999E-2</v>
      </c>
      <c r="N4068">
        <v>0.8</v>
      </c>
      <c r="O4068">
        <v>20.625</v>
      </c>
      <c r="P4068">
        <v>177.45664739884299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D4069" t="s">
        <v>122</v>
      </c>
      <c r="E4069">
        <v>18.566099999999999</v>
      </c>
      <c r="F4069">
        <v>35</v>
      </c>
      <c r="G4069">
        <v>-37.964442381376799</v>
      </c>
      <c r="H4069">
        <v>0.69961718858838695</v>
      </c>
      <c r="I4069">
        <v>-22.7079925053668</v>
      </c>
      <c r="J4069">
        <v>0.31500770741905398</v>
      </c>
      <c r="K4069">
        <v>33.5062081610915</v>
      </c>
      <c r="L4069">
        <v>34.5837532942233</v>
      </c>
      <c r="M4069">
        <v>98.764073884622405</v>
      </c>
      <c r="N4069">
        <v>0.94090909090909003</v>
      </c>
      <c r="O4069">
        <v>16.0571428571428</v>
      </c>
      <c r="P4069">
        <v>23.587570621468899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D4070" t="s">
        <v>405</v>
      </c>
      <c r="E4070">
        <v>18.553749384</v>
      </c>
      <c r="F4070">
        <v>12.01</v>
      </c>
      <c r="G4070">
        <v>18.847297085458599</v>
      </c>
      <c r="H4070">
        <v>-15.5625264736157</v>
      </c>
      <c r="I4070">
        <v>-9.6343994317737902</v>
      </c>
      <c r="J4070">
        <v>-5.6217694706842698</v>
      </c>
      <c r="K4070">
        <v>13.388114629348401</v>
      </c>
      <c r="L4070">
        <v>12.4597898941837</v>
      </c>
      <c r="M4070">
        <v>25.799652713324999</v>
      </c>
      <c r="N4070">
        <v>0.89285095070219</v>
      </c>
      <c r="O4070">
        <v>39.550374687760197</v>
      </c>
      <c r="P4070">
        <v>48.271604938271601</v>
      </c>
      <c r="Q4070">
        <v>1.4272630776594001E-2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D4071" t="s">
        <v>633</v>
      </c>
      <c r="E4071">
        <v>18.505360137</v>
      </c>
      <c r="F4071">
        <v>3.39</v>
      </c>
      <c r="G4071">
        <v>-83.963016613480605</v>
      </c>
      <c r="H4071">
        <v>-7.8909072341294699</v>
      </c>
      <c r="I4071">
        <v>-28.011022808397101</v>
      </c>
      <c r="J4071">
        <v>-4.0805966881853397</v>
      </c>
      <c r="K4071">
        <v>3.6434849639132301</v>
      </c>
      <c r="L4071">
        <v>4.9879781051534602</v>
      </c>
      <c r="M4071">
        <v>22.0882130619298</v>
      </c>
      <c r="N4071">
        <v>0.85939214503250405</v>
      </c>
      <c r="O4071">
        <v>148.967551622418</v>
      </c>
      <c r="P4071">
        <v>21.071428571428498</v>
      </c>
      <c r="Q4071">
        <v>-0.14922077262278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135</v>
      </c>
      <c r="E4072">
        <v>18.48</v>
      </c>
      <c r="F4072">
        <v>6.16</v>
      </c>
      <c r="G4072">
        <v>30.921611659773198</v>
      </c>
      <c r="H4072">
        <v>-10.7037933699846</v>
      </c>
      <c r="I4072">
        <v>-37.941407738782097</v>
      </c>
      <c r="J4072">
        <v>-5.8253431697739204</v>
      </c>
      <c r="K4072">
        <v>6.5863542065394096</v>
      </c>
      <c r="L4072">
        <v>6.3786126777557</v>
      </c>
      <c r="M4072">
        <v>24.068829878547099</v>
      </c>
      <c r="N4072">
        <v>0.94264993392211904</v>
      </c>
      <c r="O4072">
        <v>84.415584415584405</v>
      </c>
      <c r="P4072">
        <v>80.116959064327503</v>
      </c>
      <c r="Q4072">
        <v>1.2346476188544999E-2</v>
      </c>
    </row>
    <row r="4073" spans="1:17" hidden="1" x14ac:dyDescent="0.3">
      <c r="A4073" t="s">
        <v>8308</v>
      </c>
      <c r="B4073" t="s">
        <v>8309</v>
      </c>
      <c r="C4073" t="str">
        <f>IFERROR(VLOOKUP(Table1[[#This Row],[Ticker]],[1]!Table1[[Symbol]:[Industry]],2,FALSE),"-")</f>
        <v>-</v>
      </c>
      <c r="E4073">
        <v>18.4593825</v>
      </c>
      <c r="F4073">
        <v>36.79</v>
      </c>
      <c r="G4073">
        <v>136.79309242487099</v>
      </c>
      <c r="H4073">
        <v>33.995915084825803</v>
      </c>
      <c r="I4073">
        <v>39.674583252208897</v>
      </c>
      <c r="J4073">
        <v>-8.9845940728573499</v>
      </c>
      <c r="K4073">
        <v>33.145603150313903</v>
      </c>
      <c r="L4073">
        <v>26.4635311614249</v>
      </c>
      <c r="M4073">
        <v>40.4028278504965</v>
      </c>
      <c r="N4073">
        <v>1.3409586423359099</v>
      </c>
      <c r="O4073">
        <v>25.523240010872499</v>
      </c>
      <c r="P4073">
        <v>168.34427425237001</v>
      </c>
      <c r="Q4073">
        <v>0.100415094756777</v>
      </c>
    </row>
    <row r="4074" spans="1:17" hidden="1" x14ac:dyDescent="0.3">
      <c r="A4074" t="s">
        <v>8310</v>
      </c>
      <c r="B4074" t="s">
        <v>8311</v>
      </c>
      <c r="C4074" t="str">
        <f>IFERROR(VLOOKUP(Table1[[#This Row],[Ticker]],[1]!Table1[[Symbol]:[Industry]],2,FALSE),"-")</f>
        <v>-</v>
      </c>
      <c r="D4074" t="s">
        <v>414</v>
      </c>
      <c r="E4074">
        <v>18.420537483</v>
      </c>
      <c r="F4074">
        <v>14.31</v>
      </c>
      <c r="G4074">
        <v>352.871106609268</v>
      </c>
      <c r="H4074">
        <v>-6.9428604253782602</v>
      </c>
      <c r="I4074">
        <v>190.85100169192501</v>
      </c>
      <c r="J4074">
        <v>-7.6000502076388496</v>
      </c>
      <c r="K4074">
        <v>12.033116443898001</v>
      </c>
      <c r="L4074">
        <v>7.44618943674742</v>
      </c>
      <c r="M4074">
        <v>26.740282202615798</v>
      </c>
      <c r="N4074">
        <v>0.495093192197118</v>
      </c>
      <c r="O4074">
        <v>22.851153039832202</v>
      </c>
      <c r="P4074">
        <v>411.07142857142799</v>
      </c>
      <c r="Q4074">
        <v>7.3372435997687002E-2</v>
      </c>
    </row>
    <row r="4075" spans="1:17" hidden="1" x14ac:dyDescent="0.3">
      <c r="A4075" t="s">
        <v>8312</v>
      </c>
      <c r="B4075" t="s">
        <v>8313</v>
      </c>
      <c r="C4075" t="str">
        <f>IFERROR(VLOOKUP(Table1[[#This Row],[Ticker]],[1]!Table1[[Symbol]:[Industry]],2,FALSE),"-")</f>
        <v>-</v>
      </c>
      <c r="D4075" t="s">
        <v>549</v>
      </c>
      <c r="E4075">
        <v>18.417310000000001</v>
      </c>
      <c r="F4075">
        <v>8.9499999999999993</v>
      </c>
      <c r="G4075">
        <v>-45.274267840070998</v>
      </c>
      <c r="H4075">
        <v>21.151377269699701</v>
      </c>
      <c r="I4075">
        <v>-8.9387208413583608</v>
      </c>
      <c r="J4075">
        <v>15.741259398894</v>
      </c>
      <c r="K4075">
        <v>7.1662854620552796</v>
      </c>
      <c r="L4075">
        <v>8.2107996207967808</v>
      </c>
      <c r="M4075">
        <v>89.273463130564096</v>
      </c>
      <c r="N4075">
        <v>0.96397326688763996</v>
      </c>
      <c r="O4075">
        <v>32.960893854748598</v>
      </c>
      <c r="P4075">
        <v>58.4070796460176</v>
      </c>
      <c r="Q4075">
        <v>-1.5605878317197E-2</v>
      </c>
    </row>
    <row r="4076" spans="1:17" hidden="1" x14ac:dyDescent="0.3">
      <c r="A4076" t="s">
        <v>8314</v>
      </c>
      <c r="B4076" t="s">
        <v>8315</v>
      </c>
      <c r="C4076" t="str">
        <f>IFERROR(VLOOKUP(Table1[[#This Row],[Ticker]],[1]!Table1[[Symbol]:[Industry]],2,FALSE),"-")</f>
        <v>-</v>
      </c>
      <c r="D4076" t="s">
        <v>343</v>
      </c>
      <c r="E4076">
        <v>18.374763297000001</v>
      </c>
      <c r="F4076">
        <v>34.909999999999997</v>
      </c>
      <c r="G4076">
        <v>-13.933186320024699</v>
      </c>
      <c r="H4076">
        <v>-0.39098967707896598</v>
      </c>
      <c r="I4076">
        <v>-12.9538769554035</v>
      </c>
      <c r="J4076">
        <v>0.31500770741905398</v>
      </c>
      <c r="K4076">
        <v>37.656785058544301</v>
      </c>
      <c r="L4076">
        <v>38.206839854969303</v>
      </c>
      <c r="M4076">
        <v>27.887347341887601</v>
      </c>
      <c r="N4076">
        <v>0.14584725536992801</v>
      </c>
      <c r="O4076">
        <v>51.160126038384398</v>
      </c>
      <c r="P4076">
        <v>39.639999999999901</v>
      </c>
    </row>
    <row r="4077" spans="1:17" hidden="1" x14ac:dyDescent="0.3">
      <c r="A4077" t="s">
        <v>8316</v>
      </c>
      <c r="B4077" t="s">
        <v>8317</v>
      </c>
      <c r="C4077" t="str">
        <f>IFERROR(VLOOKUP(Table1[[#This Row],[Ticker]],[1]!Table1[[Symbol]:[Industry]],2,FALSE),"-")</f>
        <v>-</v>
      </c>
      <c r="D4077" t="s">
        <v>1351</v>
      </c>
      <c r="E4077">
        <v>18.368919500000001</v>
      </c>
      <c r="F4077">
        <v>13.9</v>
      </c>
      <c r="G4077">
        <v>29.973102174678299</v>
      </c>
      <c r="H4077">
        <v>-7.1893271847050597</v>
      </c>
      <c r="I4077">
        <v>16.776912833196999</v>
      </c>
      <c r="J4077">
        <v>1.72345841164441</v>
      </c>
      <c r="K4077">
        <v>14.1441408304993</v>
      </c>
      <c r="L4077">
        <v>11.8054006958721</v>
      </c>
      <c r="M4077">
        <v>31.233644205231499</v>
      </c>
      <c r="N4077">
        <v>1.98867924528301</v>
      </c>
      <c r="O4077">
        <v>15.1079136690647</v>
      </c>
      <c r="P4077">
        <v>180.241935483871</v>
      </c>
    </row>
    <row r="4078" spans="1:17" hidden="1" x14ac:dyDescent="0.3">
      <c r="A4078" t="s">
        <v>8318</v>
      </c>
      <c r="B4078" t="s">
        <v>8319</v>
      </c>
      <c r="C4078" t="str">
        <f>IFERROR(VLOOKUP(Table1[[#This Row],[Ticker]],[1]!Table1[[Symbol]:[Industry]],2,FALSE),"-")</f>
        <v>-</v>
      </c>
      <c r="E4078">
        <v>18.356553000000002</v>
      </c>
      <c r="F4078">
        <v>48.99</v>
      </c>
      <c r="G4078">
        <v>-20.1109451957491</v>
      </c>
      <c r="H4078">
        <v>-1.5500731734912101</v>
      </c>
      <c r="I4078">
        <v>-5.1841484874989296</v>
      </c>
      <c r="J4078">
        <v>1.5054838978952401</v>
      </c>
      <c r="K4078">
        <v>49.270240285030702</v>
      </c>
      <c r="L4078">
        <v>48.6045556432342</v>
      </c>
      <c r="M4078">
        <v>44.298309031369897</v>
      </c>
      <c r="N4078">
        <v>0.34347770939771899</v>
      </c>
      <c r="O4078">
        <v>40.457236170647001</v>
      </c>
      <c r="P4078">
        <v>27.246753246753201</v>
      </c>
      <c r="Q4078">
        <v>-1.0751744788101999E-2</v>
      </c>
    </row>
    <row r="4079" spans="1:17" hidden="1" x14ac:dyDescent="0.3">
      <c r="A4079" t="s">
        <v>8320</v>
      </c>
      <c r="B4079" t="s">
        <v>8321</v>
      </c>
      <c r="C4079" t="str">
        <f>IFERROR(VLOOKUP(Table1[[#This Row],[Ticker]],[1]!Table1[[Symbol]:[Industry]],2,FALSE),"-")</f>
        <v>-</v>
      </c>
      <c r="D4079" t="s">
        <v>628</v>
      </c>
      <c r="E4079">
        <v>18.333335999999999</v>
      </c>
      <c r="F4079">
        <v>3.71</v>
      </c>
      <c r="G4079">
        <v>150.68592142408201</v>
      </c>
      <c r="H4079">
        <v>37.313254234226001</v>
      </c>
      <c r="I4079">
        <v>-6.0808515303997996</v>
      </c>
      <c r="J4079">
        <v>0.31500770741905398</v>
      </c>
      <c r="K4079">
        <v>2.87486229323317</v>
      </c>
      <c r="L4079">
        <v>2.4456909355955601</v>
      </c>
      <c r="M4079">
        <v>43.285675402496899</v>
      </c>
      <c r="N4079">
        <v>1.71746763993081E-3</v>
      </c>
      <c r="O4079">
        <v>17.250673854447399</v>
      </c>
      <c r="P4079">
        <v>185.38461538461499</v>
      </c>
      <c r="Q4079">
        <v>9.5996251874904001E-2</v>
      </c>
    </row>
    <row r="4080" spans="1:17" hidden="1" x14ac:dyDescent="0.3">
      <c r="A4080" t="s">
        <v>8322</v>
      </c>
      <c r="B4080" t="s">
        <v>8323</v>
      </c>
      <c r="C4080" t="str">
        <f>IFERROR(VLOOKUP(Table1[[#This Row],[Ticker]],[1]!Table1[[Symbol]:[Industry]],2,FALSE),"-")</f>
        <v>-</v>
      </c>
      <c r="D4080" t="s">
        <v>414</v>
      </c>
      <c r="E4080">
        <v>18.3</v>
      </c>
      <c r="F4080">
        <v>785.5</v>
      </c>
      <c r="G4080">
        <v>23.5214825491177</v>
      </c>
      <c r="H4080">
        <v>-4.2897992008884698</v>
      </c>
      <c r="I4080">
        <v>-6.4401152059709297</v>
      </c>
      <c r="J4080">
        <v>0.31500770741905398</v>
      </c>
      <c r="K4080">
        <v>721.997983715896</v>
      </c>
      <c r="L4080">
        <v>646.48342184920102</v>
      </c>
      <c r="M4080">
        <v>94.374910467617198</v>
      </c>
      <c r="N4080">
        <v>0</v>
      </c>
      <c r="O4080">
        <v>0</v>
      </c>
      <c r="P4080">
        <v>55.237154150197597</v>
      </c>
    </row>
    <row r="4081" spans="1:17" hidden="1" x14ac:dyDescent="0.3">
      <c r="A4081" t="s">
        <v>8324</v>
      </c>
      <c r="B4081" t="s">
        <v>8325</v>
      </c>
      <c r="C4081" t="str">
        <f>IFERROR(VLOOKUP(Table1[[#This Row],[Ticker]],[1]!Table1[[Symbol]:[Industry]],2,FALSE),"-")</f>
        <v>-</v>
      </c>
      <c r="D4081" t="s">
        <v>917</v>
      </c>
      <c r="E4081">
        <v>18.1965656</v>
      </c>
      <c r="F4081">
        <v>49.87</v>
      </c>
      <c r="G4081">
        <v>11.020158099783</v>
      </c>
      <c r="H4081">
        <v>15.8417131916254</v>
      </c>
      <c r="I4081">
        <v>0.816142836115888</v>
      </c>
      <c r="J4081">
        <v>17.541068911762501</v>
      </c>
      <c r="K4081">
        <v>44.538844673455401</v>
      </c>
      <c r="L4081">
        <v>43.752063113283</v>
      </c>
      <c r="M4081">
        <v>76.227825757587993</v>
      </c>
      <c r="N4081">
        <v>0.61930186514451002</v>
      </c>
      <c r="O4081">
        <v>20.292761179065501</v>
      </c>
      <c r="P4081">
        <v>50.983953981229099</v>
      </c>
      <c r="Q4081">
        <v>3.9920744544112E-2</v>
      </c>
    </row>
    <row r="4082" spans="1:17" hidden="1" x14ac:dyDescent="0.3">
      <c r="A4082" t="s">
        <v>8326</v>
      </c>
      <c r="B4082" t="s">
        <v>8327</v>
      </c>
      <c r="C4082" t="str">
        <f>IFERROR(VLOOKUP(Table1[[#This Row],[Ticker]],[1]!Table1[[Symbol]:[Industry]],2,FALSE),"-")</f>
        <v>-</v>
      </c>
      <c r="D4082" t="s">
        <v>238</v>
      </c>
      <c r="E4082">
        <v>18.156949999999998</v>
      </c>
      <c r="F4082">
        <v>74.11</v>
      </c>
      <c r="G4082">
        <v>57.290935250639002</v>
      </c>
      <c r="H4082">
        <v>-7.3953892630002702</v>
      </c>
      <c r="I4082">
        <v>-14.207291328609299</v>
      </c>
      <c r="J4082">
        <v>-7.54086943375047</v>
      </c>
      <c r="K4082">
        <v>80.443039926767796</v>
      </c>
      <c r="L4082">
        <v>72.623132539757194</v>
      </c>
      <c r="M4082">
        <v>27.088655958002899</v>
      </c>
      <c r="N4082">
        <v>0.72161671207992695</v>
      </c>
      <c r="O4082">
        <v>32.235865605181402</v>
      </c>
      <c r="P4082">
        <v>90.269576379974296</v>
      </c>
      <c r="Q4082">
        <v>6.4344853193564006E-2</v>
      </c>
    </row>
    <row r="4083" spans="1:17" hidden="1" x14ac:dyDescent="0.3">
      <c r="A4083" t="s">
        <v>8328</v>
      </c>
      <c r="B4083" t="s">
        <v>8329</v>
      </c>
      <c r="C4083" t="str">
        <f>IFERROR(VLOOKUP(Table1[[#This Row],[Ticker]],[1]!Table1[[Symbol]:[Industry]],2,FALSE),"-")</f>
        <v>-</v>
      </c>
      <c r="E4083">
        <v>18.156600000000001</v>
      </c>
      <c r="F4083">
        <v>33</v>
      </c>
      <c r="G4083">
        <v>112.430246394214</v>
      </c>
      <c r="H4083">
        <v>50.065756354667002</v>
      </c>
      <c r="I4083">
        <v>75.711660131153195</v>
      </c>
      <c r="J4083">
        <v>12.347265771935101</v>
      </c>
      <c r="K4083">
        <v>25.828140843704201</v>
      </c>
      <c r="L4083">
        <v>21.002025746823101</v>
      </c>
      <c r="M4083">
        <v>74.845967032134197</v>
      </c>
      <c r="N4083">
        <v>2.466064153594</v>
      </c>
      <c r="O4083">
        <v>8.6969696969696901</v>
      </c>
      <c r="P4083">
        <v>203.030303030303</v>
      </c>
      <c r="Q4083">
        <v>8.2723664547142001E-2</v>
      </c>
    </row>
    <row r="4084" spans="1:17" hidden="1" x14ac:dyDescent="0.3">
      <c r="A4084" t="s">
        <v>8330</v>
      </c>
      <c r="B4084" t="s">
        <v>8331</v>
      </c>
      <c r="C4084" t="str">
        <f>IFERROR(VLOOKUP(Table1[[#This Row],[Ticker]],[1]!Table1[[Symbol]:[Industry]],2,FALSE),"-")</f>
        <v>-</v>
      </c>
      <c r="D4084" t="s">
        <v>382</v>
      </c>
      <c r="E4084">
        <v>18.137025900000001</v>
      </c>
      <c r="F4084">
        <v>36.33</v>
      </c>
      <c r="G4084">
        <v>19.2388587935414</v>
      </c>
      <c r="H4084">
        <v>-17.419608086467999</v>
      </c>
      <c r="I4084">
        <v>-41.476495646387797</v>
      </c>
      <c r="J4084">
        <v>-10.9650936867507</v>
      </c>
      <c r="K4084">
        <v>39.027135848075503</v>
      </c>
      <c r="L4084">
        <v>39.0384050415757</v>
      </c>
      <c r="M4084">
        <v>37.556631520781401</v>
      </c>
      <c r="N4084">
        <v>1.3157018477014699</v>
      </c>
      <c r="O4084">
        <v>60.748692540599997</v>
      </c>
      <c r="P4084">
        <v>51.060291060291</v>
      </c>
      <c r="Q4084">
        <v>6.2025653490641E-2</v>
      </c>
    </row>
    <row r="4085" spans="1:17" hidden="1" x14ac:dyDescent="0.3">
      <c r="A4085" t="s">
        <v>8332</v>
      </c>
      <c r="B4085" t="s">
        <v>8333</v>
      </c>
      <c r="C4085" t="str">
        <f>IFERROR(VLOOKUP(Table1[[#This Row],[Ticker]],[1]!Table1[[Symbol]:[Industry]],2,FALSE),"-")</f>
        <v>-</v>
      </c>
      <c r="D4085" t="s">
        <v>705</v>
      </c>
      <c r="E4085">
        <v>18.095091273000001</v>
      </c>
      <c r="F4085">
        <v>945.88</v>
      </c>
      <c r="G4085">
        <v>29.740284947725598</v>
      </c>
      <c r="H4085">
        <v>-3.0724078965406401</v>
      </c>
      <c r="I4085">
        <v>7.5160262338786801</v>
      </c>
      <c r="J4085">
        <v>-2.9851646741464899</v>
      </c>
      <c r="K4085">
        <v>924.64723737165605</v>
      </c>
      <c r="L4085">
        <v>822.67122545307404</v>
      </c>
      <c r="M4085">
        <v>55.6599041266266</v>
      </c>
      <c r="N4085">
        <v>0.74764615384615296</v>
      </c>
      <c r="O4085">
        <v>10.4632722966972</v>
      </c>
      <c r="P4085">
        <v>54.965759035354999</v>
      </c>
      <c r="Q4085">
        <v>1.8114824755041999E-2</v>
      </c>
    </row>
    <row r="4086" spans="1:17" hidden="1" x14ac:dyDescent="0.3">
      <c r="A4086" t="s">
        <v>8334</v>
      </c>
      <c r="B4086" t="s">
        <v>8335</v>
      </c>
      <c r="C4086" t="str">
        <f>IFERROR(VLOOKUP(Table1[[#This Row],[Ticker]],[1]!Table1[[Symbol]:[Industry]],2,FALSE),"-")</f>
        <v>-</v>
      </c>
      <c r="D4086" t="s">
        <v>106</v>
      </c>
      <c r="E4086">
        <v>18.05</v>
      </c>
      <c r="F4086">
        <v>1.9</v>
      </c>
      <c r="G4086">
        <v>-13.663777111662</v>
      </c>
      <c r="H4086">
        <v>-7.26009623059144</v>
      </c>
      <c r="I4086">
        <v>-36.694006491380797</v>
      </c>
      <c r="J4086">
        <v>-0.69509330268195602</v>
      </c>
      <c r="K4086">
        <v>2.0041255405579199</v>
      </c>
      <c r="L4086">
        <v>2.1272052089110098</v>
      </c>
      <c r="M4086">
        <v>24.897289804081399</v>
      </c>
      <c r="N4086">
        <v>0.99341165395141096</v>
      </c>
      <c r="O4086">
        <v>57.894736842105203</v>
      </c>
      <c r="P4086">
        <v>20.253164556961998</v>
      </c>
      <c r="Q4086">
        <v>-4.2247653941959997E-3</v>
      </c>
    </row>
    <row r="4087" spans="1:17" hidden="1" x14ac:dyDescent="0.3">
      <c r="A4087" t="s">
        <v>8336</v>
      </c>
      <c r="B4087" t="s">
        <v>8337</v>
      </c>
      <c r="C4087" t="str">
        <f>IFERROR(VLOOKUP(Table1[[#This Row],[Ticker]],[1]!Table1[[Symbol]:[Industry]],2,FALSE),"-")</f>
        <v>-</v>
      </c>
      <c r="E4087">
        <v>17.996456365</v>
      </c>
      <c r="F4087">
        <v>32.950000000000003</v>
      </c>
      <c r="G4087">
        <v>129.527765577705</v>
      </c>
      <c r="H4087">
        <v>14.930058955139801</v>
      </c>
      <c r="I4087">
        <v>125.671224501301</v>
      </c>
      <c r="J4087">
        <v>-3.6003966938384599</v>
      </c>
      <c r="K4087">
        <v>28.261115892463099</v>
      </c>
      <c r="L4087">
        <v>20.066117894053601</v>
      </c>
      <c r="M4087">
        <v>41.662893634045702</v>
      </c>
      <c r="N4087">
        <v>0.26970793258625197</v>
      </c>
      <c r="O4087">
        <v>10.2579666160849</v>
      </c>
      <c r="P4087">
        <v>274.43181818181802</v>
      </c>
      <c r="Q4087">
        <v>7.8194845912285996E-2</v>
      </c>
    </row>
    <row r="4088" spans="1:17" hidden="1" x14ac:dyDescent="0.3">
      <c r="A4088" t="s">
        <v>8338</v>
      </c>
      <c r="B4088" t="s">
        <v>8339</v>
      </c>
      <c r="C4088" t="str">
        <f>IFERROR(VLOOKUP(Table1[[#This Row],[Ticker]],[1]!Table1[[Symbol]:[Industry]],2,FALSE),"-")</f>
        <v>-</v>
      </c>
      <c r="E4088">
        <v>17.930094</v>
      </c>
      <c r="F4088">
        <v>140</v>
      </c>
      <c r="G4088">
        <v>-13.7623186962107</v>
      </c>
      <c r="H4088">
        <v>-8.8593356247295301</v>
      </c>
      <c r="I4088">
        <v>-2.8575897435716899</v>
      </c>
      <c r="J4088">
        <v>1.7224672429573999</v>
      </c>
      <c r="K4088">
        <v>139.50677564157701</v>
      </c>
      <c r="L4088">
        <v>125.61828774511299</v>
      </c>
      <c r="M4088">
        <v>43.004393390654201</v>
      </c>
      <c r="N4088">
        <v>0.473301588525601</v>
      </c>
      <c r="O4088">
        <v>19.928571428571399</v>
      </c>
      <c r="P4088">
        <v>61.849710982658898</v>
      </c>
      <c r="Q4088">
        <v>0.21379427947986901</v>
      </c>
    </row>
    <row r="4089" spans="1:17" hidden="1" x14ac:dyDescent="0.3">
      <c r="A4089" t="s">
        <v>8340</v>
      </c>
      <c r="B4089" t="s">
        <v>8341</v>
      </c>
      <c r="C4089" t="str">
        <f>IFERROR(VLOOKUP(Table1[[#This Row],[Ticker]],[1]!Table1[[Symbol]:[Industry]],2,FALSE),"-")</f>
        <v>-</v>
      </c>
      <c r="D4089" t="s">
        <v>472</v>
      </c>
      <c r="E4089">
        <v>17.846020800000002</v>
      </c>
      <c r="F4089">
        <v>14.4</v>
      </c>
      <c r="G4089">
        <v>6.7801975183590804</v>
      </c>
      <c r="H4089">
        <v>10.651770081248401</v>
      </c>
      <c r="I4089">
        <v>-6.9504167477910901</v>
      </c>
      <c r="J4089">
        <v>4.9502660660816602</v>
      </c>
      <c r="K4089">
        <v>12.604694686684301</v>
      </c>
      <c r="L4089">
        <v>12.4505062922224</v>
      </c>
      <c r="M4089">
        <v>76.457477008873695</v>
      </c>
      <c r="N4089">
        <v>2.68965517241379</v>
      </c>
      <c r="O4089">
        <v>4.8611111111111098</v>
      </c>
      <c r="P4089">
        <v>63.636363636363598</v>
      </c>
    </row>
    <row r="4090" spans="1:17" hidden="1" x14ac:dyDescent="0.3">
      <c r="A4090" t="s">
        <v>8342</v>
      </c>
      <c r="B4090" t="s">
        <v>8343</v>
      </c>
      <c r="C4090" t="str">
        <f>IFERROR(VLOOKUP(Table1[[#This Row],[Ticker]],[1]!Table1[[Symbol]:[Industry]],2,FALSE),"-")</f>
        <v>-</v>
      </c>
      <c r="D4090" t="s">
        <v>271</v>
      </c>
      <c r="E4090">
        <v>17.808367499999999</v>
      </c>
      <c r="F4090">
        <v>14.25</v>
      </c>
      <c r="G4090">
        <v>-24.548180602471799</v>
      </c>
      <c r="H4090">
        <v>-16.389012752007599</v>
      </c>
      <c r="I4090">
        <v>-42.615588646146797</v>
      </c>
      <c r="J4090">
        <v>9.7276583098286906</v>
      </c>
      <c r="K4090">
        <v>15.628927998511699</v>
      </c>
      <c r="L4090">
        <v>16.388165356250799</v>
      </c>
      <c r="M4090">
        <v>42.601741672537202</v>
      </c>
      <c r="N4090">
        <v>3.1819692688952999</v>
      </c>
      <c r="O4090">
        <v>70.877192982456094</v>
      </c>
      <c r="P4090">
        <v>16.042345276872901</v>
      </c>
      <c r="Q4090">
        <v>7.1370773090192005E-2</v>
      </c>
    </row>
    <row r="4091" spans="1:17" hidden="1" x14ac:dyDescent="0.3">
      <c r="A4091" t="s">
        <v>8344</v>
      </c>
      <c r="B4091" t="s">
        <v>8345</v>
      </c>
      <c r="C4091" t="str">
        <f>IFERROR(VLOOKUP(Table1[[#This Row],[Ticker]],[1]!Table1[[Symbol]:[Industry]],2,FALSE),"-")</f>
        <v>-</v>
      </c>
      <c r="D4091" t="s">
        <v>414</v>
      </c>
      <c r="E4091">
        <v>17.8</v>
      </c>
      <c r="F4091">
        <v>35.6</v>
      </c>
      <c r="G4091">
        <v>52.721578541707302</v>
      </c>
      <c r="H4091">
        <v>9.8859544873732297</v>
      </c>
      <c r="I4091">
        <v>41.570362095568299</v>
      </c>
      <c r="J4091">
        <v>0.25885947608835203</v>
      </c>
      <c r="K4091">
        <v>33.005372047903101</v>
      </c>
      <c r="L4091">
        <v>28.457207615529502</v>
      </c>
      <c r="M4091">
        <v>74.206487737714596</v>
      </c>
      <c r="N4091">
        <v>1.0124186786178899</v>
      </c>
      <c r="O4091">
        <v>6.5168539325842696</v>
      </c>
      <c r="P4091">
        <v>97.229916897506897</v>
      </c>
      <c r="Q4091">
        <v>0.11800934298558199</v>
      </c>
    </row>
    <row r="4092" spans="1:17" hidden="1" x14ac:dyDescent="0.3">
      <c r="A4092" t="s">
        <v>8346</v>
      </c>
      <c r="B4092" t="s">
        <v>8347</v>
      </c>
      <c r="C4092" t="str">
        <f>IFERROR(VLOOKUP(Table1[[#This Row],[Ticker]],[1]!Table1[[Symbol]:[Industry]],2,FALSE),"-")</f>
        <v>-</v>
      </c>
      <c r="D4092" t="s">
        <v>57</v>
      </c>
      <c r="E4092">
        <v>17.795752419134399</v>
      </c>
      <c r="F4092">
        <v>64.599999999999994</v>
      </c>
      <c r="G4092">
        <v>148.675160663322</v>
      </c>
      <c r="H4092">
        <v>-4.2897992008884698</v>
      </c>
      <c r="I4092">
        <v>133.89249512960299</v>
      </c>
      <c r="J4092">
        <v>0.31500770741905398</v>
      </c>
      <c r="K4092">
        <v>62.280298512622998</v>
      </c>
      <c r="L4092">
        <v>44.582274245968598</v>
      </c>
      <c r="M4092">
        <v>100</v>
      </c>
      <c r="N4092">
        <v>0</v>
      </c>
      <c r="O4092">
        <v>0</v>
      </c>
      <c r="P4092">
        <v>172.80405405405401</v>
      </c>
    </row>
    <row r="4093" spans="1:17" hidden="1" x14ac:dyDescent="0.3">
      <c r="A4093" t="s">
        <v>8348</v>
      </c>
      <c r="B4093" t="s">
        <v>8349</v>
      </c>
      <c r="C4093" t="str">
        <f>IFERROR(VLOOKUP(Table1[[#This Row],[Ticker]],[1]!Table1[[Symbol]:[Industry]],2,FALSE),"-")</f>
        <v>-</v>
      </c>
      <c r="E4093">
        <v>17.795000000000002</v>
      </c>
      <c r="F4093">
        <v>35.590000000000003</v>
      </c>
      <c r="G4093">
        <v>5.1013172120277996</v>
      </c>
      <c r="H4093">
        <v>-5.483580433537</v>
      </c>
      <c r="I4093">
        <v>-20.205009923644099</v>
      </c>
      <c r="J4093">
        <v>-4.6769837501356601</v>
      </c>
      <c r="K4093">
        <v>37.205234761233498</v>
      </c>
      <c r="L4093">
        <v>35.349427780732</v>
      </c>
      <c r="M4093">
        <v>12.5154401623208</v>
      </c>
      <c r="N4093">
        <v>0.68738147337709699</v>
      </c>
      <c r="O4093">
        <v>22.084855296431499</v>
      </c>
      <c r="P4093">
        <v>100.50704225352101</v>
      </c>
    </row>
    <row r="4094" spans="1:17" hidden="1" x14ac:dyDescent="0.3">
      <c r="A4094" t="s">
        <v>8350</v>
      </c>
      <c r="B4094" t="s">
        <v>8351</v>
      </c>
      <c r="C4094" t="str">
        <f>IFERROR(VLOOKUP(Table1[[#This Row],[Ticker]],[1]!Table1[[Symbol]:[Industry]],2,FALSE),"-")</f>
        <v>-</v>
      </c>
      <c r="D4094" t="s">
        <v>543</v>
      </c>
      <c r="E4094">
        <v>17.7872734</v>
      </c>
      <c r="F4094">
        <v>18.190000000000001</v>
      </c>
      <c r="G4094">
        <v>14.620153138635001</v>
      </c>
      <c r="H4094">
        <v>-4.2897992008884698</v>
      </c>
      <c r="I4094">
        <v>-8.6545906273833104</v>
      </c>
      <c r="J4094">
        <v>0.31500770741905398</v>
      </c>
      <c r="K4094">
        <v>18.1463585614305</v>
      </c>
      <c r="L4094">
        <v>16.894416577048698</v>
      </c>
      <c r="M4094">
        <v>100</v>
      </c>
      <c r="O4094">
        <v>0</v>
      </c>
      <c r="P4094">
        <v>38.7490465293669</v>
      </c>
    </row>
    <row r="4095" spans="1:17" hidden="1" x14ac:dyDescent="0.3">
      <c r="A4095" t="s">
        <v>8352</v>
      </c>
      <c r="B4095" t="s">
        <v>8353</v>
      </c>
      <c r="C4095" t="str">
        <f>IFERROR(VLOOKUP(Table1[[#This Row],[Ticker]],[1]!Table1[[Symbol]:[Industry]],2,FALSE),"-")</f>
        <v>-</v>
      </c>
      <c r="E4095">
        <v>17.720408375999899</v>
      </c>
      <c r="F4095">
        <v>7.92</v>
      </c>
      <c r="G4095">
        <v>-46.405635294559097</v>
      </c>
      <c r="H4095">
        <v>-13.3807082917975</v>
      </c>
      <c r="I4095">
        <v>-35.201241830299303</v>
      </c>
      <c r="J4095">
        <v>-4.44689705448571</v>
      </c>
      <c r="K4095">
        <v>8.6776232252460694</v>
      </c>
      <c r="L4095">
        <v>9.8299228140628099</v>
      </c>
      <c r="M4095">
        <v>39.106560153197996</v>
      </c>
      <c r="N4095">
        <v>0.14542874478287901</v>
      </c>
      <c r="O4095">
        <v>79.292929292929202</v>
      </c>
      <c r="P4095">
        <v>8.7912087912087795</v>
      </c>
      <c r="Q4095">
        <v>3.0988563427984998E-2</v>
      </c>
    </row>
    <row r="4096" spans="1:17" hidden="1" x14ac:dyDescent="0.3">
      <c r="A4096" t="s">
        <v>8354</v>
      </c>
      <c r="B4096" t="s">
        <v>8355</v>
      </c>
      <c r="C4096" t="str">
        <f>IFERROR(VLOOKUP(Table1[[#This Row],[Ticker]],[1]!Table1[[Symbol]:[Industry]],2,FALSE),"-")</f>
        <v>-</v>
      </c>
      <c r="D4096" t="s">
        <v>405</v>
      </c>
      <c r="E4096">
        <v>17.71039188</v>
      </c>
      <c r="F4096">
        <v>9.99</v>
      </c>
      <c r="G4096">
        <v>75.671106609268094</v>
      </c>
      <c r="H4096">
        <v>-11.772792398167301</v>
      </c>
      <c r="I4096">
        <v>-54.294043034410201</v>
      </c>
      <c r="J4096">
        <v>-9.0183256259142794</v>
      </c>
      <c r="K4096">
        <v>10.0058004525882</v>
      </c>
      <c r="L4096">
        <v>9.6280795618353103</v>
      </c>
      <c r="M4096">
        <v>45.377500381363198</v>
      </c>
      <c r="N4096">
        <v>0.67873475609756095</v>
      </c>
      <c r="O4096">
        <v>85.885885885885799</v>
      </c>
      <c r="P4096">
        <v>128.60411899313499</v>
      </c>
      <c r="Q4096">
        <v>4.9551367549298002E-2</v>
      </c>
    </row>
    <row r="4097" spans="1:17" hidden="1" x14ac:dyDescent="0.3">
      <c r="A4097" t="s">
        <v>8356</v>
      </c>
      <c r="B4097" t="s">
        <v>5933</v>
      </c>
      <c r="C4097" t="str">
        <f>IFERROR(VLOOKUP(Table1[[#This Row],[Ticker]],[1]!Table1[[Symbol]:[Industry]],2,FALSE),"-")</f>
        <v>-</v>
      </c>
      <c r="D4097" t="s">
        <v>472</v>
      </c>
      <c r="E4097">
        <v>17.709516000000001</v>
      </c>
      <c r="F4097">
        <v>2.2000000000000002</v>
      </c>
      <c r="G4097">
        <v>7.6076335553759602</v>
      </c>
      <c r="H4097">
        <v>-1.3486227303002301</v>
      </c>
      <c r="I4097">
        <v>2.1723902697527699</v>
      </c>
      <c r="J4097">
        <v>13.218233513870601</v>
      </c>
      <c r="K4097">
        <v>2.0139333836465099</v>
      </c>
      <c r="L4097">
        <v>1.8180167135258101</v>
      </c>
      <c r="M4097">
        <v>79.652363337317894</v>
      </c>
      <c r="N4097">
        <v>1.1068773452687699</v>
      </c>
      <c r="O4097">
        <v>20.909090909090899</v>
      </c>
      <c r="P4097">
        <v>56.028368794326198</v>
      </c>
      <c r="Q4097">
        <v>6.0632338911373998E-2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543</v>
      </c>
      <c r="E4098">
        <v>17.66628</v>
      </c>
      <c r="F4098">
        <v>0.93</v>
      </c>
      <c r="G4098">
        <v>-72.747677921118495</v>
      </c>
      <c r="H4098">
        <v>-7.26009623059144</v>
      </c>
      <c r="I4098">
        <v>-15.7223465723524</v>
      </c>
      <c r="J4098">
        <v>-1.68499229258094</v>
      </c>
      <c r="K4098">
        <v>0.97682577368196299</v>
      </c>
      <c r="L4098">
        <v>1.1425486722285301</v>
      </c>
      <c r="M4098">
        <v>23.5228576768653</v>
      </c>
      <c r="N4098">
        <v>0.88099731631907197</v>
      </c>
      <c r="O4098">
        <v>222.58064516128999</v>
      </c>
      <c r="P4098">
        <v>24</v>
      </c>
      <c r="Q4098">
        <v>-1.1425196423026E-2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E4099">
        <v>17.660360399999998</v>
      </c>
      <c r="F4099">
        <v>49.96</v>
      </c>
      <c r="G4099">
        <v>-10.512360669721399</v>
      </c>
      <c r="H4099">
        <v>1.1352683526347001</v>
      </c>
      <c r="I4099">
        <v>3.2484136615656198</v>
      </c>
      <c r="J4099">
        <v>3.5513195331874101</v>
      </c>
      <c r="K4099">
        <v>51.234957016388798</v>
      </c>
      <c r="L4099">
        <v>48.920317387305701</v>
      </c>
      <c r="M4099">
        <v>50.100966132035097</v>
      </c>
      <c r="N4099">
        <v>1.66193365019465</v>
      </c>
      <c r="O4099">
        <v>36.1088871096877</v>
      </c>
      <c r="P4099">
        <v>43.5632183908046</v>
      </c>
      <c r="Q4099">
        <v>5.5012157027768002E-2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628</v>
      </c>
      <c r="E4100">
        <v>17.640213119999999</v>
      </c>
      <c r="F4100">
        <v>0.96</v>
      </c>
      <c r="G4100">
        <v>-82.389762955949195</v>
      </c>
      <c r="H4100">
        <v>4.2208390969838696</v>
      </c>
      <c r="I4100">
        <v>-45.045654843029197</v>
      </c>
      <c r="J4100">
        <v>0.31500770741905398</v>
      </c>
      <c r="K4100">
        <v>1.0472017985555</v>
      </c>
      <c r="L4100">
        <v>1.6330891805927701</v>
      </c>
      <c r="M4100">
        <v>18.666932307816101</v>
      </c>
      <c r="N4100">
        <v>0.13181941499969699</v>
      </c>
      <c r="O4100">
        <v>150</v>
      </c>
      <c r="P4100">
        <v>47.692307692307601</v>
      </c>
      <c r="Q4100">
        <v>-5.3911689398923997E-2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204</v>
      </c>
      <c r="E4101">
        <v>17.63775</v>
      </c>
      <c r="F4101">
        <v>4.05</v>
      </c>
      <c r="G4101">
        <v>15.5262790230612</v>
      </c>
      <c r="I4101">
        <v>-25.573605153588101</v>
      </c>
      <c r="K4101">
        <v>4.4249445457001002</v>
      </c>
      <c r="L4101">
        <v>4.0278917604158799</v>
      </c>
      <c r="M4101">
        <v>29.723467083117001</v>
      </c>
      <c r="N4101">
        <v>2.4790504752885001</v>
      </c>
      <c r="O4101">
        <v>33.3333333333333</v>
      </c>
      <c r="P4101">
        <v>49.999999999999901</v>
      </c>
      <c r="Q4101">
        <v>-2.0192540060606001E-2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E4102">
        <v>17.568070075000001</v>
      </c>
      <c r="F4102">
        <v>9.41</v>
      </c>
      <c r="G4102">
        <v>-22.178730877189</v>
      </c>
      <c r="H4102">
        <v>8.4048115775546393</v>
      </c>
      <c r="I4102">
        <v>10.853816056441699</v>
      </c>
      <c r="J4102">
        <v>-3.4682233764255099</v>
      </c>
      <c r="K4102">
        <v>8.3864664298603202</v>
      </c>
      <c r="L4102">
        <v>7.6923851893249804</v>
      </c>
      <c r="M4102">
        <v>53.135974208601901</v>
      </c>
      <c r="N4102">
        <v>1.9649388387462601</v>
      </c>
      <c r="O4102">
        <v>14.240170031880901</v>
      </c>
      <c r="P4102">
        <v>72.660550458715605</v>
      </c>
      <c r="Q4102">
        <v>5.7366800976372E-2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628</v>
      </c>
      <c r="E4103">
        <v>17.522500000000001</v>
      </c>
      <c r="F4103">
        <v>10.75</v>
      </c>
      <c r="G4103">
        <v>2.3416948445622801</v>
      </c>
      <c r="H4103">
        <v>9.9503708309924992</v>
      </c>
      <c r="I4103">
        <v>15.1254315556021</v>
      </c>
      <c r="J4103">
        <v>-2.83814544573409</v>
      </c>
      <c r="K4103">
        <v>10.6475432112519</v>
      </c>
      <c r="L4103">
        <v>9.6763948227613099</v>
      </c>
      <c r="M4103">
        <v>46.296533864078299</v>
      </c>
      <c r="N4103">
        <v>0.25221682922585797</v>
      </c>
      <c r="O4103">
        <v>33.674418604651102</v>
      </c>
      <c r="P4103">
        <v>73.948220064724893</v>
      </c>
      <c r="Q4103">
        <v>7.8939887340038997E-2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E4104">
        <v>17.521417679999999</v>
      </c>
      <c r="F4104">
        <v>21.19</v>
      </c>
      <c r="G4104">
        <v>40.134672500740997</v>
      </c>
      <c r="H4104">
        <v>-17.4538617008884</v>
      </c>
      <c r="I4104">
        <v>-5.7799332872312803</v>
      </c>
      <c r="J4104">
        <v>-3.2424760236004602</v>
      </c>
      <c r="K4104">
        <v>23.499248946035699</v>
      </c>
      <c r="L4104">
        <v>21.421827489525899</v>
      </c>
      <c r="M4104">
        <v>11.422057805928199</v>
      </c>
      <c r="N4104">
        <v>0.55110878766926896</v>
      </c>
      <c r="O4104">
        <v>73.666823973572406</v>
      </c>
      <c r="P4104">
        <v>72.979591836734699</v>
      </c>
      <c r="Q4104">
        <v>4.8878652128646997E-2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543</v>
      </c>
      <c r="E4105">
        <v>17.500019600000002</v>
      </c>
      <c r="F4105">
        <v>28</v>
      </c>
      <c r="G4105">
        <v>55.473415781814602</v>
      </c>
      <c r="H4105">
        <v>-1.6050014324086901</v>
      </c>
      <c r="I4105">
        <v>-21.451184796946201</v>
      </c>
      <c r="J4105">
        <v>-2.8418485898515802</v>
      </c>
      <c r="K4105">
        <v>29.153895558399999</v>
      </c>
      <c r="L4105">
        <v>26.5492299725218</v>
      </c>
      <c r="M4105">
        <v>34.396258895106101</v>
      </c>
      <c r="N4105">
        <v>0.95315056678166599</v>
      </c>
      <c r="O4105">
        <v>31.571428571428498</v>
      </c>
      <c r="P4105">
        <v>103.93299344501</v>
      </c>
      <c r="Q4105">
        <v>9.1879666987524006E-2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E4106">
        <v>17.489999999999998</v>
      </c>
      <c r="F4106">
        <v>17.489999999999998</v>
      </c>
      <c r="G4106">
        <v>-56.338195716313201</v>
      </c>
      <c r="H4106">
        <v>-14.4949274060166</v>
      </c>
      <c r="I4106">
        <v>-29.812579341625899</v>
      </c>
      <c r="J4106">
        <v>-2.6483470725502601E-2</v>
      </c>
      <c r="K4106">
        <v>18.651843065372699</v>
      </c>
      <c r="L4106">
        <v>21.007854924667001</v>
      </c>
      <c r="M4106">
        <v>51.554988495484302</v>
      </c>
      <c r="N4106">
        <v>1.4950874363260001</v>
      </c>
      <c r="O4106">
        <v>62.378502001143502</v>
      </c>
      <c r="P4106">
        <v>10.977157360406</v>
      </c>
      <c r="Q4106">
        <v>6.1624282820893002E-2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917</v>
      </c>
      <c r="E4107">
        <v>17.473371499999999</v>
      </c>
      <c r="F4107">
        <v>18.649999999999999</v>
      </c>
      <c r="G4107">
        <v>122.238345710985</v>
      </c>
      <c r="H4107">
        <v>-17.780365238624299</v>
      </c>
      <c r="I4107">
        <v>5.0215934303259298</v>
      </c>
      <c r="J4107">
        <v>2.2605329992478498</v>
      </c>
      <c r="K4107">
        <v>17.164250638072001</v>
      </c>
      <c r="L4107">
        <v>13.365102923096</v>
      </c>
      <c r="M4107">
        <v>56.6070496101337</v>
      </c>
      <c r="N4107">
        <v>0.51765532706807105</v>
      </c>
      <c r="O4107">
        <v>13.6729222520107</v>
      </c>
      <c r="P4107">
        <v>234.82944344703699</v>
      </c>
      <c r="Q4107">
        <v>0.16848069888596801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E4108">
        <v>17.437964679</v>
      </c>
      <c r="F4108">
        <v>32.729999999999997</v>
      </c>
      <c r="G4108">
        <v>128.80773721205</v>
      </c>
      <c r="H4108">
        <v>-7.4964500322423797</v>
      </c>
      <c r="I4108">
        <v>26.855019589834001</v>
      </c>
      <c r="J4108">
        <v>2.25371940222831</v>
      </c>
      <c r="K4108">
        <v>28.676807844767701</v>
      </c>
      <c r="L4108">
        <v>23.119335249484099</v>
      </c>
      <c r="M4108">
        <v>62.301093633774798</v>
      </c>
      <c r="N4108">
        <v>0.23140395963096499</v>
      </c>
      <c r="O4108">
        <v>19.767797128017101</v>
      </c>
      <c r="P4108">
        <v>176.202531645569</v>
      </c>
      <c r="Q4108">
        <v>6.3545998843206997E-2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543</v>
      </c>
      <c r="E4109">
        <v>17.377921000000001</v>
      </c>
      <c r="F4109">
        <v>5.17</v>
      </c>
      <c r="G4109">
        <v>665.18408370850398</v>
      </c>
      <c r="H4109">
        <v>114.201079737751</v>
      </c>
      <c r="I4109">
        <v>137.35379037195</v>
      </c>
      <c r="J4109">
        <v>8.3068109861075694</v>
      </c>
      <c r="K4109">
        <v>3.2841442690395599</v>
      </c>
      <c r="L4109">
        <v>2.2631104601270202</v>
      </c>
      <c r="M4109">
        <v>84.337460233553003</v>
      </c>
      <c r="N4109">
        <v>2.7561315145525702</v>
      </c>
      <c r="O4109">
        <v>3.8684719535783301</v>
      </c>
      <c r="P4109">
        <v>866.35514018691504</v>
      </c>
      <c r="Q4109">
        <v>7.0506003653041993E-2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E4110">
        <v>17.2912</v>
      </c>
      <c r="F4110">
        <v>17.12</v>
      </c>
      <c r="G4110">
        <v>-19.738649488292701</v>
      </c>
      <c r="H4110">
        <v>-15.242932428903201</v>
      </c>
      <c r="I4110">
        <v>-27.065010613648798</v>
      </c>
      <c r="J4110">
        <v>-6.2595779279400601</v>
      </c>
      <c r="K4110">
        <v>17.3984928372852</v>
      </c>
      <c r="L4110">
        <v>17.913310109202101</v>
      </c>
      <c r="M4110">
        <v>40.4024465787925</v>
      </c>
      <c r="N4110">
        <v>0.44326979969473701</v>
      </c>
      <c r="O4110">
        <v>50.408878504672799</v>
      </c>
      <c r="P4110">
        <v>18.559556786703599</v>
      </c>
      <c r="Q4110">
        <v>-2.8260180607361001E-2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543</v>
      </c>
      <c r="E4111">
        <v>17.272960600000001</v>
      </c>
      <c r="F4111">
        <v>46.06</v>
      </c>
      <c r="G4111">
        <v>333.72398931304502</v>
      </c>
      <c r="H4111">
        <v>-26.8193802690048</v>
      </c>
      <c r="I4111">
        <v>165.02780466781601</v>
      </c>
      <c r="J4111">
        <v>-10.948728556317199</v>
      </c>
      <c r="K4111">
        <v>58.091041561345001</v>
      </c>
      <c r="L4111">
        <v>40.4731375178918</v>
      </c>
      <c r="M4111">
        <v>23.005650870150699</v>
      </c>
      <c r="N4111">
        <v>0.30956852266526103</v>
      </c>
      <c r="O4111">
        <v>69.083803734259604</v>
      </c>
      <c r="P4111">
        <v>357.85288270377703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304</v>
      </c>
      <c r="E4112">
        <v>17.236624106000001</v>
      </c>
      <c r="F4112">
        <v>43.42</v>
      </c>
      <c r="G4112">
        <v>-12.36570162754</v>
      </c>
      <c r="H4112">
        <v>-11.240618873019599</v>
      </c>
      <c r="I4112">
        <v>-20.8789373230438</v>
      </c>
      <c r="J4112">
        <v>6.3952469299458299</v>
      </c>
      <c r="K4112">
        <v>42.567457540487403</v>
      </c>
      <c r="L4112">
        <v>43.504360663500798</v>
      </c>
      <c r="M4112">
        <v>71.862012852655795</v>
      </c>
      <c r="N4112">
        <v>0.32143767705382398</v>
      </c>
      <c r="O4112">
        <v>65.845232611699601</v>
      </c>
      <c r="P4112">
        <v>46.343107516009397</v>
      </c>
      <c r="Q4112">
        <v>3.3520439416911997E-2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705</v>
      </c>
      <c r="E4113">
        <v>17.228399594999999</v>
      </c>
      <c r="F4113">
        <v>89.61</v>
      </c>
      <c r="G4113">
        <v>-5.8162448562718296</v>
      </c>
      <c r="H4113">
        <v>-4.0466784140612004</v>
      </c>
      <c r="I4113">
        <v>10.9796907790906</v>
      </c>
      <c r="J4113">
        <v>-2.2521244085852401</v>
      </c>
      <c r="K4113">
        <v>89.640258463242901</v>
      </c>
      <c r="L4113">
        <v>81.377523052062102</v>
      </c>
      <c r="M4113">
        <v>59.689646094536798</v>
      </c>
      <c r="N4113">
        <v>0.72772127313448298</v>
      </c>
      <c r="O4113">
        <v>8.1129338243499607</v>
      </c>
      <c r="P4113">
        <v>30.436681222707399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1527</v>
      </c>
      <c r="E4114">
        <v>17.198519999999998</v>
      </c>
      <c r="F4114">
        <v>37.65</v>
      </c>
      <c r="G4114">
        <v>-32.299625098048899</v>
      </c>
      <c r="H4114">
        <v>-7.1285088783078301</v>
      </c>
      <c r="I4114">
        <v>-7.2611512110679302</v>
      </c>
      <c r="J4114">
        <v>-4.6092347168233703</v>
      </c>
      <c r="K4114">
        <v>36.6433086966993</v>
      </c>
      <c r="L4114">
        <v>37.212528540586703</v>
      </c>
      <c r="M4114">
        <v>50.073921262058803</v>
      </c>
      <c r="N4114">
        <v>1.0382653061224401</v>
      </c>
      <c r="O4114">
        <v>34.130146082337298</v>
      </c>
      <c r="P4114">
        <v>25.2911813643926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E4115">
        <v>17.196562872000001</v>
      </c>
      <c r="F4115">
        <v>5.14</v>
      </c>
      <c r="G4115">
        <v>35.995717201168397</v>
      </c>
      <c r="H4115">
        <v>17.8547229436336</v>
      </c>
      <c r="I4115">
        <v>-7.6377019711587897</v>
      </c>
      <c r="J4115">
        <v>-0.44256805015670297</v>
      </c>
      <c r="K4115">
        <v>4.5412435210970399</v>
      </c>
      <c r="L4115">
        <v>4.1251796533352296</v>
      </c>
      <c r="M4115">
        <v>54.392868457017201</v>
      </c>
      <c r="N4115">
        <v>2.4687458001191001</v>
      </c>
      <c r="O4115">
        <v>36.3813229571984</v>
      </c>
      <c r="P4115">
        <v>96.934865900383102</v>
      </c>
      <c r="Q4115">
        <v>9.0724215739488995E-2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705</v>
      </c>
      <c r="E4116">
        <v>17.1837348</v>
      </c>
      <c r="F4116">
        <v>133.41</v>
      </c>
      <c r="G4116">
        <v>18.464095065873501</v>
      </c>
      <c r="H4116">
        <v>0.56070970496394901</v>
      </c>
      <c r="I4116">
        <v>4.5180445409127996</v>
      </c>
      <c r="J4116">
        <v>-0.34045827615660701</v>
      </c>
      <c r="K4116">
        <v>127.385185746727</v>
      </c>
      <c r="L4116">
        <v>116.006359324632</v>
      </c>
      <c r="M4116">
        <v>42.376869448986099</v>
      </c>
      <c r="N4116">
        <v>0.91252215052803998</v>
      </c>
      <c r="O4116">
        <v>3.67288808934862</v>
      </c>
      <c r="P4116">
        <v>44.790536140655497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628</v>
      </c>
      <c r="E4117">
        <v>17.177264999999998</v>
      </c>
      <c r="F4117">
        <v>45.99</v>
      </c>
      <c r="G4117">
        <v>-28.674347936186301</v>
      </c>
      <c r="H4117">
        <v>-16.337991971972802</v>
      </c>
      <c r="I4117">
        <v>-14.071628869003201</v>
      </c>
      <c r="J4117">
        <v>-1.8339284627937</v>
      </c>
      <c r="K4117">
        <v>49.955468043369301</v>
      </c>
      <c r="L4117">
        <v>48.981898499850402</v>
      </c>
      <c r="M4117">
        <v>22.417787030356301</v>
      </c>
      <c r="N4117">
        <v>1.5829787234042501</v>
      </c>
      <c r="O4117">
        <v>32.0287018917155</v>
      </c>
      <c r="P4117">
        <v>25.655737704918</v>
      </c>
      <c r="Q4117">
        <v>0.15173788501746699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119</v>
      </c>
      <c r="E4118">
        <v>17.151199999999999</v>
      </c>
      <c r="F4118">
        <v>19.489999999999998</v>
      </c>
      <c r="G4118">
        <v>5.5450919718762703</v>
      </c>
      <c r="H4118">
        <v>-18.835253746343</v>
      </c>
      <c r="I4118">
        <v>-54.376961833910599</v>
      </c>
      <c r="J4118">
        <v>-0.31924176403972399</v>
      </c>
      <c r="K4118">
        <v>21.0736256662545</v>
      </c>
      <c r="L4118">
        <v>22.318453087218899</v>
      </c>
      <c r="M4118">
        <v>47.207734636277003</v>
      </c>
      <c r="N4118">
        <v>0.124659856950252</v>
      </c>
      <c r="O4118">
        <v>89.225243714725494</v>
      </c>
      <c r="P4118">
        <v>31.689189189189101</v>
      </c>
      <c r="Q4118">
        <v>9.9121528275279997E-3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E4119">
        <v>17.136868400000001</v>
      </c>
      <c r="F4119">
        <v>41</v>
      </c>
      <c r="G4119">
        <v>-15.955960609056399</v>
      </c>
      <c r="H4119">
        <v>3.1520612642277901</v>
      </c>
      <c r="I4119">
        <v>-29.332339955402301</v>
      </c>
      <c r="J4119">
        <v>-1.8496981749338901</v>
      </c>
      <c r="K4119">
        <v>45.642546890124699</v>
      </c>
      <c r="L4119">
        <v>44.2990016087209</v>
      </c>
      <c r="M4119">
        <v>30.165567153921799</v>
      </c>
      <c r="N4119">
        <v>0.323880597014925</v>
      </c>
      <c r="O4119">
        <v>71.048780487804805</v>
      </c>
      <c r="P4119">
        <v>34.855589534488601</v>
      </c>
    </row>
    <row r="4120" spans="1:17" hidden="1" x14ac:dyDescent="0.3">
      <c r="A4120" t="s">
        <v>8401</v>
      </c>
      <c r="B4120" t="s">
        <v>3470</v>
      </c>
      <c r="C4120" t="str">
        <f>IFERROR(VLOOKUP(Table1[[#This Row],[Ticker]],[1]!Table1[[Symbol]:[Industry]],2,FALSE),"-")</f>
        <v>-</v>
      </c>
      <c r="D4120" t="s">
        <v>268</v>
      </c>
      <c r="E4120">
        <v>17.124314999999999</v>
      </c>
      <c r="F4120">
        <v>6.85</v>
      </c>
      <c r="G4120">
        <v>12.8711066092681</v>
      </c>
      <c r="H4120">
        <v>-27.853017591693</v>
      </c>
      <c r="I4120">
        <v>-22.283750081124399</v>
      </c>
      <c r="J4120">
        <v>-4.6849922925809402</v>
      </c>
      <c r="K4120">
        <v>7.9527596977427297</v>
      </c>
      <c r="L4120">
        <v>7.8298193669926297</v>
      </c>
      <c r="M4120">
        <v>34.363686684572798</v>
      </c>
      <c r="N4120">
        <v>0.782098765432098</v>
      </c>
      <c r="O4120">
        <v>82.481751824817493</v>
      </c>
      <c r="P4120">
        <v>47.311827956989198</v>
      </c>
      <c r="Q4120">
        <v>3.6205289389606002E-2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1154</v>
      </c>
      <c r="E4121">
        <v>17.100478800000001</v>
      </c>
      <c r="F4121">
        <v>6.84</v>
      </c>
      <c r="G4121">
        <v>-81.325389010256202</v>
      </c>
      <c r="H4121">
        <v>31.597297573304999</v>
      </c>
      <c r="I4121">
        <v>-61.798901596275897</v>
      </c>
      <c r="J4121">
        <v>0.76210159713589898</v>
      </c>
      <c r="K4121">
        <v>6.8231253559582896</v>
      </c>
      <c r="L4121">
        <v>11.463983439672401</v>
      </c>
      <c r="M4121">
        <v>71.068446642074505</v>
      </c>
      <c r="N4121">
        <v>0.22300505853778599</v>
      </c>
      <c r="O4121">
        <v>196.052631578947</v>
      </c>
      <c r="P4121">
        <v>45.531914893617</v>
      </c>
      <c r="Q4121">
        <v>-7.1246591203549996E-3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414</v>
      </c>
      <c r="E4122">
        <v>17.095680000000002</v>
      </c>
      <c r="F4122">
        <v>12.72</v>
      </c>
      <c r="G4122">
        <v>-19.178398341226799</v>
      </c>
      <c r="H4122">
        <v>-4.2897992008884698</v>
      </c>
      <c r="I4122">
        <v>-13.617083414457699</v>
      </c>
      <c r="J4122">
        <v>0.31500770741905398</v>
      </c>
      <c r="K4122">
        <v>12.7166932088802</v>
      </c>
      <c r="L4122">
        <v>12.5934000901276</v>
      </c>
      <c r="M4122">
        <v>100</v>
      </c>
      <c r="O4122">
        <v>0</v>
      </c>
      <c r="P4122">
        <v>4.9504950495049496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633</v>
      </c>
      <c r="E4123">
        <v>17.048023199999999</v>
      </c>
      <c r="F4123">
        <v>4.5999999999999996</v>
      </c>
      <c r="G4123">
        <v>-0.80449660789001598</v>
      </c>
      <c r="H4123">
        <v>-10.032373458314201</v>
      </c>
      <c r="I4123">
        <v>-28.589356981925398</v>
      </c>
      <c r="J4123">
        <v>-7.25780782656153</v>
      </c>
      <c r="K4123">
        <v>4.8343101758911597</v>
      </c>
      <c r="L4123">
        <v>4.7600219046327901</v>
      </c>
      <c r="M4123">
        <v>37.676700815504297</v>
      </c>
      <c r="N4123">
        <v>1.3687304475553099</v>
      </c>
      <c r="O4123">
        <v>48.913043478260803</v>
      </c>
      <c r="P4123">
        <v>49.350649350649299</v>
      </c>
      <c r="Q4123">
        <v>-2.1985752144637001E-2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E4124">
        <v>17.04</v>
      </c>
      <c r="F4124">
        <v>0.75</v>
      </c>
      <c r="G4124">
        <v>46.3256520638136</v>
      </c>
      <c r="H4124">
        <v>16.922322011232701</v>
      </c>
      <c r="I4124">
        <v>1.76753197015761</v>
      </c>
      <c r="J4124">
        <v>-5.5673452337573996</v>
      </c>
      <c r="K4124">
        <v>0.70971896097758902</v>
      </c>
      <c r="L4124">
        <v>0.62920413947286202</v>
      </c>
      <c r="M4124">
        <v>38.701990003661102</v>
      </c>
      <c r="N4124">
        <v>2.4996344436644899</v>
      </c>
      <c r="O4124">
        <v>26.6666666666666</v>
      </c>
      <c r="P4124">
        <v>87.5</v>
      </c>
      <c r="Q4124">
        <v>3.6667417954996999E-2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705</v>
      </c>
      <c r="E4125">
        <v>17.035611191999902</v>
      </c>
      <c r="F4125">
        <v>25.74</v>
      </c>
      <c r="G4125">
        <v>38.926978901172298</v>
      </c>
      <c r="H4125">
        <v>-4.6421876112252001</v>
      </c>
      <c r="I4125">
        <v>24.799780427228601</v>
      </c>
      <c r="J4125">
        <v>-1.4224440300326799</v>
      </c>
      <c r="K4125">
        <v>24.9107824725025</v>
      </c>
      <c r="L4125">
        <v>21.3384851022677</v>
      </c>
      <c r="M4125">
        <v>32.576819102165203</v>
      </c>
      <c r="N4125">
        <v>1.3638552555815899</v>
      </c>
      <c r="O4125">
        <v>4.5066045066045097</v>
      </c>
      <c r="P4125">
        <v>68.621028496560697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95</v>
      </c>
      <c r="E4126">
        <v>17.023620351999998</v>
      </c>
      <c r="F4126">
        <v>16.96</v>
      </c>
      <c r="G4126">
        <v>-6.1873078552659102</v>
      </c>
      <c r="H4126">
        <v>-6.0663034988827302</v>
      </c>
      <c r="I4126">
        <v>-31.126811040916898</v>
      </c>
      <c r="J4126">
        <v>-4.3568499121582498</v>
      </c>
      <c r="K4126">
        <v>17.662380090646899</v>
      </c>
      <c r="L4126">
        <v>19.007906703101298</v>
      </c>
      <c r="M4126">
        <v>38.462854427863199</v>
      </c>
      <c r="N4126">
        <v>1.1018894378767099</v>
      </c>
      <c r="O4126">
        <v>40.801886792452798</v>
      </c>
      <c r="P4126">
        <v>26.002971768201999</v>
      </c>
      <c r="Q4126">
        <v>-0.101429240663558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405</v>
      </c>
      <c r="E4127">
        <v>17.003285999999999</v>
      </c>
      <c r="F4127">
        <v>15.31</v>
      </c>
      <c r="G4127">
        <v>-27.535833453823301</v>
      </c>
      <c r="H4127">
        <v>-4.5450640381571299</v>
      </c>
      <c r="I4127">
        <v>-35.504838516498502</v>
      </c>
      <c r="J4127">
        <v>3.1439550758401098</v>
      </c>
      <c r="K4127">
        <v>15.8256291402403</v>
      </c>
      <c r="L4127">
        <v>17.369230428866199</v>
      </c>
      <c r="M4127">
        <v>37.470614340267197</v>
      </c>
      <c r="N4127">
        <v>0.83637546258262396</v>
      </c>
      <c r="O4127">
        <v>124.68974526453199</v>
      </c>
      <c r="P4127">
        <v>13.407407407407399</v>
      </c>
      <c r="Q4127">
        <v>-3.3697504680000001E-4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543</v>
      </c>
      <c r="E4128">
        <v>16.984132200000001</v>
      </c>
      <c r="F4128">
        <v>56.61</v>
      </c>
      <c r="G4128">
        <v>81.650823076007498</v>
      </c>
      <c r="H4128">
        <v>2.88551318078513</v>
      </c>
      <c r="I4128">
        <v>-0.39708341445776602</v>
      </c>
      <c r="J4128">
        <v>-3.7195744251457898</v>
      </c>
      <c r="K4128">
        <v>56.948890105746997</v>
      </c>
      <c r="L4128">
        <v>52.1019842168932</v>
      </c>
      <c r="M4128">
        <v>39.421754670416703</v>
      </c>
      <c r="N4128">
        <v>0.11648690292758</v>
      </c>
      <c r="O4128">
        <v>11.2877583465818</v>
      </c>
      <c r="P4128">
        <v>108.892988929889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135</v>
      </c>
      <c r="E4129">
        <v>16.944009999999999</v>
      </c>
      <c r="F4129">
        <v>0.95</v>
      </c>
      <c r="G4129">
        <v>6.0080929106380196</v>
      </c>
      <c r="H4129">
        <v>-5.2798982107894599</v>
      </c>
      <c r="I4129">
        <v>-34.450416747791103</v>
      </c>
      <c r="J4129">
        <v>-4.44689705448571</v>
      </c>
      <c r="K4129">
        <v>0.85950649123814105</v>
      </c>
      <c r="L4129">
        <v>0.86870893241762004</v>
      </c>
      <c r="M4129">
        <v>22.7012869115173</v>
      </c>
      <c r="N4129">
        <v>0.40922626279089003</v>
      </c>
      <c r="O4129">
        <v>38.947368421052602</v>
      </c>
      <c r="P4129">
        <v>89.999999999999901</v>
      </c>
      <c r="Q4129">
        <v>1.1536717488208E-2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543</v>
      </c>
      <c r="E4130">
        <v>16.927050000000001</v>
      </c>
      <c r="F4130">
        <v>98.7</v>
      </c>
      <c r="G4130">
        <v>11.5225634536881</v>
      </c>
      <c r="H4130">
        <v>10.7451658340765</v>
      </c>
      <c r="I4130">
        <v>-9.5031593638248495</v>
      </c>
      <c r="J4130">
        <v>0.31500770741905398</v>
      </c>
      <c r="K4130">
        <v>94.213377594283997</v>
      </c>
      <c r="L4130">
        <v>93.438549360715498</v>
      </c>
      <c r="M4130">
        <v>61.925400800880901</v>
      </c>
      <c r="N4130">
        <v>0.56144322944265102</v>
      </c>
      <c r="O4130">
        <v>13.971631205673701</v>
      </c>
      <c r="P4130">
        <v>35.651456844419997</v>
      </c>
      <c r="Q4130">
        <v>9.9505707422028994E-2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E4131">
        <v>16.888574999999999</v>
      </c>
      <c r="F4131">
        <v>55</v>
      </c>
      <c r="G4131">
        <v>-56.361520300539603</v>
      </c>
      <c r="H4131">
        <v>5.7102007991115196</v>
      </c>
      <c r="I4131">
        <v>-38.603444571031602</v>
      </c>
      <c r="J4131">
        <v>-10.9466896142976</v>
      </c>
      <c r="K4131">
        <v>52.044261063750298</v>
      </c>
      <c r="M4131">
        <v>58.234487806210097</v>
      </c>
      <c r="N4131">
        <v>3.4947916666666599</v>
      </c>
      <c r="O4131">
        <v>63.636363636363598</v>
      </c>
      <c r="P4131">
        <v>17.021276595744599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135</v>
      </c>
      <c r="E4132">
        <v>16.871307999999999</v>
      </c>
      <c r="F4132">
        <v>8.6</v>
      </c>
      <c r="G4132">
        <v>-39.566454845992403</v>
      </c>
      <c r="H4132">
        <v>4.3287052351064599</v>
      </c>
      <c r="I4132">
        <v>-53.936306176428602</v>
      </c>
      <c r="J4132">
        <v>0.54892583607402001</v>
      </c>
      <c r="K4132">
        <v>8.1706238944712997</v>
      </c>
      <c r="L4132">
        <v>8.2663910097512492</v>
      </c>
      <c r="M4132">
        <v>56.578443559769198</v>
      </c>
      <c r="N4132">
        <v>2.2177250405205902</v>
      </c>
      <c r="O4132">
        <v>84.883720930232499</v>
      </c>
      <c r="P4132">
        <v>37.599999999999902</v>
      </c>
      <c r="Q4132">
        <v>8.1661770098573006E-2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40</v>
      </c>
      <c r="E4133">
        <v>16.862091516</v>
      </c>
      <c r="F4133">
        <v>1.86</v>
      </c>
      <c r="G4133">
        <v>-4.1288933907318199</v>
      </c>
      <c r="H4133">
        <v>0.20458282158343799</v>
      </c>
      <c r="I4133">
        <v>12.0585922612179</v>
      </c>
      <c r="J4133">
        <v>0.31500770741905398</v>
      </c>
      <c r="K4133">
        <v>1.59176714467959</v>
      </c>
      <c r="L4133">
        <v>1.2594988259767299</v>
      </c>
      <c r="M4133">
        <v>99.999999999786993</v>
      </c>
      <c r="N4133">
        <v>0.66189185924097804</v>
      </c>
      <c r="O4133">
        <v>0</v>
      </c>
      <c r="P4133">
        <v>37.7777777777777</v>
      </c>
      <c r="Q4133">
        <v>4.7154102828910003E-3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95</v>
      </c>
      <c r="E4134">
        <v>16.835363999999998</v>
      </c>
      <c r="F4134">
        <v>5.71</v>
      </c>
      <c r="G4134">
        <v>2.7599954981570498</v>
      </c>
      <c r="H4134">
        <v>-8.7191007341082294</v>
      </c>
      <c r="I4134">
        <v>-29.646495179163601</v>
      </c>
      <c r="J4134">
        <v>-4.6002465298690796</v>
      </c>
      <c r="K4134">
        <v>5.9187217778222703</v>
      </c>
      <c r="L4134">
        <v>6.0141810541328002</v>
      </c>
      <c r="M4134">
        <v>42.868808024016097</v>
      </c>
      <c r="N4134">
        <v>1.0192544081525401</v>
      </c>
      <c r="O4134">
        <v>54.115586690017501</v>
      </c>
      <c r="P4134">
        <v>29.772727272727199</v>
      </c>
      <c r="Q4134">
        <v>1.8676993021156999E-2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917</v>
      </c>
      <c r="E4135">
        <v>16.832076128000001</v>
      </c>
      <c r="F4135">
        <v>27.76</v>
      </c>
      <c r="G4135">
        <v>-10.8227709417522</v>
      </c>
      <c r="H4135">
        <v>2.6860072507244301</v>
      </c>
      <c r="I4135">
        <v>-27.4861495019538</v>
      </c>
      <c r="J4135">
        <v>2.3534692458805901</v>
      </c>
      <c r="K4135">
        <v>24.308423820166901</v>
      </c>
      <c r="L4135">
        <v>25.723901372514799</v>
      </c>
      <c r="M4135">
        <v>71.572264056427599</v>
      </c>
      <c r="N4135">
        <v>4.1817644399801601</v>
      </c>
      <c r="O4135">
        <v>41.210374639769398</v>
      </c>
      <c r="P4135">
        <v>45.645330535152098</v>
      </c>
      <c r="Q4135">
        <v>0.121577010056012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62</v>
      </c>
      <c r="E4136">
        <v>16.745324190000002</v>
      </c>
      <c r="F4136">
        <v>41.65</v>
      </c>
      <c r="G4136">
        <v>-63.103252365090803</v>
      </c>
      <c r="H4136">
        <v>-4.9874736194931097</v>
      </c>
      <c r="I4136">
        <v>-29.645309220909301</v>
      </c>
      <c r="J4136">
        <v>0.31500770741905398</v>
      </c>
      <c r="K4136">
        <v>43.354541535751203</v>
      </c>
      <c r="M4136">
        <v>35.673591892712203</v>
      </c>
      <c r="N4136">
        <v>0.95119047619047603</v>
      </c>
      <c r="O4136">
        <v>99.039615846338506</v>
      </c>
      <c r="P4136">
        <v>25.830815709969698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1784</v>
      </c>
      <c r="E4137">
        <v>16.742699999999999</v>
      </c>
      <c r="F4137">
        <v>20.67</v>
      </c>
      <c r="G4137">
        <v>4.8973238377325998</v>
      </c>
      <c r="H4137">
        <v>-5.1243598292635397</v>
      </c>
      <c r="I4137">
        <v>-13.4717345772484</v>
      </c>
      <c r="J4137">
        <v>-4.31199890259039</v>
      </c>
      <c r="K4137">
        <v>19.7565106132061</v>
      </c>
      <c r="L4137">
        <v>19.243307680380301</v>
      </c>
      <c r="M4137">
        <v>63.875385597997699</v>
      </c>
      <c r="N4137">
        <v>1.3912304408774601</v>
      </c>
      <c r="O4137">
        <v>11.6594097726173</v>
      </c>
      <c r="P4137">
        <v>34.482758620689602</v>
      </c>
      <c r="Q4137">
        <v>-5.8414778927000002E-3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628</v>
      </c>
      <c r="E4138">
        <v>16.718299999999999</v>
      </c>
      <c r="F4138">
        <v>31</v>
      </c>
      <c r="G4138">
        <v>71.701807809520801</v>
      </c>
      <c r="H4138">
        <v>-32.147109691383598</v>
      </c>
      <c r="I4138">
        <v>63.0210932237188</v>
      </c>
      <c r="J4138">
        <v>-7.3172038310424901</v>
      </c>
      <c r="K4138">
        <v>40.769834502380597</v>
      </c>
      <c r="L4138">
        <v>32.182790171843003</v>
      </c>
      <c r="M4138">
        <v>23.887358243490901</v>
      </c>
      <c r="N4138">
        <v>0.24707205915107</v>
      </c>
      <c r="O4138">
        <v>114.67741935483799</v>
      </c>
      <c r="P4138">
        <v>149.39662107803699</v>
      </c>
      <c r="Q4138">
        <v>0.13290829695939499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543</v>
      </c>
      <c r="E4139">
        <v>16.699996800000001</v>
      </c>
      <c r="F4139">
        <v>54.72</v>
      </c>
      <c r="G4139">
        <v>197.18643250474599</v>
      </c>
      <c r="H4139">
        <v>17.476831115360099</v>
      </c>
      <c r="I4139">
        <v>287.26203746466302</v>
      </c>
      <c r="J4139">
        <v>-5.9003458958062103</v>
      </c>
      <c r="K4139">
        <v>45.621000883285099</v>
      </c>
      <c r="L4139">
        <v>29.5740071059938</v>
      </c>
      <c r="M4139">
        <v>60.685238174278702</v>
      </c>
      <c r="N4139">
        <v>0.19761021757864999</v>
      </c>
      <c r="O4139">
        <v>10.581140350877099</v>
      </c>
      <c r="P4139">
        <v>588.30188679245202</v>
      </c>
      <c r="Q4139">
        <v>0.13613589197092699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625</v>
      </c>
      <c r="E4140">
        <v>16.679600000000001</v>
      </c>
      <c r="F4140">
        <v>14.8</v>
      </c>
      <c r="G4140">
        <v>90.363860232456503</v>
      </c>
      <c r="H4140">
        <v>-17.155296276911798</v>
      </c>
      <c r="I4140">
        <v>41.356738575070999</v>
      </c>
      <c r="J4140">
        <v>3.7872299296412701</v>
      </c>
      <c r="K4140">
        <v>14.932140359262</v>
      </c>
      <c r="L4140">
        <v>12.3658584940839</v>
      </c>
      <c r="M4140">
        <v>51.186119344249299</v>
      </c>
      <c r="N4140">
        <v>0.89671156114825001</v>
      </c>
      <c r="O4140">
        <v>34.1216216216216</v>
      </c>
      <c r="Q4140">
        <v>4.3879118531531001E-2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E4141">
        <v>16.673194069999902</v>
      </c>
      <c r="F4141">
        <v>12.35</v>
      </c>
      <c r="G4141">
        <v>27.964702668381399</v>
      </c>
      <c r="H4141">
        <v>11.6561467450574</v>
      </c>
      <c r="I4141">
        <v>-11.7193936454808</v>
      </c>
      <c r="J4141">
        <v>4.3570448941611701</v>
      </c>
      <c r="K4141">
        <v>11.6795429081027</v>
      </c>
      <c r="L4141">
        <v>11.5332941006561</v>
      </c>
      <c r="M4141">
        <v>56.448521608987498</v>
      </c>
      <c r="N4141">
        <v>1.85609665550674</v>
      </c>
      <c r="O4141">
        <v>29.554655870445298</v>
      </c>
      <c r="P4141">
        <v>64.6666666666666</v>
      </c>
      <c r="Q4141">
        <v>4.4643895086229997E-3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628</v>
      </c>
      <c r="E4142">
        <v>16.67098</v>
      </c>
      <c r="F4142">
        <v>38</v>
      </c>
      <c r="G4142">
        <v>167.729785564721</v>
      </c>
      <c r="H4142">
        <v>59.8570690496514</v>
      </c>
      <c r="I4142">
        <v>54.227439553740098</v>
      </c>
      <c r="J4142">
        <v>-8.0082733541008508</v>
      </c>
      <c r="K4142">
        <v>28.288152147556598</v>
      </c>
      <c r="L4142">
        <v>22.4030439745741</v>
      </c>
      <c r="M4142">
        <v>74.606825942665196</v>
      </c>
      <c r="N4142">
        <v>1.67916666666666</v>
      </c>
      <c r="O4142">
        <v>9.1578947368420902</v>
      </c>
      <c r="P4142">
        <v>191.858678955453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177</v>
      </c>
      <c r="E4143">
        <v>16.661501644999898</v>
      </c>
      <c r="F4143">
        <v>35.65</v>
      </c>
      <c r="G4143">
        <v>-44.906671168509597</v>
      </c>
      <c r="H4143">
        <v>-12.4507513119681</v>
      </c>
      <c r="I4143">
        <v>-24.380537732355101</v>
      </c>
      <c r="J4143">
        <v>-3.8824501702043599</v>
      </c>
      <c r="K4143">
        <v>34.474782650289399</v>
      </c>
      <c r="L4143">
        <v>37.670318240391502</v>
      </c>
      <c r="M4143">
        <v>64.858730150850505</v>
      </c>
      <c r="N4143">
        <v>0.84581194126305903</v>
      </c>
      <c r="O4143">
        <v>29.0322580645161</v>
      </c>
      <c r="P4143">
        <v>22.592847317744098</v>
      </c>
      <c r="Q4143">
        <v>-0.100922685716806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132</v>
      </c>
      <c r="E4144">
        <v>16.600000000000001</v>
      </c>
      <c r="F4144">
        <v>25</v>
      </c>
      <c r="G4144">
        <v>-21.205879804894</v>
      </c>
      <c r="H4144">
        <v>-7.3873135412326301</v>
      </c>
      <c r="I4144">
        <v>-45.123932729526203</v>
      </c>
      <c r="J4144">
        <v>-3.70014380773245</v>
      </c>
      <c r="K4144">
        <v>25.318812189095102</v>
      </c>
      <c r="L4144">
        <v>26.534230347456301</v>
      </c>
      <c r="M4144">
        <v>49.077313060390502</v>
      </c>
      <c r="N4144">
        <v>2.29223368925821</v>
      </c>
      <c r="O4144">
        <v>63.999999999999901</v>
      </c>
      <c r="P4144">
        <v>22.428991185112601</v>
      </c>
      <c r="Q4144">
        <v>7.6618008242230001E-2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106</v>
      </c>
      <c r="E4145">
        <v>16.515501666999999</v>
      </c>
      <c r="F4145">
        <v>11.53</v>
      </c>
      <c r="G4145">
        <v>-47.670007449087201</v>
      </c>
      <c r="H4145">
        <v>-9.5317346847594404</v>
      </c>
      <c r="I4145">
        <v>-67.899399036979503</v>
      </c>
      <c r="J4145">
        <v>-3.1361015777082999</v>
      </c>
      <c r="K4145">
        <v>12.278195212981201</v>
      </c>
      <c r="L4145">
        <v>14.638061043402001</v>
      </c>
      <c r="M4145">
        <v>33.747105018451499</v>
      </c>
      <c r="N4145">
        <v>0.89776596938604403</v>
      </c>
      <c r="O4145">
        <v>161.92541196877701</v>
      </c>
      <c r="P4145">
        <v>16.4646464646464</v>
      </c>
      <c r="Q4145">
        <v>2.0071639410626001E-2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46</v>
      </c>
      <c r="E4146">
        <v>16.498052999999999</v>
      </c>
      <c r="F4146">
        <v>39</v>
      </c>
      <c r="G4146">
        <v>-69.924584843129296</v>
      </c>
      <c r="H4146">
        <v>-10.722547738900101</v>
      </c>
      <c r="I4146">
        <v>-51.761413311364898</v>
      </c>
      <c r="J4146">
        <v>6.5631148815559898E-2</v>
      </c>
      <c r="K4146">
        <v>44.151165200219801</v>
      </c>
      <c r="L4146">
        <v>55.536162706228097</v>
      </c>
      <c r="M4146">
        <v>20.139136003280399</v>
      </c>
      <c r="N4146">
        <v>0.63412921348314599</v>
      </c>
      <c r="O4146">
        <v>97.179487179487097</v>
      </c>
      <c r="P4146">
        <v>2.3622047244094402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268</v>
      </c>
      <c r="E4147">
        <v>16.486512000000001</v>
      </c>
      <c r="F4147">
        <v>49.42</v>
      </c>
      <c r="G4147">
        <v>-9.1184209681113906</v>
      </c>
      <c r="H4147">
        <v>-3.0921944104693102</v>
      </c>
      <c r="I4147">
        <v>-29.2970015171706</v>
      </c>
      <c r="J4147">
        <v>-1.33387687066046</v>
      </c>
      <c r="K4147">
        <v>50.533690477981203</v>
      </c>
      <c r="L4147">
        <v>50.3508013706005</v>
      </c>
      <c r="M4147">
        <v>44.272936947230299</v>
      </c>
      <c r="N4147">
        <v>1.39778042820572</v>
      </c>
      <c r="O4147">
        <v>36.8878996357749</v>
      </c>
      <c r="P4147">
        <v>20.243309002433001</v>
      </c>
      <c r="Q4147">
        <v>1.0427053372441E-2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E4148">
        <v>16.475861600000002</v>
      </c>
      <c r="F4148">
        <v>42.79</v>
      </c>
      <c r="G4148">
        <v>30.069304807466299</v>
      </c>
      <c r="H4148">
        <v>0.69432002706168205</v>
      </c>
      <c r="I4148">
        <v>13.3562103540882</v>
      </c>
      <c r="J4148">
        <v>0.31500770741905398</v>
      </c>
      <c r="K4148">
        <v>31.053425454296001</v>
      </c>
      <c r="L4148">
        <v>19.833225275497998</v>
      </c>
      <c r="M4148">
        <v>76.921614523944896</v>
      </c>
      <c r="N4148">
        <v>1.1888648858947699</v>
      </c>
      <c r="O4148">
        <v>0.42065903248422698</v>
      </c>
      <c r="P4148">
        <v>54.198198198198199</v>
      </c>
      <c r="Q4148">
        <v>9.2467381952939007E-2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343</v>
      </c>
      <c r="E4149">
        <v>16.475034300000001</v>
      </c>
      <c r="F4149">
        <v>29.8</v>
      </c>
      <c r="G4149">
        <v>86.919265249494799</v>
      </c>
      <c r="H4149">
        <v>-2.5040849151741802</v>
      </c>
      <c r="I4149">
        <v>86.651733789843306</v>
      </c>
      <c r="J4149">
        <v>1.4440399654835701</v>
      </c>
      <c r="K4149">
        <v>29.669167775401899</v>
      </c>
      <c r="L4149">
        <v>23.513981223373701</v>
      </c>
      <c r="M4149">
        <v>42.8987798906713</v>
      </c>
      <c r="N4149">
        <v>1.63942036030014</v>
      </c>
      <c r="O4149">
        <v>10.4362416107382</v>
      </c>
      <c r="P4149">
        <v>138.39999999999901</v>
      </c>
      <c r="Q4149">
        <v>0.117042391831162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917</v>
      </c>
      <c r="E4150">
        <v>16.394724</v>
      </c>
      <c r="F4150">
        <v>5.01</v>
      </c>
      <c r="G4150">
        <v>-55.6862704399121</v>
      </c>
      <c r="H4150">
        <v>-14.6469420580313</v>
      </c>
      <c r="I4150">
        <v>-47.869051918394703</v>
      </c>
      <c r="J4150">
        <v>-0.47550612657303998</v>
      </c>
      <c r="K4150">
        <v>5.7279826491566297</v>
      </c>
      <c r="L4150">
        <v>11.4224666840522</v>
      </c>
      <c r="M4150">
        <v>33.959240286185498</v>
      </c>
      <c r="N4150">
        <v>1.3573393334972701</v>
      </c>
      <c r="O4150">
        <v>81.437125748502993</v>
      </c>
      <c r="P4150">
        <v>1.21212121212119</v>
      </c>
      <c r="Q4150">
        <v>-0.13526116911800501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705</v>
      </c>
      <c r="E4151">
        <v>16.390346701999999</v>
      </c>
      <c r="F4151">
        <v>116.91</v>
      </c>
      <c r="G4151">
        <v>13.2345186642558</v>
      </c>
      <c r="H4151">
        <v>0.47125960174076598</v>
      </c>
      <c r="I4151">
        <v>7.89835157151043</v>
      </c>
      <c r="J4151">
        <v>2.0663665202911101</v>
      </c>
      <c r="K4151">
        <v>112.097975595056</v>
      </c>
      <c r="L4151">
        <v>101.50218730687899</v>
      </c>
      <c r="M4151">
        <v>36.790095614213499</v>
      </c>
      <c r="N4151">
        <v>0.94469219486663003</v>
      </c>
      <c r="O4151">
        <v>13.762723462492501</v>
      </c>
      <c r="P4151">
        <v>43.0091743119266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382</v>
      </c>
      <c r="E4152">
        <v>16.324698456</v>
      </c>
      <c r="F4152">
        <v>3.72</v>
      </c>
      <c r="G4152">
        <v>-85.778377926814301</v>
      </c>
      <c r="H4152">
        <v>-4.5442521270971303</v>
      </c>
      <c r="I4152">
        <v>-79.488643047485198</v>
      </c>
      <c r="J4152">
        <v>2.6648771591161702</v>
      </c>
      <c r="K4152">
        <v>4.3101305989104901</v>
      </c>
      <c r="L4152">
        <v>8.71562428770015</v>
      </c>
      <c r="M4152">
        <v>55.641741844348999</v>
      </c>
      <c r="N4152">
        <v>0.95959829282256803</v>
      </c>
      <c r="O4152">
        <v>276.34408602150501</v>
      </c>
      <c r="P4152">
        <v>27.397260273972599</v>
      </c>
      <c r="Q4152">
        <v>-0.198468421537143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27</v>
      </c>
      <c r="E4153">
        <v>16.3215</v>
      </c>
      <c r="F4153">
        <v>81</v>
      </c>
      <c r="G4153">
        <v>-52.192836552365897</v>
      </c>
      <c r="H4153">
        <v>7.8209274427101398</v>
      </c>
      <c r="I4153">
        <v>-26.707212169822501</v>
      </c>
      <c r="J4153">
        <v>0.31500770741905398</v>
      </c>
      <c r="K4153">
        <v>82.624151251131806</v>
      </c>
      <c r="L4153">
        <v>105.010436256769</v>
      </c>
      <c r="M4153">
        <v>67.434125705679605</v>
      </c>
      <c r="N4153">
        <v>1.4034090909090899</v>
      </c>
      <c r="O4153">
        <v>47.160493827160501</v>
      </c>
      <c r="P4153">
        <v>16.379310344827601</v>
      </c>
      <c r="Q4153">
        <v>-0.125923746729486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72</v>
      </c>
      <c r="E4154">
        <v>16.275944619000001</v>
      </c>
      <c r="F4154">
        <v>50.43</v>
      </c>
      <c r="G4154">
        <v>350.72986367141499</v>
      </c>
      <c r="H4154">
        <v>-6.2524516399128496</v>
      </c>
      <c r="I4154">
        <v>44.124549366274103</v>
      </c>
      <c r="J4154">
        <v>-1.7223114091079801</v>
      </c>
      <c r="K4154">
        <v>51.832245537343802</v>
      </c>
      <c r="L4154">
        <v>40.429496210598302</v>
      </c>
      <c r="M4154">
        <v>30.608705080937899</v>
      </c>
      <c r="N4154">
        <v>0.13560384676690901</v>
      </c>
      <c r="O4154">
        <v>31.449534007535199</v>
      </c>
      <c r="P4154">
        <v>394.41176470588198</v>
      </c>
      <c r="Q4154">
        <v>0.122768078359863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51</v>
      </c>
      <c r="E4155">
        <v>16.271936772</v>
      </c>
      <c r="F4155">
        <v>11.31</v>
      </c>
      <c r="G4155">
        <v>47.234742972904499</v>
      </c>
      <c r="H4155">
        <v>-8.3404321122808796</v>
      </c>
      <c r="I4155">
        <v>-26.348564895939202</v>
      </c>
      <c r="J4155">
        <v>-7.2459679023370498</v>
      </c>
      <c r="K4155">
        <v>11.3916233304956</v>
      </c>
      <c r="L4155">
        <v>10.3229592761429</v>
      </c>
      <c r="M4155">
        <v>32.788629413024601</v>
      </c>
      <c r="N4155">
        <v>0.70890936930959703</v>
      </c>
      <c r="O4155">
        <v>51.989389920424401</v>
      </c>
      <c r="P4155">
        <v>104.520795660036</v>
      </c>
      <c r="Q4155">
        <v>7.7253914125629E-2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705</v>
      </c>
      <c r="E4156">
        <v>16.197496464</v>
      </c>
      <c r="F4156">
        <v>251.7</v>
      </c>
      <c r="G4156">
        <v>15.3866545278979</v>
      </c>
      <c r="H4156">
        <v>-3.10976282990443</v>
      </c>
      <c r="I4156">
        <v>7.5439833035551196</v>
      </c>
      <c r="J4156">
        <v>-0.767525578504065</v>
      </c>
      <c r="K4156">
        <v>242.333713356988</v>
      </c>
      <c r="L4156">
        <v>217.01179911547999</v>
      </c>
      <c r="M4156">
        <v>41.917729329093497</v>
      </c>
      <c r="N4156">
        <v>1.1465390767194299</v>
      </c>
      <c r="O4156">
        <v>4.09217322208979</v>
      </c>
      <c r="P4156">
        <v>41.762883694733802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286</v>
      </c>
      <c r="E4157">
        <v>16.192799999999998</v>
      </c>
      <c r="F4157">
        <v>72</v>
      </c>
      <c r="G4157">
        <v>-8.9288933907318295</v>
      </c>
      <c r="H4157">
        <v>-8.4283685516751898</v>
      </c>
      <c r="I4157">
        <v>-13.7557796696588</v>
      </c>
      <c r="J4157">
        <v>3.8716424738809798</v>
      </c>
      <c r="K4157">
        <v>73.179262930970793</v>
      </c>
      <c r="L4157">
        <v>73.239383191733793</v>
      </c>
      <c r="M4157">
        <v>50.465648868683203</v>
      </c>
      <c r="N4157">
        <v>0.73293468261269501</v>
      </c>
      <c r="O4157">
        <v>20.999999999999901</v>
      </c>
      <c r="P4157">
        <v>28.113879003558701</v>
      </c>
      <c r="Q4157">
        <v>5.3835383361922999E-2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E4158">
        <v>16.151517719999902</v>
      </c>
      <c r="F4158">
        <v>36.29</v>
      </c>
      <c r="G4158">
        <v>1381.68023523997</v>
      </c>
      <c r="H4158">
        <v>-0.973618526217223</v>
      </c>
      <c r="I4158">
        <v>8.9014851203160195</v>
      </c>
      <c r="J4158">
        <v>-2.9764025146842199</v>
      </c>
      <c r="K4158">
        <v>36.7020344304456</v>
      </c>
      <c r="L4158">
        <v>29.710094106894601</v>
      </c>
      <c r="M4158">
        <v>48.022954221062498</v>
      </c>
      <c r="N4158">
        <v>0.77097169222504003</v>
      </c>
      <c r="O4158">
        <v>90.383025626894394</v>
      </c>
      <c r="P4158">
        <v>1405.8091286306999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414</v>
      </c>
      <c r="E4159">
        <v>16.148</v>
      </c>
      <c r="F4159">
        <v>29.36</v>
      </c>
      <c r="G4159">
        <v>53.810500548662098</v>
      </c>
      <c r="H4159">
        <v>-10.8586554863169</v>
      </c>
      <c r="I4159">
        <v>22.8775702350075</v>
      </c>
      <c r="J4159">
        <v>-5.9726177106411402</v>
      </c>
      <c r="K4159">
        <v>26.979498047558899</v>
      </c>
      <c r="L4159">
        <v>22.090392634373</v>
      </c>
      <c r="M4159">
        <v>47.944998004657499</v>
      </c>
      <c r="N4159">
        <v>0.80329785362611805</v>
      </c>
      <c r="O4159">
        <v>33.5490463215258</v>
      </c>
      <c r="P4159">
        <v>144.462947543713</v>
      </c>
      <c r="Q4159">
        <v>8.5243600545595002E-2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543</v>
      </c>
      <c r="E4160">
        <v>16.141936999999999</v>
      </c>
      <c r="F4160">
        <v>15.82</v>
      </c>
      <c r="G4160">
        <v>3.8646341173587899</v>
      </c>
      <c r="H4160">
        <v>-8.6662980018477107</v>
      </c>
      <c r="I4160">
        <v>-25.2371951463013</v>
      </c>
      <c r="J4160">
        <v>-4.4611116955660197</v>
      </c>
      <c r="K4160">
        <v>16.901010230395102</v>
      </c>
      <c r="L4160">
        <v>18.084959529661099</v>
      </c>
      <c r="M4160">
        <v>39.240487791513502</v>
      </c>
      <c r="N4160">
        <v>0.38147160776185501</v>
      </c>
      <c r="O4160">
        <v>67.509481668773702</v>
      </c>
      <c r="P4160">
        <v>31.8333333333333</v>
      </c>
      <c r="Q4160">
        <v>-7.0697242468516996E-2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177</v>
      </c>
      <c r="E4161">
        <v>16.128125000000001</v>
      </c>
      <c r="F4161">
        <v>258.05</v>
      </c>
      <c r="G4161">
        <v>16.8820355710168</v>
      </c>
      <c r="H4161">
        <v>-18.149182104277401</v>
      </c>
      <c r="I4161">
        <v>20.783958252208901</v>
      </c>
      <c r="J4161">
        <v>-10.037685747573001</v>
      </c>
      <c r="K4161">
        <v>274.47488259295301</v>
      </c>
      <c r="L4161">
        <v>232.69899959207399</v>
      </c>
      <c r="M4161">
        <v>23.745569299995399</v>
      </c>
      <c r="N4161">
        <v>0.55314075117879702</v>
      </c>
      <c r="O4161">
        <v>32.532454950590903</v>
      </c>
      <c r="P4161">
        <v>55.218045112781901</v>
      </c>
      <c r="Q4161">
        <v>4.6581921206159997E-2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516</v>
      </c>
      <c r="E4162">
        <v>16.097214999999998</v>
      </c>
      <c r="F4162">
        <v>52.7</v>
      </c>
      <c r="G4162">
        <v>130.46047858994399</v>
      </c>
      <c r="H4162">
        <v>-2.4333870016082999</v>
      </c>
      <c r="I4162">
        <v>18.4631170867953</v>
      </c>
      <c r="J4162">
        <v>8.3519777697055702</v>
      </c>
      <c r="K4162">
        <v>45.366877691396397</v>
      </c>
      <c r="L4162">
        <v>36.146993818424598</v>
      </c>
      <c r="M4162">
        <v>58.573133567195299</v>
      </c>
      <c r="N4162">
        <v>0.65335214890738602</v>
      </c>
      <c r="O4162">
        <v>21.821631878557799</v>
      </c>
      <c r="P4162">
        <v>155.20581113801401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405</v>
      </c>
      <c r="E4163">
        <v>16.092291599999999</v>
      </c>
      <c r="F4163">
        <v>93.24</v>
      </c>
      <c r="G4163">
        <v>87.347631898449293</v>
      </c>
      <c r="H4163">
        <v>0.71020079911152201</v>
      </c>
      <c r="I4163">
        <v>7.4738256764513196</v>
      </c>
      <c r="J4163">
        <v>0.31500770741905398</v>
      </c>
      <c r="K4163">
        <v>65.315305066726296</v>
      </c>
      <c r="L4163">
        <v>55.255609876651398</v>
      </c>
      <c r="M4163">
        <v>99.750481439665606</v>
      </c>
      <c r="N4163">
        <v>0.329428155462901</v>
      </c>
      <c r="O4163">
        <v>0</v>
      </c>
      <c r="P4163">
        <v>147.320954907161</v>
      </c>
      <c r="Q4163">
        <v>0.10433383730145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E4164">
        <v>16.080697499999999</v>
      </c>
      <c r="F4164">
        <v>44.65</v>
      </c>
      <c r="G4164">
        <v>-67.343951256686296</v>
      </c>
      <c r="H4164">
        <v>-13.980520850373001</v>
      </c>
      <c r="I4164">
        <v>-56.832141280412202</v>
      </c>
      <c r="J4164">
        <v>6.6256873190695202</v>
      </c>
      <c r="K4164">
        <v>48.034339430133102</v>
      </c>
      <c r="M4164">
        <v>52.081847137414201</v>
      </c>
      <c r="N4164">
        <v>0.29807692307692302</v>
      </c>
      <c r="O4164">
        <v>76.371780515117507</v>
      </c>
      <c r="P4164">
        <v>8.3737864077669801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15.9963795</v>
      </c>
      <c r="F4165">
        <v>22.95</v>
      </c>
      <c r="G4165">
        <v>45.871106609268097</v>
      </c>
      <c r="H4165">
        <v>6.5222657643087301</v>
      </c>
      <c r="I4165">
        <v>-11.253122665126799</v>
      </c>
      <c r="J4165">
        <v>1.88880609108556</v>
      </c>
      <c r="K4165">
        <v>22.639824859672299</v>
      </c>
      <c r="L4165">
        <v>19.8480698194724</v>
      </c>
      <c r="M4165">
        <v>47.031491160860597</v>
      </c>
      <c r="N4165">
        <v>1.2761598190399499</v>
      </c>
      <c r="O4165">
        <v>27.625272331154601</v>
      </c>
      <c r="P4165">
        <v>96.826758147512805</v>
      </c>
      <c r="Q4165">
        <v>7.2412818850526001E-2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95</v>
      </c>
      <c r="E4166">
        <v>15.986461523999999</v>
      </c>
      <c r="F4166">
        <v>27.62</v>
      </c>
      <c r="G4166">
        <v>-5.3331944660006396</v>
      </c>
      <c r="H4166">
        <v>-5.1855354961231503</v>
      </c>
      <c r="I4166">
        <v>-22.492042173942998</v>
      </c>
      <c r="J4166">
        <v>-2.7344139539899901</v>
      </c>
      <c r="K4166">
        <v>28.274027910442801</v>
      </c>
      <c r="L4166">
        <v>27.200851738997901</v>
      </c>
      <c r="M4166">
        <v>42.642007077842599</v>
      </c>
      <c r="N4166">
        <v>1.0585786002559301</v>
      </c>
      <c r="O4166">
        <v>36.821144098479301</v>
      </c>
      <c r="P4166">
        <v>25.545454545454501</v>
      </c>
      <c r="Q4166">
        <v>8.9960929720325003E-2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705</v>
      </c>
      <c r="E4167">
        <v>15.966448</v>
      </c>
      <c r="F4167">
        <v>141.94999999999999</v>
      </c>
      <c r="G4167">
        <v>17.241488045380098</v>
      </c>
      <c r="H4167">
        <v>3.1717567418431498</v>
      </c>
      <c r="I4167">
        <v>5.0602846985762504</v>
      </c>
      <c r="J4167">
        <v>1.29016608168057</v>
      </c>
      <c r="K4167">
        <v>133.73594828639199</v>
      </c>
      <c r="L4167">
        <v>122.435402649924</v>
      </c>
      <c r="M4167">
        <v>48.680230268627398</v>
      </c>
      <c r="N4167">
        <v>1.19055491758229</v>
      </c>
      <c r="O4167">
        <v>3.5575907009510499</v>
      </c>
      <c r="P4167">
        <v>43.022670025188901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51</v>
      </c>
      <c r="E4168">
        <v>15.930782000000001</v>
      </c>
      <c r="F4168">
        <v>52.15</v>
      </c>
      <c r="G4168">
        <v>89.600614805989395</v>
      </c>
      <c r="H4168">
        <v>38.9090480613593</v>
      </c>
      <c r="I4168">
        <v>103.674583252208</v>
      </c>
      <c r="J4168">
        <v>-2.0430194098927998</v>
      </c>
      <c r="K4168">
        <v>38.7427105838158</v>
      </c>
      <c r="L4168">
        <v>31.976951243096799</v>
      </c>
      <c r="M4168">
        <v>83.889497026968797</v>
      </c>
      <c r="N4168">
        <v>3.0566882205959498</v>
      </c>
      <c r="O4168">
        <v>3.83509108341284E-2</v>
      </c>
      <c r="P4168">
        <v>142.558139534883</v>
      </c>
      <c r="Q4168">
        <v>0.111716237931683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268</v>
      </c>
      <c r="E4169">
        <v>15.884854109999999</v>
      </c>
      <c r="F4169">
        <v>5.23</v>
      </c>
      <c r="G4169">
        <v>93.787773275934796</v>
      </c>
      <c r="H4169">
        <v>38.997872031988202</v>
      </c>
      <c r="I4169">
        <v>20.4854806881063</v>
      </c>
      <c r="J4169">
        <v>-4.7666619840509803</v>
      </c>
      <c r="K4169">
        <v>4.09039340895756</v>
      </c>
      <c r="L4169">
        <v>3.4395808916998001</v>
      </c>
      <c r="M4169">
        <v>53.781516792630001</v>
      </c>
      <c r="N4169">
        <v>1.33929930233439</v>
      </c>
      <c r="O4169">
        <v>10.8986615678776</v>
      </c>
      <c r="P4169">
        <v>182.702702702702</v>
      </c>
      <c r="Q4169">
        <v>5.8682624434124003E-2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414</v>
      </c>
      <c r="E4170">
        <v>15.8704</v>
      </c>
      <c r="F4170">
        <v>15.26</v>
      </c>
      <c r="G4170">
        <v>101.945180683342</v>
      </c>
      <c r="H4170">
        <v>7.3465644354751598</v>
      </c>
      <c r="I4170">
        <v>36.284684758430203</v>
      </c>
      <c r="J4170">
        <v>3.4736098579566801</v>
      </c>
      <c r="K4170">
        <v>14.187084531234699</v>
      </c>
      <c r="L4170">
        <v>11.9423598602458</v>
      </c>
      <c r="M4170">
        <v>60.458086378174997</v>
      </c>
      <c r="N4170">
        <v>1.1982797330994099</v>
      </c>
      <c r="O4170">
        <v>16.317169069462601</v>
      </c>
      <c r="P4170">
        <v>148.13008130081201</v>
      </c>
      <c r="Q4170">
        <v>8.8002274565983002E-2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E4171">
        <v>15.836609513999999</v>
      </c>
      <c r="F4171">
        <v>1.01</v>
      </c>
      <c r="G4171">
        <v>64.550351892286997</v>
      </c>
      <c r="H4171">
        <v>-22.471617382706601</v>
      </c>
      <c r="I4171">
        <v>-3.8344747188055899</v>
      </c>
      <c r="J4171">
        <v>16.785595942713101</v>
      </c>
      <c r="K4171">
        <v>0.97798006423683903</v>
      </c>
      <c r="L4171">
        <v>0.86460081401836197</v>
      </c>
      <c r="M4171">
        <v>56.4309414596949</v>
      </c>
      <c r="N4171">
        <v>0.45748795937159897</v>
      </c>
      <c r="O4171">
        <v>43.564356435643496</v>
      </c>
      <c r="P4171">
        <v>134.88372093023199</v>
      </c>
      <c r="Q4171">
        <v>4.4810787928464997E-2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414</v>
      </c>
      <c r="E4172">
        <v>15.7878413</v>
      </c>
      <c r="F4172">
        <v>31.57</v>
      </c>
      <c r="G4172">
        <v>42.029001346110199</v>
      </c>
      <c r="H4172">
        <v>37.315705386267403</v>
      </c>
      <c r="I4172">
        <v>47.290154098284297</v>
      </c>
      <c r="J4172">
        <v>17.602241749972201</v>
      </c>
      <c r="K4172">
        <v>23.0213479509727</v>
      </c>
      <c r="L4172">
        <v>20.359521486798801</v>
      </c>
      <c r="M4172">
        <v>89.516167115201398</v>
      </c>
      <c r="N4172">
        <v>2.2024087610228098</v>
      </c>
      <c r="O4172">
        <v>2.66075388026605</v>
      </c>
      <c r="P4172">
        <v>109.906914893617</v>
      </c>
      <c r="Q4172">
        <v>0.14833200996040799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E4173">
        <v>15.75</v>
      </c>
      <c r="F4173">
        <v>40</v>
      </c>
      <c r="G4173">
        <v>-30.0997443545306</v>
      </c>
      <c r="H4173">
        <v>0.97335869384836704</v>
      </c>
      <c r="I4173">
        <v>19.716249918875501</v>
      </c>
      <c r="J4173">
        <v>-0.67509130248193105</v>
      </c>
      <c r="K4173">
        <v>36.937445444251701</v>
      </c>
      <c r="M4173">
        <v>55.547734220365697</v>
      </c>
      <c r="N4173">
        <v>0.63544668587896203</v>
      </c>
      <c r="O4173">
        <v>9.9749999999999996</v>
      </c>
      <c r="P4173">
        <v>77.383592017738295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62</v>
      </c>
      <c r="E4174">
        <v>15.6284964</v>
      </c>
      <c r="F4174">
        <v>62.04</v>
      </c>
      <c r="G4174">
        <v>52.875386209838702</v>
      </c>
      <c r="H4174">
        <v>31.413273236877799</v>
      </c>
      <c r="I4174">
        <v>47.149954678312298</v>
      </c>
      <c r="J4174">
        <v>-19.539296928342502</v>
      </c>
      <c r="K4174">
        <v>53.952927508135602</v>
      </c>
      <c r="L4174">
        <v>44.709620970932598</v>
      </c>
      <c r="M4174">
        <v>42.5930275254888</v>
      </c>
      <c r="N4174">
        <v>1.9891786360680199</v>
      </c>
      <c r="O4174">
        <v>36.041263700838101</v>
      </c>
      <c r="P4174">
        <v>86.026986506746596</v>
      </c>
      <c r="Q4174">
        <v>7.5750124953542997E-2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414</v>
      </c>
      <c r="E4175">
        <v>15.618</v>
      </c>
      <c r="F4175">
        <v>52.06</v>
      </c>
      <c r="G4175">
        <v>49.694145006596997</v>
      </c>
      <c r="H4175">
        <v>8.7391540285101907</v>
      </c>
      <c r="I4175">
        <v>10.8688085032849</v>
      </c>
      <c r="J4175">
        <v>-2.2761631179168398</v>
      </c>
      <c r="K4175">
        <v>48.302184904380297</v>
      </c>
      <c r="L4175">
        <v>39.209348606760301</v>
      </c>
      <c r="M4175">
        <v>43.261041669861797</v>
      </c>
      <c r="N4175">
        <v>0.49881098021965897</v>
      </c>
      <c r="O4175">
        <v>20.533999231655699</v>
      </c>
      <c r="P4175">
        <v>134.08273381294899</v>
      </c>
      <c r="Q4175">
        <v>0.122875538128303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62</v>
      </c>
      <c r="E4176">
        <v>15.61227264</v>
      </c>
      <c r="F4176">
        <v>19.2</v>
      </c>
      <c r="G4176">
        <v>-29.314078575917002</v>
      </c>
      <c r="H4176">
        <v>-16.2897992008884</v>
      </c>
      <c r="I4176">
        <v>-19.729552852110501</v>
      </c>
      <c r="J4176">
        <v>-7.3393132802352596</v>
      </c>
      <c r="K4176">
        <v>19.343281939033801</v>
      </c>
      <c r="L4176">
        <v>19.802393634124101</v>
      </c>
      <c r="M4176">
        <v>43.321771399190098</v>
      </c>
      <c r="N4176">
        <v>0.64361648439482</v>
      </c>
      <c r="O4176">
        <v>37.2395833333333</v>
      </c>
      <c r="P4176">
        <v>18.518518518518501</v>
      </c>
      <c r="Q4176">
        <v>-8.0865053611523005E-2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E4177">
        <v>15.572802599999999</v>
      </c>
      <c r="F4177">
        <v>31.14</v>
      </c>
      <c r="G4177">
        <v>30.7964797435965</v>
      </c>
      <c r="H4177">
        <v>0.70008616660984102</v>
      </c>
      <c r="I4177">
        <v>13.953584344657299</v>
      </c>
      <c r="J4177">
        <v>0.31500770741905398</v>
      </c>
      <c r="K4177">
        <v>22.803283205888899</v>
      </c>
      <c r="L4177">
        <v>16.7722725304621</v>
      </c>
      <c r="M4177">
        <v>100</v>
      </c>
      <c r="N4177">
        <v>1.2213310649329601</v>
      </c>
      <c r="O4177">
        <v>0</v>
      </c>
      <c r="P4177">
        <v>54.925373134328296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80</v>
      </c>
      <c r="E4178">
        <v>15.529783119999999</v>
      </c>
      <c r="F4178">
        <v>32.950000000000003</v>
      </c>
      <c r="G4178">
        <v>295.616329539204</v>
      </c>
      <c r="H4178">
        <v>-14.015826598148699</v>
      </c>
      <c r="I4178">
        <v>5.3789440322738997</v>
      </c>
      <c r="J4178">
        <v>0.31500770741905398</v>
      </c>
      <c r="K4178">
        <v>24.747596295338202</v>
      </c>
      <c r="L4178">
        <v>16.835592627991598</v>
      </c>
      <c r="M4178">
        <v>0.18954625982176801</v>
      </c>
      <c r="N4178">
        <v>0.188721384701284</v>
      </c>
      <c r="O4178">
        <v>66.130500758725304</v>
      </c>
      <c r="P4178">
        <v>319.74522292993601</v>
      </c>
      <c r="Q4178">
        <v>0.113210731583403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E4179">
        <v>15.524699999999999</v>
      </c>
      <c r="F4179">
        <v>30</v>
      </c>
      <c r="G4179">
        <v>-30.3788933907318</v>
      </c>
      <c r="H4179">
        <v>-7.5156056525013701</v>
      </c>
      <c r="I4179">
        <v>-32.470207569177802</v>
      </c>
      <c r="J4179">
        <v>3.7632835694880198</v>
      </c>
      <c r="K4179">
        <v>30.6472442079362</v>
      </c>
      <c r="L4179">
        <v>31.6761361154329</v>
      </c>
      <c r="M4179">
        <v>39.898294647261302</v>
      </c>
      <c r="N4179">
        <v>0.42595419847328198</v>
      </c>
      <c r="O4179">
        <v>43.1</v>
      </c>
      <c r="P4179">
        <v>19.047619047619001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705</v>
      </c>
      <c r="E4180">
        <v>15.501888424000001</v>
      </c>
      <c r="F4180">
        <v>89.82</v>
      </c>
      <c r="G4180">
        <v>21.588173448982602</v>
      </c>
      <c r="H4180">
        <v>3.5742901255612698</v>
      </c>
      <c r="I4180">
        <v>2.9263186875274401</v>
      </c>
      <c r="J4180">
        <v>0.203822472818216</v>
      </c>
      <c r="K4180">
        <v>84.265939690429803</v>
      </c>
      <c r="L4180">
        <v>76.836060529711204</v>
      </c>
      <c r="M4180">
        <v>40.888200527429397</v>
      </c>
      <c r="N4180">
        <v>1.20729196543928</v>
      </c>
      <c r="O4180">
        <v>2.4270763749721702</v>
      </c>
      <c r="P4180">
        <v>48.438274665344501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62</v>
      </c>
      <c r="E4181">
        <v>15.488</v>
      </c>
      <c r="F4181">
        <v>35.200000000000003</v>
      </c>
      <c r="G4181">
        <v>17.2365684566577</v>
      </c>
      <c r="H4181">
        <v>21.7204873531159</v>
      </c>
      <c r="I4181">
        <v>-28.736446809683201</v>
      </c>
      <c r="J4181">
        <v>-8.1695173726236305</v>
      </c>
      <c r="K4181">
        <v>31.512149363297201</v>
      </c>
      <c r="L4181">
        <v>29.9879306281812</v>
      </c>
      <c r="M4181">
        <v>60.309252222688997</v>
      </c>
      <c r="N4181">
        <v>1.62387340050689</v>
      </c>
      <c r="O4181">
        <v>17.812499999999901</v>
      </c>
      <c r="P4181">
        <v>75.124378109452707</v>
      </c>
      <c r="Q4181">
        <v>0.114994054775567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46</v>
      </c>
      <c r="E4182">
        <v>15.434910500000001</v>
      </c>
      <c r="F4182">
        <v>551.04999999999995</v>
      </c>
      <c r="G4182">
        <v>11.7148142389982</v>
      </c>
      <c r="H4182">
        <v>2.1932925865511299</v>
      </c>
      <c r="I4182">
        <v>64.026372420487405</v>
      </c>
      <c r="J4182">
        <v>-2.85666686646955</v>
      </c>
      <c r="K4182">
        <v>525.70095304057998</v>
      </c>
      <c r="L4182">
        <v>454.18741477767901</v>
      </c>
      <c r="M4182">
        <v>41.651206501782802</v>
      </c>
      <c r="N4182">
        <v>0.75918367346938698</v>
      </c>
      <c r="O4182">
        <v>14.1366482170402</v>
      </c>
      <c r="P4182">
        <v>86.986766202918204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543</v>
      </c>
      <c r="E4183">
        <v>15.426</v>
      </c>
      <c r="F4183">
        <v>51.42</v>
      </c>
      <c r="G4183">
        <v>-50.482373768846898</v>
      </c>
      <c r="H4183">
        <v>-8.2315141270980696</v>
      </c>
      <c r="I4183">
        <v>-19.5618428803439</v>
      </c>
      <c r="J4183">
        <v>0.31500770741905398</v>
      </c>
      <c r="K4183">
        <v>53.368460280553002</v>
      </c>
      <c r="L4183">
        <v>54.652225348755202</v>
      </c>
      <c r="M4183">
        <v>24.3771581860283</v>
      </c>
      <c r="N4183">
        <v>0.37084289429401801</v>
      </c>
      <c r="O4183">
        <v>99.338778685336393</v>
      </c>
      <c r="P4183">
        <v>54.368057640348198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21</v>
      </c>
      <c r="E4184">
        <v>15.400541</v>
      </c>
      <c r="F4184">
        <v>84.11</v>
      </c>
      <c r="G4184">
        <v>53.280935759236499</v>
      </c>
      <c r="H4184">
        <v>-22.617460844058101</v>
      </c>
      <c r="I4184">
        <v>16.0822226765214</v>
      </c>
      <c r="J4184">
        <v>0.31500770741905398</v>
      </c>
      <c r="K4184">
        <v>88.936586595356104</v>
      </c>
      <c r="L4184">
        <v>71.556932754334497</v>
      </c>
      <c r="M4184">
        <v>42.208075318300502</v>
      </c>
      <c r="N4184">
        <v>1.1187665198237799</v>
      </c>
      <c r="O4184">
        <v>48.008560218761097</v>
      </c>
      <c r="P4184">
        <v>85.632310748179194</v>
      </c>
      <c r="Q4184">
        <v>6.4646232952217997E-2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72</v>
      </c>
      <c r="E4185">
        <v>15.4</v>
      </c>
      <c r="F4185">
        <v>11</v>
      </c>
      <c r="G4185">
        <v>34.830644181522501</v>
      </c>
      <c r="H4185">
        <v>-13.0470969490119</v>
      </c>
      <c r="I4185">
        <v>16.253046455671999</v>
      </c>
      <c r="J4185">
        <v>-5.37464746499474</v>
      </c>
      <c r="K4185">
        <v>11.556608045827399</v>
      </c>
      <c r="L4185">
        <v>9.8482510862910004</v>
      </c>
      <c r="M4185">
        <v>21.5954859520394</v>
      </c>
      <c r="N4185">
        <v>0.38104108794848002</v>
      </c>
      <c r="O4185">
        <v>67.181818181818102</v>
      </c>
      <c r="P4185">
        <v>75.718849840255501</v>
      </c>
      <c r="Q4185">
        <v>-1.892553284664E-3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72</v>
      </c>
      <c r="E4186">
        <v>15.39756</v>
      </c>
      <c r="F4186">
        <v>2.69</v>
      </c>
      <c r="G4186">
        <v>-17.3828616447</v>
      </c>
      <c r="H4186">
        <v>29.368737384477399</v>
      </c>
      <c r="I4186">
        <v>-39.9184532774714</v>
      </c>
      <c r="J4186">
        <v>-4.87530371126606</v>
      </c>
      <c r="K4186">
        <v>2.48046583338891</v>
      </c>
      <c r="L4186">
        <v>2.4568148077107099</v>
      </c>
      <c r="M4186">
        <v>43.121275270758701</v>
      </c>
      <c r="N4186">
        <v>1.06154483016182</v>
      </c>
      <c r="O4186">
        <v>74.721189591078002</v>
      </c>
      <c r="P4186">
        <v>110.15625</v>
      </c>
      <c r="Q4186">
        <v>-6.4821892785522001E-2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D4187" t="s">
        <v>135</v>
      </c>
      <c r="E4187">
        <v>15.394600000000001</v>
      </c>
      <c r="F4187">
        <v>124.15</v>
      </c>
      <c r="G4187">
        <v>242.52792881836399</v>
      </c>
      <c r="H4187">
        <v>-11.9069867008884</v>
      </c>
      <c r="I4187">
        <v>-8.9374881362115506</v>
      </c>
      <c r="J4187">
        <v>10.4687105485927</v>
      </c>
      <c r="K4187">
        <v>122.518405732563</v>
      </c>
      <c r="L4187">
        <v>101.210150312493</v>
      </c>
      <c r="M4187">
        <v>72.456515864991005</v>
      </c>
      <c r="N4187">
        <v>1.02770860927152</v>
      </c>
      <c r="O4187">
        <v>15.304067660088601</v>
      </c>
      <c r="P4187">
        <v>266.65682220909599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628</v>
      </c>
      <c r="E4188">
        <v>15.359400000000001</v>
      </c>
      <c r="F4188">
        <v>11.13</v>
      </c>
      <c r="G4188">
        <v>41.363030250971498</v>
      </c>
      <c r="H4188">
        <v>16.346863806795401</v>
      </c>
      <c r="I4188">
        <v>45.382916585542198</v>
      </c>
      <c r="J4188">
        <v>-4.2028028920596503</v>
      </c>
      <c r="K4188">
        <v>9.4615616673661407</v>
      </c>
      <c r="L4188">
        <v>8.0500535046515207</v>
      </c>
      <c r="M4188">
        <v>64.569523368616402</v>
      </c>
      <c r="N4188">
        <v>3.2983600764881902</v>
      </c>
      <c r="O4188">
        <v>13.1176999101527</v>
      </c>
      <c r="P4188">
        <v>85.191347753743699</v>
      </c>
      <c r="Q4188">
        <v>7.8818469633003999E-2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E4189">
        <v>15.3122992</v>
      </c>
      <c r="F4189">
        <v>47.08</v>
      </c>
      <c r="G4189">
        <v>81.281228773316997</v>
      </c>
      <c r="H4189">
        <v>11.2772111083898</v>
      </c>
      <c r="I4189">
        <v>-0.71540475738343701</v>
      </c>
      <c r="J4189">
        <v>0.31500770741905398</v>
      </c>
      <c r="K4189">
        <v>38.445671984502297</v>
      </c>
      <c r="L4189">
        <v>30.369822133285101</v>
      </c>
      <c r="M4189">
        <v>87.053383396428998</v>
      </c>
      <c r="N4189">
        <v>0.44548418024927999</v>
      </c>
      <c r="O4189">
        <v>0.27612574341546697</v>
      </c>
      <c r="P4189">
        <v>128.98832684824899</v>
      </c>
      <c r="Q4189">
        <v>8.9127744375291001E-2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543</v>
      </c>
      <c r="E4190">
        <v>15.30633475</v>
      </c>
      <c r="F4190">
        <v>52.22</v>
      </c>
      <c r="G4190">
        <v>147.70869120062599</v>
      </c>
      <c r="H4190">
        <v>-4.5504247020913597</v>
      </c>
      <c r="I4190">
        <v>72.949547525163496</v>
      </c>
      <c r="J4190">
        <v>-7.9461023792488303</v>
      </c>
      <c r="K4190">
        <v>49.240749667001602</v>
      </c>
      <c r="L4190">
        <v>37.955960563133203</v>
      </c>
      <c r="M4190">
        <v>47.560101965518399</v>
      </c>
      <c r="N4190">
        <v>0.7128231216091</v>
      </c>
      <c r="O4190">
        <v>32.803523554193703</v>
      </c>
      <c r="P4190">
        <v>207.17647058823499</v>
      </c>
      <c r="Q4190">
        <v>0.124817683435865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62</v>
      </c>
      <c r="E4191">
        <v>15.2556736</v>
      </c>
      <c r="F4191">
        <v>30.08</v>
      </c>
      <c r="G4191">
        <v>71.5770272338615</v>
      </c>
      <c r="H4191">
        <v>-15.3689358915359</v>
      </c>
      <c r="I4191">
        <v>15.4262456288712</v>
      </c>
      <c r="J4191">
        <v>-0.99447807986935199</v>
      </c>
      <c r="K4191">
        <v>33.238394632845299</v>
      </c>
      <c r="L4191">
        <v>29.719070031013299</v>
      </c>
      <c r="M4191">
        <v>21.220076344161701</v>
      </c>
      <c r="N4191">
        <v>0.437017141583734</v>
      </c>
      <c r="O4191">
        <v>49.534574468085097</v>
      </c>
      <c r="P4191">
        <v>111.08771929824501</v>
      </c>
      <c r="Q4191">
        <v>9.6847229530294995E-2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D4192" t="s">
        <v>705</v>
      </c>
      <c r="E4192">
        <v>15.224317124999899</v>
      </c>
      <c r="F4192">
        <v>25.9</v>
      </c>
      <c r="G4192">
        <v>7.3350640752744098</v>
      </c>
      <c r="H4192">
        <v>-1.71656087943163</v>
      </c>
      <c r="I4192">
        <v>5.3539776787898097</v>
      </c>
      <c r="J4192">
        <v>-0.45098233471039401</v>
      </c>
      <c r="K4192">
        <v>25.023930484459001</v>
      </c>
      <c r="L4192">
        <v>22.937707738477801</v>
      </c>
      <c r="M4192">
        <v>59.890528015670299</v>
      </c>
      <c r="N4192">
        <v>0.61866121018539799</v>
      </c>
      <c r="O4192">
        <v>2.3166023166023102</v>
      </c>
      <c r="P4192">
        <v>36.964569011105198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135</v>
      </c>
      <c r="E4193">
        <v>15.196503999999999</v>
      </c>
      <c r="F4193">
        <v>25.84</v>
      </c>
      <c r="G4193">
        <v>-34.809847417693398</v>
      </c>
      <c r="H4193">
        <v>-11.373582012826599</v>
      </c>
      <c r="I4193">
        <v>50.550642125567599</v>
      </c>
      <c r="J4193">
        <v>-4.6849922925809402</v>
      </c>
      <c r="K4193">
        <v>23.669418474061601</v>
      </c>
      <c r="L4193">
        <v>20.8029479974034</v>
      </c>
      <c r="M4193">
        <v>50.691234703114297</v>
      </c>
      <c r="N4193">
        <v>0.68094290220337095</v>
      </c>
      <c r="O4193">
        <v>13.2739938080495</v>
      </c>
      <c r="P4193">
        <v>98.463901689708095</v>
      </c>
      <c r="Q4193">
        <v>6.8821574658632007E-2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705</v>
      </c>
      <c r="E4194">
        <v>15.1879762019999</v>
      </c>
      <c r="F4194">
        <v>161</v>
      </c>
      <c r="G4194">
        <v>27.7865623556354</v>
      </c>
      <c r="H4194">
        <v>-3.6524948091671101</v>
      </c>
      <c r="I4194">
        <v>7.8190306298927998</v>
      </c>
      <c r="J4194">
        <v>-1.95228808276416</v>
      </c>
      <c r="K4194">
        <v>155.24300576712301</v>
      </c>
      <c r="L4194">
        <v>138.14310244586201</v>
      </c>
      <c r="M4194">
        <v>55.3773054855941</v>
      </c>
      <c r="N4194">
        <v>1.2060561031652</v>
      </c>
      <c r="O4194">
        <v>2.7826086956521601</v>
      </c>
      <c r="P4194">
        <v>54.733301297453103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E4195">
        <v>15.18307785</v>
      </c>
      <c r="F4195">
        <v>22.59</v>
      </c>
      <c r="G4195">
        <v>-54.556980856084401</v>
      </c>
      <c r="H4195">
        <v>-13.200690289997301</v>
      </c>
      <c r="I4195">
        <v>-42.735376480036599</v>
      </c>
      <c r="J4195">
        <v>-0.11789272548138401</v>
      </c>
      <c r="K4195">
        <v>24.485985219815401</v>
      </c>
      <c r="L4195">
        <v>29.057705160357401</v>
      </c>
      <c r="M4195">
        <v>44.492043964543797</v>
      </c>
      <c r="N4195">
        <v>1.42931733627641</v>
      </c>
      <c r="O4195">
        <v>138.99955732625</v>
      </c>
      <c r="P4195">
        <v>15.255102040816301</v>
      </c>
      <c r="Q4195">
        <v>0.10866811080849401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1429</v>
      </c>
      <c r="E4196">
        <v>15.120735952</v>
      </c>
      <c r="F4196">
        <v>16.66</v>
      </c>
      <c r="G4196">
        <v>38.4076919751218</v>
      </c>
      <c r="H4196">
        <v>40.347164495481103</v>
      </c>
      <c r="I4196">
        <v>3.21321111569651</v>
      </c>
      <c r="J4196">
        <v>10.497283005973401</v>
      </c>
      <c r="K4196">
        <v>13.620915482239299</v>
      </c>
      <c r="L4196">
        <v>12.2652465857715</v>
      </c>
      <c r="M4196">
        <v>64.379537634035103</v>
      </c>
      <c r="N4196">
        <v>3.53098573440082</v>
      </c>
      <c r="O4196">
        <v>5.2220888355342101</v>
      </c>
      <c r="P4196">
        <v>125.135135135135</v>
      </c>
      <c r="Q4196">
        <v>5.7863479773826998E-2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922</v>
      </c>
      <c r="E4197">
        <v>15.086924</v>
      </c>
      <c r="F4197">
        <v>35.6</v>
      </c>
      <c r="G4197">
        <v>5.5614526930568804</v>
      </c>
      <c r="H4197">
        <v>-4.2897992008884698</v>
      </c>
      <c r="I4197">
        <v>-6.8704567278010904</v>
      </c>
      <c r="J4197">
        <v>0.31500770741905398</v>
      </c>
      <c r="K4197">
        <v>28.608053106202998</v>
      </c>
      <c r="L4197">
        <v>17.5825802003943</v>
      </c>
      <c r="M4197">
        <v>99.878821696181802</v>
      </c>
      <c r="N4197">
        <v>0.798811279438709</v>
      </c>
      <c r="O4197">
        <v>0</v>
      </c>
      <c r="P4197">
        <v>29.6903460837887</v>
      </c>
      <c r="Q4197">
        <v>0.21099732792916701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95</v>
      </c>
      <c r="E4198">
        <v>15.08034</v>
      </c>
      <c r="F4198">
        <v>3.65</v>
      </c>
      <c r="G4198">
        <v>-61.0891697292465</v>
      </c>
      <c r="H4198">
        <v>1.4794315683422901</v>
      </c>
      <c r="I4198">
        <v>-39.580572258271097</v>
      </c>
      <c r="J4198">
        <v>-0.96704357463222201</v>
      </c>
      <c r="K4198">
        <v>3.9193686260763001</v>
      </c>
      <c r="L4198">
        <v>4.19367588386877</v>
      </c>
      <c r="M4198">
        <v>36.265131241495098</v>
      </c>
      <c r="N4198">
        <v>2.5824610450122401</v>
      </c>
      <c r="O4198">
        <v>69.589041095890394</v>
      </c>
      <c r="P4198">
        <v>14.0625</v>
      </c>
      <c r="Q4198">
        <v>1.6416206119185001E-2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543</v>
      </c>
      <c r="E4199">
        <v>15.074589</v>
      </c>
      <c r="F4199">
        <v>50.1</v>
      </c>
      <c r="G4199">
        <v>24.4916939720685</v>
      </c>
      <c r="H4199">
        <v>-13.938922007905999</v>
      </c>
      <c r="I4199">
        <v>26.876466781840598</v>
      </c>
      <c r="J4199">
        <v>0.31500770741905398</v>
      </c>
      <c r="K4199">
        <v>49.940100516721301</v>
      </c>
      <c r="L4199">
        <v>42.458363821688202</v>
      </c>
      <c r="M4199">
        <v>41.887067555683899</v>
      </c>
      <c r="N4199">
        <v>0.113233837246703</v>
      </c>
      <c r="O4199">
        <v>25.748502994011901</v>
      </c>
      <c r="P4199">
        <v>78.800856531049206</v>
      </c>
      <c r="Q4199">
        <v>0.134364211994662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543</v>
      </c>
      <c r="E4200">
        <v>15.071999999999999</v>
      </c>
      <c r="F4200">
        <v>6.28</v>
      </c>
      <c r="G4200">
        <v>-65.050812487627397</v>
      </c>
      <c r="H4200">
        <v>-12.960319432102301</v>
      </c>
      <c r="I4200">
        <v>-78.296498487573601</v>
      </c>
      <c r="J4200">
        <v>5.4730775909465104</v>
      </c>
      <c r="K4200">
        <v>12.3612074032047</v>
      </c>
      <c r="L4200">
        <v>12.817231407005</v>
      </c>
      <c r="M4200">
        <v>4.7315853407999999E-5</v>
      </c>
      <c r="N4200">
        <v>0.60595129517887303</v>
      </c>
      <c r="O4200">
        <v>200.31847133757901</v>
      </c>
      <c r="P4200">
        <v>4.4925124792013396</v>
      </c>
      <c r="Q4200">
        <v>-0.111662224291929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21</v>
      </c>
      <c r="E4201">
        <v>15.045254999999999</v>
      </c>
      <c r="F4201">
        <v>36.21</v>
      </c>
      <c r="G4201">
        <v>-63.333057259099803</v>
      </c>
      <c r="H4201">
        <v>17.023829698947299</v>
      </c>
      <c r="I4201">
        <v>-38.710174022649703</v>
      </c>
      <c r="J4201">
        <v>-4.9670435746322301</v>
      </c>
      <c r="K4201">
        <v>36.5926465853778</v>
      </c>
      <c r="L4201">
        <v>45.3459967296562</v>
      </c>
      <c r="M4201">
        <v>46.972265805587597</v>
      </c>
      <c r="N4201">
        <v>0.47364253253741001</v>
      </c>
      <c r="O4201">
        <v>93.040596520298195</v>
      </c>
      <c r="P4201">
        <v>27.9505300353356</v>
      </c>
      <c r="Q4201">
        <v>6.5293957195369998E-2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E4202">
        <v>14.954425199999999</v>
      </c>
      <c r="F4202">
        <v>45.54</v>
      </c>
      <c r="G4202">
        <v>68.673816177430695</v>
      </c>
      <c r="H4202">
        <v>64.376867465778105</v>
      </c>
      <c r="I4202">
        <v>79.185626153704803</v>
      </c>
      <c r="J4202">
        <v>32.544972864213399</v>
      </c>
      <c r="O4202">
        <v>0</v>
      </c>
      <c r="P4202">
        <v>102.4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238</v>
      </c>
      <c r="E4203">
        <v>14.9350165</v>
      </c>
      <c r="F4203">
        <v>20.71</v>
      </c>
      <c r="G4203">
        <v>173.85671812005901</v>
      </c>
      <c r="H4203">
        <v>40.678080884764597</v>
      </c>
      <c r="I4203">
        <v>44.353931078295801</v>
      </c>
      <c r="J4203">
        <v>6.3724489606827603</v>
      </c>
      <c r="K4203">
        <v>14.4326091500094</v>
      </c>
      <c r="L4203">
        <v>10.446343912823099</v>
      </c>
      <c r="M4203">
        <v>99.973186024171298</v>
      </c>
      <c r="N4203">
        <v>1.5712474952592199</v>
      </c>
      <c r="O4203">
        <v>0</v>
      </c>
      <c r="P4203">
        <v>260.17391304347802</v>
      </c>
      <c r="Q4203">
        <v>0.110424608903491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230</v>
      </c>
      <c r="E4204">
        <v>14.927761728</v>
      </c>
      <c r="F4204">
        <v>2.64</v>
      </c>
      <c r="G4204">
        <v>-48.700321962160402</v>
      </c>
      <c r="H4204">
        <v>-8.2897992008884707</v>
      </c>
      <c r="I4204">
        <v>-38.188511985886301</v>
      </c>
      <c r="J4204">
        <v>-4.7209635156025103</v>
      </c>
      <c r="K4204">
        <v>2.8974015570193901</v>
      </c>
      <c r="L4204">
        <v>2.3302224888508798</v>
      </c>
      <c r="M4204">
        <v>18.132774028353701</v>
      </c>
      <c r="N4204">
        <v>0.108162846782852</v>
      </c>
      <c r="O4204">
        <v>70.454545454545396</v>
      </c>
      <c r="P4204">
        <v>23.943661971830998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238</v>
      </c>
      <c r="E4205">
        <v>14.884880831999901</v>
      </c>
      <c r="F4205">
        <v>53.61</v>
      </c>
      <c r="G4205">
        <v>21.9076089247135</v>
      </c>
      <c r="H4205">
        <v>-4.9075317590280001</v>
      </c>
      <c r="I4205">
        <v>10.193540142124199</v>
      </c>
      <c r="J4205">
        <v>-1.6738831723515899</v>
      </c>
      <c r="K4205">
        <v>59.026041957657498</v>
      </c>
      <c r="L4205">
        <v>55.980681735843902</v>
      </c>
      <c r="M4205">
        <v>34.999892126832798</v>
      </c>
      <c r="N4205">
        <v>0.13217665615141899</v>
      </c>
      <c r="O4205">
        <v>107.461294534601</v>
      </c>
      <c r="P4205">
        <v>90.647226173541895</v>
      </c>
      <c r="Q4205">
        <v>0.1039675441008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21</v>
      </c>
      <c r="E4206">
        <v>14.884850399999999</v>
      </c>
      <c r="F4206">
        <v>14.16</v>
      </c>
      <c r="G4206">
        <v>-40.589070381882202</v>
      </c>
      <c r="H4206">
        <v>1.9466039898294401</v>
      </c>
      <c r="I4206">
        <v>-46.188511985886301</v>
      </c>
      <c r="J4206">
        <v>4.5854703408709998</v>
      </c>
      <c r="K4206">
        <v>15.0160743386174</v>
      </c>
      <c r="L4206">
        <v>16.6544472839138</v>
      </c>
      <c r="M4206">
        <v>43.859484410593303</v>
      </c>
      <c r="N4206">
        <v>0.54318541759051497</v>
      </c>
      <c r="O4206">
        <v>92.443502824858697</v>
      </c>
      <c r="P4206">
        <v>15.497553017944499</v>
      </c>
      <c r="Q4206">
        <v>8.8055166506872007E-2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694</v>
      </c>
      <c r="E4207">
        <v>14.872194</v>
      </c>
      <c r="F4207">
        <v>52.11</v>
      </c>
      <c r="G4207">
        <v>164.569167551096</v>
      </c>
      <c r="H4207">
        <v>-12.618865594471</v>
      </c>
      <c r="I4207">
        <v>198.980397089441</v>
      </c>
      <c r="J4207">
        <v>1.1031480714648401</v>
      </c>
      <c r="K4207">
        <v>53.499641619868299</v>
      </c>
      <c r="L4207">
        <v>38.411798116162103</v>
      </c>
      <c r="M4207">
        <v>39.417926568110502</v>
      </c>
      <c r="N4207">
        <v>0.54140624999999998</v>
      </c>
      <c r="O4207">
        <v>19.324505853003199</v>
      </c>
      <c r="P4207">
        <v>212.785114045618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E4208">
        <v>14.86128896</v>
      </c>
      <c r="F4208">
        <v>35.840000000000003</v>
      </c>
      <c r="G4208">
        <v>-36.371792509243001</v>
      </c>
      <c r="H4208">
        <v>42.836637580720698</v>
      </c>
      <c r="I4208">
        <v>-21.719647517021802</v>
      </c>
      <c r="J4208">
        <v>10.5241097984399</v>
      </c>
      <c r="K4208">
        <v>31.051467310318799</v>
      </c>
      <c r="L4208">
        <v>33.727363697495001</v>
      </c>
      <c r="M4208">
        <v>82.494862438035995</v>
      </c>
      <c r="N4208">
        <v>4.1467532467532404</v>
      </c>
      <c r="O4208">
        <v>54.659598214285701</v>
      </c>
      <c r="P4208">
        <v>70.6666666666666</v>
      </c>
      <c r="Q4208">
        <v>7.7589715543190996E-2</v>
      </c>
    </row>
    <row r="4209" spans="1:17" hidden="1" x14ac:dyDescent="0.3">
      <c r="A4209" t="s">
        <v>8578</v>
      </c>
      <c r="B4209" t="s">
        <v>8579</v>
      </c>
      <c r="C4209" t="str">
        <f>IFERROR(VLOOKUP(Table1[[#This Row],[Ticker]],[1]!Table1[[Symbol]:[Industry]],2,FALSE),"-")</f>
        <v>-</v>
      </c>
      <c r="D4209" t="s">
        <v>628</v>
      </c>
      <c r="E4209">
        <v>14.84160945</v>
      </c>
      <c r="F4209">
        <v>12.75</v>
      </c>
      <c r="G4209">
        <v>-15.525826951208799</v>
      </c>
      <c r="H4209">
        <v>-7.2771031590662201</v>
      </c>
      <c r="I4209">
        <v>-16.952943914836801</v>
      </c>
      <c r="J4209">
        <v>0.238084630495979</v>
      </c>
      <c r="K4209">
        <v>12.9489854108343</v>
      </c>
      <c r="L4209">
        <v>12.4698752012568</v>
      </c>
      <c r="M4209">
        <v>39.928591118558003</v>
      </c>
      <c r="N4209">
        <v>1.2250453787208999</v>
      </c>
      <c r="O4209">
        <v>23.843137254901901</v>
      </c>
      <c r="P4209">
        <v>27.372627372627299</v>
      </c>
      <c r="Q4209">
        <v>1.6697150157587E-2</v>
      </c>
    </row>
    <row r="4210" spans="1:17" hidden="1" x14ac:dyDescent="0.3">
      <c r="A4210" t="s">
        <v>8580</v>
      </c>
      <c r="B4210" t="s">
        <v>8581</v>
      </c>
      <c r="C4210" t="str">
        <f>IFERROR(VLOOKUP(Table1[[#This Row],[Ticker]],[1]!Table1[[Symbol]:[Industry]],2,FALSE),"-")</f>
        <v>-</v>
      </c>
      <c r="D4210" t="s">
        <v>109</v>
      </c>
      <c r="E4210">
        <v>14.8319182</v>
      </c>
      <c r="F4210">
        <v>27.98</v>
      </c>
      <c r="G4210">
        <v>-3.7848073692264501</v>
      </c>
      <c r="H4210">
        <v>-15.8037941118299</v>
      </c>
      <c r="I4210">
        <v>-15.4071852045595</v>
      </c>
      <c r="J4210">
        <v>-1.03251002307739</v>
      </c>
      <c r="K4210">
        <v>30.935848778283901</v>
      </c>
      <c r="L4210">
        <v>30.4318269373947</v>
      </c>
      <c r="M4210">
        <v>35.198076812479201</v>
      </c>
      <c r="N4210">
        <v>0.92591506605607299</v>
      </c>
      <c r="O4210">
        <v>59.2208720514653</v>
      </c>
      <c r="P4210">
        <v>48.356309650052999</v>
      </c>
      <c r="Q4210">
        <v>9.9864886165214994E-2</v>
      </c>
    </row>
    <row r="4211" spans="1:17" hidden="1" x14ac:dyDescent="0.3">
      <c r="A4211" t="s">
        <v>8582</v>
      </c>
      <c r="B4211" t="s">
        <v>8583</v>
      </c>
      <c r="C4211" t="str">
        <f>IFERROR(VLOOKUP(Table1[[#This Row],[Ticker]],[1]!Table1[[Symbol]:[Industry]],2,FALSE),"-")</f>
        <v>-</v>
      </c>
      <c r="D4211" t="s">
        <v>888</v>
      </c>
      <c r="E4211">
        <v>14.7747405</v>
      </c>
      <c r="F4211">
        <v>8.4499999999999993</v>
      </c>
      <c r="G4211">
        <v>-98.897481028832701</v>
      </c>
      <c r="H4211">
        <v>-20.263334172533</v>
      </c>
      <c r="I4211">
        <v>-88.385671052558706</v>
      </c>
      <c r="J4211">
        <v>16.221135477953599</v>
      </c>
      <c r="K4211">
        <v>12.112600774055</v>
      </c>
      <c r="M4211">
        <v>34.5099784947299</v>
      </c>
      <c r="N4211">
        <v>1.80717131474103</v>
      </c>
      <c r="O4211">
        <v>317.15976331360901</v>
      </c>
      <c r="P4211">
        <v>10.1694915254237</v>
      </c>
    </row>
    <row r="4212" spans="1:17" hidden="1" x14ac:dyDescent="0.3">
      <c r="A4212" t="s">
        <v>8584</v>
      </c>
      <c r="B4212" t="s">
        <v>8585</v>
      </c>
      <c r="C4212" t="str">
        <f>IFERROR(VLOOKUP(Table1[[#This Row],[Ticker]],[1]!Table1[[Symbol]:[Industry]],2,FALSE),"-")</f>
        <v>-</v>
      </c>
      <c r="D4212" t="s">
        <v>543</v>
      </c>
      <c r="E4212">
        <v>14.76</v>
      </c>
      <c r="F4212">
        <v>98.4</v>
      </c>
      <c r="G4212">
        <v>162.33398870533799</v>
      </c>
      <c r="H4212">
        <v>-29.648508590524902</v>
      </c>
      <c r="I4212">
        <v>57.5133513681509</v>
      </c>
      <c r="J4212">
        <v>-3.5624456195316299</v>
      </c>
      <c r="K4212">
        <v>99.445383564863505</v>
      </c>
      <c r="L4212">
        <v>70.039167168998802</v>
      </c>
      <c r="M4212">
        <v>14.984420966499799</v>
      </c>
      <c r="N4212">
        <v>0.24993281946114099</v>
      </c>
      <c r="O4212">
        <v>43.526422764227597</v>
      </c>
      <c r="P4212">
        <v>199.36111956190999</v>
      </c>
      <c r="Q4212">
        <v>7.6680093318870005E-2</v>
      </c>
    </row>
    <row r="4213" spans="1:17" hidden="1" x14ac:dyDescent="0.3">
      <c r="A4213" t="s">
        <v>8586</v>
      </c>
      <c r="B4213" t="s">
        <v>8587</v>
      </c>
      <c r="C4213" t="str">
        <f>IFERROR(VLOOKUP(Table1[[#This Row],[Ticker]],[1]!Table1[[Symbol]:[Industry]],2,FALSE),"-")</f>
        <v>-</v>
      </c>
      <c r="D4213" t="s">
        <v>268</v>
      </c>
      <c r="E4213">
        <v>14.750748</v>
      </c>
      <c r="F4213">
        <v>54</v>
      </c>
      <c r="G4213">
        <v>101.81252920340999</v>
      </c>
      <c r="H4213">
        <v>23.305438894349599</v>
      </c>
      <c r="I4213">
        <v>19.716249918875501</v>
      </c>
      <c r="J4213">
        <v>-1.2644229629207</v>
      </c>
      <c r="K4213">
        <v>46.542332375821601</v>
      </c>
      <c r="L4213">
        <v>41.055115812499999</v>
      </c>
      <c r="M4213">
        <v>62.905626385958598</v>
      </c>
      <c r="N4213">
        <v>2.79179852868914</v>
      </c>
      <c r="O4213">
        <v>10.907407407407399</v>
      </c>
      <c r="P4213">
        <v>161.50121065375299</v>
      </c>
      <c r="Q4213">
        <v>0.13529353153477899</v>
      </c>
    </row>
    <row r="4214" spans="1:17" hidden="1" x14ac:dyDescent="0.3">
      <c r="A4214" t="s">
        <v>8588</v>
      </c>
      <c r="B4214" t="s">
        <v>8589</v>
      </c>
      <c r="C4214" t="str">
        <f>IFERROR(VLOOKUP(Table1[[#This Row],[Ticker]],[1]!Table1[[Symbol]:[Industry]],2,FALSE),"-")</f>
        <v>-</v>
      </c>
      <c r="E4214">
        <v>14.7</v>
      </c>
      <c r="F4214">
        <v>105</v>
      </c>
      <c r="G4214">
        <v>0.87110660926816696</v>
      </c>
      <c r="H4214">
        <v>21.9300714634266</v>
      </c>
      <c r="I4214">
        <v>-26.840223910325498</v>
      </c>
      <c r="J4214">
        <v>-4.68499229258095</v>
      </c>
      <c r="K4214">
        <v>106.170053116978</v>
      </c>
      <c r="L4214">
        <v>109.432308820537</v>
      </c>
      <c r="M4214">
        <v>38.968128222354501</v>
      </c>
      <c r="N4214">
        <v>0.74629629629629601</v>
      </c>
      <c r="O4214">
        <v>60.876190476190402</v>
      </c>
      <c r="P4214">
        <v>31.25</v>
      </c>
      <c r="Q4214">
        <v>-5.2946610070000002E-5</v>
      </c>
    </row>
    <row r="4215" spans="1:17" hidden="1" x14ac:dyDescent="0.3">
      <c r="A4215" t="s">
        <v>8590</v>
      </c>
      <c r="B4215" t="s">
        <v>8591</v>
      </c>
      <c r="C4215" t="str">
        <f>IFERROR(VLOOKUP(Table1[[#This Row],[Ticker]],[1]!Table1[[Symbol]:[Industry]],2,FALSE),"-")</f>
        <v>-</v>
      </c>
      <c r="D4215" t="s">
        <v>135</v>
      </c>
      <c r="E4215">
        <v>14.68779198</v>
      </c>
      <c r="F4215">
        <v>55.69</v>
      </c>
      <c r="G4215">
        <v>59.061896082952302</v>
      </c>
      <c r="H4215">
        <v>2.8302007991115201</v>
      </c>
      <c r="I4215">
        <v>54.630650724515</v>
      </c>
      <c r="J4215">
        <v>9.6211301563986495</v>
      </c>
      <c r="K4215">
        <v>51.229841932352102</v>
      </c>
      <c r="L4215">
        <v>44.044028507359897</v>
      </c>
      <c r="M4215">
        <v>67.047313810536394</v>
      </c>
      <c r="N4215">
        <v>1.3806173312883401</v>
      </c>
      <c r="O4215">
        <v>5.9436164481953604</v>
      </c>
      <c r="P4215">
        <v>99.248658318425697</v>
      </c>
      <c r="Q4215">
        <v>4.3043203760061002E-2</v>
      </c>
    </row>
    <row r="4216" spans="1:17" hidden="1" x14ac:dyDescent="0.3">
      <c r="A4216" t="s">
        <v>8592</v>
      </c>
      <c r="B4216" t="s">
        <v>8593</v>
      </c>
      <c r="C4216" t="str">
        <f>IFERROR(VLOOKUP(Table1[[#This Row],[Ticker]],[1]!Table1[[Symbol]:[Industry]],2,FALSE),"-")</f>
        <v>-</v>
      </c>
      <c r="D4216" t="s">
        <v>628</v>
      </c>
      <c r="E4216">
        <v>14.6501</v>
      </c>
      <c r="F4216">
        <v>34.07</v>
      </c>
      <c r="G4216">
        <v>-25.059396443944902</v>
      </c>
      <c r="H4216">
        <v>-7.4980645624980404</v>
      </c>
      <c r="I4216">
        <v>-19.370887010585001</v>
      </c>
      <c r="J4216">
        <v>-0.79610340369205201</v>
      </c>
      <c r="K4216">
        <v>36.796003821310002</v>
      </c>
      <c r="L4216">
        <v>36.039574265391799</v>
      </c>
      <c r="M4216">
        <v>40.364388157444303</v>
      </c>
      <c r="N4216">
        <v>0.13044569883812901</v>
      </c>
      <c r="O4216">
        <v>61.4323451717053</v>
      </c>
      <c r="P4216">
        <v>21.809081158383901</v>
      </c>
      <c r="Q4216">
        <v>-5.3486323318568001E-2</v>
      </c>
    </row>
    <row r="4217" spans="1:17" hidden="1" x14ac:dyDescent="0.3">
      <c r="A4217" t="s">
        <v>8594</v>
      </c>
      <c r="B4217" t="s">
        <v>8595</v>
      </c>
      <c r="C4217" t="str">
        <f>IFERROR(VLOOKUP(Table1[[#This Row],[Ticker]],[1]!Table1[[Symbol]:[Industry]],2,FALSE),"-")</f>
        <v>-</v>
      </c>
      <c r="D4217" t="s">
        <v>43</v>
      </c>
      <c r="E4217">
        <v>14.6424</v>
      </c>
      <c r="F4217">
        <v>30</v>
      </c>
      <c r="G4217">
        <v>-24.1288933907318</v>
      </c>
      <c r="H4217">
        <v>-4.2897992008884698</v>
      </c>
      <c r="I4217">
        <v>-13.617083414457699</v>
      </c>
      <c r="J4217">
        <v>0.31500770741905398</v>
      </c>
      <c r="K4217">
        <v>28.420982955885201</v>
      </c>
      <c r="M4217">
        <v>97.707122115894904</v>
      </c>
      <c r="N4217">
        <v>3.3333333333333299</v>
      </c>
      <c r="O4217">
        <v>0</v>
      </c>
      <c r="P4217">
        <v>0</v>
      </c>
    </row>
    <row r="4218" spans="1:17" hidden="1" x14ac:dyDescent="0.3">
      <c r="A4218" t="s">
        <v>8596</v>
      </c>
      <c r="B4218" t="s">
        <v>8597</v>
      </c>
      <c r="C4218" t="str">
        <f>IFERROR(VLOOKUP(Table1[[#This Row],[Ticker]],[1]!Table1[[Symbol]:[Industry]],2,FALSE),"-")</f>
        <v>-</v>
      </c>
      <c r="D4218" t="s">
        <v>72</v>
      </c>
      <c r="E4218">
        <v>14.638878</v>
      </c>
      <c r="F4218">
        <v>24.39</v>
      </c>
      <c r="G4218">
        <v>-49.427515136520498</v>
      </c>
      <c r="H4218">
        <v>15.495548442601899</v>
      </c>
      <c r="I4218">
        <v>-19.8093911067654</v>
      </c>
      <c r="J4218">
        <v>21.115007707419</v>
      </c>
      <c r="K4218">
        <v>24.081342427373801</v>
      </c>
      <c r="L4218">
        <v>25.3919593844894</v>
      </c>
      <c r="M4218">
        <v>70.152803631052393</v>
      </c>
      <c r="N4218">
        <v>3.3182145373815102</v>
      </c>
      <c r="O4218">
        <v>33.8663386633866</v>
      </c>
      <c r="P4218">
        <v>22.562814070351699</v>
      </c>
      <c r="Q4218">
        <v>8.8429969259753993E-2</v>
      </c>
    </row>
    <row r="4219" spans="1:17" hidden="1" x14ac:dyDescent="0.3">
      <c r="A4219" t="s">
        <v>8598</v>
      </c>
      <c r="B4219" t="s">
        <v>8599</v>
      </c>
      <c r="C4219" t="str">
        <f>IFERROR(VLOOKUP(Table1[[#This Row],[Ticker]],[1]!Table1[[Symbol]:[Industry]],2,FALSE),"-")</f>
        <v>-</v>
      </c>
      <c r="D4219" t="s">
        <v>543</v>
      </c>
      <c r="E4219">
        <v>14.636195799999999</v>
      </c>
      <c r="F4219">
        <v>34.46</v>
      </c>
      <c r="G4219">
        <v>102.58163292505699</v>
      </c>
      <c r="H4219">
        <v>-5.2668106951413298</v>
      </c>
      <c r="I4219">
        <v>-42.638710602923197</v>
      </c>
      <c r="J4219">
        <v>2.2978428657499199</v>
      </c>
      <c r="K4219">
        <v>35.4911206877821</v>
      </c>
      <c r="L4219">
        <v>33.266233414392303</v>
      </c>
      <c r="M4219">
        <v>64.340447992380106</v>
      </c>
      <c r="N4219">
        <v>2.65452127659574</v>
      </c>
      <c r="O4219">
        <v>50.8415554265815</v>
      </c>
      <c r="P4219">
        <v>139.13948646772999</v>
      </c>
      <c r="Q4219">
        <v>0.1368698855787</v>
      </c>
    </row>
    <row r="4220" spans="1:17" hidden="1" x14ac:dyDescent="0.3">
      <c r="A4220" t="s">
        <v>8600</v>
      </c>
      <c r="B4220" t="s">
        <v>8601</v>
      </c>
      <c r="C4220" t="str">
        <f>IFERROR(VLOOKUP(Table1[[#This Row],[Ticker]],[1]!Table1[[Symbol]:[Industry]],2,FALSE),"-")</f>
        <v>-</v>
      </c>
      <c r="D4220" t="s">
        <v>343</v>
      </c>
      <c r="E4220">
        <v>14.6321499</v>
      </c>
      <c r="F4220">
        <v>27.03</v>
      </c>
      <c r="G4220">
        <v>-22.1288933907318</v>
      </c>
      <c r="H4220">
        <v>13.138288785575099</v>
      </c>
      <c r="I4220">
        <v>-11.617083414457699</v>
      </c>
      <c r="J4220">
        <v>-4.4860896862709199</v>
      </c>
      <c r="K4220">
        <v>26.469556378657298</v>
      </c>
      <c r="L4220">
        <v>27.032301768647201</v>
      </c>
      <c r="M4220">
        <v>41.169878531405402</v>
      </c>
      <c r="N4220">
        <v>0.381214312122581</v>
      </c>
      <c r="O4220">
        <v>37.9948205697373</v>
      </c>
      <c r="P4220">
        <v>41.518324607329802</v>
      </c>
    </row>
    <row r="4221" spans="1:17" hidden="1" x14ac:dyDescent="0.3">
      <c r="A4221" t="s">
        <v>8602</v>
      </c>
      <c r="B4221" t="s">
        <v>8603</v>
      </c>
      <c r="C4221" t="str">
        <f>IFERROR(VLOOKUP(Table1[[#This Row],[Ticker]],[1]!Table1[[Symbol]:[Industry]],2,FALSE),"-")</f>
        <v>-</v>
      </c>
      <c r="E4221">
        <v>14.628482999999999</v>
      </c>
      <c r="F4221">
        <v>39.1</v>
      </c>
      <c r="G4221">
        <v>6.2478988733562097</v>
      </c>
      <c r="H4221">
        <v>30.1358764747871</v>
      </c>
      <c r="I4221">
        <v>10.509900712526299</v>
      </c>
      <c r="J4221">
        <v>-1.43807871233403</v>
      </c>
      <c r="K4221">
        <v>32.8340604442703</v>
      </c>
      <c r="L4221">
        <v>31.6025360460001</v>
      </c>
      <c r="M4221">
        <v>61.3459008560542</v>
      </c>
      <c r="N4221">
        <v>3.0064403523942298</v>
      </c>
      <c r="O4221">
        <v>22.173913043478201</v>
      </c>
      <c r="P4221">
        <v>61.703887510339101</v>
      </c>
      <c r="Q4221">
        <v>-2.7526159660416001E-2</v>
      </c>
    </row>
    <row r="4222" spans="1:17" hidden="1" x14ac:dyDescent="0.3">
      <c r="A4222" t="s">
        <v>8604</v>
      </c>
      <c r="B4222" t="s">
        <v>8605</v>
      </c>
      <c r="C4222" t="str">
        <f>IFERROR(VLOOKUP(Table1[[#This Row],[Ticker]],[1]!Table1[[Symbol]:[Industry]],2,FALSE),"-")</f>
        <v>-</v>
      </c>
      <c r="D4222" t="s">
        <v>109</v>
      </c>
      <c r="E4222">
        <v>14.5934685</v>
      </c>
      <c r="F4222">
        <v>46.95</v>
      </c>
      <c r="G4222">
        <v>21.678560025417202</v>
      </c>
      <c r="H4222">
        <v>5.73818587373838</v>
      </c>
      <c r="I4222">
        <v>-22.007327316896699</v>
      </c>
      <c r="J4222">
        <v>7.15377582336109</v>
      </c>
      <c r="K4222">
        <v>44.9785895144908</v>
      </c>
      <c r="L4222">
        <v>42.892506185064498</v>
      </c>
      <c r="M4222">
        <v>59.416845508593902</v>
      </c>
      <c r="N4222">
        <v>0.71216753209045403</v>
      </c>
      <c r="O4222">
        <v>37.167199148029802</v>
      </c>
      <c r="P4222">
        <v>54.695222405271799</v>
      </c>
      <c r="Q4222">
        <v>7.8752974177584006E-2</v>
      </c>
    </row>
    <row r="4223" spans="1:17" hidden="1" x14ac:dyDescent="0.3">
      <c r="A4223" t="s">
        <v>8606</v>
      </c>
      <c r="B4223" t="s">
        <v>8607</v>
      </c>
      <c r="C4223" t="str">
        <f>IFERROR(VLOOKUP(Table1[[#This Row],[Ticker]],[1]!Table1[[Symbol]:[Industry]],2,FALSE),"-")</f>
        <v>-</v>
      </c>
      <c r="E4223">
        <v>14.583225965999899</v>
      </c>
      <c r="F4223">
        <v>37.409999999999997</v>
      </c>
      <c r="G4223">
        <v>44.460561318596604</v>
      </c>
      <c r="H4223">
        <v>-4.2897992008884698</v>
      </c>
      <c r="I4223">
        <v>-15.1438009717096</v>
      </c>
      <c r="J4223">
        <v>0.31500770741905398</v>
      </c>
      <c r="K4223">
        <v>36.314546002976499</v>
      </c>
      <c r="L4223">
        <v>30.009483779852701</v>
      </c>
      <c r="M4223">
        <v>29.299329386395598</v>
      </c>
      <c r="N4223">
        <v>0</v>
      </c>
      <c r="O4223">
        <v>22.7211975407644</v>
      </c>
      <c r="P4223">
        <v>87.049999999999898</v>
      </c>
      <c r="Q4223">
        <v>4.3444217239633001E-2</v>
      </c>
    </row>
    <row r="4224" spans="1:17" hidden="1" x14ac:dyDescent="0.3">
      <c r="A4224" t="s">
        <v>8608</v>
      </c>
      <c r="B4224" t="s">
        <v>8609</v>
      </c>
      <c r="C4224" t="str">
        <f>IFERROR(VLOOKUP(Table1[[#This Row],[Ticker]],[1]!Table1[[Symbol]:[Industry]],2,FALSE),"-")</f>
        <v>-</v>
      </c>
      <c r="D4224" t="s">
        <v>46</v>
      </c>
      <c r="E4224">
        <v>14.548575</v>
      </c>
      <c r="F4224">
        <v>21.75</v>
      </c>
      <c r="G4224">
        <v>117.537773275934</v>
      </c>
      <c r="H4224">
        <v>-9.0828275233285503</v>
      </c>
      <c r="I4224">
        <v>-24.294701484272899</v>
      </c>
      <c r="J4224">
        <v>0.31500770741905398</v>
      </c>
      <c r="K4224">
        <v>24.142687408484399</v>
      </c>
      <c r="L4224">
        <v>19.269083964810999</v>
      </c>
      <c r="M4224">
        <v>31.764188143149699</v>
      </c>
      <c r="N4224">
        <v>0.95930232558139505</v>
      </c>
      <c r="O4224">
        <v>83.448275862068897</v>
      </c>
      <c r="P4224">
        <v>166.87116564417099</v>
      </c>
      <c r="Q4224">
        <v>0.192139170195745</v>
      </c>
    </row>
    <row r="4225" spans="1:17" hidden="1" x14ac:dyDescent="0.3">
      <c r="A4225" t="s">
        <v>8610</v>
      </c>
      <c r="B4225" t="s">
        <v>8611</v>
      </c>
      <c r="C4225" t="str">
        <f>IFERROR(VLOOKUP(Table1[[#This Row],[Ticker]],[1]!Table1[[Symbol]:[Industry]],2,FALSE),"-")</f>
        <v>-</v>
      </c>
      <c r="D4225" t="s">
        <v>543</v>
      </c>
      <c r="E4225">
        <v>14.493404</v>
      </c>
      <c r="F4225">
        <v>460</v>
      </c>
      <c r="G4225">
        <v>33.973873407687101</v>
      </c>
      <c r="H4225">
        <v>-7.1124667294383599</v>
      </c>
      <c r="I4225">
        <v>-25.972994627185201</v>
      </c>
      <c r="J4225">
        <v>6.4326547662425799</v>
      </c>
      <c r="K4225">
        <v>461.58693989339298</v>
      </c>
      <c r="L4225">
        <v>427.72072197479201</v>
      </c>
      <c r="M4225">
        <v>61.577118964277098</v>
      </c>
      <c r="N4225">
        <v>0.67211944173969396</v>
      </c>
      <c r="O4225">
        <v>33.641304347826001</v>
      </c>
      <c r="P4225">
        <v>77.606177606177596</v>
      </c>
      <c r="Q4225">
        <v>3.4427565889597E-2</v>
      </c>
    </row>
    <row r="4226" spans="1:17" hidden="1" x14ac:dyDescent="0.3">
      <c r="A4226" t="s">
        <v>8612</v>
      </c>
      <c r="B4226" t="s">
        <v>8613</v>
      </c>
      <c r="C4226" t="str">
        <f>IFERROR(VLOOKUP(Table1[[#This Row],[Ticker]],[1]!Table1[[Symbol]:[Industry]],2,FALSE),"-")</f>
        <v>-</v>
      </c>
      <c r="D4226" t="s">
        <v>222</v>
      </c>
      <c r="E4226">
        <v>14.48775</v>
      </c>
      <c r="F4226">
        <v>12.33</v>
      </c>
      <c r="G4226">
        <v>22.656820894982399</v>
      </c>
      <c r="H4226">
        <v>-6.5361198825306204</v>
      </c>
      <c r="I4226">
        <v>-14.977083414457701</v>
      </c>
      <c r="J4226">
        <v>-4.7977742474681699</v>
      </c>
      <c r="K4226">
        <v>12.5972217513999</v>
      </c>
      <c r="L4226">
        <v>11.886241780624999</v>
      </c>
      <c r="M4226">
        <v>35.232240755589203</v>
      </c>
      <c r="N4226">
        <v>1.4400952986436399</v>
      </c>
      <c r="O4226">
        <v>29.359286293592799</v>
      </c>
      <c r="Q4226">
        <v>5.5162099887955E-2</v>
      </c>
    </row>
    <row r="4227" spans="1:17" hidden="1" x14ac:dyDescent="0.3">
      <c r="A4227" t="s">
        <v>8614</v>
      </c>
      <c r="B4227" t="s">
        <v>8615</v>
      </c>
      <c r="C4227" t="str">
        <f>IFERROR(VLOOKUP(Table1[[#This Row],[Ticker]],[1]!Table1[[Symbol]:[Industry]],2,FALSE),"-")</f>
        <v>-</v>
      </c>
      <c r="D4227" t="s">
        <v>95</v>
      </c>
      <c r="E4227">
        <v>14.463745866673699</v>
      </c>
      <c r="F4227">
        <v>43</v>
      </c>
      <c r="M4227" s="1">
        <v>9.8126000000000006E-11</v>
      </c>
      <c r="N4227">
        <v>1</v>
      </c>
    </row>
    <row r="4228" spans="1:17" hidden="1" x14ac:dyDescent="0.3">
      <c r="A4228" t="s">
        <v>8616</v>
      </c>
      <c r="B4228" t="s">
        <v>8617</v>
      </c>
      <c r="C4228" t="str">
        <f>IFERROR(VLOOKUP(Table1[[#This Row],[Ticker]],[1]!Table1[[Symbol]:[Industry]],2,FALSE),"-")</f>
        <v>-</v>
      </c>
      <c r="D4228" t="s">
        <v>414</v>
      </c>
      <c r="E4228">
        <v>14.40476</v>
      </c>
      <c r="F4228">
        <v>109.96</v>
      </c>
      <c r="G4228">
        <v>-10.0151532495944</v>
      </c>
      <c r="H4228">
        <v>-4.2897992008884698</v>
      </c>
      <c r="I4228">
        <v>-8.8932738906482491</v>
      </c>
      <c r="J4228">
        <v>0.31500770741905398</v>
      </c>
      <c r="K4228">
        <v>107.602849669479</v>
      </c>
      <c r="L4228">
        <v>97.308351173384395</v>
      </c>
      <c r="M4228">
        <v>97.628116521938296</v>
      </c>
      <c r="N4228">
        <v>0</v>
      </c>
      <c r="O4228">
        <v>3.6376864314302503E-2</v>
      </c>
      <c r="P4228">
        <v>14.1374299356445</v>
      </c>
    </row>
    <row r="4229" spans="1:17" hidden="1" x14ac:dyDescent="0.3">
      <c r="A4229" t="s">
        <v>8618</v>
      </c>
      <c r="B4229" t="s">
        <v>8619</v>
      </c>
      <c r="C4229" t="str">
        <f>IFERROR(VLOOKUP(Table1[[#This Row],[Ticker]],[1]!Table1[[Symbol]:[Industry]],2,FALSE),"-")</f>
        <v>-</v>
      </c>
      <c r="D4229" t="s">
        <v>268</v>
      </c>
      <c r="E4229">
        <v>14.388171059999999</v>
      </c>
      <c r="F4229">
        <v>65.900000000000006</v>
      </c>
      <c r="G4229">
        <v>2.6018758400373998</v>
      </c>
      <c r="H4229">
        <v>0.120036864685292</v>
      </c>
      <c r="I4229">
        <v>38.576911966604598</v>
      </c>
      <c r="J4229">
        <v>-4.6111006669651697</v>
      </c>
      <c r="K4229">
        <v>62.097936110150897</v>
      </c>
      <c r="L4229">
        <v>52.041061178127798</v>
      </c>
      <c r="M4229">
        <v>54.532804397110098</v>
      </c>
      <c r="N4229">
        <v>1.2542553191489301</v>
      </c>
      <c r="O4229">
        <v>10.895295902883101</v>
      </c>
      <c r="P4229">
        <v>98.195488721804495</v>
      </c>
      <c r="Q4229">
        <v>0.23933590331318499</v>
      </c>
    </row>
    <row r="4230" spans="1:17" hidden="1" x14ac:dyDescent="0.3">
      <c r="A4230" t="s">
        <v>8620</v>
      </c>
      <c r="B4230" t="s">
        <v>8621</v>
      </c>
      <c r="C4230" t="str">
        <f>IFERROR(VLOOKUP(Table1[[#This Row],[Ticker]],[1]!Table1[[Symbol]:[Industry]],2,FALSE),"-")</f>
        <v>-</v>
      </c>
      <c r="E4230">
        <v>14.3661104</v>
      </c>
      <c r="F4230">
        <v>28.64</v>
      </c>
      <c r="G4230">
        <v>23.1447691607084</v>
      </c>
      <c r="H4230">
        <v>0.69277919632406704</v>
      </c>
      <c r="I4230">
        <v>7.6360918607327397</v>
      </c>
      <c r="J4230">
        <v>0.31500770741905398</v>
      </c>
      <c r="K4230">
        <v>21.7791243085485</v>
      </c>
      <c r="L4230">
        <v>13.649259194582299</v>
      </c>
      <c r="M4230">
        <v>22.012342377612701</v>
      </c>
      <c r="N4230">
        <v>2.20841331087433</v>
      </c>
      <c r="O4230">
        <v>5.2025139664804296</v>
      </c>
      <c r="P4230">
        <v>47.325102880658399</v>
      </c>
      <c r="Q4230">
        <v>0.16011574311894999</v>
      </c>
    </row>
    <row r="4231" spans="1:17" hidden="1" x14ac:dyDescent="0.3">
      <c r="A4231" t="s">
        <v>8622</v>
      </c>
      <c r="B4231" t="s">
        <v>8623</v>
      </c>
      <c r="C4231" t="str">
        <f>IFERROR(VLOOKUP(Table1[[#This Row],[Ticker]],[1]!Table1[[Symbol]:[Industry]],2,FALSE),"-")</f>
        <v>-</v>
      </c>
      <c r="D4231" t="s">
        <v>705</v>
      </c>
      <c r="E4231">
        <v>14.354740187999999</v>
      </c>
      <c r="F4231">
        <v>13.6</v>
      </c>
      <c r="G4231">
        <v>-28.890798152636499</v>
      </c>
      <c r="H4231">
        <v>-6.2869461338413899</v>
      </c>
      <c r="I4231">
        <v>-6.7828336108442597</v>
      </c>
      <c r="J4231">
        <v>-0.47921611929574198</v>
      </c>
      <c r="K4231">
        <v>13.847708138294299</v>
      </c>
      <c r="L4231">
        <v>13.6370636612452</v>
      </c>
      <c r="M4231">
        <v>58.520367008885003</v>
      </c>
      <c r="N4231">
        <v>0.66523412037344198</v>
      </c>
      <c r="O4231">
        <v>20.4411764705882</v>
      </c>
      <c r="P4231">
        <v>16.738197424892601</v>
      </c>
    </row>
    <row r="4232" spans="1:17" hidden="1" x14ac:dyDescent="0.3">
      <c r="A4232" t="s">
        <v>8624</v>
      </c>
      <c r="B4232" t="s">
        <v>8625</v>
      </c>
      <c r="C4232" t="str">
        <f>IFERROR(VLOOKUP(Table1[[#This Row],[Ticker]],[1]!Table1[[Symbol]:[Industry]],2,FALSE),"-")</f>
        <v>-</v>
      </c>
      <c r="D4232" t="s">
        <v>628</v>
      </c>
      <c r="E4232">
        <v>14.337490499999999</v>
      </c>
      <c r="F4232">
        <v>43.02</v>
      </c>
      <c r="G4232">
        <v>-3.2861967615183398</v>
      </c>
      <c r="H4232">
        <v>-5.5206398883013899</v>
      </c>
      <c r="I4232">
        <v>-15.1506151150757</v>
      </c>
      <c r="J4232">
        <v>3.9961388629529302</v>
      </c>
      <c r="K4232">
        <v>44.221982389261797</v>
      </c>
      <c r="L4232">
        <v>42.448543980815103</v>
      </c>
      <c r="M4232">
        <v>45.270145711536799</v>
      </c>
      <c r="N4232">
        <v>1.12270952597667</v>
      </c>
      <c r="O4232">
        <v>34.8210134821013</v>
      </c>
      <c r="P4232">
        <v>36.528086321802597</v>
      </c>
      <c r="Q4232">
        <v>0.13327740667736601</v>
      </c>
    </row>
    <row r="4233" spans="1:17" hidden="1" x14ac:dyDescent="0.3">
      <c r="A4233" t="s">
        <v>8626</v>
      </c>
      <c r="B4233" t="s">
        <v>8627</v>
      </c>
      <c r="C4233" t="str">
        <f>IFERROR(VLOOKUP(Table1[[#This Row],[Ticker]],[1]!Table1[[Symbol]:[Industry]],2,FALSE),"-")</f>
        <v>-</v>
      </c>
      <c r="D4233" t="s">
        <v>21</v>
      </c>
      <c r="E4233">
        <v>14.31704</v>
      </c>
      <c r="F4233">
        <v>28.52</v>
      </c>
      <c r="G4233">
        <v>76.011457486461097</v>
      </c>
      <c r="H4233">
        <v>38.662581751492397</v>
      </c>
      <c r="I4233">
        <v>44.739385214081899</v>
      </c>
      <c r="J4233">
        <v>5.06029730965213</v>
      </c>
      <c r="K4233">
        <v>22.510180548450499</v>
      </c>
      <c r="L4233">
        <v>18.8520694809371</v>
      </c>
      <c r="M4233">
        <v>62.169873016967102</v>
      </c>
      <c r="N4233">
        <v>1.3264873949579801</v>
      </c>
      <c r="O4233">
        <v>16.269284712482399</v>
      </c>
      <c r="P4233">
        <v>108.632040965618</v>
      </c>
      <c r="Q4233">
        <v>3.2707597459966001E-2</v>
      </c>
    </row>
    <row r="4234" spans="1:17" hidden="1" x14ac:dyDescent="0.3">
      <c r="A4234" t="s">
        <v>8628</v>
      </c>
      <c r="B4234" t="s">
        <v>5343</v>
      </c>
      <c r="C4234" t="str">
        <f>IFERROR(VLOOKUP(Table1[[#This Row],[Ticker]],[1]!Table1[[Symbol]:[Industry]],2,FALSE),"-")</f>
        <v>-</v>
      </c>
      <c r="D4234" t="s">
        <v>268</v>
      </c>
      <c r="E4234">
        <v>14.314799499999999</v>
      </c>
      <c r="F4234">
        <v>20.39</v>
      </c>
      <c r="G4234">
        <v>32.236137284114797</v>
      </c>
      <c r="H4234">
        <v>-6.6821436984961302</v>
      </c>
      <c r="I4234">
        <v>20.5276534276475</v>
      </c>
      <c r="J4234">
        <v>5.19932647348588</v>
      </c>
      <c r="K4234">
        <v>19.666500931542899</v>
      </c>
      <c r="L4234">
        <v>16.819776839501301</v>
      </c>
      <c r="M4234">
        <v>57.254417440660099</v>
      </c>
      <c r="N4234">
        <v>9.6979433088841396E-2</v>
      </c>
      <c r="O4234">
        <v>15.007356547327101</v>
      </c>
      <c r="P4234">
        <v>92.358490566037702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E4235">
        <v>14.30380484</v>
      </c>
      <c r="F4235">
        <v>14.8</v>
      </c>
      <c r="G4235">
        <v>-71.720961379400293</v>
      </c>
      <c r="H4235">
        <v>-4.2897992008884698</v>
      </c>
      <c r="I4235">
        <v>-44.715779876282703</v>
      </c>
      <c r="J4235">
        <v>2.6252387305213598</v>
      </c>
      <c r="K4235">
        <v>16.6205625323961</v>
      </c>
      <c r="L4235">
        <v>19.671673483225199</v>
      </c>
      <c r="M4235">
        <v>39.679584576197399</v>
      </c>
      <c r="N4235">
        <v>1.23847132854108</v>
      </c>
      <c r="O4235">
        <v>90.810810810810693</v>
      </c>
      <c r="P4235">
        <v>5.1883439943141303</v>
      </c>
      <c r="Q4235">
        <v>-4.9313270713955998E-2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135</v>
      </c>
      <c r="E4236">
        <v>14.2443047879999</v>
      </c>
      <c r="F4236">
        <v>35.909999999999997</v>
      </c>
      <c r="G4236">
        <v>299.33808774134297</v>
      </c>
      <c r="H4236">
        <v>151.88997608001</v>
      </c>
      <c r="I4236">
        <v>309.84989771761701</v>
      </c>
      <c r="J4236">
        <v>16.0118953934813</v>
      </c>
      <c r="M4236">
        <v>100</v>
      </c>
      <c r="O4236">
        <v>0</v>
      </c>
      <c r="P4236">
        <v>323.46698113207498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917</v>
      </c>
      <c r="E4237">
        <v>14.120288</v>
      </c>
      <c r="F4237">
        <v>0.91</v>
      </c>
      <c r="G4237">
        <v>57.871106609268097</v>
      </c>
      <c r="H4237">
        <v>10.168032124412701</v>
      </c>
      <c r="I4237">
        <v>-13.617083414457699</v>
      </c>
      <c r="J4237">
        <v>-12.5290289898286</v>
      </c>
      <c r="K4237">
        <v>0.88986741044973205</v>
      </c>
      <c r="L4237">
        <v>0.77646495594569398</v>
      </c>
      <c r="M4237">
        <v>34.101629687646003</v>
      </c>
      <c r="N4237">
        <v>1.7063348416289501</v>
      </c>
      <c r="O4237">
        <v>45.054945054945001</v>
      </c>
      <c r="P4237">
        <v>97.826086956521706</v>
      </c>
      <c r="Q4237">
        <v>1.269841883108E-3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51</v>
      </c>
      <c r="E4238">
        <v>14.075133900000001</v>
      </c>
      <c r="F4238">
        <v>33.01</v>
      </c>
      <c r="G4238">
        <v>-0.72702423185333398</v>
      </c>
      <c r="H4238">
        <v>-5.1183706294598998</v>
      </c>
      <c r="I4238">
        <v>-8.5231642804240195</v>
      </c>
      <c r="J4238">
        <v>5.6387017763892801E-2</v>
      </c>
      <c r="K4238">
        <v>36.373311923863398</v>
      </c>
      <c r="L4238">
        <v>32.811372605360901</v>
      </c>
      <c r="M4238">
        <v>31.669171252094898</v>
      </c>
      <c r="N4238">
        <v>3.65578026783274</v>
      </c>
      <c r="O4238">
        <v>32.444713723114198</v>
      </c>
      <c r="P4238">
        <v>61.813725490195999</v>
      </c>
      <c r="Q4238">
        <v>0.119940323461755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543</v>
      </c>
      <c r="E4239">
        <v>14.049200000000001</v>
      </c>
      <c r="F4239">
        <v>10</v>
      </c>
      <c r="G4239">
        <v>-26.4726433907318</v>
      </c>
      <c r="H4239">
        <v>-5.1897992008884701</v>
      </c>
      <c r="I4239">
        <v>-36.6347893420944</v>
      </c>
      <c r="J4239">
        <v>-0.58499229258094299</v>
      </c>
      <c r="K4239">
        <v>10.1201045276146</v>
      </c>
      <c r="L4239">
        <v>11.3006814006905</v>
      </c>
      <c r="M4239">
        <v>48.247771281114503</v>
      </c>
      <c r="N4239">
        <v>1.11224902484432</v>
      </c>
      <c r="O4239">
        <v>68.099999999999895</v>
      </c>
      <c r="P4239">
        <v>16.1440185830429</v>
      </c>
      <c r="Q4239">
        <v>1.8839310309702002E-2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135</v>
      </c>
      <c r="E4240">
        <v>14.039505999999999</v>
      </c>
      <c r="F4240">
        <v>11.38</v>
      </c>
      <c r="G4240">
        <v>111.481872654816</v>
      </c>
      <c r="H4240">
        <v>-14.3623213604372</v>
      </c>
      <c r="I4240">
        <v>-0.27046986864101502</v>
      </c>
      <c r="J4240">
        <v>0.22548219264734601</v>
      </c>
      <c r="K4240">
        <v>11.6569870723318</v>
      </c>
      <c r="L4240">
        <v>10.1527312112004</v>
      </c>
      <c r="M4240">
        <v>39.594820548828999</v>
      </c>
      <c r="N4240">
        <v>2.0860219971804002</v>
      </c>
      <c r="O4240">
        <v>18.717047451669501</v>
      </c>
      <c r="P4240">
        <v>139.57894736842101</v>
      </c>
      <c r="Q4240">
        <v>7.2727965262429001E-2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72</v>
      </c>
      <c r="E4241">
        <v>13.99775</v>
      </c>
      <c r="F4241">
        <v>9.49</v>
      </c>
      <c r="G4241">
        <v>42.654937892220701</v>
      </c>
      <c r="H4241">
        <v>-12.905747871832499</v>
      </c>
      <c r="I4241">
        <v>-22.367083414457699</v>
      </c>
      <c r="J4241">
        <v>-6.1577877897666804</v>
      </c>
      <c r="K4241">
        <v>10.8291087984282</v>
      </c>
      <c r="L4241">
        <v>10.349866741643201</v>
      </c>
      <c r="M4241">
        <v>19.6004818285924</v>
      </c>
      <c r="N4241">
        <v>0.91158058808661202</v>
      </c>
      <c r="O4241">
        <v>120.758693361433</v>
      </c>
      <c r="P4241">
        <v>89.043824701195206</v>
      </c>
      <c r="Q4241">
        <v>1.9878107347601998E-2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249</v>
      </c>
      <c r="E4242">
        <v>13.988762383999999</v>
      </c>
      <c r="F4242">
        <v>24.26</v>
      </c>
      <c r="G4242">
        <v>201.50869050188501</v>
      </c>
      <c r="H4242">
        <v>126.11897447807399</v>
      </c>
      <c r="I4242">
        <v>141.751337638173</v>
      </c>
      <c r="J4242">
        <v>15.9806733730847</v>
      </c>
      <c r="K4242">
        <v>14.649773314340401</v>
      </c>
      <c r="L4242">
        <v>11.8718906681283</v>
      </c>
      <c r="M4242">
        <v>98.215360313168802</v>
      </c>
      <c r="N4242">
        <v>2.9857971873629698</v>
      </c>
      <c r="O4242">
        <v>0</v>
      </c>
      <c r="P4242">
        <v>256.76470588235298</v>
      </c>
      <c r="Q4242">
        <v>7.8199009434100006E-2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414</v>
      </c>
      <c r="E4243">
        <v>13.984714800000001</v>
      </c>
      <c r="F4243">
        <v>41.37</v>
      </c>
      <c r="G4243">
        <v>45.908097977948799</v>
      </c>
      <c r="H4243">
        <v>5.9235341324448498</v>
      </c>
      <c r="I4243">
        <v>8.9970244693596406</v>
      </c>
      <c r="J4243">
        <v>-5.1083332536793504</v>
      </c>
      <c r="K4243">
        <v>37.904075985280599</v>
      </c>
      <c r="L4243">
        <v>34.586260827626297</v>
      </c>
      <c r="M4243">
        <v>57.677176901243598</v>
      </c>
      <c r="N4243">
        <v>1.62181152645801</v>
      </c>
      <c r="O4243">
        <v>28.595600676818901</v>
      </c>
      <c r="P4243">
        <v>75.818104547386199</v>
      </c>
      <c r="Q4243">
        <v>3.6475896949794001E-2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628</v>
      </c>
      <c r="E4244">
        <v>13.953295744999901</v>
      </c>
      <c r="F4244">
        <v>26</v>
      </c>
      <c r="M4244">
        <v>50</v>
      </c>
      <c r="N4244">
        <v>1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633</v>
      </c>
      <c r="E4245">
        <v>13.948928</v>
      </c>
      <c r="F4245">
        <v>3.92</v>
      </c>
      <c r="G4245">
        <v>-19.035059610570901</v>
      </c>
      <c r="H4245">
        <v>-15.9751924593154</v>
      </c>
      <c r="I4245">
        <v>-37.203828053833902</v>
      </c>
      <c r="J4245">
        <v>-5.8902428892396603</v>
      </c>
      <c r="K4245">
        <v>4.1553362891505401</v>
      </c>
      <c r="L4245">
        <v>4.1746243567684704</v>
      </c>
      <c r="M4245">
        <v>36.739064085430698</v>
      </c>
      <c r="N4245">
        <v>0.59455032480377501</v>
      </c>
      <c r="O4245">
        <v>67.602040816326493</v>
      </c>
      <c r="P4245">
        <v>18.7878787878787</v>
      </c>
      <c r="Q4245">
        <v>2.9625818087900001E-2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E4246">
        <v>13.94638</v>
      </c>
      <c r="F4246">
        <v>2.14</v>
      </c>
      <c r="G4246">
        <v>23.457313505819901</v>
      </c>
      <c r="H4246">
        <v>4.6210918882204401</v>
      </c>
      <c r="I4246">
        <v>-0.98550446708933304</v>
      </c>
      <c r="J4246">
        <v>1.69749618668173</v>
      </c>
      <c r="K4246">
        <v>2.0777484039946001</v>
      </c>
      <c r="L4246">
        <v>1.7987064519573199</v>
      </c>
      <c r="M4246">
        <v>41.855517892514598</v>
      </c>
      <c r="N4246">
        <v>0.84791457760846001</v>
      </c>
      <c r="O4246">
        <v>33.177570093457902</v>
      </c>
      <c r="P4246">
        <v>79.831932773109202</v>
      </c>
      <c r="Q4246">
        <v>5.3027049352813001E-2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13.921775999999999</v>
      </c>
      <c r="F4247">
        <v>23.97</v>
      </c>
      <c r="G4247">
        <v>20.094933324069501</v>
      </c>
      <c r="H4247">
        <v>13.8964994684067</v>
      </c>
      <c r="I4247">
        <v>20.443319270105899</v>
      </c>
      <c r="J4247">
        <v>9.4638470337731793</v>
      </c>
      <c r="K4247">
        <v>20.670010566812302</v>
      </c>
      <c r="L4247">
        <v>18.717372613278101</v>
      </c>
      <c r="M4247">
        <v>74.981701937121898</v>
      </c>
      <c r="N4247">
        <v>1.4710827019422901</v>
      </c>
      <c r="O4247">
        <v>9.1364205256570798</v>
      </c>
      <c r="P4247">
        <v>128.50333651096199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222</v>
      </c>
      <c r="E4248">
        <v>13.915746</v>
      </c>
      <c r="F4248">
        <v>46.44</v>
      </c>
      <c r="G4248">
        <v>62.302258756999898</v>
      </c>
      <c r="H4248">
        <v>3.75644357367799</v>
      </c>
      <c r="I4248">
        <v>8.9482372506253594</v>
      </c>
      <c r="J4248">
        <v>6.6403774457580598</v>
      </c>
      <c r="K4248">
        <v>43.752942572616703</v>
      </c>
      <c r="L4248">
        <v>38.5570866336111</v>
      </c>
      <c r="M4248">
        <v>70.221362295361303</v>
      </c>
      <c r="N4248">
        <v>1.71258492536926</v>
      </c>
      <c r="O4248">
        <v>39.836347975882802</v>
      </c>
      <c r="P4248">
        <v>101.650021710811</v>
      </c>
      <c r="Q4248">
        <v>7.4095543026855004E-2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109</v>
      </c>
      <c r="E4249">
        <v>13.897500000000001</v>
      </c>
      <c r="F4249">
        <v>42.5</v>
      </c>
      <c r="G4249">
        <v>4.7370859907114804</v>
      </c>
      <c r="H4249">
        <v>68.123993902559803</v>
      </c>
      <c r="I4249">
        <v>79.564734767360406</v>
      </c>
      <c r="J4249">
        <v>1.5054838978952401</v>
      </c>
      <c r="K4249">
        <v>29.070428467716901</v>
      </c>
      <c r="L4249">
        <v>23.978856547487599</v>
      </c>
      <c r="M4249">
        <v>92.692308866026096</v>
      </c>
      <c r="N4249">
        <v>2.7760849320171301</v>
      </c>
      <c r="O4249">
        <v>0.65882352941177802</v>
      </c>
      <c r="P4249">
        <v>179.605263157894</v>
      </c>
    </row>
    <row r="4250" spans="1:17" hidden="1" x14ac:dyDescent="0.3">
      <c r="A4250" t="s">
        <v>8659</v>
      </c>
      <c r="B4250" t="s">
        <v>8660</v>
      </c>
      <c r="C4250" t="str">
        <f>IFERROR(VLOOKUP(Table1[[#This Row],[Ticker]],[1]!Table1[[Symbol]:[Industry]],2,FALSE),"-")</f>
        <v>-</v>
      </c>
      <c r="D4250" t="s">
        <v>21</v>
      </c>
      <c r="E4250">
        <v>13.888792752000001</v>
      </c>
      <c r="F4250">
        <v>13.92</v>
      </c>
      <c r="G4250">
        <v>-25.962461796937699</v>
      </c>
      <c r="H4250">
        <v>2.20980925643337</v>
      </c>
      <c r="I4250">
        <v>-23.578273582633699</v>
      </c>
      <c r="J4250">
        <v>2.1114148930477898</v>
      </c>
      <c r="K4250">
        <v>14.1232397909549</v>
      </c>
      <c r="L4250">
        <v>14.3151731310275</v>
      </c>
      <c r="M4250">
        <v>45.7145637926183</v>
      </c>
      <c r="N4250">
        <v>0.73911920861103497</v>
      </c>
      <c r="O4250">
        <v>47.126436781609101</v>
      </c>
      <c r="P4250">
        <v>50.486486486486399</v>
      </c>
      <c r="Q4250">
        <v>1.3259614844403E-2</v>
      </c>
    </row>
    <row r="4251" spans="1:17" hidden="1" x14ac:dyDescent="0.3">
      <c r="A4251" t="s">
        <v>8661</v>
      </c>
      <c r="B4251" t="s">
        <v>8662</v>
      </c>
      <c r="C4251" t="str">
        <f>IFERROR(VLOOKUP(Table1[[#This Row],[Ticker]],[1]!Table1[[Symbol]:[Industry]],2,FALSE),"-")</f>
        <v>-</v>
      </c>
      <c r="D4251" t="s">
        <v>46</v>
      </c>
      <c r="E4251">
        <v>13.877079999999999</v>
      </c>
      <c r="F4251">
        <v>20.3</v>
      </c>
      <c r="G4251">
        <v>-18.9475462404727</v>
      </c>
      <c r="H4251">
        <v>-4.2897992008884698</v>
      </c>
      <c r="I4251">
        <v>10.9227938861557</v>
      </c>
      <c r="J4251">
        <v>0.31500770741905398</v>
      </c>
      <c r="K4251">
        <v>18.6937985357009</v>
      </c>
      <c r="L4251">
        <v>11.4478124197352</v>
      </c>
      <c r="M4251">
        <v>96.313514182769097</v>
      </c>
      <c r="N4251">
        <v>1.28571428571428</v>
      </c>
      <c r="O4251">
        <v>15.7635467980295</v>
      </c>
      <c r="P4251">
        <v>62.4</v>
      </c>
    </row>
    <row r="4252" spans="1:17" hidden="1" x14ac:dyDescent="0.3">
      <c r="A4252" t="s">
        <v>8663</v>
      </c>
      <c r="B4252" t="s">
        <v>8664</v>
      </c>
      <c r="C4252" t="str">
        <f>IFERROR(VLOOKUP(Table1[[#This Row],[Ticker]],[1]!Table1[[Symbol]:[Industry]],2,FALSE),"-")</f>
        <v>-</v>
      </c>
      <c r="D4252" t="s">
        <v>917</v>
      </c>
      <c r="E4252">
        <v>13.8444085</v>
      </c>
      <c r="F4252">
        <v>26.65</v>
      </c>
      <c r="G4252">
        <v>-5.2618104290904499</v>
      </c>
      <c r="H4252">
        <v>-1.5098764209656801</v>
      </c>
      <c r="I4252">
        <v>-18.6081707584862</v>
      </c>
      <c r="J4252">
        <v>-7.8918888443050701</v>
      </c>
      <c r="K4252">
        <v>27.0268636645195</v>
      </c>
      <c r="L4252">
        <v>27.057543219233199</v>
      </c>
      <c r="M4252">
        <v>43.998450958008299</v>
      </c>
      <c r="N4252">
        <v>3.7468740836314498</v>
      </c>
      <c r="O4252">
        <v>26.078799249530899</v>
      </c>
      <c r="P4252">
        <v>20.806890299184001</v>
      </c>
      <c r="Q4252">
        <v>-0.116826284775166</v>
      </c>
    </row>
    <row r="4253" spans="1:17" hidden="1" x14ac:dyDescent="0.3">
      <c r="A4253" t="s">
        <v>8665</v>
      </c>
      <c r="B4253" t="s">
        <v>8666</v>
      </c>
      <c r="C4253" t="str">
        <f>IFERROR(VLOOKUP(Table1[[#This Row],[Ticker]],[1]!Table1[[Symbol]:[Industry]],2,FALSE),"-")</f>
        <v>-</v>
      </c>
      <c r="D4253" t="s">
        <v>132</v>
      </c>
      <c r="E4253">
        <v>13.841940419999901</v>
      </c>
      <c r="F4253">
        <v>25</v>
      </c>
      <c r="G4253">
        <v>-41.210153755574197</v>
      </c>
      <c r="H4253">
        <v>-4.2897992008884698</v>
      </c>
      <c r="I4253">
        <v>7.8600788790310601</v>
      </c>
      <c r="J4253">
        <v>0.31500770741905398</v>
      </c>
      <c r="K4253">
        <v>25.531347901178201</v>
      </c>
      <c r="L4253">
        <v>27.571153574176201</v>
      </c>
      <c r="M4253">
        <v>5.7435922009098999</v>
      </c>
      <c r="N4253">
        <v>0</v>
      </c>
      <c r="O4253">
        <v>40.559999999999903</v>
      </c>
      <c r="P4253">
        <v>40.924464487034903</v>
      </c>
    </row>
    <row r="4254" spans="1:17" hidden="1" x14ac:dyDescent="0.3">
      <c r="A4254" t="s">
        <v>8667</v>
      </c>
      <c r="B4254" t="s">
        <v>8668</v>
      </c>
      <c r="C4254" t="str">
        <f>IFERROR(VLOOKUP(Table1[[#This Row],[Ticker]],[1]!Table1[[Symbol]:[Industry]],2,FALSE),"-")</f>
        <v>-</v>
      </c>
      <c r="D4254" t="s">
        <v>628</v>
      </c>
      <c r="E4254">
        <v>13.817022</v>
      </c>
      <c r="F4254">
        <v>34</v>
      </c>
      <c r="G4254">
        <v>-18.209890275467</v>
      </c>
      <c r="I4254">
        <v>-13.617083414457699</v>
      </c>
      <c r="K4254">
        <v>71.000791228306696</v>
      </c>
      <c r="M4254">
        <v>99.985344065864695</v>
      </c>
      <c r="N4254">
        <v>1</v>
      </c>
      <c r="O4254">
        <v>9.1176470588235397</v>
      </c>
      <c r="P4254">
        <v>5.91900311526478</v>
      </c>
    </row>
    <row r="4255" spans="1:17" hidden="1" x14ac:dyDescent="0.3">
      <c r="A4255" t="s">
        <v>8669</v>
      </c>
      <c r="B4255" t="s">
        <v>8299</v>
      </c>
      <c r="C4255" t="str">
        <f>IFERROR(VLOOKUP(Table1[[#This Row],[Ticker]],[1]!Table1[[Symbol]:[Industry]],2,FALSE),"-")</f>
        <v>-</v>
      </c>
      <c r="E4255">
        <v>13.811664</v>
      </c>
      <c r="F4255">
        <v>18.88</v>
      </c>
      <c r="G4255">
        <v>79.481609891543798</v>
      </c>
      <c r="H4255">
        <v>-5.5009629712939301</v>
      </c>
      <c r="I4255">
        <v>-11.2309662777983</v>
      </c>
      <c r="J4255">
        <v>7.2705379240667298</v>
      </c>
      <c r="K4255">
        <v>17.669462565664102</v>
      </c>
      <c r="L4255">
        <v>16.323847699270299</v>
      </c>
      <c r="M4255">
        <v>60.1201802774276</v>
      </c>
      <c r="N4255">
        <v>0.67288735794997201</v>
      </c>
      <c r="O4255">
        <v>19.491525423728799</v>
      </c>
      <c r="P4255">
        <v>166.666666666666</v>
      </c>
      <c r="Q4255">
        <v>7.3239474615081998E-2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E4256">
        <v>13.8065792</v>
      </c>
      <c r="F4256">
        <v>12.14</v>
      </c>
      <c r="G4256">
        <v>2.7258610502295002</v>
      </c>
      <c r="H4256">
        <v>-15.3819493715369</v>
      </c>
      <c r="I4256">
        <v>-16.1853017130131</v>
      </c>
      <c r="J4256">
        <v>-4.95771956530821</v>
      </c>
      <c r="K4256">
        <v>11.289041738689299</v>
      </c>
      <c r="L4256">
        <v>10.8531227585773</v>
      </c>
      <c r="M4256">
        <v>68.456118154239206</v>
      </c>
      <c r="N4256">
        <v>0.70212597546947297</v>
      </c>
      <c r="O4256">
        <v>22.322899505765999</v>
      </c>
      <c r="P4256">
        <v>48.774509803921497</v>
      </c>
      <c r="Q4256">
        <v>-1.6038880115080999E-2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705</v>
      </c>
      <c r="E4257">
        <v>13.801773789</v>
      </c>
      <c r="F4257">
        <v>15.44</v>
      </c>
      <c r="G4257">
        <v>16.464805389089602</v>
      </c>
      <c r="H4257">
        <v>3.7803762377080101</v>
      </c>
      <c r="I4257">
        <v>5.6475543114807198</v>
      </c>
      <c r="J4257">
        <v>0.37998496537876703</v>
      </c>
      <c r="K4257">
        <v>14.489466241049</v>
      </c>
      <c r="L4257">
        <v>13.273703144572</v>
      </c>
      <c r="M4257">
        <v>59.192142314001003</v>
      </c>
      <c r="N4257">
        <v>1.19580574126957</v>
      </c>
      <c r="O4257">
        <v>5.5699481865284897</v>
      </c>
      <c r="P4257">
        <v>43.895619757688699</v>
      </c>
      <c r="Q4257">
        <v>3.6626942849021002E-2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101</v>
      </c>
      <c r="E4258">
        <v>13.79838</v>
      </c>
      <c r="F4258">
        <v>15.23</v>
      </c>
      <c r="G4258">
        <v>322.498672591672</v>
      </c>
      <c r="H4258">
        <v>-13.794172378731</v>
      </c>
      <c r="I4258">
        <v>-44.200492712543401</v>
      </c>
      <c r="J4258">
        <v>-1.45714419131512</v>
      </c>
      <c r="K4258">
        <v>18.340304446156601</v>
      </c>
      <c r="L4258">
        <v>18.415938572724901</v>
      </c>
      <c r="M4258">
        <v>30.521152451544399</v>
      </c>
      <c r="N4258">
        <v>0.64189602310002702</v>
      </c>
      <c r="O4258">
        <v>159.61917268548899</v>
      </c>
      <c r="P4258">
        <v>346.62756598240401</v>
      </c>
      <c r="Q4258">
        <v>0.1498144798553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E4259">
        <v>13.797098</v>
      </c>
      <c r="F4259">
        <v>69.02</v>
      </c>
      <c r="G4259">
        <v>-30.921601020711499</v>
      </c>
      <c r="H4259">
        <v>17.450941539852199</v>
      </c>
      <c r="I4259">
        <v>72.923457126082695</v>
      </c>
      <c r="J4259">
        <v>8.0854995106977299</v>
      </c>
      <c r="K4259">
        <v>59.872187122431498</v>
      </c>
      <c r="L4259">
        <v>55.5634469928915</v>
      </c>
      <c r="M4259">
        <v>64.708203563797497</v>
      </c>
      <c r="N4259">
        <v>1.5297650130548299</v>
      </c>
      <c r="O4259">
        <v>12.547087800637501</v>
      </c>
      <c r="P4259">
        <v>133.01823092505001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414</v>
      </c>
      <c r="E4260">
        <v>13.7801378</v>
      </c>
      <c r="F4260">
        <v>13.78</v>
      </c>
      <c r="G4260">
        <v>151.47110660926799</v>
      </c>
      <c r="H4260">
        <v>-23.230975671476699</v>
      </c>
      <c r="I4260">
        <v>161.982916585542</v>
      </c>
      <c r="J4260">
        <v>-9.6196328154567698</v>
      </c>
      <c r="K4260">
        <v>14.5102711160627</v>
      </c>
      <c r="M4260">
        <v>2.5122112640475098</v>
      </c>
      <c r="O4260">
        <v>41.872278664731503</v>
      </c>
      <c r="P4260">
        <v>175.599999999999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13.77</v>
      </c>
      <c r="F4261">
        <v>8.1</v>
      </c>
      <c r="G4261">
        <v>-49.9530692149076</v>
      </c>
      <c r="H4261">
        <v>-11.186350925026399</v>
      </c>
      <c r="I4261">
        <v>-41.999046279179197</v>
      </c>
      <c r="J4261">
        <v>0.68675491931495702</v>
      </c>
      <c r="K4261">
        <v>8.6112813595852895</v>
      </c>
      <c r="L4261">
        <v>9.7764811142685701</v>
      </c>
      <c r="M4261">
        <v>43.726465941954501</v>
      </c>
      <c r="N4261">
        <v>1.06753989366302</v>
      </c>
      <c r="O4261">
        <v>64.814814814814795</v>
      </c>
      <c r="P4261">
        <v>3.8461538461538498</v>
      </c>
      <c r="Q4261">
        <v>8.7574645509858995E-2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13.7532978</v>
      </c>
      <c r="F4262">
        <v>30.51</v>
      </c>
      <c r="G4262">
        <v>-2.6235170466458002</v>
      </c>
      <c r="H4262">
        <v>7.8314129203236398</v>
      </c>
      <c r="I4262">
        <v>-26.4456548430291</v>
      </c>
      <c r="J4262">
        <v>-2.61709105801304</v>
      </c>
      <c r="K4262">
        <v>30.448670630009001</v>
      </c>
      <c r="L4262">
        <v>31.5704480799278</v>
      </c>
      <c r="M4262">
        <v>50.639466166337399</v>
      </c>
      <c r="N4262">
        <v>1.8312299417756499</v>
      </c>
      <c r="O4262">
        <v>67.715503113733206</v>
      </c>
      <c r="P4262">
        <v>44.940617577197102</v>
      </c>
      <c r="Q4262">
        <v>8.0774854201736995E-2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405</v>
      </c>
      <c r="E4263">
        <v>13.736525</v>
      </c>
      <c r="F4263">
        <v>229.9</v>
      </c>
      <c r="G4263">
        <v>60.381539996106</v>
      </c>
      <c r="H4263">
        <v>-14.8655444030117</v>
      </c>
      <c r="I4263">
        <v>10.1181157244012</v>
      </c>
      <c r="J4263">
        <v>9.9795044525367302</v>
      </c>
      <c r="K4263">
        <v>233.38076421049001</v>
      </c>
      <c r="L4263">
        <v>203.34970336507999</v>
      </c>
      <c r="M4263">
        <v>60.3814730418461</v>
      </c>
      <c r="N4263">
        <v>5.8926829268292602</v>
      </c>
      <c r="O4263">
        <v>16.463679860808998</v>
      </c>
      <c r="P4263">
        <v>84.510433386837903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72</v>
      </c>
      <c r="E4264">
        <v>13.7142</v>
      </c>
      <c r="F4264">
        <v>1.1399999999999999</v>
      </c>
      <c r="G4264">
        <v>43.518165432797502</v>
      </c>
      <c r="H4264">
        <v>8.7102007991115098</v>
      </c>
      <c r="I4264">
        <v>-19.402207381399901</v>
      </c>
      <c r="J4264">
        <v>-3.1037957113843602</v>
      </c>
      <c r="K4264">
        <v>1.10226249548499</v>
      </c>
      <c r="L4264">
        <v>1.01820190441872</v>
      </c>
      <c r="M4264">
        <v>45.359261032784197</v>
      </c>
      <c r="N4264">
        <v>1.4262624559180199</v>
      </c>
      <c r="O4264">
        <v>48.245614035087698</v>
      </c>
      <c r="P4264">
        <v>72.727272727272705</v>
      </c>
      <c r="Q4264">
        <v>6.8705736483142002E-2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1154</v>
      </c>
      <c r="E4265">
        <v>13.70286962</v>
      </c>
      <c r="F4265">
        <v>2.5299999999999998</v>
      </c>
      <c r="G4265">
        <v>29.2044399426014</v>
      </c>
      <c r="H4265">
        <v>38.490949462213102</v>
      </c>
      <c r="I4265">
        <v>39.716249918875498</v>
      </c>
      <c r="K4265">
        <v>2.1520869497177202</v>
      </c>
      <c r="L4265">
        <v>1.89938348901842</v>
      </c>
      <c r="M4265">
        <v>52.522152061207699</v>
      </c>
      <c r="N4265">
        <v>3.63227922222331</v>
      </c>
      <c r="O4265">
        <v>13.8339920948616</v>
      </c>
      <c r="P4265">
        <v>80.714285714285694</v>
      </c>
      <c r="Q4265">
        <v>0.13182848784640799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1429</v>
      </c>
      <c r="E4266">
        <v>13.702680000000001</v>
      </c>
      <c r="F4266">
        <v>2</v>
      </c>
      <c r="G4266">
        <v>0.87110660926815997</v>
      </c>
      <c r="K4266">
        <v>1.8164878752898299</v>
      </c>
      <c r="L4266">
        <v>1.8009664774797101</v>
      </c>
      <c r="M4266">
        <v>73.414657253377001</v>
      </c>
      <c r="N4266">
        <v>1</v>
      </c>
      <c r="O4266">
        <v>5</v>
      </c>
      <c r="P4266">
        <v>66.6666666666666</v>
      </c>
      <c r="Q4266">
        <v>-2.1676028175539999E-2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51</v>
      </c>
      <c r="E4267">
        <v>13.673283372</v>
      </c>
      <c r="F4267">
        <v>6.18</v>
      </c>
      <c r="G4267">
        <v>10.2189326962246</v>
      </c>
      <c r="H4267">
        <v>-0.76630926800256904</v>
      </c>
      <c r="I4267">
        <v>5.2290704316960603</v>
      </c>
      <c r="J4267">
        <v>-2.51963796187228</v>
      </c>
      <c r="K4267">
        <v>5.8693915726601498</v>
      </c>
      <c r="L4267">
        <v>5.3676253227168997</v>
      </c>
      <c r="M4267">
        <v>52.449080759248503</v>
      </c>
      <c r="N4267">
        <v>1.0650365234616801</v>
      </c>
      <c r="O4267">
        <v>20.550161812297699</v>
      </c>
      <c r="Q4267">
        <v>6.9797078904825005E-2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13.640818700000001</v>
      </c>
      <c r="F4268">
        <v>17.23</v>
      </c>
      <c r="G4268">
        <v>-37.762978603764402</v>
      </c>
      <c r="H4268">
        <v>-27.2714505770352</v>
      </c>
      <c r="I4268">
        <v>-37.980560148434897</v>
      </c>
      <c r="J4268">
        <v>2.8806766139553899</v>
      </c>
      <c r="K4268">
        <v>19.263705766683302</v>
      </c>
      <c r="L4268">
        <v>19.388620850540701</v>
      </c>
      <c r="M4268">
        <v>47.8534021481804</v>
      </c>
      <c r="N4268">
        <v>1.7042407693505299</v>
      </c>
      <c r="O4268">
        <v>49.100406268136901</v>
      </c>
      <c r="P4268">
        <v>30.530303030302999</v>
      </c>
      <c r="Q4268">
        <v>4.9836521489891997E-2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628</v>
      </c>
      <c r="E4269">
        <v>13.6117068</v>
      </c>
      <c r="F4269">
        <v>3.48</v>
      </c>
      <c r="G4269">
        <v>59.029001346110199</v>
      </c>
      <c r="H4269">
        <v>6.6136275903887798</v>
      </c>
      <c r="I4269">
        <v>41.049583252208897</v>
      </c>
      <c r="J4269">
        <v>-4.4978265171798704</v>
      </c>
      <c r="K4269">
        <v>3.4967831885939602</v>
      </c>
      <c r="L4269">
        <v>2.78632477378257</v>
      </c>
      <c r="M4269">
        <v>26.347496319618202</v>
      </c>
      <c r="N4269">
        <v>0.321636664017945</v>
      </c>
      <c r="O4269">
        <v>25</v>
      </c>
      <c r="P4269">
        <v>104.705882352941</v>
      </c>
      <c r="Q4269">
        <v>4.2403144452669003E-2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13.563774</v>
      </c>
      <c r="F4270">
        <v>17.010000000000002</v>
      </c>
      <c r="G4270">
        <v>-24.1288933907318</v>
      </c>
      <c r="H4270">
        <v>-4.2897992008884698</v>
      </c>
      <c r="I4270">
        <v>-13.617083414457699</v>
      </c>
      <c r="J4270">
        <v>0.31500770741905398</v>
      </c>
      <c r="K4270">
        <v>17.009996337055</v>
      </c>
      <c r="L4270">
        <v>16.929711081356199</v>
      </c>
      <c r="M4270">
        <v>100</v>
      </c>
      <c r="O4270">
        <v>0</v>
      </c>
      <c r="P4270">
        <v>0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543</v>
      </c>
      <c r="E4271">
        <v>13.560416099999999</v>
      </c>
      <c r="F4271">
        <v>11.55</v>
      </c>
      <c r="G4271">
        <v>-36.628893390731797</v>
      </c>
      <c r="H4271">
        <v>-4.6785261202276303</v>
      </c>
      <c r="I4271">
        <v>-12.212342413579799</v>
      </c>
      <c r="J4271">
        <v>-0.45943566140960002</v>
      </c>
      <c r="K4271">
        <v>10.6015708492044</v>
      </c>
      <c r="L4271">
        <v>11.124161446247401</v>
      </c>
      <c r="M4271">
        <v>73.406264966945798</v>
      </c>
      <c r="N4271">
        <v>0.45800611907049299</v>
      </c>
      <c r="O4271">
        <v>34.112554112554101</v>
      </c>
      <c r="P4271">
        <v>35.8823529411764</v>
      </c>
      <c r="Q4271">
        <v>9.7488963151861993E-2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352</v>
      </c>
      <c r="E4272">
        <v>13.520047455</v>
      </c>
      <c r="F4272">
        <v>10.83</v>
      </c>
      <c r="G4272">
        <v>448.88697962514101</v>
      </c>
      <c r="H4272">
        <v>37.1216521972473</v>
      </c>
      <c r="I4272">
        <v>459.39878960141499</v>
      </c>
      <c r="J4272">
        <v>6.3030316595148497</v>
      </c>
      <c r="K4272">
        <v>7.3431185501119502</v>
      </c>
      <c r="M4272">
        <v>100</v>
      </c>
      <c r="N4272">
        <v>1.95794329172522</v>
      </c>
      <c r="O4272">
        <v>0</v>
      </c>
      <c r="P4272">
        <v>501.666666666666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343</v>
      </c>
      <c r="E4273">
        <v>13.513472399999999</v>
      </c>
      <c r="F4273">
        <v>27.64</v>
      </c>
      <c r="G4273">
        <v>56.171171840840202</v>
      </c>
      <c r="H4273">
        <v>72.070425939824403</v>
      </c>
      <c r="I4273">
        <v>53.898068100693699</v>
      </c>
      <c r="J4273">
        <v>-3.6032205719676602</v>
      </c>
      <c r="K4273">
        <v>20.3989827830809</v>
      </c>
      <c r="L4273">
        <v>16.6039725746835</v>
      </c>
      <c r="M4273">
        <v>62.194671483078302</v>
      </c>
      <c r="N4273">
        <v>1.5811647322337601</v>
      </c>
      <c r="O4273">
        <v>8.4659913169319694</v>
      </c>
      <c r="P4273">
        <v>140.34782608695599</v>
      </c>
      <c r="Q4273">
        <v>0.17954364466144501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628</v>
      </c>
      <c r="E4274">
        <v>13.501642</v>
      </c>
      <c r="F4274">
        <v>40.15</v>
      </c>
      <c r="G4274">
        <v>-10.0663933907318</v>
      </c>
      <c r="H4274">
        <v>-5.4603677627613898</v>
      </c>
      <c r="I4274">
        <v>-16.141968095205499</v>
      </c>
      <c r="J4274">
        <v>5.31500770741905</v>
      </c>
      <c r="K4274">
        <v>40.334851965492597</v>
      </c>
      <c r="L4274">
        <v>41.312561092950503</v>
      </c>
      <c r="M4274">
        <v>50.2789629981676</v>
      </c>
      <c r="N4274">
        <v>0.29039343626849201</v>
      </c>
      <c r="O4274">
        <v>26.774595267745902</v>
      </c>
      <c r="P4274">
        <v>21.4458560193587</v>
      </c>
      <c r="Q4274">
        <v>0.10049906659186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414</v>
      </c>
      <c r="E4275">
        <v>13.497460800000001</v>
      </c>
      <c r="F4275">
        <v>18.61</v>
      </c>
      <c r="G4275">
        <v>49.310062806845004</v>
      </c>
      <c r="H4275">
        <v>-5.8241907352800002</v>
      </c>
      <c r="I4275">
        <v>-18.034135289136699</v>
      </c>
      <c r="J4275">
        <v>0.31500770741905398</v>
      </c>
      <c r="K4275">
        <v>18.5196703338212</v>
      </c>
      <c r="L4275">
        <v>15.080502124002599</v>
      </c>
      <c r="M4275">
        <v>14.079203571840999</v>
      </c>
      <c r="N4275">
        <v>2.0543805309734502</v>
      </c>
      <c r="O4275">
        <v>15.099408919935501</v>
      </c>
      <c r="P4275">
        <v>106.777777777777</v>
      </c>
      <c r="Q4275">
        <v>0.10796207101446099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414</v>
      </c>
      <c r="E4276">
        <v>13.478475</v>
      </c>
      <c r="F4276">
        <v>43.5</v>
      </c>
      <c r="G4276">
        <v>-49.064182433009599</v>
      </c>
      <c r="H4276">
        <v>-8.3781969909437208</v>
      </c>
      <c r="I4276">
        <v>-25.220416070422001</v>
      </c>
      <c r="J4276">
        <v>-1.0486286562173099</v>
      </c>
      <c r="K4276">
        <v>45.6238492747012</v>
      </c>
      <c r="L4276">
        <v>50.407012176562901</v>
      </c>
      <c r="M4276">
        <v>41.980054687640397</v>
      </c>
      <c r="N4276">
        <v>0.73171923433505304</v>
      </c>
      <c r="O4276">
        <v>44.252873563218301</v>
      </c>
      <c r="P4276">
        <v>7.2749691738594304</v>
      </c>
      <c r="Q4276">
        <v>2.0705506746468001E-2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382</v>
      </c>
      <c r="E4277">
        <v>13.46114</v>
      </c>
      <c r="F4277">
        <v>77</v>
      </c>
      <c r="G4277">
        <v>-22.813103917047599</v>
      </c>
      <c r="H4277">
        <v>16.779383189048598</v>
      </c>
      <c r="I4277">
        <v>-19.714644390067502</v>
      </c>
      <c r="J4277">
        <v>-6.9139079552315401</v>
      </c>
      <c r="K4277">
        <v>78.805014930409698</v>
      </c>
      <c r="L4277">
        <v>81.914521760743099</v>
      </c>
      <c r="M4277">
        <v>27.7573347607843</v>
      </c>
      <c r="N4277">
        <v>0.40672782874617702</v>
      </c>
      <c r="O4277">
        <v>25.974025974025899</v>
      </c>
      <c r="P4277">
        <v>27.272727272727199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543</v>
      </c>
      <c r="E4278">
        <v>13.432475999999999</v>
      </c>
      <c r="F4278">
        <v>44.76</v>
      </c>
      <c r="G4278">
        <v>-36.928425827902998</v>
      </c>
      <c r="H4278">
        <v>0.70668215027266701</v>
      </c>
      <c r="I4278">
        <v>-11.1445559419302</v>
      </c>
      <c r="J4278">
        <v>0.31500770741905398</v>
      </c>
      <c r="K4278">
        <v>41.069645369636703</v>
      </c>
      <c r="M4278">
        <v>99.8847322644325</v>
      </c>
      <c r="N4278">
        <v>3.8846265902690098E-4</v>
      </c>
      <c r="O4278">
        <v>26.4075067024128</v>
      </c>
      <c r="P4278">
        <v>20.940286409078599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127</v>
      </c>
      <c r="E4279">
        <v>13.423789599999999</v>
      </c>
      <c r="F4279">
        <v>22.37</v>
      </c>
      <c r="G4279">
        <v>-32.822770941752196</v>
      </c>
      <c r="H4279">
        <v>-12.412248180480301</v>
      </c>
      <c r="I4279">
        <v>-32.064039302171899</v>
      </c>
      <c r="J4279">
        <v>-4.9060449241598798</v>
      </c>
      <c r="K4279">
        <v>24.410761615124699</v>
      </c>
      <c r="L4279">
        <v>24.019698052454199</v>
      </c>
      <c r="M4279">
        <v>26.415266372000101</v>
      </c>
      <c r="N4279">
        <v>0.89220542429537297</v>
      </c>
      <c r="O4279">
        <v>61.823871256146603</v>
      </c>
      <c r="P4279">
        <v>31.510875955320302</v>
      </c>
      <c r="Q4279">
        <v>7.2723927154003998E-2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414</v>
      </c>
      <c r="E4280">
        <v>13.3609235</v>
      </c>
      <c r="F4280">
        <v>27.55</v>
      </c>
      <c r="G4280">
        <v>-34.007859697568598</v>
      </c>
      <c r="H4280">
        <v>4.7737585275808696</v>
      </c>
      <c r="I4280">
        <v>-10.933520238907899</v>
      </c>
      <c r="J4280">
        <v>-0.23368913757408699</v>
      </c>
      <c r="K4280">
        <v>27.562638196898501</v>
      </c>
      <c r="L4280">
        <v>25.432948559714902</v>
      </c>
      <c r="M4280">
        <v>36.949962573446598</v>
      </c>
      <c r="N4280">
        <v>0.17844545098697001</v>
      </c>
      <c r="O4280">
        <v>38.656987295825701</v>
      </c>
      <c r="P4280">
        <v>96.085409252668995</v>
      </c>
      <c r="Q4280">
        <v>8.7356243681050993E-2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106</v>
      </c>
      <c r="E4281">
        <v>13.333163937</v>
      </c>
      <c r="F4281">
        <v>9.07</v>
      </c>
      <c r="G4281">
        <v>9.2534595504446404</v>
      </c>
      <c r="H4281">
        <v>-11.0574759685652</v>
      </c>
      <c r="I4281">
        <v>-25.8994818670689</v>
      </c>
      <c r="J4281">
        <v>-0.54428337743594002</v>
      </c>
      <c r="K4281">
        <v>9.5434658085448802</v>
      </c>
      <c r="L4281">
        <v>9.2532749107857892</v>
      </c>
      <c r="M4281">
        <v>40.854272470481703</v>
      </c>
      <c r="N4281">
        <v>0.77958734232294202</v>
      </c>
      <c r="O4281">
        <v>57.662624035281098</v>
      </c>
      <c r="P4281">
        <v>74.088291746641005</v>
      </c>
      <c r="Q4281">
        <v>2.7873030172994001E-2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62</v>
      </c>
      <c r="E4282">
        <v>13.330933099999999</v>
      </c>
      <c r="F4282">
        <v>13.33</v>
      </c>
      <c r="G4282">
        <v>-8.6176282260871098</v>
      </c>
      <c r="H4282">
        <v>10.9644380872471</v>
      </c>
      <c r="I4282">
        <v>-47.166435358625201</v>
      </c>
      <c r="J4282">
        <v>-5.2405478481365</v>
      </c>
      <c r="K4282">
        <v>13.149328699248199</v>
      </c>
      <c r="L4282">
        <v>13.9077969248382</v>
      </c>
      <c r="M4282">
        <v>39.619723807228802</v>
      </c>
      <c r="N4282">
        <v>1.6808842356823801</v>
      </c>
      <c r="O4282">
        <v>106.376594148537</v>
      </c>
      <c r="P4282">
        <v>26.231060606060499</v>
      </c>
      <c r="Q4282">
        <v>6.3475958933469995E-2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543</v>
      </c>
      <c r="E4283">
        <v>13.31</v>
      </c>
      <c r="F4283">
        <v>26.62</v>
      </c>
      <c r="G4283">
        <v>60.092559896465403</v>
      </c>
      <c r="H4283">
        <v>20.950124023679599</v>
      </c>
      <c r="I4283">
        <v>108.21624991887499</v>
      </c>
      <c r="J4283">
        <v>6.4125686830288098</v>
      </c>
      <c r="K4283">
        <v>21.092004185038899</v>
      </c>
      <c r="L4283">
        <v>15.727188325673501</v>
      </c>
      <c r="M4283">
        <v>83.608149640955503</v>
      </c>
      <c r="N4283">
        <v>0.46173330649954802</v>
      </c>
      <c r="O4283">
        <v>0</v>
      </c>
      <c r="P4283">
        <v>246.614583333333</v>
      </c>
      <c r="Q4283">
        <v>0.15887213714182299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549</v>
      </c>
      <c r="E4284">
        <v>13.2847326</v>
      </c>
      <c r="F4284">
        <v>17.309999999999999</v>
      </c>
      <c r="G4284">
        <v>116.62214972470601</v>
      </c>
      <c r="H4284">
        <v>5.8786349850129502</v>
      </c>
      <c r="I4284">
        <v>31.479312226782699</v>
      </c>
      <c r="J4284">
        <v>7.3453107377220803</v>
      </c>
      <c r="K4284">
        <v>14.856186024067</v>
      </c>
      <c r="L4284">
        <v>11.4966502923464</v>
      </c>
      <c r="M4284">
        <v>64.4736329949869</v>
      </c>
      <c r="N4284">
        <v>0.816659827656955</v>
      </c>
      <c r="O4284">
        <v>2.4263431542461</v>
      </c>
      <c r="P4284">
        <v>182.38172920065199</v>
      </c>
      <c r="Q4284">
        <v>7.7326073853883001E-2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817</v>
      </c>
      <c r="E4285">
        <v>13.275</v>
      </c>
      <c r="F4285">
        <v>29.5</v>
      </c>
      <c r="G4285">
        <v>-28.5978053078302</v>
      </c>
      <c r="H4285">
        <v>-13.7897992008884</v>
      </c>
      <c r="I4285">
        <v>-16.5776097302472</v>
      </c>
      <c r="J4285">
        <v>4.1142908615409199</v>
      </c>
      <c r="K4285">
        <v>30.0315917547845</v>
      </c>
      <c r="L4285">
        <v>29.244593428320702</v>
      </c>
      <c r="M4285">
        <v>46.572886655460103</v>
      </c>
      <c r="N4285">
        <v>1.1500101358199799</v>
      </c>
      <c r="O4285">
        <v>15.4237288135593</v>
      </c>
      <c r="P4285">
        <v>20.4573295222539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414</v>
      </c>
      <c r="E4286">
        <v>13.246740000000001</v>
      </c>
      <c r="F4286">
        <v>6.48</v>
      </c>
      <c r="G4286">
        <v>10.5904413286029</v>
      </c>
      <c r="H4286">
        <v>-8.3536598685227101</v>
      </c>
      <c r="I4286">
        <v>-50.211995351835398</v>
      </c>
      <c r="J4286">
        <v>0.31500770741905398</v>
      </c>
      <c r="K4286">
        <v>6.99152714923546</v>
      </c>
      <c r="L4286">
        <v>7.2608145801639701</v>
      </c>
      <c r="M4286">
        <v>32.354892362276303</v>
      </c>
      <c r="N4286">
        <v>1.7079358728216001</v>
      </c>
      <c r="O4286">
        <v>67.129629629629605</v>
      </c>
      <c r="P4286">
        <v>51.048951048950997</v>
      </c>
      <c r="Q4286">
        <v>6.2373839893371003E-2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51</v>
      </c>
      <c r="E4287">
        <v>13.23075</v>
      </c>
      <c r="F4287">
        <v>1.77</v>
      </c>
      <c r="G4287">
        <v>91.724765145853496</v>
      </c>
      <c r="H4287">
        <v>-12.5799546413029</v>
      </c>
      <c r="I4287">
        <v>51.803477333205699</v>
      </c>
      <c r="J4287">
        <v>-6.0341986417872802</v>
      </c>
      <c r="K4287">
        <v>1.75275476437319</v>
      </c>
      <c r="L4287">
        <v>1.42434004773266</v>
      </c>
      <c r="M4287">
        <v>29.607774077828498</v>
      </c>
      <c r="N4287">
        <v>1.0188737306040001</v>
      </c>
      <c r="O4287">
        <v>30.508474576271102</v>
      </c>
      <c r="P4287">
        <v>132.894736842105</v>
      </c>
      <c r="Q4287">
        <v>9.148437952391E-3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E4288">
        <v>13.204109711999999</v>
      </c>
      <c r="F4288">
        <v>7.87</v>
      </c>
      <c r="G4288">
        <v>1.5899564495237599</v>
      </c>
      <c r="H4288">
        <v>-3.7557538070299898</v>
      </c>
      <c r="I4288">
        <v>-43.097370152808999</v>
      </c>
      <c r="J4288">
        <v>8.0403295958310697</v>
      </c>
      <c r="K4288">
        <v>7.1328468146987198</v>
      </c>
      <c r="L4288">
        <v>7.6829345167331597</v>
      </c>
      <c r="M4288">
        <v>74.964697497681797</v>
      </c>
      <c r="N4288">
        <v>1.2731174858232099</v>
      </c>
      <c r="O4288">
        <v>68.106734434561602</v>
      </c>
      <c r="P4288">
        <v>58.989898989898897</v>
      </c>
      <c r="Q4288">
        <v>3.5003448469211003E-2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1429</v>
      </c>
      <c r="E4289">
        <v>13.189592019999999</v>
      </c>
      <c r="F4289">
        <v>13.15</v>
      </c>
      <c r="G4289">
        <v>8.6993894375509893</v>
      </c>
      <c r="H4289">
        <v>2.0094133975367199</v>
      </c>
      <c r="I4289">
        <v>4.3201363164839304</v>
      </c>
      <c r="J4289">
        <v>2.9766046655939502</v>
      </c>
      <c r="K4289">
        <v>12.602122987614701</v>
      </c>
      <c r="L4289">
        <v>11.5616828811582</v>
      </c>
      <c r="M4289">
        <v>68.430652607683996</v>
      </c>
      <c r="N4289">
        <v>0.41791044776119401</v>
      </c>
      <c r="O4289">
        <v>26.2357414448669</v>
      </c>
      <c r="P4289">
        <v>73.026315789473699</v>
      </c>
      <c r="Q4289">
        <v>0.14907113865399599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628</v>
      </c>
      <c r="E4290">
        <v>13.180832000000001</v>
      </c>
      <c r="F4290">
        <v>22.82</v>
      </c>
      <c r="G4290">
        <v>-51.936549195856699</v>
      </c>
      <c r="H4290">
        <v>-8.2497992008884609</v>
      </c>
      <c r="I4290">
        <v>-17.775000256120901</v>
      </c>
      <c r="J4290">
        <v>-2.0833662763207799</v>
      </c>
      <c r="K4290">
        <v>24.9902575829447</v>
      </c>
      <c r="L4290">
        <v>25.980212628872799</v>
      </c>
      <c r="M4290">
        <v>29.461321693019499</v>
      </c>
      <c r="N4290">
        <v>0.38473662140610099</v>
      </c>
      <c r="O4290">
        <v>66.520595968448703</v>
      </c>
      <c r="P4290">
        <v>20.105263157894701</v>
      </c>
      <c r="Q4290">
        <v>0.159554025181572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D4291" t="s">
        <v>472</v>
      </c>
      <c r="E4291">
        <v>13.156620172937</v>
      </c>
      <c r="F4291">
        <v>17.95</v>
      </c>
      <c r="G4291">
        <v>-24.4066711685096</v>
      </c>
      <c r="H4291">
        <v>0.68096103302963995</v>
      </c>
      <c r="I4291">
        <v>-13.337753805519201</v>
      </c>
      <c r="J4291">
        <v>0.31500770741905398</v>
      </c>
      <c r="K4291">
        <v>17.477024494071301</v>
      </c>
      <c r="L4291">
        <v>17.282339146272399</v>
      </c>
      <c r="M4291">
        <v>99.8052603467236</v>
      </c>
      <c r="N4291">
        <v>3</v>
      </c>
      <c r="O4291">
        <v>0.27855153203342198</v>
      </c>
      <c r="P4291">
        <v>4.9707602339181101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414</v>
      </c>
      <c r="E4292">
        <v>13.148543999999999</v>
      </c>
      <c r="F4292">
        <v>14.12</v>
      </c>
      <c r="G4292">
        <v>-25.318536497799698</v>
      </c>
      <c r="H4292">
        <v>-6.3264590786888801</v>
      </c>
      <c r="I4292">
        <v>-24.756164597591798</v>
      </c>
      <c r="J4292">
        <v>-3.48499229258094</v>
      </c>
      <c r="K4292">
        <v>14.977579116324099</v>
      </c>
      <c r="L4292">
        <v>15.5160265854676</v>
      </c>
      <c r="M4292">
        <v>31.334438299120801</v>
      </c>
      <c r="N4292">
        <v>1.53930040584191</v>
      </c>
      <c r="O4292">
        <v>61.1189801699716</v>
      </c>
      <c r="P4292">
        <v>10.398749022673901</v>
      </c>
      <c r="Q4292">
        <v>-5.5688185603246003E-2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705</v>
      </c>
      <c r="E4293">
        <v>13.10207943</v>
      </c>
      <c r="F4293">
        <v>117.23</v>
      </c>
      <c r="G4293">
        <v>13.0945644109771</v>
      </c>
      <c r="H4293">
        <v>-2.3574320511300102</v>
      </c>
      <c r="I4293">
        <v>8.0160354898792399</v>
      </c>
      <c r="J4293">
        <v>-0.27604934243531998</v>
      </c>
      <c r="K4293">
        <v>112.406254534005</v>
      </c>
      <c r="L4293">
        <v>101.744643305542</v>
      </c>
      <c r="M4293">
        <v>34.201172078942697</v>
      </c>
      <c r="N4293">
        <v>3.0496992469313402</v>
      </c>
      <c r="O4293">
        <v>0.82743325087435404</v>
      </c>
      <c r="P4293">
        <v>42.0453168544771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D4294" t="s">
        <v>122</v>
      </c>
      <c r="E4294">
        <v>13.060374884345199</v>
      </c>
      <c r="F4294">
        <v>99.6</v>
      </c>
      <c r="G4294">
        <v>-5.5931859894901201</v>
      </c>
      <c r="H4294">
        <v>-1.87035303188851</v>
      </c>
      <c r="I4294">
        <v>-12.2495918825592</v>
      </c>
      <c r="J4294">
        <v>1.0670674632677399</v>
      </c>
      <c r="K4294">
        <v>88.622837348358701</v>
      </c>
      <c r="L4294">
        <v>75.642478964540601</v>
      </c>
      <c r="M4294">
        <v>75.835066412166697</v>
      </c>
      <c r="N4294">
        <v>1</v>
      </c>
      <c r="Q4294">
        <v>-4.6725400847372998E-2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E4295">
        <v>12.986604</v>
      </c>
      <c r="F4295">
        <v>30.2</v>
      </c>
      <c r="G4295">
        <v>-34.647411909250302</v>
      </c>
      <c r="H4295">
        <v>-8.2575411363723408</v>
      </c>
      <c r="I4295">
        <v>-48.078888970013303</v>
      </c>
      <c r="J4295">
        <v>-2.0784349155317599</v>
      </c>
      <c r="K4295">
        <v>32.371858149069297</v>
      </c>
      <c r="L4295">
        <v>36.262865949057598</v>
      </c>
      <c r="M4295">
        <v>41.754501237150798</v>
      </c>
      <c r="N4295">
        <v>0.87841494394111996</v>
      </c>
      <c r="O4295">
        <v>84.105960264900602</v>
      </c>
      <c r="P4295">
        <v>8.1661891117478405</v>
      </c>
      <c r="Q4295">
        <v>3.6141441767158E-2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E4296">
        <v>12.9750985</v>
      </c>
      <c r="F4296">
        <v>14.33</v>
      </c>
      <c r="G4296">
        <v>-82.736634580795297</v>
      </c>
      <c r="H4296">
        <v>-20.885543881739501</v>
      </c>
      <c r="I4296">
        <v>-22.2850247783838</v>
      </c>
      <c r="J4296">
        <v>0.75424636042052196</v>
      </c>
      <c r="K4296">
        <v>15.139894282109699</v>
      </c>
      <c r="L4296">
        <v>15.6686751654631</v>
      </c>
      <c r="M4296">
        <v>50.521891268159798</v>
      </c>
      <c r="N4296">
        <v>0.19147255481914</v>
      </c>
      <c r="O4296">
        <v>144.940683879972</v>
      </c>
      <c r="P4296">
        <v>38.320463320463297</v>
      </c>
      <c r="Q4296">
        <v>3.8161405489976E-2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E4297">
        <v>12.96</v>
      </c>
      <c r="F4297">
        <v>1.8</v>
      </c>
      <c r="G4297">
        <v>-15.0379842998227</v>
      </c>
      <c r="H4297">
        <v>4.91265478684159</v>
      </c>
      <c r="I4297">
        <v>-37.021338733606697</v>
      </c>
      <c r="J4297">
        <v>-4.4978265171798704</v>
      </c>
      <c r="K4297">
        <v>1.8564181107581299</v>
      </c>
      <c r="L4297">
        <v>1.88812747434587</v>
      </c>
      <c r="M4297">
        <v>40.355891883847903</v>
      </c>
      <c r="N4297">
        <v>1.71228447047133</v>
      </c>
      <c r="O4297">
        <v>70.5555555555555</v>
      </c>
      <c r="P4297">
        <v>28.571428571428498</v>
      </c>
      <c r="Q4297">
        <v>3.5189416252486998E-2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132</v>
      </c>
      <c r="E4298">
        <v>12.914811</v>
      </c>
      <c r="F4298">
        <v>39</v>
      </c>
      <c r="G4298">
        <v>0.31271477774296103</v>
      </c>
      <c r="H4298">
        <v>-6.4098502864567903</v>
      </c>
      <c r="I4298">
        <v>-13.1016194969319</v>
      </c>
      <c r="J4298">
        <v>-3.45194357334438</v>
      </c>
      <c r="K4298">
        <v>39.163031290858498</v>
      </c>
      <c r="L4298">
        <v>37.9771734394823</v>
      </c>
      <c r="M4298">
        <v>50.6743283554977</v>
      </c>
      <c r="N4298">
        <v>0.31745748587202699</v>
      </c>
      <c r="O4298">
        <v>30.256410256410199</v>
      </c>
      <c r="P4298">
        <v>32.203389830508399</v>
      </c>
      <c r="Q4298">
        <v>-5.6800675343900001E-4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E4299">
        <v>12.909543749999999</v>
      </c>
      <c r="F4299">
        <v>28.25</v>
      </c>
      <c r="G4299">
        <v>-58.031560681326098</v>
      </c>
      <c r="H4299">
        <v>-3.20136382673881</v>
      </c>
      <c r="I4299">
        <v>-19.794433132159501</v>
      </c>
      <c r="J4299">
        <v>-0.61832562591428197</v>
      </c>
      <c r="K4299">
        <v>29.280630215419599</v>
      </c>
      <c r="L4299">
        <v>31.250724943866999</v>
      </c>
      <c r="M4299">
        <v>38.994498023641</v>
      </c>
      <c r="N4299">
        <v>1.8243649472780901</v>
      </c>
      <c r="O4299">
        <v>62.407079646017699</v>
      </c>
      <c r="P4299">
        <v>25.277161862527699</v>
      </c>
      <c r="Q4299">
        <v>-2.8031881319385998E-2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891</v>
      </c>
      <c r="E4300">
        <v>12.9032176</v>
      </c>
      <c r="F4300">
        <v>23.66</v>
      </c>
      <c r="G4300">
        <v>59.281959322446397</v>
      </c>
      <c r="H4300">
        <v>2.9391164617621302</v>
      </c>
      <c r="I4300">
        <v>-34.7504167477911</v>
      </c>
      <c r="J4300">
        <v>-7.2974490399857901</v>
      </c>
      <c r="K4300">
        <v>24.855098850103101</v>
      </c>
      <c r="L4300">
        <v>21.444195973834201</v>
      </c>
      <c r="M4300">
        <v>28.1114239846953</v>
      </c>
      <c r="N4300">
        <v>0.99404504402677296</v>
      </c>
      <c r="O4300">
        <v>74.049027895181695</v>
      </c>
      <c r="P4300">
        <v>102.04953031596899</v>
      </c>
      <c r="Q4300">
        <v>6.3803371888952007E-2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E4301">
        <v>12.8716504</v>
      </c>
      <c r="F4301">
        <v>21.49</v>
      </c>
      <c r="G4301">
        <v>37.815341726072901</v>
      </c>
      <c r="H4301">
        <v>-13.134488155607</v>
      </c>
      <c r="I4301">
        <v>-17.893252679491098</v>
      </c>
      <c r="J4301">
        <v>1.6797135897719899</v>
      </c>
      <c r="K4301">
        <v>21.219635313334201</v>
      </c>
      <c r="L4301">
        <v>19.171773962904702</v>
      </c>
      <c r="M4301">
        <v>48.649929288748403</v>
      </c>
      <c r="N4301">
        <v>1.38417123938567</v>
      </c>
      <c r="O4301">
        <v>26.523964634713799</v>
      </c>
      <c r="P4301">
        <v>76.147540983606504</v>
      </c>
      <c r="Q4301">
        <v>4.3829275624889003E-2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E4302">
        <v>12.824999999999999</v>
      </c>
      <c r="F4302">
        <v>42.75</v>
      </c>
      <c r="G4302">
        <v>50.360902527635503</v>
      </c>
      <c r="H4302">
        <v>-17.753926917757099</v>
      </c>
      <c r="I4302">
        <v>-31.4055449529193</v>
      </c>
      <c r="J4302">
        <v>15.703568876949699</v>
      </c>
      <c r="K4302">
        <v>45.860172954319701</v>
      </c>
      <c r="L4302">
        <v>41.853436903027799</v>
      </c>
      <c r="M4302">
        <v>49.462457880855098</v>
      </c>
      <c r="N4302">
        <v>0.47617602427921002</v>
      </c>
      <c r="O4302">
        <v>37.216374269005797</v>
      </c>
      <c r="P4302">
        <v>108.536585365853</v>
      </c>
      <c r="Q4302">
        <v>6.4640421013283003E-2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D4303" t="s">
        <v>271</v>
      </c>
      <c r="E4303">
        <v>12.806211659999899</v>
      </c>
      <c r="F4303">
        <v>22.99</v>
      </c>
      <c r="G4303">
        <v>-19.2953320592224</v>
      </c>
      <c r="H4303">
        <v>-3.2028426791493398</v>
      </c>
      <c r="I4303">
        <v>-47.458810033162798</v>
      </c>
      <c r="J4303">
        <v>0.14326017628981799</v>
      </c>
      <c r="K4303">
        <v>23.2156069200663</v>
      </c>
      <c r="L4303">
        <v>23.873178006299401</v>
      </c>
      <c r="M4303">
        <v>52.026543412021297</v>
      </c>
      <c r="N4303">
        <v>0.44723369866247698</v>
      </c>
      <c r="O4303">
        <v>91.387559808612394</v>
      </c>
      <c r="P4303">
        <v>43.687499999999901</v>
      </c>
      <c r="Q4303">
        <v>5.8134198813719E-2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705</v>
      </c>
      <c r="E4304">
        <v>12.801381996</v>
      </c>
      <c r="F4304">
        <v>252.51</v>
      </c>
      <c r="G4304">
        <v>-10.472684181567599</v>
      </c>
      <c r="H4304">
        <v>0.26377593725602999</v>
      </c>
      <c r="I4304">
        <v>3.1451472338359499</v>
      </c>
      <c r="J4304">
        <v>-0.143834901654952</v>
      </c>
      <c r="K4304">
        <v>242.967685188297</v>
      </c>
      <c r="L4304">
        <v>225.44608181215801</v>
      </c>
      <c r="M4304">
        <v>61.795021026026802</v>
      </c>
      <c r="N4304">
        <v>0.41793600978029</v>
      </c>
      <c r="O4304">
        <v>2.96621915963724</v>
      </c>
      <c r="P4304">
        <v>30.997094832952801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705</v>
      </c>
      <c r="E4305">
        <v>12.781170502</v>
      </c>
      <c r="F4305">
        <v>26.26</v>
      </c>
      <c r="G4305">
        <v>-12.5266834459804</v>
      </c>
      <c r="H4305">
        <v>-1.7907753820676899</v>
      </c>
      <c r="I4305">
        <v>-1.1786334037534301</v>
      </c>
      <c r="J4305">
        <v>-0.59099455758660102</v>
      </c>
      <c r="K4305">
        <v>25.6260398287226</v>
      </c>
      <c r="L4305">
        <v>24.2791816163436</v>
      </c>
      <c r="N4305">
        <v>0.39365464200667799</v>
      </c>
      <c r="O4305">
        <v>8.4158415841584002</v>
      </c>
      <c r="P4305">
        <v>19.092970521541901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D4306" t="s">
        <v>135</v>
      </c>
      <c r="E4306">
        <v>12.76146088</v>
      </c>
      <c r="F4306">
        <v>30.1</v>
      </c>
      <c r="G4306">
        <v>-12.6474119092503</v>
      </c>
      <c r="H4306">
        <v>-7.5156056525013701</v>
      </c>
      <c r="I4306">
        <v>-30.029191162305501</v>
      </c>
      <c r="J4306">
        <v>5.2101126025239397</v>
      </c>
      <c r="K4306">
        <v>31.220067788041298</v>
      </c>
      <c r="L4306">
        <v>33.482064028662002</v>
      </c>
      <c r="M4306">
        <v>49.169076130111499</v>
      </c>
      <c r="N4306">
        <v>1.4705367731399499</v>
      </c>
      <c r="O4306">
        <v>65.016611295681003</v>
      </c>
      <c r="P4306">
        <v>19.539316918189002</v>
      </c>
      <c r="Q4306">
        <v>7.660521253824E-2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135</v>
      </c>
      <c r="E4307">
        <v>12.749143399999999</v>
      </c>
      <c r="F4307">
        <v>18.25</v>
      </c>
      <c r="G4307">
        <v>-24.1288933907318</v>
      </c>
      <c r="H4307">
        <v>-4.2897992008884698</v>
      </c>
      <c r="I4307">
        <v>-13.617083414457699</v>
      </c>
      <c r="J4307">
        <v>0.31500770741905398</v>
      </c>
      <c r="K4307">
        <v>18.249999352978602</v>
      </c>
      <c r="L4307">
        <v>18.233183744319401</v>
      </c>
      <c r="M4307">
        <v>100</v>
      </c>
      <c r="O4307">
        <v>0</v>
      </c>
      <c r="P4307">
        <v>0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D4308" t="s">
        <v>414</v>
      </c>
      <c r="E4308">
        <v>12.743136</v>
      </c>
      <c r="F4308">
        <v>0.98</v>
      </c>
      <c r="G4308">
        <v>84.204439942601496</v>
      </c>
      <c r="H4308">
        <v>6.8213119102226303</v>
      </c>
      <c r="I4308">
        <v>-7.0953442840229899</v>
      </c>
      <c r="J4308">
        <v>5.5781656021558996</v>
      </c>
      <c r="K4308">
        <v>0.94266772811686395</v>
      </c>
      <c r="L4308">
        <v>0.79012735326249794</v>
      </c>
      <c r="M4308">
        <v>37.932677914592396</v>
      </c>
      <c r="N4308">
        <v>0.88870615976553202</v>
      </c>
      <c r="O4308">
        <v>41.836734693877503</v>
      </c>
      <c r="P4308">
        <v>113.04347826086899</v>
      </c>
      <c r="Q4308">
        <v>8.2759192612286994E-2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414</v>
      </c>
      <c r="E4309">
        <v>12.7399848</v>
      </c>
      <c r="F4309">
        <v>12.56</v>
      </c>
      <c r="G4309">
        <v>15.4266621648237</v>
      </c>
      <c r="H4309">
        <v>-10.5493411856213</v>
      </c>
      <c r="I4309">
        <v>-40.1667910167969</v>
      </c>
      <c r="J4309">
        <v>-2.9920789067541702</v>
      </c>
      <c r="K4309">
        <v>12.4225519098616</v>
      </c>
      <c r="L4309">
        <v>11.323542654866101</v>
      </c>
      <c r="M4309">
        <v>43.385996497166502</v>
      </c>
      <c r="N4309">
        <v>0.71877033079005104</v>
      </c>
      <c r="O4309">
        <v>60.429936305732397</v>
      </c>
      <c r="P4309">
        <v>73.241379310344797</v>
      </c>
      <c r="Q4309">
        <v>6.8184517183224005E-2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628</v>
      </c>
      <c r="E4310">
        <v>12.731053575000001</v>
      </c>
      <c r="F4310">
        <v>14.55</v>
      </c>
      <c r="G4310">
        <v>-10.899321406296</v>
      </c>
      <c r="H4310">
        <v>-7.6231325342218001</v>
      </c>
      <c r="I4310">
        <v>-3.8057626597407799</v>
      </c>
      <c r="J4310">
        <v>-9.0599922925809402</v>
      </c>
      <c r="K4310">
        <v>14.286098287517399</v>
      </c>
      <c r="L4310">
        <v>13.595481733118101</v>
      </c>
      <c r="M4310">
        <v>44.893986899109798</v>
      </c>
      <c r="N4310">
        <v>2.87286920821525</v>
      </c>
      <c r="O4310">
        <v>51.5463917525773</v>
      </c>
      <c r="Q4310">
        <v>6.5574927312922998E-2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705</v>
      </c>
      <c r="E4311">
        <v>12.67263724</v>
      </c>
      <c r="F4311">
        <v>79.42</v>
      </c>
      <c r="G4311">
        <v>-1.4914628780696999</v>
      </c>
      <c r="H4311">
        <v>3.5603464173270298</v>
      </c>
      <c r="I4311">
        <v>0.63985803281599996</v>
      </c>
      <c r="J4311">
        <v>0.45020928067372401</v>
      </c>
      <c r="K4311">
        <v>76.483726957458103</v>
      </c>
      <c r="L4311">
        <v>71.333798426838598</v>
      </c>
      <c r="M4311">
        <v>56.470560257846202</v>
      </c>
      <c r="N4311">
        <v>1.4323607018684199</v>
      </c>
      <c r="O4311">
        <v>2.8834046839586902</v>
      </c>
      <c r="P4311">
        <v>28.928571428571399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72</v>
      </c>
      <c r="E4312">
        <v>12.66032618</v>
      </c>
      <c r="F4312">
        <v>6.85</v>
      </c>
      <c r="G4312">
        <v>-31.1845243269597</v>
      </c>
      <c r="H4312">
        <v>-11.6525836721066</v>
      </c>
      <c r="I4312">
        <v>-29.4647492621236</v>
      </c>
      <c r="J4312">
        <v>-0.96887246376496605</v>
      </c>
      <c r="K4312">
        <v>7.32179160463249</v>
      </c>
      <c r="L4312">
        <v>7.8544522596922803</v>
      </c>
      <c r="M4312">
        <v>25.284080314043099</v>
      </c>
      <c r="N4312">
        <v>1.0904617484714101</v>
      </c>
      <c r="O4312">
        <v>65.5474452554744</v>
      </c>
      <c r="P4312">
        <v>8.5578446909667196</v>
      </c>
      <c r="Q4312">
        <v>2.4274706213827001E-2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922</v>
      </c>
      <c r="E4313">
        <v>12.65493603</v>
      </c>
      <c r="F4313">
        <v>2.5299999999999998</v>
      </c>
      <c r="G4313">
        <v>34.990603464613997</v>
      </c>
      <c r="H4313">
        <v>-11.432656343745601</v>
      </c>
      <c r="I4313">
        <v>6.8591070617326899</v>
      </c>
      <c r="J4313">
        <v>4.53441699011948</v>
      </c>
      <c r="K4313">
        <v>2.68487318521424</v>
      </c>
      <c r="L4313">
        <v>2.42987434219279</v>
      </c>
      <c r="M4313">
        <v>53.575724563477202</v>
      </c>
      <c r="N4313">
        <v>0.40628375465714101</v>
      </c>
      <c r="O4313">
        <v>67.588932806324095</v>
      </c>
      <c r="P4313">
        <v>78.169014084506998</v>
      </c>
      <c r="Q4313">
        <v>9.0607270877839999E-3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51</v>
      </c>
      <c r="E4314">
        <v>12.646264499999999</v>
      </c>
      <c r="F4314">
        <v>42.15</v>
      </c>
      <c r="G4314">
        <v>90.812463060058505</v>
      </c>
      <c r="H4314">
        <v>-3.0552312996538999</v>
      </c>
      <c r="I4314">
        <v>-13.2599405573149</v>
      </c>
      <c r="J4314">
        <v>-1.9495930077180199</v>
      </c>
      <c r="K4314">
        <v>41.229661577898</v>
      </c>
      <c r="L4314">
        <v>36.999983210933699</v>
      </c>
      <c r="M4314">
        <v>48.415311322719397</v>
      </c>
      <c r="N4314">
        <v>2.3642170499339401</v>
      </c>
      <c r="O4314">
        <v>22.348754448398498</v>
      </c>
      <c r="P4314">
        <v>116.70951156812301</v>
      </c>
      <c r="Q4314">
        <v>2.2032850271447E-2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D4315" t="s">
        <v>414</v>
      </c>
      <c r="E4315">
        <v>12.5928</v>
      </c>
      <c r="F4315">
        <v>1.08</v>
      </c>
      <c r="G4315">
        <v>-25.046324583392298</v>
      </c>
      <c r="H4315">
        <v>-2.4206403223837998</v>
      </c>
      <c r="I4315">
        <v>-25.812205365677201</v>
      </c>
      <c r="J4315">
        <v>0.31500770741905398</v>
      </c>
      <c r="K4315">
        <v>1.0950350258380599</v>
      </c>
      <c r="L4315">
        <v>1.13120750336496</v>
      </c>
      <c r="M4315">
        <v>41.358207693176603</v>
      </c>
      <c r="N4315">
        <v>0.87702060965041995</v>
      </c>
      <c r="O4315">
        <v>49.074074074073998</v>
      </c>
      <c r="P4315">
        <v>18.681318681318601</v>
      </c>
      <c r="Q4315">
        <v>8.0249314564239005E-2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D4316" t="s">
        <v>1294</v>
      </c>
      <c r="E4316">
        <v>12.591982437999899</v>
      </c>
      <c r="F4316">
        <v>26.11</v>
      </c>
      <c r="G4316">
        <v>-16.503172038711998</v>
      </c>
      <c r="H4316">
        <v>-3.3252930280489599</v>
      </c>
      <c r="I4316">
        <v>-9.0097116195859694</v>
      </c>
      <c r="J4316">
        <v>0.81423965826391798</v>
      </c>
      <c r="K4316">
        <v>25.874743488354</v>
      </c>
      <c r="L4316">
        <v>25.244280351310898</v>
      </c>
      <c r="M4316">
        <v>62.670828158080603</v>
      </c>
      <c r="N4316">
        <v>1.1477375768913001</v>
      </c>
      <c r="O4316">
        <v>2.8341631558789802</v>
      </c>
      <c r="P4316">
        <v>9.1555183946487997</v>
      </c>
      <c r="Q4316">
        <v>-7.1457502660915995E-2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797</v>
      </c>
      <c r="E4317">
        <v>12.568725000000001</v>
      </c>
      <c r="F4317">
        <v>325</v>
      </c>
      <c r="G4317">
        <v>119.04357200395501</v>
      </c>
      <c r="H4317">
        <v>-4.5506554230766003</v>
      </c>
      <c r="I4317">
        <v>-39.195283551851801</v>
      </c>
      <c r="J4317">
        <v>8.2592411613859797E-3</v>
      </c>
      <c r="K4317">
        <v>322.28109628839201</v>
      </c>
      <c r="L4317">
        <v>294.386414465673</v>
      </c>
      <c r="M4317">
        <v>56.123140096813501</v>
      </c>
      <c r="N4317">
        <v>1.87878787878787</v>
      </c>
      <c r="O4317">
        <v>48.861538461538402</v>
      </c>
      <c r="P4317">
        <v>169.933554817275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543</v>
      </c>
      <c r="E4318">
        <v>12.5685</v>
      </c>
      <c r="F4318">
        <v>7.35</v>
      </c>
      <c r="G4318">
        <v>-24.1288933907318</v>
      </c>
      <c r="H4318">
        <v>-4.2897992008884698</v>
      </c>
      <c r="I4318">
        <v>-13.617083414457699</v>
      </c>
      <c r="J4318">
        <v>0.31500770741905398</v>
      </c>
      <c r="K4318">
        <v>7.35</v>
      </c>
      <c r="L4318">
        <v>7.3499999999999801</v>
      </c>
      <c r="M4318">
        <v>50</v>
      </c>
      <c r="O4318">
        <v>0</v>
      </c>
      <c r="P4318">
        <v>0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D4319" t="s">
        <v>268</v>
      </c>
      <c r="E4319">
        <v>12.565</v>
      </c>
      <c r="F4319">
        <v>17.95</v>
      </c>
      <c r="G4319">
        <v>-7.1907826415461598</v>
      </c>
      <c r="H4319">
        <v>-1.4492194907435501</v>
      </c>
      <c r="I4319">
        <v>15.612578212612</v>
      </c>
      <c r="J4319">
        <v>15.2113807644138</v>
      </c>
      <c r="K4319">
        <v>16.775912803673499</v>
      </c>
      <c r="L4319">
        <v>16.052396293833201</v>
      </c>
      <c r="M4319">
        <v>59.182625174073401</v>
      </c>
      <c r="N4319">
        <v>2.0565404369993998</v>
      </c>
      <c r="O4319">
        <v>26.350974930362099</v>
      </c>
      <c r="P4319">
        <v>46.411092985318099</v>
      </c>
      <c r="Q4319">
        <v>1.4230741788086001E-2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132</v>
      </c>
      <c r="E4320">
        <v>12.555854999999999</v>
      </c>
      <c r="F4320">
        <v>3.81</v>
      </c>
      <c r="G4320">
        <v>89.916050429492898</v>
      </c>
      <c r="H4320">
        <v>-18.449091236286701</v>
      </c>
      <c r="I4320">
        <v>52.035090498585703</v>
      </c>
      <c r="J4320">
        <v>-5.2810993485420203</v>
      </c>
      <c r="K4320">
        <v>3.7131834524294498</v>
      </c>
      <c r="L4320">
        <v>2.8871350028933902</v>
      </c>
      <c r="M4320">
        <v>28.1989174031301</v>
      </c>
      <c r="N4320">
        <v>0.18012301238353101</v>
      </c>
      <c r="O4320">
        <v>30.971128608923799</v>
      </c>
      <c r="P4320">
        <v>136.645962732919</v>
      </c>
      <c r="Q4320">
        <v>-3.9401072384580002E-2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628</v>
      </c>
      <c r="E4321">
        <v>12.535500000000001</v>
      </c>
      <c r="F4321">
        <v>8.2200000000000006</v>
      </c>
      <c r="G4321">
        <v>21.357832272984901</v>
      </c>
      <c r="H4321">
        <v>-43.588044814923499</v>
      </c>
      <c r="I4321">
        <v>-10.867083414457699</v>
      </c>
      <c r="J4321">
        <v>-14.041427936145199</v>
      </c>
      <c r="K4321">
        <v>11.302248548808301</v>
      </c>
      <c r="L4321">
        <v>8.9448221189287693</v>
      </c>
      <c r="M4321">
        <v>2.5926295726604298</v>
      </c>
      <c r="N4321">
        <v>0.34416314328748399</v>
      </c>
      <c r="O4321">
        <v>107.420924574209</v>
      </c>
      <c r="P4321">
        <v>81.456953642384093</v>
      </c>
      <c r="Q4321">
        <v>8.3048250741662E-2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304</v>
      </c>
      <c r="E4322">
        <v>12.51972</v>
      </c>
      <c r="F4322">
        <v>16.760000000000002</v>
      </c>
      <c r="G4322">
        <v>43.471106609268098</v>
      </c>
      <c r="H4322">
        <v>-24.760061994802701</v>
      </c>
      <c r="I4322">
        <v>-27.8881831587032</v>
      </c>
      <c r="J4322">
        <v>-1.1135637211523699</v>
      </c>
      <c r="K4322">
        <v>19.221151959270799</v>
      </c>
      <c r="L4322">
        <v>17.311345990376399</v>
      </c>
      <c r="M4322">
        <v>35.904289680283199</v>
      </c>
      <c r="N4322">
        <v>2.79533552322853</v>
      </c>
      <c r="O4322">
        <v>36.5751789976133</v>
      </c>
      <c r="P4322">
        <v>71.195097037793701</v>
      </c>
      <c r="Q4322">
        <v>9.0998936960281995E-2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286</v>
      </c>
      <c r="E4323">
        <v>12.519125000000001</v>
      </c>
      <c r="F4323">
        <v>12.5</v>
      </c>
      <c r="G4323">
        <v>44.107984132821301</v>
      </c>
      <c r="H4323">
        <v>-5.4755699518766203</v>
      </c>
      <c r="I4323">
        <v>14.7196722323594</v>
      </c>
      <c r="J4323">
        <v>-4.62795807204862</v>
      </c>
      <c r="K4323">
        <v>13.1643691322073</v>
      </c>
      <c r="L4323">
        <v>11.780648221836101</v>
      </c>
      <c r="M4323">
        <v>14.170306803369799</v>
      </c>
      <c r="N4323">
        <v>1.55</v>
      </c>
      <c r="O4323">
        <v>17.68</v>
      </c>
      <c r="P4323">
        <v>68.236877523553105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D4324" t="s">
        <v>72</v>
      </c>
      <c r="E4324">
        <v>12.4967142</v>
      </c>
      <c r="F4324">
        <v>13.11</v>
      </c>
      <c r="G4324">
        <v>83.966344704506199</v>
      </c>
      <c r="H4324">
        <v>54.043534132444798</v>
      </c>
      <c r="I4324">
        <v>44.716249918875498</v>
      </c>
      <c r="J4324">
        <v>0.31500770741905398</v>
      </c>
      <c r="K4324">
        <v>9.3995755071428899</v>
      </c>
      <c r="L4324">
        <v>7.9788751476183197</v>
      </c>
      <c r="M4324">
        <v>72.907759691033405</v>
      </c>
      <c r="N4324">
        <v>3.42425675107765</v>
      </c>
      <c r="O4324">
        <v>5.1868802440884796</v>
      </c>
      <c r="P4324">
        <v>129.59719789842299</v>
      </c>
      <c r="Q4324">
        <v>6.6395717092241999E-2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1382</v>
      </c>
      <c r="E4325">
        <v>12.493874249999999</v>
      </c>
      <c r="F4325">
        <v>5.07</v>
      </c>
      <c r="G4325">
        <v>-20.659505635629699</v>
      </c>
      <c r="H4325">
        <v>5.5786218517431001</v>
      </c>
      <c r="I4325">
        <v>-29.2576824161216</v>
      </c>
      <c r="J4325">
        <v>-1.44969817493388</v>
      </c>
      <c r="K4325">
        <v>4.8341954139738599</v>
      </c>
      <c r="L4325">
        <v>5.3354155918086299</v>
      </c>
      <c r="M4325">
        <v>58.832446347502803</v>
      </c>
      <c r="N4325">
        <v>0.42520376225353901</v>
      </c>
      <c r="O4325">
        <v>55.818540433925001</v>
      </c>
      <c r="P4325">
        <v>28.6802030456852</v>
      </c>
      <c r="Q4325">
        <v>-9.5971279924909995E-3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E4326">
        <v>12.475008000000001</v>
      </c>
      <c r="F4326">
        <v>74.97</v>
      </c>
      <c r="G4326">
        <v>-9.4081588842283796</v>
      </c>
      <c r="H4326">
        <v>2.0506263310264101</v>
      </c>
      <c r="I4326">
        <v>-10.0673596575516</v>
      </c>
      <c r="J4326">
        <v>-1.68499229258094</v>
      </c>
      <c r="K4326">
        <v>75.728362847193793</v>
      </c>
      <c r="L4326">
        <v>74.287074497486103</v>
      </c>
      <c r="M4326">
        <v>46.814303299417602</v>
      </c>
      <c r="N4326">
        <v>1.23232323232323</v>
      </c>
      <c r="O4326">
        <v>15.646258503401301</v>
      </c>
      <c r="P4326">
        <v>18.623417721518901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414</v>
      </c>
      <c r="E4327">
        <v>12.4670959</v>
      </c>
      <c r="F4327">
        <v>9.59</v>
      </c>
      <c r="G4327">
        <v>44.116720644355802</v>
      </c>
      <c r="H4327">
        <v>27.710200799111501</v>
      </c>
      <c r="I4327">
        <v>18.658778654507699</v>
      </c>
      <c r="J4327">
        <v>12.315007707418999</v>
      </c>
      <c r="K4327">
        <v>7.8479680906394398</v>
      </c>
      <c r="L4327">
        <v>7.0294611716892899</v>
      </c>
      <c r="M4327">
        <v>60.839721582638703</v>
      </c>
      <c r="N4327">
        <v>2.64275253167445</v>
      </c>
      <c r="O4327">
        <v>20.9593326381647</v>
      </c>
      <c r="P4327">
        <v>106.23655913978401</v>
      </c>
      <c r="Q4327">
        <v>3.3084627707016999E-2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12.4215</v>
      </c>
      <c r="F4328">
        <v>12.25</v>
      </c>
      <c r="G4328">
        <v>198.23952766189899</v>
      </c>
      <c r="H4328">
        <v>22.742721124314698</v>
      </c>
      <c r="I4328">
        <v>72.270625235011096</v>
      </c>
      <c r="J4328">
        <v>5.00512496035038</v>
      </c>
      <c r="K4328">
        <v>11.1006391918612</v>
      </c>
      <c r="L4328">
        <v>8.7146522034995808</v>
      </c>
      <c r="M4328">
        <v>58.478600632558702</v>
      </c>
      <c r="N4328">
        <v>0.59687096743450196</v>
      </c>
      <c r="O4328">
        <v>13.714285714285699</v>
      </c>
      <c r="P4328">
        <v>270.09063444108699</v>
      </c>
      <c r="Q4328">
        <v>1.6311847677949E-2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D4329" t="s">
        <v>135</v>
      </c>
      <c r="E4329">
        <v>12.3812</v>
      </c>
      <c r="F4329">
        <v>104</v>
      </c>
      <c r="G4329">
        <v>142.88009248860001</v>
      </c>
      <c r="H4329">
        <v>19.889841517674299</v>
      </c>
      <c r="I4329">
        <v>-2.96701425816453</v>
      </c>
      <c r="J4329">
        <v>-1.67932121507621</v>
      </c>
      <c r="K4329">
        <v>85.852000487225496</v>
      </c>
      <c r="L4329">
        <v>68.284206425956796</v>
      </c>
      <c r="M4329">
        <v>79.8670631311265</v>
      </c>
      <c r="N4329">
        <v>1.3054351837208</v>
      </c>
      <c r="O4329">
        <v>1.92307692307691</v>
      </c>
      <c r="P4329">
        <v>220</v>
      </c>
      <c r="Q4329">
        <v>0.109328659860168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304</v>
      </c>
      <c r="E4330">
        <v>12.363</v>
      </c>
      <c r="F4330">
        <v>41.21</v>
      </c>
      <c r="G4330">
        <v>-1.1139680175975</v>
      </c>
      <c r="H4330">
        <v>-1.2647992008884701</v>
      </c>
      <c r="I4330">
        <v>-2.2687991669570802</v>
      </c>
      <c r="J4330">
        <v>2.2694856886164798</v>
      </c>
      <c r="K4330">
        <v>39.320337384863102</v>
      </c>
      <c r="L4330">
        <v>38.514066732411997</v>
      </c>
      <c r="M4330">
        <v>69.520779145297098</v>
      </c>
      <c r="N4330">
        <v>2.2224299065420499</v>
      </c>
      <c r="O4330">
        <v>9.4879883523416595</v>
      </c>
      <c r="P4330">
        <v>35.114754098360599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E4331">
        <v>12.337638</v>
      </c>
      <c r="F4331">
        <v>24.6</v>
      </c>
      <c r="G4331">
        <v>244.686698813166</v>
      </c>
      <c r="H4331">
        <v>-2.4815569805352302</v>
      </c>
      <c r="I4331">
        <v>4.9371334530121196</v>
      </c>
      <c r="J4331">
        <v>0.31500770741905398</v>
      </c>
      <c r="K4331">
        <v>24.2760081070765</v>
      </c>
      <c r="L4331">
        <v>20.3117141275474</v>
      </c>
      <c r="M4331">
        <v>44.727936768256498</v>
      </c>
      <c r="N4331">
        <v>0.384920622129099</v>
      </c>
      <c r="O4331">
        <v>53.252032520325201</v>
      </c>
      <c r="P4331">
        <v>330.82311733800299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628</v>
      </c>
      <c r="E4332">
        <v>12.325434336000001</v>
      </c>
      <c r="F4332">
        <v>25.11</v>
      </c>
      <c r="G4332">
        <v>-3.4657506708855998</v>
      </c>
      <c r="H4332">
        <v>-3.2493367731428102</v>
      </c>
      <c r="I4332">
        <v>-38.030087628786397</v>
      </c>
      <c r="J4332">
        <v>0.39134358528164798</v>
      </c>
      <c r="K4332">
        <v>25.0838493279022</v>
      </c>
      <c r="L4332">
        <v>24.7560195436577</v>
      </c>
      <c r="M4332">
        <v>43.3234062004096</v>
      </c>
      <c r="N4332">
        <v>1.32359125349036</v>
      </c>
      <c r="O4332">
        <v>50.935882118677803</v>
      </c>
      <c r="P4332">
        <v>29.432989690721602</v>
      </c>
      <c r="Q4332">
        <v>4.5583257477959001E-2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D4333" t="s">
        <v>352</v>
      </c>
      <c r="E4333">
        <v>12.3061104</v>
      </c>
      <c r="F4333">
        <v>12</v>
      </c>
      <c r="G4333">
        <v>14.439235939522201</v>
      </c>
      <c r="H4333">
        <v>99.662090833475702</v>
      </c>
      <c r="I4333">
        <v>63.635501519072498</v>
      </c>
      <c r="J4333">
        <v>-9.7607498683385199</v>
      </c>
      <c r="K4333">
        <v>9.4490381044976601</v>
      </c>
      <c r="L4333">
        <v>7.7268561648068603</v>
      </c>
      <c r="M4333">
        <v>45.123996915282703</v>
      </c>
      <c r="N4333">
        <v>3.8617021276595702</v>
      </c>
      <c r="O4333">
        <v>36.9166666666666</v>
      </c>
      <c r="P4333">
        <v>106.896551724137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441</v>
      </c>
      <c r="E4334">
        <v>12.286629724999999</v>
      </c>
      <c r="F4334">
        <v>36.549999999999997</v>
      </c>
      <c r="G4334">
        <v>-23.356905521969701</v>
      </c>
      <c r="H4334">
        <v>-7.82541925365891</v>
      </c>
      <c r="I4334">
        <v>-14.8866674231017</v>
      </c>
      <c r="J4334">
        <v>-0.76724337483202298</v>
      </c>
      <c r="K4334">
        <v>36.4863499095839</v>
      </c>
      <c r="L4334">
        <v>36.384535688157001</v>
      </c>
      <c r="M4334">
        <v>46.348968200848297</v>
      </c>
      <c r="N4334">
        <v>0.79586673120626095</v>
      </c>
      <c r="O4334">
        <v>40.629274965800199</v>
      </c>
      <c r="P4334">
        <v>17.147435897435798</v>
      </c>
      <c r="Q4334">
        <v>6.4971283822990999E-2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106</v>
      </c>
      <c r="E4335">
        <v>12.276</v>
      </c>
      <c r="F4335">
        <v>3.41</v>
      </c>
      <c r="G4335">
        <v>531.64033737849797</v>
      </c>
      <c r="H4335">
        <v>68.390613170245501</v>
      </c>
      <c r="I4335">
        <v>103.58036881484099</v>
      </c>
      <c r="J4335">
        <v>9.0812414736528204</v>
      </c>
      <c r="K4335">
        <v>2.4674509804890001</v>
      </c>
      <c r="L4335">
        <v>1.8538444441820601</v>
      </c>
      <c r="M4335">
        <v>98.186801235243806</v>
      </c>
      <c r="N4335">
        <v>2.41738636657771</v>
      </c>
      <c r="O4335">
        <v>0</v>
      </c>
      <c r="P4335">
        <v>555.76923076923003</v>
      </c>
      <c r="Q4335">
        <v>0.22378973871764701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D4336" t="s">
        <v>705</v>
      </c>
      <c r="E4336">
        <v>12.214835947999999</v>
      </c>
      <c r="F4336">
        <v>2638.6</v>
      </c>
      <c r="G4336">
        <v>1.6948789381476399</v>
      </c>
      <c r="H4336">
        <v>0.56353943186192701</v>
      </c>
      <c r="I4336">
        <v>2.8116014788475399</v>
      </c>
      <c r="J4336">
        <v>0.16777076570823399</v>
      </c>
      <c r="K4336">
        <v>2541.31960842327</v>
      </c>
      <c r="L4336">
        <v>2357.0537344221998</v>
      </c>
      <c r="M4336">
        <v>57.569699091115801</v>
      </c>
      <c r="N4336">
        <v>0.50478575739287801</v>
      </c>
      <c r="O4336">
        <v>2.32737057530509</v>
      </c>
      <c r="P4336">
        <v>30.882936507936499</v>
      </c>
      <c r="Q4336">
        <v>2.2268006150822001E-2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D4337" t="s">
        <v>46</v>
      </c>
      <c r="E4337">
        <v>12.137843633999999</v>
      </c>
      <c r="F4337">
        <v>0.51</v>
      </c>
      <c r="G4337">
        <v>51.733175574785399</v>
      </c>
      <c r="H4337">
        <v>12.376867465778099</v>
      </c>
      <c r="I4337">
        <v>-24.143399203931398</v>
      </c>
      <c r="J4337">
        <v>9.2038965963079296</v>
      </c>
      <c r="K4337">
        <v>0.41523391533225801</v>
      </c>
      <c r="L4337">
        <v>0.35431173658465998</v>
      </c>
      <c r="M4337">
        <v>99.882111190879499</v>
      </c>
      <c r="N4337">
        <v>1.6115269201848501</v>
      </c>
      <c r="O4337">
        <v>11.764705882352899</v>
      </c>
      <c r="P4337">
        <v>82.142857142857096</v>
      </c>
      <c r="Q4337">
        <v>2.5854540690489002E-2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705</v>
      </c>
      <c r="E4338">
        <v>12.120252429999899</v>
      </c>
      <c r="F4338">
        <v>38.380000000000003</v>
      </c>
      <c r="G4338">
        <v>12.6494387546708</v>
      </c>
      <c r="H4338">
        <v>0.85165890574917602</v>
      </c>
      <c r="I4338">
        <v>2.9685787969638602</v>
      </c>
      <c r="J4338">
        <v>0.57441107966289695</v>
      </c>
      <c r="K4338">
        <v>37.101816340076198</v>
      </c>
      <c r="L4338">
        <v>33.911763195064403</v>
      </c>
      <c r="M4338">
        <v>57.562155009737999</v>
      </c>
      <c r="N4338">
        <v>2.0228120473217901</v>
      </c>
      <c r="O4338">
        <v>4.0906722251172498</v>
      </c>
      <c r="P4338">
        <v>42.148148148148103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1154</v>
      </c>
      <c r="E4339">
        <v>12.115183</v>
      </c>
      <c r="F4339">
        <v>6.04</v>
      </c>
      <c r="G4339">
        <v>53.518165432797502</v>
      </c>
      <c r="H4339">
        <v>-25.815684759471502</v>
      </c>
      <c r="I4339">
        <v>-11.2442020585255</v>
      </c>
      <c r="J4339">
        <v>-3.6849922925809402</v>
      </c>
      <c r="K4339">
        <v>6.4056980332707703</v>
      </c>
      <c r="L4339">
        <v>5.3574458527164399</v>
      </c>
      <c r="M4339">
        <v>36.010341961147802</v>
      </c>
      <c r="N4339">
        <v>0.30911974699692302</v>
      </c>
      <c r="O4339">
        <v>34.105960264900602</v>
      </c>
      <c r="Q4339">
        <v>3.9591664565819001E-2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D4340" t="s">
        <v>286</v>
      </c>
      <c r="E4340">
        <v>12.073665999999999</v>
      </c>
      <c r="F4340">
        <v>2.5299999999999998</v>
      </c>
      <c r="G4340">
        <v>3.6488843870459302</v>
      </c>
      <c r="H4340">
        <v>8.9016901608136507</v>
      </c>
      <c r="I4340">
        <v>53.932585459714403</v>
      </c>
      <c r="J4340">
        <v>-13.3213559289445</v>
      </c>
      <c r="K4340">
        <v>2.4525168985786099</v>
      </c>
      <c r="L4340">
        <v>2.1695086228773302</v>
      </c>
      <c r="M4340">
        <v>39.602780399249603</v>
      </c>
      <c r="N4340">
        <v>3.2421324352342298</v>
      </c>
      <c r="O4340">
        <v>27.667984189723299</v>
      </c>
      <c r="P4340">
        <v>79.4326241134751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135</v>
      </c>
      <c r="E4341">
        <v>12.065</v>
      </c>
      <c r="F4341">
        <v>31.75</v>
      </c>
      <c r="G4341">
        <v>186.23278793869099</v>
      </c>
      <c r="H4341">
        <v>13.172887366275701</v>
      </c>
      <c r="I4341">
        <v>-37.4414596140738</v>
      </c>
      <c r="J4341">
        <v>-6.9603972999447201</v>
      </c>
      <c r="K4341">
        <v>30.126168052257199</v>
      </c>
      <c r="L4341">
        <v>26.610382682937601</v>
      </c>
      <c r="M4341">
        <v>54.565739772933</v>
      </c>
      <c r="N4341">
        <v>2.11307529504609</v>
      </c>
      <c r="O4341">
        <v>33.889763779527499</v>
      </c>
      <c r="P4341">
        <v>233.859095688748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291</v>
      </c>
      <c r="E4342">
        <v>11.95926768</v>
      </c>
      <c r="F4342">
        <v>27.6</v>
      </c>
      <c r="G4342">
        <v>15.2650460032075</v>
      </c>
      <c r="H4342">
        <v>21.450519705717401</v>
      </c>
      <c r="I4342">
        <v>-8.3558116226573206E-2</v>
      </c>
      <c r="J4342">
        <v>14.837829284182501</v>
      </c>
      <c r="K4342">
        <v>23.012392803484399</v>
      </c>
      <c r="L4342">
        <v>23.3980439478512</v>
      </c>
      <c r="M4342">
        <v>96.091436436890604</v>
      </c>
      <c r="N4342">
        <v>0.77500000000000002</v>
      </c>
      <c r="O4342">
        <v>26.811594202898501</v>
      </c>
      <c r="P4342">
        <v>76.020408163265301</v>
      </c>
      <c r="Q4342">
        <v>3.0485594573881E-2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D4343" t="s">
        <v>62</v>
      </c>
      <c r="E4343">
        <v>11.9316455</v>
      </c>
      <c r="F4343">
        <v>24.67</v>
      </c>
      <c r="G4343">
        <v>113.082645070806</v>
      </c>
      <c r="H4343">
        <v>-4.2897992008884698</v>
      </c>
      <c r="I4343">
        <v>-22.583873082354401</v>
      </c>
      <c r="J4343">
        <v>0.31500770741905398</v>
      </c>
      <c r="K4343">
        <v>24.5307568131194</v>
      </c>
      <c r="L4343">
        <v>21.6965855062945</v>
      </c>
      <c r="M4343">
        <v>97.755691246373402</v>
      </c>
      <c r="N4343">
        <v>0</v>
      </c>
      <c r="O4343">
        <v>15.4843940008106</v>
      </c>
      <c r="P4343">
        <v>228.933333333333</v>
      </c>
    </row>
    <row r="4344" spans="1:17" hidden="1" x14ac:dyDescent="0.3">
      <c r="A4344" t="s">
        <v>8846</v>
      </c>
      <c r="B4344" t="s">
        <v>4261</v>
      </c>
      <c r="C4344" t="str">
        <f>IFERROR(VLOOKUP(Table1[[#This Row],[Ticker]],[1]!Table1[[Symbol]:[Industry]],2,FALSE),"-")</f>
        <v>-</v>
      </c>
      <c r="D4344" t="s">
        <v>51</v>
      </c>
      <c r="E4344">
        <v>11.93</v>
      </c>
      <c r="F4344">
        <v>119.3</v>
      </c>
      <c r="M4344">
        <v>100</v>
      </c>
      <c r="N4344">
        <v>1</v>
      </c>
      <c r="Q4344">
        <v>5.4726977498741003E-2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E4345">
        <v>11.9275009</v>
      </c>
      <c r="F4345">
        <v>26.17</v>
      </c>
      <c r="G4345">
        <v>1.0265346341366499</v>
      </c>
      <c r="H4345">
        <v>-33.879542790632001</v>
      </c>
      <c r="I4345">
        <v>-33.586502374702398</v>
      </c>
      <c r="J4345">
        <v>-15.709457124385199</v>
      </c>
      <c r="K4345">
        <v>34.187792303159</v>
      </c>
      <c r="L4345">
        <v>31.6165520069714</v>
      </c>
      <c r="M4345">
        <v>11.8768391591233</v>
      </c>
      <c r="N4345">
        <v>1.48677859199002</v>
      </c>
      <c r="O4345">
        <v>60.489109667558203</v>
      </c>
      <c r="P4345">
        <v>55.311572700296701</v>
      </c>
      <c r="Q4345">
        <v>4.1966340433404997E-2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543</v>
      </c>
      <c r="E4346">
        <v>11.897264085512999</v>
      </c>
      <c r="F4346">
        <v>41.6</v>
      </c>
      <c r="G4346">
        <v>-13.9010184569745</v>
      </c>
      <c r="H4346">
        <v>-4.2897992008884698</v>
      </c>
      <c r="I4346">
        <v>-8.6196073922467509</v>
      </c>
      <c r="J4346">
        <v>0.31500770741905398</v>
      </c>
      <c r="K4346">
        <v>40.869304404584</v>
      </c>
      <c r="L4346">
        <v>39.626033750548302</v>
      </c>
      <c r="M4346">
        <v>100</v>
      </c>
      <c r="N4346">
        <v>0</v>
      </c>
      <c r="O4346">
        <v>0</v>
      </c>
      <c r="P4346">
        <v>10.227874933757199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917</v>
      </c>
      <c r="E4347">
        <v>11.84</v>
      </c>
      <c r="F4347">
        <v>5.92</v>
      </c>
      <c r="G4347">
        <v>-29.560203294885099</v>
      </c>
      <c r="H4347">
        <v>-7.0540268431648903</v>
      </c>
      <c r="I4347">
        <v>-32.409950355472802</v>
      </c>
      <c r="J4347">
        <v>-1.1676941047720399</v>
      </c>
      <c r="K4347">
        <v>6.1361908995421697</v>
      </c>
      <c r="L4347">
        <v>6.5668542101077501</v>
      </c>
      <c r="M4347">
        <v>33.553992971986297</v>
      </c>
      <c r="N4347">
        <v>1.02161351833318</v>
      </c>
      <c r="O4347">
        <v>50.337837837837803</v>
      </c>
      <c r="P4347">
        <v>15.625</v>
      </c>
      <c r="Q4347">
        <v>5.9120479148707002E-2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922</v>
      </c>
      <c r="E4348">
        <v>11.8108656</v>
      </c>
      <c r="F4348">
        <v>12.24</v>
      </c>
      <c r="G4348">
        <v>2.5791811434296501</v>
      </c>
      <c r="H4348">
        <v>7.7102007991115302</v>
      </c>
      <c r="I4348">
        <v>-19.463237260611599</v>
      </c>
      <c r="J4348">
        <v>7.6483410407523902</v>
      </c>
      <c r="K4348">
        <v>11.6902299534998</v>
      </c>
      <c r="L4348">
        <v>11.0873435706213</v>
      </c>
      <c r="M4348">
        <v>54.865706710671397</v>
      </c>
      <c r="N4348">
        <v>1.2883535923896401</v>
      </c>
      <c r="O4348">
        <v>27.450980392156801</v>
      </c>
      <c r="P4348">
        <v>48.18401937046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694</v>
      </c>
      <c r="E4349">
        <v>11.776657849999999</v>
      </c>
      <c r="F4349">
        <v>83.99</v>
      </c>
      <c r="G4349">
        <v>214.131275759489</v>
      </c>
      <c r="H4349">
        <v>13.3959150848258</v>
      </c>
      <c r="I4349">
        <v>224.64308573576301</v>
      </c>
      <c r="J4349">
        <v>0.37573891111150798</v>
      </c>
      <c r="K4349">
        <v>77.617778376942397</v>
      </c>
      <c r="M4349">
        <v>65.078177247196507</v>
      </c>
      <c r="N4349">
        <v>0.93065069880867302</v>
      </c>
      <c r="O4349">
        <v>18.156923443267001</v>
      </c>
      <c r="P4349">
        <v>255.137420718816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304</v>
      </c>
      <c r="E4350">
        <v>11.741328897000001</v>
      </c>
      <c r="F4350">
        <v>9.2100000000000009</v>
      </c>
      <c r="G4350">
        <v>24.419493706042299</v>
      </c>
      <c r="H4350">
        <v>-9.34134559264103</v>
      </c>
      <c r="I4350">
        <v>58.532449295822602</v>
      </c>
      <c r="J4350">
        <v>0.31500770741905398</v>
      </c>
      <c r="K4350">
        <v>7.5246027658444099</v>
      </c>
      <c r="L4350">
        <v>6.1570502388896298</v>
      </c>
      <c r="M4350">
        <v>12.136929132962999</v>
      </c>
      <c r="N4350">
        <v>0.79087614581112697</v>
      </c>
      <c r="O4350">
        <v>5.3203040173723997</v>
      </c>
      <c r="P4350">
        <v>84.2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D4351" t="s">
        <v>628</v>
      </c>
      <c r="E4351">
        <v>11.711690847</v>
      </c>
      <c r="F4351">
        <v>14.11</v>
      </c>
      <c r="G4351">
        <v>43.847297085458599</v>
      </c>
      <c r="H4351">
        <v>-14.872815677441</v>
      </c>
      <c r="I4351">
        <v>-26.732846961255699</v>
      </c>
      <c r="J4351">
        <v>0.31500770741905398</v>
      </c>
      <c r="K4351">
        <v>14.021933629103099</v>
      </c>
      <c r="L4351">
        <v>11.944425036815799</v>
      </c>
      <c r="M4351">
        <v>0.46178403304846</v>
      </c>
      <c r="N4351">
        <v>8.9230769230769197E-2</v>
      </c>
      <c r="O4351">
        <v>18.284904323174999</v>
      </c>
      <c r="P4351">
        <v>95.9722222222222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628</v>
      </c>
      <c r="E4352">
        <v>11.701672</v>
      </c>
      <c r="F4352">
        <v>33.200000000000003</v>
      </c>
      <c r="G4352">
        <v>20.849272548132799</v>
      </c>
      <c r="H4352">
        <v>68.626867465778204</v>
      </c>
      <c r="I4352">
        <v>-22.1318257677231</v>
      </c>
      <c r="J4352">
        <v>0.31500770741905398</v>
      </c>
      <c r="K4352">
        <v>25.017570035818199</v>
      </c>
      <c r="L4352">
        <v>25.5592815432517</v>
      </c>
      <c r="M4352">
        <v>97.455216281389298</v>
      </c>
      <c r="N4352">
        <v>1.0972972972972901</v>
      </c>
      <c r="O4352">
        <v>22.289156626505999</v>
      </c>
      <c r="P4352">
        <v>103.556100551808</v>
      </c>
      <c r="Q4352">
        <v>0.130146782324224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132</v>
      </c>
      <c r="E4353">
        <v>11.7001416</v>
      </c>
      <c r="F4353">
        <v>9.76</v>
      </c>
      <c r="G4353">
        <v>-77.872969220115706</v>
      </c>
      <c r="H4353">
        <v>-5.2081665478272399</v>
      </c>
      <c r="I4353">
        <v>-29.114918912293199</v>
      </c>
      <c r="J4353">
        <v>-1.60418421177285</v>
      </c>
      <c r="K4353">
        <v>9.8827133224178496</v>
      </c>
      <c r="L4353">
        <v>11.151042765532299</v>
      </c>
      <c r="M4353">
        <v>50.1307710593059</v>
      </c>
      <c r="N4353">
        <v>0.73478727964469204</v>
      </c>
      <c r="O4353">
        <v>138.217213114754</v>
      </c>
      <c r="P4353">
        <v>15.230224321133299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E4354">
        <v>11.6936176</v>
      </c>
      <c r="F4354">
        <v>32.619999999999997</v>
      </c>
      <c r="G4354">
        <v>192.877909330356</v>
      </c>
      <c r="H4354">
        <v>-2.2802298228980402</v>
      </c>
      <c r="I4354">
        <v>-34.538295535669803</v>
      </c>
      <c r="J4354">
        <v>14.7336123585818</v>
      </c>
      <c r="K4354">
        <v>32.436555056989498</v>
      </c>
      <c r="L4354">
        <v>29.530580596297501</v>
      </c>
      <c r="M4354">
        <v>65.963019798878406</v>
      </c>
      <c r="N4354">
        <v>0.24224742268041199</v>
      </c>
      <c r="O4354">
        <v>42.0907418761496</v>
      </c>
      <c r="P4354">
        <v>229.494949494949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414</v>
      </c>
      <c r="E4355">
        <v>11.66175</v>
      </c>
      <c r="F4355">
        <v>1.42</v>
      </c>
      <c r="G4355">
        <v>22.262859186587701</v>
      </c>
      <c r="H4355">
        <v>15.871491121692101</v>
      </c>
      <c r="I4355">
        <v>-16.356809441854999</v>
      </c>
      <c r="J4355">
        <v>-13.0570853158367</v>
      </c>
      <c r="K4355">
        <v>1.3973875865708201</v>
      </c>
      <c r="L4355">
        <v>1.3079493795488499</v>
      </c>
      <c r="M4355">
        <v>36.863502184178998</v>
      </c>
      <c r="N4355">
        <v>2.1102969059707699</v>
      </c>
      <c r="O4355">
        <v>42.253521126760504</v>
      </c>
      <c r="P4355">
        <v>71.084337349397501</v>
      </c>
      <c r="Q4355">
        <v>0.10812894556486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917</v>
      </c>
      <c r="E4356">
        <v>11.576345</v>
      </c>
      <c r="F4356">
        <v>19.309999999999999</v>
      </c>
      <c r="G4356">
        <v>31.722599748896801</v>
      </c>
      <c r="H4356">
        <v>-10.057241061353499</v>
      </c>
      <c r="I4356">
        <v>9.4549369806983794</v>
      </c>
      <c r="J4356">
        <v>2.27776563394145</v>
      </c>
      <c r="K4356">
        <v>18.225181222195602</v>
      </c>
      <c r="L4356">
        <v>15.494293438416699</v>
      </c>
      <c r="M4356">
        <v>35.816411966766601</v>
      </c>
      <c r="N4356">
        <v>0.51076809666424505</v>
      </c>
      <c r="O4356">
        <v>18.8503366131538</v>
      </c>
      <c r="P4356">
        <v>69.832893579595407</v>
      </c>
      <c r="Q4356">
        <v>6.8296485123687994E-2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11.57184</v>
      </c>
      <c r="F4357">
        <v>24.6</v>
      </c>
      <c r="G4357">
        <v>18.149880466989401</v>
      </c>
      <c r="H4357">
        <v>-10.5755134866027</v>
      </c>
      <c r="I4357">
        <v>-54.624277659062002</v>
      </c>
      <c r="J4357">
        <v>-5.2512111025617401</v>
      </c>
      <c r="K4357">
        <v>25.096746732118898</v>
      </c>
      <c r="L4357">
        <v>27.1553925271296</v>
      </c>
      <c r="M4357">
        <v>38.069763351906197</v>
      </c>
      <c r="N4357">
        <v>1.1923076923076901</v>
      </c>
      <c r="O4357">
        <v>118.414634146341</v>
      </c>
      <c r="P4357">
        <v>42.278773857721198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705</v>
      </c>
      <c r="E4358">
        <v>11.560360832000001</v>
      </c>
      <c r="F4358">
        <v>55.34</v>
      </c>
      <c r="G4358">
        <v>48.808606609268097</v>
      </c>
      <c r="H4358">
        <v>-2.66016957125884</v>
      </c>
      <c r="I4358">
        <v>13.8650635562863</v>
      </c>
      <c r="J4358">
        <v>-4.1251803476044397</v>
      </c>
      <c r="K4358">
        <v>53.272117769330599</v>
      </c>
      <c r="L4358">
        <v>45.615633271070998</v>
      </c>
      <c r="M4358">
        <v>44.735305969102399</v>
      </c>
      <c r="N4358">
        <v>1.4299306205721301</v>
      </c>
      <c r="O4358">
        <v>4.5717383447777298</v>
      </c>
      <c r="P4358">
        <v>75.626785147572093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543</v>
      </c>
      <c r="E4359">
        <v>11.547463199999999</v>
      </c>
      <c r="F4359">
        <v>38.479999999999997</v>
      </c>
      <c r="G4359">
        <v>62.305215136399902</v>
      </c>
      <c r="H4359">
        <v>-22.953929405919101</v>
      </c>
      <c r="I4359">
        <v>-50.6898552869025</v>
      </c>
      <c r="J4359">
        <v>0.31500770741905398</v>
      </c>
      <c r="K4359">
        <v>45.173507572255403</v>
      </c>
      <c r="L4359">
        <v>47.157174713810399</v>
      </c>
      <c r="M4359">
        <v>34.240888629871897</v>
      </c>
      <c r="N4359">
        <v>0.40813088745661802</v>
      </c>
      <c r="O4359">
        <v>90.7484407484407</v>
      </c>
      <c r="P4359">
        <v>86.434108527131698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628</v>
      </c>
      <c r="E4360">
        <v>11.484</v>
      </c>
      <c r="F4360">
        <v>191.4</v>
      </c>
      <c r="G4360">
        <v>-19.137121586014299</v>
      </c>
      <c r="I4360">
        <v>-8.6253116097402707</v>
      </c>
      <c r="M4360">
        <v>100</v>
      </c>
      <c r="N4360">
        <v>1</v>
      </c>
      <c r="O4360">
        <v>0</v>
      </c>
      <c r="P4360">
        <v>4.9917718047174997</v>
      </c>
      <c r="Q4360">
        <v>3.0346719918976001E-2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E4361">
        <v>11.4800462</v>
      </c>
      <c r="F4361">
        <v>20.98</v>
      </c>
      <c r="G4361">
        <v>102.68191742007799</v>
      </c>
      <c r="H4361">
        <v>33.573622029672698</v>
      </c>
      <c r="I4361">
        <v>60.490800402969597</v>
      </c>
      <c r="J4361">
        <v>5.30985837683202</v>
      </c>
      <c r="K4361">
        <v>15.928352484671001</v>
      </c>
      <c r="L4361">
        <v>13.599370879151801</v>
      </c>
      <c r="M4361">
        <v>87.125848868878705</v>
      </c>
      <c r="N4361">
        <v>2.3257390968626699</v>
      </c>
      <c r="O4361">
        <v>3.3365109628217202</v>
      </c>
      <c r="P4361">
        <v>159.01234567901199</v>
      </c>
      <c r="Q4361">
        <v>0.159162962854276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343</v>
      </c>
      <c r="E4362">
        <v>11.454572000000001</v>
      </c>
      <c r="F4362">
        <v>2.12</v>
      </c>
      <c r="G4362">
        <v>-44.278147122075097</v>
      </c>
      <c r="H4362">
        <v>-22.304505083241398</v>
      </c>
      <c r="I4362">
        <v>-25.650278435204601</v>
      </c>
      <c r="J4362">
        <v>4.5206151840545603</v>
      </c>
      <c r="K4362">
        <v>2.5014589925973101</v>
      </c>
      <c r="L4362">
        <v>2.3054018783766002</v>
      </c>
      <c r="M4362">
        <v>30.477756434187999</v>
      </c>
      <c r="N4362">
        <v>0.33975649182704198</v>
      </c>
      <c r="O4362">
        <v>71.2264150943396</v>
      </c>
      <c r="P4362">
        <v>48.251748251748197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D4363" t="s">
        <v>304</v>
      </c>
      <c r="E4363">
        <v>11.4439172</v>
      </c>
      <c r="F4363">
        <v>7.99</v>
      </c>
      <c r="G4363">
        <v>32.537773275934804</v>
      </c>
      <c r="H4363">
        <v>0.70363049687762003</v>
      </c>
      <c r="I4363">
        <v>4.7532869559125999</v>
      </c>
      <c r="J4363">
        <v>0.31500770741905398</v>
      </c>
      <c r="K4363">
        <v>6.6328636614990604</v>
      </c>
      <c r="L4363">
        <v>5.36885139450166</v>
      </c>
      <c r="M4363">
        <v>99.999983397573999</v>
      </c>
      <c r="N4363">
        <v>0.65034062413173299</v>
      </c>
      <c r="O4363">
        <v>0</v>
      </c>
      <c r="P4363">
        <v>113.06666666666599</v>
      </c>
      <c r="Q4363">
        <v>9.3959048832123998E-2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352</v>
      </c>
      <c r="E4364">
        <v>11.398887095999999</v>
      </c>
      <c r="F4364">
        <v>19.64</v>
      </c>
      <c r="G4364">
        <v>185.65028641999299</v>
      </c>
      <c r="H4364">
        <v>27.465624862227799</v>
      </c>
      <c r="I4364">
        <v>89.695545985128106</v>
      </c>
      <c r="J4364">
        <v>-5.4677849583073197</v>
      </c>
      <c r="K4364">
        <v>16.662549947180501</v>
      </c>
      <c r="L4364">
        <v>11.7100315796764</v>
      </c>
      <c r="M4364">
        <v>36.2738223465674</v>
      </c>
      <c r="N4364">
        <v>0.440642197366925</v>
      </c>
      <c r="O4364">
        <v>22.148676171079401</v>
      </c>
      <c r="P4364">
        <v>261.69429097605803</v>
      </c>
      <c r="Q4364">
        <v>0.124779206546291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543</v>
      </c>
      <c r="E4365">
        <v>11.35935825</v>
      </c>
      <c r="F4365">
        <v>36.03</v>
      </c>
      <c r="G4365">
        <v>-15.9306951925336</v>
      </c>
      <c r="H4365">
        <v>-14.461826126842</v>
      </c>
      <c r="I4365">
        <v>-7.1454522087840102</v>
      </c>
      <c r="J4365">
        <v>10.532199509193299</v>
      </c>
      <c r="K4365">
        <v>37.003401856461501</v>
      </c>
      <c r="L4365">
        <v>35.8205860758532</v>
      </c>
      <c r="M4365">
        <v>73.549860732811993</v>
      </c>
      <c r="N4365">
        <v>0.326315789473684</v>
      </c>
      <c r="O4365">
        <v>30.863169580904799</v>
      </c>
      <c r="P4365">
        <v>87.460978147762702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21</v>
      </c>
      <c r="E4366">
        <v>11.3423</v>
      </c>
      <c r="F4366">
        <v>22.46</v>
      </c>
      <c r="G4366">
        <v>51.066114409580102</v>
      </c>
      <c r="H4366">
        <v>22.388147781627001</v>
      </c>
      <c r="I4366">
        <v>3.30118831901438</v>
      </c>
      <c r="J4366">
        <v>0.27050392459752298</v>
      </c>
      <c r="K4366">
        <v>19.112130240007598</v>
      </c>
      <c r="L4366">
        <v>16.051416790331899</v>
      </c>
      <c r="M4366">
        <v>66.860098711852004</v>
      </c>
      <c r="N4366">
        <v>0.49024198822759901</v>
      </c>
      <c r="O4366">
        <v>12.333036509349901</v>
      </c>
      <c r="P4366">
        <v>220.85714285714201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11.32451775</v>
      </c>
      <c r="F4367">
        <v>0.71</v>
      </c>
      <c r="G4367">
        <v>4.9620157001772398</v>
      </c>
      <c r="H4367">
        <v>-2.7972618874556301</v>
      </c>
      <c r="I4367">
        <v>-36.443170370979502</v>
      </c>
      <c r="J4367">
        <v>0.31500770741905398</v>
      </c>
      <c r="K4367">
        <v>0.67353200682897096</v>
      </c>
      <c r="L4367">
        <v>0.68563314995503499</v>
      </c>
      <c r="M4367">
        <v>67.478811164860005</v>
      </c>
      <c r="N4367">
        <v>0.57132094765664299</v>
      </c>
      <c r="O4367">
        <v>73.239436619718305</v>
      </c>
      <c r="P4367">
        <v>47.9166666666666</v>
      </c>
      <c r="Q4367">
        <v>5.1450245480352E-2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628</v>
      </c>
      <c r="E4368">
        <v>11.310352999999999</v>
      </c>
      <c r="F4368">
        <v>15.1</v>
      </c>
      <c r="G4368">
        <v>-11.1049412949234</v>
      </c>
      <c r="H4368">
        <v>-14.0472724101383</v>
      </c>
      <c r="I4368">
        <v>-17.193073197344098</v>
      </c>
      <c r="J4368">
        <v>-1.94522442452963</v>
      </c>
      <c r="K4368">
        <v>17.131551867190701</v>
      </c>
      <c r="L4368">
        <v>16.779432332868701</v>
      </c>
      <c r="M4368">
        <v>23.838442340569902</v>
      </c>
      <c r="N4368">
        <v>0.77412869421052399</v>
      </c>
      <c r="O4368">
        <v>53.9735099337748</v>
      </c>
      <c r="P4368">
        <v>37.272727272727202</v>
      </c>
      <c r="Q4368">
        <v>4.8851121224975001E-2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705</v>
      </c>
      <c r="E4369">
        <v>11.309675944999899</v>
      </c>
      <c r="F4369">
        <v>20.29</v>
      </c>
      <c r="G4369">
        <v>8.5722184470706502</v>
      </c>
      <c r="H4369">
        <v>-1.13734442052672</v>
      </c>
      <c r="I4369">
        <v>1.1453600244562501</v>
      </c>
      <c r="J4369">
        <v>-1.3598691398715801</v>
      </c>
      <c r="K4369">
        <v>19.429190567640902</v>
      </c>
      <c r="L4369">
        <v>17.918556567097699</v>
      </c>
      <c r="M4369">
        <v>51.507867780463002</v>
      </c>
      <c r="N4369">
        <v>1.18493591075102</v>
      </c>
      <c r="O4369">
        <v>3.4992607195662901</v>
      </c>
      <c r="P4369">
        <v>42.186405045550103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E4370">
        <v>11.299838400000001</v>
      </c>
      <c r="F4370">
        <v>29</v>
      </c>
      <c r="G4370">
        <v>-49.270865512569699</v>
      </c>
      <c r="H4370">
        <v>-4.2897992008884698</v>
      </c>
      <c r="I4370">
        <v>-16.950416747791099</v>
      </c>
      <c r="J4370">
        <v>0.31500770741905398</v>
      </c>
      <c r="K4370">
        <v>29.061026399236901</v>
      </c>
      <c r="L4370">
        <v>31.880651250709899</v>
      </c>
      <c r="M4370" s="1">
        <v>1.0147999999999999E-10</v>
      </c>
      <c r="O4370">
        <v>33.586206896551701</v>
      </c>
      <c r="P4370">
        <v>0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543</v>
      </c>
      <c r="E4371">
        <v>11.2651</v>
      </c>
      <c r="F4371">
        <v>6.65</v>
      </c>
      <c r="G4371">
        <v>81.753459550444603</v>
      </c>
      <c r="H4371">
        <v>2.2807136196243398</v>
      </c>
      <c r="I4371">
        <v>5.1329165855422403</v>
      </c>
      <c r="J4371">
        <v>-1.16647377406242</v>
      </c>
      <c r="K4371">
        <v>6.5527639985432398</v>
      </c>
      <c r="L4371">
        <v>6.1869731826794698</v>
      </c>
      <c r="M4371">
        <v>44.505121214363001</v>
      </c>
      <c r="N4371">
        <v>0.471700507614213</v>
      </c>
      <c r="O4371">
        <v>73.684210526315795</v>
      </c>
      <c r="P4371">
        <v>114.51612903225799</v>
      </c>
      <c r="Q4371">
        <v>0.104036536457759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D4372" t="s">
        <v>705</v>
      </c>
      <c r="E4372">
        <v>11.262924035999999</v>
      </c>
      <c r="F4372">
        <v>267.47000000000003</v>
      </c>
      <c r="G4372">
        <v>7.15761326022779</v>
      </c>
      <c r="H4372">
        <v>-0.849938654694403</v>
      </c>
      <c r="I4372">
        <v>5.3007540388589804</v>
      </c>
      <c r="J4372">
        <v>-1.1463008279512601</v>
      </c>
      <c r="K4372">
        <v>257.84688657047701</v>
      </c>
      <c r="L4372">
        <v>236.35166912009299</v>
      </c>
      <c r="M4372">
        <v>55.874429077666797</v>
      </c>
      <c r="N4372">
        <v>0.93936124464869097</v>
      </c>
      <c r="O4372">
        <v>6.4941862638800298</v>
      </c>
      <c r="P4372">
        <v>36.464285714285701</v>
      </c>
      <c r="Q4372">
        <v>3.1845093282099998E-4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628</v>
      </c>
      <c r="E4373">
        <v>11.2576482</v>
      </c>
      <c r="F4373">
        <v>19.38</v>
      </c>
      <c r="G4373">
        <v>24.948029686191202</v>
      </c>
      <c r="H4373">
        <v>1.26575635466708</v>
      </c>
      <c r="I4373">
        <v>-8.8603266577010107</v>
      </c>
      <c r="J4373">
        <v>5.4035032826403002</v>
      </c>
      <c r="K4373">
        <v>18.026755992166699</v>
      </c>
      <c r="L4373">
        <v>16.256806609281899</v>
      </c>
      <c r="M4373">
        <v>56.546625351988602</v>
      </c>
      <c r="N4373">
        <v>1.4982174518279701</v>
      </c>
      <c r="O4373">
        <v>8.3075335397316792</v>
      </c>
      <c r="P4373">
        <v>77.635197066911005</v>
      </c>
      <c r="Q4373">
        <v>3.9570805943139999E-3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E4374">
        <v>11.232675</v>
      </c>
      <c r="F4374">
        <v>4.5</v>
      </c>
      <c r="G4374">
        <v>-11.6288933907318</v>
      </c>
      <c r="H4374">
        <v>3.8832777221884398</v>
      </c>
      <c r="I4374">
        <v>-42.074953048797902</v>
      </c>
      <c r="J4374">
        <v>11.426118818530099</v>
      </c>
      <c r="K4374">
        <v>4.6109518331122699</v>
      </c>
      <c r="L4374">
        <v>4.8306496675353401</v>
      </c>
      <c r="M4374">
        <v>58.8768622587015</v>
      </c>
      <c r="N4374">
        <v>2.0877551020408101</v>
      </c>
      <c r="O4374">
        <v>54.4444444444444</v>
      </c>
      <c r="P4374">
        <v>33.136094674556198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414</v>
      </c>
      <c r="E4375">
        <v>11.226522959999899</v>
      </c>
      <c r="F4375">
        <v>9.76</v>
      </c>
      <c r="G4375">
        <v>-28.9093811956098</v>
      </c>
      <c r="H4375">
        <v>-4.2897992008884698</v>
      </c>
      <c r="I4375">
        <v>-8.6708468553179898</v>
      </c>
      <c r="J4375">
        <v>0.31500770741905398</v>
      </c>
      <c r="K4375">
        <v>9.7385752909195293</v>
      </c>
      <c r="L4375">
        <v>10.1720347288033</v>
      </c>
      <c r="M4375">
        <v>99.999990417572306</v>
      </c>
      <c r="O4375">
        <v>5.0204918032786798</v>
      </c>
      <c r="P4375">
        <v>6.0869565217391397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291</v>
      </c>
      <c r="E4376">
        <v>11.1953625</v>
      </c>
      <c r="F4376">
        <v>26.25</v>
      </c>
      <c r="G4376">
        <v>-10.6399180340521</v>
      </c>
      <c r="H4376">
        <v>-12.3171570122635</v>
      </c>
      <c r="I4376">
        <v>-17.463237260611599</v>
      </c>
      <c r="J4376">
        <v>-0.46169132170715599</v>
      </c>
      <c r="K4376">
        <v>26.3109188335326</v>
      </c>
      <c r="L4376">
        <v>26.359294218278301</v>
      </c>
      <c r="M4376">
        <v>52.276121200188399</v>
      </c>
      <c r="N4376">
        <v>0.66659775826426604</v>
      </c>
      <c r="O4376">
        <v>21.904761904761902</v>
      </c>
      <c r="P4376">
        <v>17.871576111360501</v>
      </c>
      <c r="Q4376">
        <v>-7.8960170271200007E-3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414</v>
      </c>
      <c r="E4377">
        <v>11.101775999999999</v>
      </c>
      <c r="F4377">
        <v>0.74</v>
      </c>
      <c r="G4377">
        <v>-30.4580073147824</v>
      </c>
      <c r="H4377">
        <v>-5.5885004995897702</v>
      </c>
      <c r="I4377">
        <v>-18.745288542662799</v>
      </c>
      <c r="J4377">
        <v>-0.98369359128224498</v>
      </c>
      <c r="K4377">
        <v>0.729818425108826</v>
      </c>
      <c r="M4377">
        <v>49.132539648042901</v>
      </c>
      <c r="N4377">
        <v>0.719009577306718</v>
      </c>
      <c r="O4377">
        <v>66.216216216216196</v>
      </c>
      <c r="P4377">
        <v>89.743589743589695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D4378" t="s">
        <v>628</v>
      </c>
      <c r="E4378">
        <v>11.08046964</v>
      </c>
      <c r="F4378">
        <v>9.77</v>
      </c>
      <c r="G4378">
        <v>-26.2331018075655</v>
      </c>
      <c r="H4378">
        <v>-1.1777660058677299</v>
      </c>
      <c r="I4378">
        <v>-27.915329028492799</v>
      </c>
      <c r="J4378">
        <v>-3.46040371562064</v>
      </c>
      <c r="K4378">
        <v>10.5529976331483</v>
      </c>
      <c r="L4378">
        <v>11.115861361850399</v>
      </c>
      <c r="M4378">
        <v>32.760027418187498</v>
      </c>
      <c r="N4378">
        <v>0.194447099051377</v>
      </c>
      <c r="O4378">
        <v>92.118730808597704</v>
      </c>
      <c r="P4378">
        <v>12.169919632606099</v>
      </c>
      <c r="Q4378">
        <v>1.825435417101E-3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628</v>
      </c>
      <c r="E4379">
        <v>11.075226499999999</v>
      </c>
      <c r="F4379">
        <v>3691.25</v>
      </c>
      <c r="G4379">
        <v>25.742196156355998</v>
      </c>
      <c r="H4379">
        <v>-19.374340263690399</v>
      </c>
      <c r="I4379">
        <v>-24.3680686897303</v>
      </c>
      <c r="J4379">
        <v>-6.6109407715727597</v>
      </c>
      <c r="K4379">
        <v>3873.2688298367302</v>
      </c>
      <c r="L4379">
        <v>3439.3421608275098</v>
      </c>
      <c r="M4379">
        <v>42.947075241981899</v>
      </c>
      <c r="N4379">
        <v>0.59762845849802304</v>
      </c>
      <c r="O4379">
        <v>28.628513376227499</v>
      </c>
      <c r="P4379">
        <v>79.535505836575794</v>
      </c>
      <c r="Q4379">
        <v>6.1661737511763001E-2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132</v>
      </c>
      <c r="E4380">
        <v>11.01078</v>
      </c>
      <c r="F4380">
        <v>5.28</v>
      </c>
      <c r="G4380">
        <v>-81.956369429070406</v>
      </c>
      <c r="H4380">
        <v>-22.551949421801499</v>
      </c>
      <c r="I4380">
        <v>-48.0270213026565</v>
      </c>
      <c r="J4380">
        <v>0.31500770741905398</v>
      </c>
      <c r="K4380">
        <v>6.5866732794903502</v>
      </c>
      <c r="L4380">
        <v>8.99305646763057</v>
      </c>
      <c r="M4380">
        <v>8.6342679969570408</v>
      </c>
      <c r="N4380">
        <v>0.313550347517489</v>
      </c>
      <c r="O4380">
        <v>260.79545454545399</v>
      </c>
      <c r="P4380">
        <v>9.7713097713097703</v>
      </c>
      <c r="Q4380">
        <v>1.1314757744013E-2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382</v>
      </c>
      <c r="E4381">
        <v>11.008869142479501</v>
      </c>
      <c r="F4381">
        <v>3.28</v>
      </c>
      <c r="G4381">
        <v>207.18423792239901</v>
      </c>
      <c r="H4381">
        <v>-4.2897992008884698</v>
      </c>
      <c r="I4381">
        <v>93.977853294402905</v>
      </c>
      <c r="J4381">
        <v>0.31500770741905398</v>
      </c>
      <c r="K4381">
        <v>3.2163293194051201</v>
      </c>
      <c r="L4381">
        <v>2.4846512922289801</v>
      </c>
      <c r="M4381">
        <v>72.517567115718407</v>
      </c>
      <c r="N4381">
        <v>0</v>
      </c>
      <c r="O4381">
        <v>4.5731707317073296</v>
      </c>
      <c r="P4381">
        <v>355.55555555555497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812</v>
      </c>
      <c r="E4382">
        <v>11.0077713</v>
      </c>
      <c r="F4382">
        <v>14.1</v>
      </c>
      <c r="G4382">
        <v>246.923738188215</v>
      </c>
      <c r="H4382">
        <v>21.3000374597285</v>
      </c>
      <c r="I4382">
        <v>207.567426836111</v>
      </c>
      <c r="J4382">
        <v>-1.6679951254421299</v>
      </c>
      <c r="K4382">
        <v>11.4682694348053</v>
      </c>
      <c r="L4382">
        <v>7.7947809890814899</v>
      </c>
      <c r="M4382">
        <v>73.6170469825407</v>
      </c>
      <c r="N4382">
        <v>1.6296105992949099</v>
      </c>
      <c r="O4382">
        <v>2.12765957446809</v>
      </c>
      <c r="P4382">
        <v>400</v>
      </c>
      <c r="Q4382">
        <v>8.9050177048966006E-2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414</v>
      </c>
      <c r="E4383">
        <v>11</v>
      </c>
      <c r="F4383">
        <v>22</v>
      </c>
      <c r="G4383">
        <v>84.599759360691294</v>
      </c>
      <c r="H4383">
        <v>8.3339631753491492</v>
      </c>
      <c r="I4383">
        <v>-20.0398822234752</v>
      </c>
      <c r="J4383">
        <v>0.31500770741905398</v>
      </c>
      <c r="K4383">
        <v>21.265472313212001</v>
      </c>
      <c r="L4383">
        <v>19.090433014463599</v>
      </c>
      <c r="M4383">
        <v>45.548897287418498</v>
      </c>
      <c r="N4383">
        <v>0.39292787310063199</v>
      </c>
      <c r="O4383">
        <v>26.818181818181799</v>
      </c>
      <c r="P4383">
        <v>137.83783783783699</v>
      </c>
      <c r="Q4383">
        <v>6.7888663108914005E-2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705</v>
      </c>
      <c r="E4384">
        <v>10.982502</v>
      </c>
      <c r="F4384">
        <v>293.88</v>
      </c>
      <c r="G4384">
        <v>-17.5463670062252</v>
      </c>
      <c r="H4384">
        <v>-9.7021953339674596</v>
      </c>
      <c r="I4384">
        <v>15.759980199893899</v>
      </c>
      <c r="J4384">
        <v>-1.82909183767057</v>
      </c>
      <c r="K4384">
        <v>297.97345570441098</v>
      </c>
      <c r="L4384">
        <v>277.45073011225998</v>
      </c>
      <c r="M4384">
        <v>56.692276819569898</v>
      </c>
      <c r="N4384">
        <v>0.81205740970891804</v>
      </c>
      <c r="O4384">
        <v>15.036749693752499</v>
      </c>
      <c r="P4384">
        <v>43.356097560975599</v>
      </c>
      <c r="Q4384">
        <v>-0.11226619776288201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E4385">
        <v>10.97775</v>
      </c>
      <c r="F4385">
        <v>34.85</v>
      </c>
      <c r="G4385">
        <v>213.23799915525001</v>
      </c>
      <c r="H4385">
        <v>-0.334825060334765</v>
      </c>
      <c r="I4385">
        <v>-53.395897998871099</v>
      </c>
      <c r="J4385">
        <v>4.3966403604802897</v>
      </c>
      <c r="K4385">
        <v>33.077995366260502</v>
      </c>
      <c r="L4385">
        <v>32.992602235089997</v>
      </c>
      <c r="M4385">
        <v>77.659061678189403</v>
      </c>
      <c r="N4385">
        <v>1.4379945769464799</v>
      </c>
      <c r="O4385">
        <v>103.070301291248</v>
      </c>
      <c r="P4385">
        <v>237.36689254598201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1527</v>
      </c>
      <c r="E4386">
        <v>10.924026862</v>
      </c>
      <c r="F4386">
        <v>10.42</v>
      </c>
      <c r="G4386">
        <v>182.341694844562</v>
      </c>
      <c r="H4386">
        <v>2.00390709281782</v>
      </c>
      <c r="I4386">
        <v>36.310974139499002</v>
      </c>
      <c r="J4386">
        <v>-5.6920594303901302</v>
      </c>
      <c r="K4386">
        <v>9.9284179142790308</v>
      </c>
      <c r="L4386">
        <v>7.8122783299249301</v>
      </c>
      <c r="M4386">
        <v>44.297998540111699</v>
      </c>
      <c r="N4386">
        <v>0.83196330555569098</v>
      </c>
      <c r="O4386">
        <v>25.239923224568098</v>
      </c>
      <c r="Q4386">
        <v>9.2186607703859003E-2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543</v>
      </c>
      <c r="E4387">
        <v>10.904</v>
      </c>
      <c r="F4387">
        <v>272.60000000000002</v>
      </c>
      <c r="G4387">
        <v>134.87348190617999</v>
      </c>
      <c r="H4387">
        <v>35.146820517421297</v>
      </c>
      <c r="I4387">
        <v>130.97690492111801</v>
      </c>
      <c r="J4387">
        <v>2.2600877989522399</v>
      </c>
      <c r="K4387">
        <v>203.10194249629501</v>
      </c>
      <c r="L4387">
        <v>142.279065622709</v>
      </c>
      <c r="M4387">
        <v>65.4382698059608</v>
      </c>
      <c r="N4387">
        <v>2.4825028521281198</v>
      </c>
      <c r="O4387">
        <v>6.3646368305208796</v>
      </c>
      <c r="P4387">
        <v>206.63667041619701</v>
      </c>
      <c r="Q4387">
        <v>9.4278384022031994E-2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705</v>
      </c>
      <c r="E4388">
        <v>10.8938445</v>
      </c>
      <c r="F4388">
        <v>73.41</v>
      </c>
      <c r="G4388">
        <v>12.118322644902801</v>
      </c>
      <c r="H4388">
        <v>19.446731380383302</v>
      </c>
      <c r="I4388">
        <v>14.834360155096</v>
      </c>
      <c r="J4388">
        <v>7.9595812484805899</v>
      </c>
      <c r="K4388">
        <v>67.532070579140495</v>
      </c>
      <c r="L4388">
        <v>61.134047811613897</v>
      </c>
      <c r="M4388">
        <v>65.817523880043396</v>
      </c>
      <c r="N4388">
        <v>2.6101118783765598</v>
      </c>
      <c r="O4388">
        <v>26.208963356490901</v>
      </c>
      <c r="P4388">
        <v>42.543689320388303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135</v>
      </c>
      <c r="E4389">
        <v>10.877162559999899</v>
      </c>
      <c r="F4389">
        <v>47.58</v>
      </c>
      <c r="G4389">
        <v>9.7484279373492004</v>
      </c>
      <c r="H4389">
        <v>-4.2897992008884698</v>
      </c>
      <c r="I4389">
        <v>2.0930333170597399</v>
      </c>
      <c r="J4389">
        <v>0.31500770741905398</v>
      </c>
      <c r="K4389">
        <v>37.739165722788997</v>
      </c>
      <c r="M4389">
        <v>100</v>
      </c>
      <c r="N4389">
        <v>0</v>
      </c>
      <c r="O4389">
        <v>0</v>
      </c>
      <c r="P4389">
        <v>33.877321328081003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62</v>
      </c>
      <c r="E4390">
        <v>10.87294</v>
      </c>
      <c r="F4390">
        <v>18.46</v>
      </c>
      <c r="G4390">
        <v>79.175071366977406</v>
      </c>
      <c r="H4390">
        <v>-24.170852726801801</v>
      </c>
      <c r="I4390">
        <v>133.504737201338</v>
      </c>
      <c r="J4390">
        <v>2.3712847636960999</v>
      </c>
      <c r="K4390">
        <v>20.961540356542098</v>
      </c>
      <c r="L4390">
        <v>15.1744652405423</v>
      </c>
      <c r="M4390">
        <v>30.337253325996599</v>
      </c>
      <c r="N4390">
        <v>1.5421298071760501</v>
      </c>
      <c r="O4390">
        <v>58.234019501625099</v>
      </c>
      <c r="P4390">
        <v>294.444444444444</v>
      </c>
      <c r="Q4390">
        <v>0.13120250667560199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10.8597038</v>
      </c>
      <c r="F4391">
        <v>21.67</v>
      </c>
      <c r="G4391">
        <v>-13.0006882625266</v>
      </c>
      <c r="H4391">
        <v>-17.280275391364601</v>
      </c>
      <c r="I4391">
        <v>-22.259579198606101</v>
      </c>
      <c r="J4391">
        <v>-0.59605519930546003</v>
      </c>
      <c r="K4391">
        <v>22.9232661963872</v>
      </c>
      <c r="L4391">
        <v>22.969105843580799</v>
      </c>
      <c r="M4391">
        <v>43.843320636206002</v>
      </c>
      <c r="N4391">
        <v>0.79057373769704697</v>
      </c>
      <c r="O4391">
        <v>37.978772496538902</v>
      </c>
      <c r="P4391">
        <v>28.988095238095202</v>
      </c>
      <c r="Q4391">
        <v>0.121510120534758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600</v>
      </c>
      <c r="E4392">
        <v>10.85406</v>
      </c>
      <c r="F4392">
        <v>9.0299999999999994</v>
      </c>
      <c r="G4392">
        <v>199.527020587762</v>
      </c>
      <c r="H4392">
        <v>2.9462624835717701</v>
      </c>
      <c r="I4392">
        <v>5.9855655921647397</v>
      </c>
      <c r="J4392">
        <v>-7.4400943333972798</v>
      </c>
      <c r="K4392">
        <v>8.9048229768701699</v>
      </c>
      <c r="L4392">
        <v>7.45986445518861</v>
      </c>
      <c r="M4392">
        <v>38.568387270146196</v>
      </c>
      <c r="N4392">
        <v>1.3960264271646601</v>
      </c>
      <c r="O4392">
        <v>33.887043189368697</v>
      </c>
      <c r="P4392">
        <v>247.30769230769201</v>
      </c>
      <c r="Q4392">
        <v>0.13341786560717001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21</v>
      </c>
      <c r="E4393">
        <v>10.794041099999999</v>
      </c>
      <c r="F4393">
        <v>0.54</v>
      </c>
      <c r="G4393">
        <v>17.9763697671629</v>
      </c>
      <c r="H4393">
        <v>-0.44364535473462502</v>
      </c>
      <c r="I4393">
        <v>9.1101893128149598</v>
      </c>
      <c r="J4393">
        <v>0.31500770741905398</v>
      </c>
      <c r="K4393">
        <v>0.43647061762313999</v>
      </c>
      <c r="M4393">
        <v>99.999999999702396</v>
      </c>
      <c r="N4393">
        <v>0.34946276842846602</v>
      </c>
      <c r="O4393">
        <v>0</v>
      </c>
      <c r="P4393">
        <v>45.945945945945901</v>
      </c>
      <c r="Q4393">
        <v>7.6061438242205001E-2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543</v>
      </c>
      <c r="E4394">
        <v>10.770759999999999</v>
      </c>
      <c r="F4394">
        <v>34.97</v>
      </c>
      <c r="G4394">
        <v>58.960111844870198</v>
      </c>
      <c r="H4394">
        <v>-6.4028944389837097</v>
      </c>
      <c r="I4394">
        <v>-13.702797700172001</v>
      </c>
      <c r="J4394">
        <v>-8.3238811814698295</v>
      </c>
      <c r="K4394">
        <v>35.446215212109799</v>
      </c>
      <c r="L4394">
        <v>34.067997181841903</v>
      </c>
      <c r="M4394">
        <v>59.241977738591203</v>
      </c>
      <c r="N4394">
        <v>0.355865511560572</v>
      </c>
      <c r="O4394">
        <v>53.788961967400603</v>
      </c>
      <c r="P4394">
        <v>111.299093655589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174</v>
      </c>
      <c r="E4395">
        <v>10.763640000000001</v>
      </c>
      <c r="F4395">
        <v>61.86</v>
      </c>
      <c r="G4395">
        <v>-88.840815809442603</v>
      </c>
      <c r="H4395">
        <v>-15.388562918071401</v>
      </c>
      <c r="I4395">
        <v>-56.072897367946098</v>
      </c>
      <c r="J4395">
        <v>-5.0943922334618099</v>
      </c>
      <c r="K4395">
        <v>69.244080216547601</v>
      </c>
      <c r="L4395">
        <v>86.590060165262599</v>
      </c>
      <c r="M4395">
        <v>30.542859948956298</v>
      </c>
      <c r="N4395">
        <v>1.4344410932035601</v>
      </c>
      <c r="O4395">
        <v>183.381829938571</v>
      </c>
      <c r="P4395">
        <v>8.1279496591504898</v>
      </c>
      <c r="Q4395">
        <v>7.8493872936648001E-2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10.713867855</v>
      </c>
      <c r="F4396">
        <v>20.55</v>
      </c>
      <c r="G4396">
        <v>-17.652209452907901</v>
      </c>
      <c r="H4396">
        <v>-10.8807082917975</v>
      </c>
      <c r="I4396">
        <v>-40.119229337204501</v>
      </c>
      <c r="J4396">
        <v>-6.2759013834900301</v>
      </c>
      <c r="K4396">
        <v>22.810601286120299</v>
      </c>
      <c r="L4396">
        <v>23.934589927709901</v>
      </c>
      <c r="M4396">
        <v>30.445793848083198</v>
      </c>
      <c r="N4396">
        <v>0.13716814159292001</v>
      </c>
      <c r="O4396">
        <v>47.688564476885603</v>
      </c>
      <c r="P4396">
        <v>25.457875457875399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E4397">
        <v>10.70938505</v>
      </c>
      <c r="F4397">
        <v>70.75</v>
      </c>
      <c r="G4397">
        <v>4.0413964643406199</v>
      </c>
      <c r="H4397">
        <v>-5.7491459694777696</v>
      </c>
      <c r="I4397">
        <v>-7.7672928698736898</v>
      </c>
      <c r="J4397">
        <v>0.103888777088313</v>
      </c>
      <c r="K4397">
        <v>70.411602438053094</v>
      </c>
      <c r="L4397">
        <v>70.086344307452094</v>
      </c>
      <c r="M4397">
        <v>38.991980050526898</v>
      </c>
      <c r="N4397">
        <v>0.26133709222714402</v>
      </c>
      <c r="O4397">
        <v>65.031802120141293</v>
      </c>
      <c r="P4397">
        <v>54.475982532751097</v>
      </c>
      <c r="Q4397">
        <v>9.4315016559314999E-2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72</v>
      </c>
      <c r="E4398">
        <v>10.702819999999999</v>
      </c>
      <c r="F4398">
        <v>24.38</v>
      </c>
      <c r="G4398">
        <v>41.947400887197297</v>
      </c>
      <c r="H4398">
        <v>-11.4821068931961</v>
      </c>
      <c r="I4398">
        <v>21.827361029986601</v>
      </c>
      <c r="J4398">
        <v>4.09995394397819</v>
      </c>
      <c r="K4398">
        <v>25.699297645993799</v>
      </c>
      <c r="L4398">
        <v>22.853121832557399</v>
      </c>
      <c r="M4398">
        <v>37.791831569505298</v>
      </c>
      <c r="N4398">
        <v>0.50866173311412</v>
      </c>
      <c r="O4398">
        <v>26.538146021328899</v>
      </c>
      <c r="P4398">
        <v>81.9402985074626</v>
      </c>
      <c r="Q4398">
        <v>3.5309757920340003E-2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E4399">
        <v>10.648729599999999</v>
      </c>
      <c r="F4399">
        <v>38.56</v>
      </c>
      <c r="G4399">
        <v>-51.374176409599698</v>
      </c>
      <c r="H4399">
        <v>-2.6556400021536102</v>
      </c>
      <c r="I4399">
        <v>-22.003873625909399</v>
      </c>
      <c r="J4399">
        <v>0.96757883767225195</v>
      </c>
      <c r="K4399">
        <v>40.0286938064813</v>
      </c>
      <c r="L4399">
        <v>42.624752757971599</v>
      </c>
      <c r="M4399">
        <v>44.233513411027801</v>
      </c>
      <c r="N4399">
        <v>0.233333333333333</v>
      </c>
      <c r="O4399">
        <v>37.448132780082901</v>
      </c>
      <c r="P4399">
        <v>5.6149000273897496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628</v>
      </c>
      <c r="E4400">
        <v>10.6194784</v>
      </c>
      <c r="F4400">
        <v>23.12</v>
      </c>
      <c r="G4400">
        <v>31.3519405030139</v>
      </c>
      <c r="H4400">
        <v>43.164746253656901</v>
      </c>
      <c r="I4400">
        <v>-6.08219969352752</v>
      </c>
      <c r="J4400">
        <v>31.828521220932501</v>
      </c>
      <c r="K4400">
        <v>17.279255302051698</v>
      </c>
      <c r="L4400">
        <v>17.655711742592</v>
      </c>
      <c r="M4400">
        <v>79.326473686656797</v>
      </c>
      <c r="N4400">
        <v>3.1814663351436199</v>
      </c>
      <c r="O4400">
        <v>29.541522491349401</v>
      </c>
      <c r="P4400">
        <v>81.191222570532901</v>
      </c>
      <c r="Q4400">
        <v>-1.9860359208877999E-2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543</v>
      </c>
      <c r="E4401">
        <v>10.605</v>
      </c>
      <c r="F4401">
        <v>10.1</v>
      </c>
      <c r="G4401">
        <v>-17.5888090025461</v>
      </c>
      <c r="H4401">
        <v>3.7899489628051399</v>
      </c>
      <c r="I4401">
        <v>-14.011560732012001</v>
      </c>
      <c r="J4401">
        <v>-9.2547903610620601</v>
      </c>
      <c r="K4401">
        <v>10.449935604726599</v>
      </c>
      <c r="L4401">
        <v>9.9893965943293299</v>
      </c>
      <c r="M4401">
        <v>36.335223997032003</v>
      </c>
      <c r="N4401">
        <v>3.0319777870604701</v>
      </c>
      <c r="O4401">
        <v>15.5445544554455</v>
      </c>
      <c r="P4401">
        <v>26.092384519350801</v>
      </c>
      <c r="Q4401">
        <v>4.2104606155975E-2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705</v>
      </c>
      <c r="E4402">
        <v>10.576090199999999</v>
      </c>
      <c r="F4402">
        <v>59.69</v>
      </c>
      <c r="G4402">
        <v>13.5960719992081</v>
      </c>
      <c r="H4402">
        <v>-0.75752149077885</v>
      </c>
      <c r="I4402">
        <v>7.5808861286894302</v>
      </c>
      <c r="J4402">
        <v>-0.103402334421949</v>
      </c>
      <c r="K4402">
        <v>56.871084607877201</v>
      </c>
      <c r="L4402">
        <v>51.691325757899598</v>
      </c>
      <c r="M4402">
        <v>51.449225640246297</v>
      </c>
      <c r="N4402">
        <v>0.81167518589160503</v>
      </c>
      <c r="O4402">
        <v>3.7862288490534399</v>
      </c>
      <c r="P4402">
        <v>41.6805126987894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472</v>
      </c>
      <c r="E4403">
        <v>10.557</v>
      </c>
      <c r="F4403">
        <v>7.82</v>
      </c>
      <c r="G4403">
        <v>101.231337156818</v>
      </c>
      <c r="H4403">
        <v>0.34503225978568303</v>
      </c>
      <c r="I4403">
        <v>-27.3987813196396</v>
      </c>
      <c r="J4403">
        <v>4.2201680979350904</v>
      </c>
      <c r="K4403">
        <v>7.4096300013696101</v>
      </c>
      <c r="L4403">
        <v>7.9009481002947801</v>
      </c>
      <c r="M4403">
        <v>84.217908788099905</v>
      </c>
      <c r="N4403">
        <v>0.123544086335931</v>
      </c>
      <c r="O4403">
        <v>133.37595907928301</v>
      </c>
      <c r="P4403">
        <v>206.666666666666</v>
      </c>
      <c r="Q4403">
        <v>0.106427480979025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127</v>
      </c>
      <c r="E4404">
        <v>10.5555</v>
      </c>
      <c r="F4404">
        <v>6.81</v>
      </c>
      <c r="G4404">
        <v>-8.7699618381441802</v>
      </c>
      <c r="H4404">
        <v>-2.8299451862899199</v>
      </c>
      <c r="I4404">
        <v>-25.746115672522201</v>
      </c>
      <c r="J4404">
        <v>-1.3823048809826399</v>
      </c>
      <c r="K4404">
        <v>6.9799855304295297</v>
      </c>
      <c r="L4404">
        <v>7.2426739553216697</v>
      </c>
      <c r="M4404">
        <v>43.815875579344798</v>
      </c>
      <c r="N4404">
        <v>0.90471236016170598</v>
      </c>
      <c r="O4404">
        <v>90.602055800293698</v>
      </c>
      <c r="P4404">
        <v>31.976744186046499</v>
      </c>
      <c r="Q4404">
        <v>3.6092629311620002E-2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543</v>
      </c>
      <c r="E4405">
        <v>10.551450000000001</v>
      </c>
      <c r="F4405">
        <v>7.73</v>
      </c>
      <c r="G4405">
        <v>97.997543390877297</v>
      </c>
      <c r="H4405">
        <v>8.6759236008998997</v>
      </c>
      <c r="I4405">
        <v>-43.851740454168898</v>
      </c>
      <c r="J4405">
        <v>10.489426312070201</v>
      </c>
      <c r="K4405">
        <v>6.9143879642305102</v>
      </c>
      <c r="L4405">
        <v>7.6299772217217399</v>
      </c>
      <c r="M4405">
        <v>80.233158582106796</v>
      </c>
      <c r="N4405">
        <v>0.33912156986521003</v>
      </c>
      <c r="O4405">
        <v>64.553686934023204</v>
      </c>
      <c r="P4405">
        <v>122.126436781609</v>
      </c>
      <c r="Q4405">
        <v>6.6412463574616998E-2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E4406">
        <v>10.545780000000001</v>
      </c>
      <c r="F4406">
        <v>2.11</v>
      </c>
      <c r="G4406">
        <v>21.388347988578499</v>
      </c>
      <c r="H4406">
        <v>-5.2072303935490201</v>
      </c>
      <c r="I4406">
        <v>-39.321308766570397</v>
      </c>
      <c r="J4406">
        <v>3.6642900040697799</v>
      </c>
      <c r="K4406">
        <v>2.2745165231608402</v>
      </c>
      <c r="L4406">
        <v>2.23300289501418</v>
      </c>
      <c r="M4406">
        <v>35.886567759290301</v>
      </c>
      <c r="N4406">
        <v>0.85226971365770299</v>
      </c>
      <c r="O4406">
        <v>69.194312796208493</v>
      </c>
      <c r="P4406">
        <v>51.798561151079099</v>
      </c>
      <c r="Q4406">
        <v>3.8236460831058E-2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1665</v>
      </c>
      <c r="E4407">
        <v>10.528560000000001</v>
      </c>
      <c r="F4407">
        <v>21</v>
      </c>
      <c r="G4407">
        <v>-8.8076413314237598</v>
      </c>
      <c r="H4407">
        <v>-24.1752953840945</v>
      </c>
      <c r="I4407">
        <v>-47.992083414457703</v>
      </c>
      <c r="J4407">
        <v>7.4068444421129103</v>
      </c>
      <c r="K4407">
        <v>23.841196239422601</v>
      </c>
      <c r="L4407">
        <v>23.6394679739116</v>
      </c>
      <c r="M4407">
        <v>42.132898395607803</v>
      </c>
      <c r="N4407">
        <v>0.37365517930942499</v>
      </c>
      <c r="O4407">
        <v>58.523809523809497</v>
      </c>
      <c r="P4407">
        <v>22.807017543859601</v>
      </c>
      <c r="Q4407">
        <v>0.119999016084511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1527</v>
      </c>
      <c r="E4408">
        <v>10.5183576</v>
      </c>
      <c r="F4408">
        <v>29.88</v>
      </c>
      <c r="G4408">
        <v>127.386258124419</v>
      </c>
      <c r="H4408">
        <v>-9.2516312619571792</v>
      </c>
      <c r="I4408">
        <v>103.850165493839</v>
      </c>
      <c r="J4408">
        <v>-2.7349598461176101</v>
      </c>
      <c r="K4408">
        <v>30.7677105548042</v>
      </c>
      <c r="M4408">
        <v>39.613418453912097</v>
      </c>
      <c r="N4408">
        <v>1.8208321232889899</v>
      </c>
      <c r="O4408">
        <v>47.891566265060199</v>
      </c>
      <c r="P4408">
        <v>163.95759717314399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10.5072852</v>
      </c>
      <c r="F4409">
        <v>4.25</v>
      </c>
      <c r="G4409">
        <v>-76.106294520675306</v>
      </c>
      <c r="H4409">
        <v>-11.102986014075199</v>
      </c>
      <c r="I4409">
        <v>-62.101931899306202</v>
      </c>
      <c r="J4409">
        <v>1.5083251298534099</v>
      </c>
      <c r="K4409">
        <v>4.8734941167100896</v>
      </c>
      <c r="L4409">
        <v>7.1286005242091299</v>
      </c>
      <c r="M4409">
        <v>42.702574786252001</v>
      </c>
      <c r="N4409">
        <v>1.1016801525537201</v>
      </c>
      <c r="O4409">
        <v>170.35294117647001</v>
      </c>
      <c r="P4409">
        <v>7.0528967254408004</v>
      </c>
      <c r="Q4409">
        <v>-0.20880512795234499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414</v>
      </c>
      <c r="E4410">
        <v>10.503</v>
      </c>
      <c r="F4410">
        <v>7.78</v>
      </c>
      <c r="G4410">
        <v>128.46850920667001</v>
      </c>
      <c r="H4410">
        <v>-17.453281154179301</v>
      </c>
      <c r="I4410">
        <v>-3.2624734853797399</v>
      </c>
      <c r="J4410">
        <v>0.31500770741905398</v>
      </c>
      <c r="K4410">
        <v>7.6271039357264803</v>
      </c>
      <c r="L4410">
        <v>5.8502054927937204</v>
      </c>
      <c r="M4410">
        <v>1.22637970742082</v>
      </c>
      <c r="N4410">
        <v>2.33781363432472</v>
      </c>
      <c r="O4410">
        <v>25.9640102827763</v>
      </c>
      <c r="P4410">
        <v>193.58490566037699</v>
      </c>
      <c r="Q4410">
        <v>4.5628761198665997E-2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27</v>
      </c>
      <c r="E4411">
        <v>10.502800000000001</v>
      </c>
      <c r="F4411">
        <v>30.25</v>
      </c>
      <c r="G4411">
        <v>-23.2955600573985</v>
      </c>
      <c r="H4411">
        <v>9.9188338926366999</v>
      </c>
      <c r="I4411">
        <v>-4.0156341390954502</v>
      </c>
      <c r="J4411">
        <v>6.1483410407523804</v>
      </c>
      <c r="K4411">
        <v>28.496599658844499</v>
      </c>
      <c r="L4411">
        <v>27.087209944256799</v>
      </c>
      <c r="M4411">
        <v>46.768847482906402</v>
      </c>
      <c r="N4411">
        <v>1.4767641996557599</v>
      </c>
      <c r="O4411">
        <v>12.396694214876</v>
      </c>
      <c r="P4411">
        <v>27.906976744186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D4412" t="s">
        <v>1351</v>
      </c>
      <c r="E4412">
        <v>10.487597600000001</v>
      </c>
      <c r="F4412">
        <v>4.04</v>
      </c>
      <c r="G4412">
        <v>15.181451436854299</v>
      </c>
      <c r="H4412">
        <v>42.769024328523201</v>
      </c>
      <c r="I4412">
        <v>-2.9321519076084401</v>
      </c>
      <c r="J4412">
        <v>-4.8189208640095202</v>
      </c>
      <c r="K4412">
        <v>3.7200314399486301</v>
      </c>
      <c r="L4412">
        <v>3.5318308520258102</v>
      </c>
      <c r="M4412">
        <v>42.979346496496603</v>
      </c>
      <c r="N4412">
        <v>2.4767468893959599</v>
      </c>
      <c r="O4412">
        <v>34.653465346534603</v>
      </c>
      <c r="P4412">
        <v>65.573770491803202</v>
      </c>
      <c r="Q4412">
        <v>4.0965769459458998E-2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396</v>
      </c>
      <c r="E4413">
        <v>10.4656</v>
      </c>
      <c r="F4413">
        <v>8</v>
      </c>
      <c r="G4413">
        <v>-20.9030869391189</v>
      </c>
      <c r="H4413">
        <v>-19.092781096522099</v>
      </c>
      <c r="I4413">
        <v>-23.221603188469</v>
      </c>
      <c r="J4413">
        <v>-4.7858226603152199</v>
      </c>
      <c r="K4413">
        <v>7.2603069820423096</v>
      </c>
      <c r="L4413">
        <v>7.1591154552331604</v>
      </c>
      <c r="M4413">
        <v>15.4797913751209</v>
      </c>
      <c r="N4413">
        <v>1.8885978323720201E-2</v>
      </c>
      <c r="O4413">
        <v>23.124999999999901</v>
      </c>
      <c r="P4413">
        <v>102.53164556962</v>
      </c>
      <c r="Q4413">
        <v>1.5033042735911E-2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414</v>
      </c>
      <c r="E4414">
        <v>10.461290699999999</v>
      </c>
      <c r="F4414">
        <v>13.93</v>
      </c>
      <c r="G4414">
        <v>-7.3644340445457397</v>
      </c>
      <c r="H4414">
        <v>9.1290042179149395</v>
      </c>
      <c r="I4414">
        <v>4.7346583017699304</v>
      </c>
      <c r="J4414">
        <v>-9.1047875144239505</v>
      </c>
      <c r="K4414">
        <v>12.863107489681401</v>
      </c>
      <c r="L4414">
        <v>12.293969479171899</v>
      </c>
      <c r="M4414">
        <v>59.030794419900502</v>
      </c>
      <c r="N4414">
        <v>0.86669121256750103</v>
      </c>
      <c r="O4414">
        <v>6.2455132806891598</v>
      </c>
      <c r="P4414">
        <v>65.243179122182696</v>
      </c>
      <c r="Q4414">
        <v>9.3965655166756007E-2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E4415">
        <v>10.4484663</v>
      </c>
      <c r="F4415">
        <v>17.73</v>
      </c>
      <c r="G4415">
        <v>-39.700321962160402</v>
      </c>
      <c r="H4415">
        <v>-8.2962962230866193</v>
      </c>
      <c r="I4415">
        <v>-45.686048931699098</v>
      </c>
      <c r="J4415">
        <v>-0.63471296297199598</v>
      </c>
      <c r="K4415">
        <v>18.537124334027101</v>
      </c>
      <c r="L4415">
        <v>21.495163655389501</v>
      </c>
      <c r="M4415">
        <v>7.396256182375E-3</v>
      </c>
      <c r="N4415">
        <v>0.65263157894736801</v>
      </c>
      <c r="O4415">
        <v>87.704455724760294</v>
      </c>
      <c r="P4415">
        <v>1.02564102564102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628</v>
      </c>
      <c r="E4416">
        <v>10.410427500000001</v>
      </c>
      <c r="F4416">
        <v>24.55</v>
      </c>
      <c r="G4416">
        <v>60.596464020855798</v>
      </c>
      <c r="H4416">
        <v>0.44569567965759699</v>
      </c>
      <c r="I4416">
        <v>-27.9576277270886</v>
      </c>
      <c r="J4416">
        <v>0.31500770741905398</v>
      </c>
      <c r="K4416">
        <v>23.696966980250401</v>
      </c>
      <c r="L4416">
        <v>23.754842519419199</v>
      </c>
      <c r="M4416">
        <v>84.378877228306195</v>
      </c>
      <c r="N4416">
        <v>0.155681104833647</v>
      </c>
      <c r="O4416">
        <v>35.600814663951098</v>
      </c>
      <c r="P4416">
        <v>94.841269841269806</v>
      </c>
      <c r="Q4416">
        <v>6.0548561402233997E-2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E4417">
        <v>10.3715467349999</v>
      </c>
      <c r="F4417">
        <v>9.9700000000000006</v>
      </c>
      <c r="G4417">
        <v>122.653284827089</v>
      </c>
      <c r="H4417">
        <v>30.076777618518499</v>
      </c>
      <c r="I4417">
        <v>22.0291750889436</v>
      </c>
      <c r="J4417">
        <v>-5.5395720848377801</v>
      </c>
      <c r="K4417">
        <v>8.7527070403826102</v>
      </c>
      <c r="L4417">
        <v>7.3292715966767803</v>
      </c>
      <c r="M4417">
        <v>55.444417150522099</v>
      </c>
      <c r="N4417">
        <v>1.52201311759165</v>
      </c>
      <c r="O4417">
        <v>8.3249749247743292</v>
      </c>
      <c r="P4417">
        <v>149.25</v>
      </c>
      <c r="Q4417">
        <v>5.5888395533902999E-2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549</v>
      </c>
      <c r="E4418">
        <v>10.338968400000001</v>
      </c>
      <c r="F4418">
        <v>21.48</v>
      </c>
      <c r="G4418">
        <v>-27.153724090506</v>
      </c>
      <c r="H4418">
        <v>-4.3828224567024199</v>
      </c>
      <c r="I4418">
        <v>-23.174978151299801</v>
      </c>
      <c r="J4418">
        <v>-4.2183256259142698</v>
      </c>
      <c r="K4418">
        <v>20.962411991225501</v>
      </c>
      <c r="L4418">
        <v>21.579443700730799</v>
      </c>
      <c r="M4418">
        <v>46.163137514475103</v>
      </c>
      <c r="N4418">
        <v>0.73347089401214205</v>
      </c>
      <c r="O4418">
        <v>41.852886405958998</v>
      </c>
      <c r="P4418">
        <v>30.577507598784099</v>
      </c>
      <c r="Q4418">
        <v>3.3428727159650002E-3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E4419">
        <v>10.28928</v>
      </c>
      <c r="F4419">
        <v>23</v>
      </c>
      <c r="G4419">
        <v>-6.1801754420138799</v>
      </c>
      <c r="H4419">
        <v>-5.15936441827977</v>
      </c>
      <c r="I4419">
        <v>-19.854343911807899</v>
      </c>
      <c r="J4419">
        <v>-0.55455750997224595</v>
      </c>
      <c r="K4419">
        <v>22.542899772278599</v>
      </c>
      <c r="L4419">
        <v>21.800253274782801</v>
      </c>
      <c r="M4419">
        <v>52.195669211775297</v>
      </c>
      <c r="N4419">
        <v>0.75948377041925597</v>
      </c>
      <c r="O4419">
        <v>23.391304347826001</v>
      </c>
      <c r="P4419">
        <v>44.745122718691</v>
      </c>
      <c r="Q4419">
        <v>3.6622860848284998E-2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271</v>
      </c>
      <c r="E4420">
        <v>10.234887824999999</v>
      </c>
      <c r="F4420">
        <v>44.25</v>
      </c>
      <c r="G4420">
        <v>-1.1439017286973501</v>
      </c>
      <c r="H4420">
        <v>-3.6148835653429199</v>
      </c>
      <c r="I4420">
        <v>-32.647275546205201</v>
      </c>
      <c r="J4420">
        <v>-3.51048122445285</v>
      </c>
      <c r="K4420">
        <v>46.365375030569403</v>
      </c>
      <c r="L4420">
        <v>45.8830517155669</v>
      </c>
      <c r="M4420">
        <v>32.827006698112697</v>
      </c>
      <c r="N4420">
        <v>1.0392062559659301</v>
      </c>
      <c r="O4420">
        <v>56.045197740112897</v>
      </c>
      <c r="P4420">
        <v>28.2237032744132</v>
      </c>
      <c r="Q4420">
        <v>5.7260647690419997E-3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72</v>
      </c>
      <c r="E4421">
        <v>10.2093075</v>
      </c>
      <c r="F4421">
        <v>14</v>
      </c>
      <c r="G4421">
        <v>-78.703844721036802</v>
      </c>
      <c r="H4421">
        <v>-4.2897992008884698</v>
      </c>
      <c r="I4421">
        <v>-57.165470511231902</v>
      </c>
      <c r="J4421">
        <v>0.31500770741905398</v>
      </c>
      <c r="K4421">
        <v>14.5361473928957</v>
      </c>
      <c r="L4421">
        <v>17.369348407957698</v>
      </c>
      <c r="M4421">
        <v>44.106863214007703</v>
      </c>
      <c r="N4421">
        <v>0</v>
      </c>
      <c r="O4421">
        <v>138.57142857142799</v>
      </c>
      <c r="P4421">
        <v>22.9148375768217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D4422" t="s">
        <v>628</v>
      </c>
      <c r="E4422">
        <v>10.2005125</v>
      </c>
      <c r="F4422">
        <v>26.5</v>
      </c>
      <c r="G4422">
        <v>52.537773275934804</v>
      </c>
      <c r="H4422">
        <v>-17.337709496505099</v>
      </c>
      <c r="I4422">
        <v>-0.85112596764925597</v>
      </c>
      <c r="J4422">
        <v>9.9081554590250391</v>
      </c>
      <c r="K4422">
        <v>27.1488010859408</v>
      </c>
      <c r="L4422">
        <v>23.653803704838101</v>
      </c>
      <c r="M4422">
        <v>55.207747784124898</v>
      </c>
      <c r="N4422">
        <v>0.86698170975213595</v>
      </c>
      <c r="O4422">
        <v>36.452830188679201</v>
      </c>
      <c r="P4422">
        <v>120.833333333333</v>
      </c>
      <c r="Q4422">
        <v>9.6840223663511998E-2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414</v>
      </c>
      <c r="E4423">
        <v>10.198656</v>
      </c>
      <c r="F4423">
        <v>19.2</v>
      </c>
      <c r="G4423">
        <v>99.386822558045793</v>
      </c>
      <c r="H4423">
        <v>29.6131399652085</v>
      </c>
      <c r="I4423">
        <v>121.389036536582</v>
      </c>
      <c r="J4423">
        <v>-1.6369442445329001</v>
      </c>
      <c r="K4423">
        <v>16.126275464187401</v>
      </c>
      <c r="L4423">
        <v>12.268024618554801</v>
      </c>
      <c r="M4423">
        <v>61.027712119337302</v>
      </c>
      <c r="N4423">
        <v>0.924997487105089</v>
      </c>
      <c r="O4423">
        <v>6.1458333333333304</v>
      </c>
      <c r="P4423">
        <v>193.12977099236599</v>
      </c>
      <c r="Q4423">
        <v>0.15463642817444101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268</v>
      </c>
      <c r="E4424">
        <v>10.139658711999999</v>
      </c>
      <c r="F4424">
        <v>6.92</v>
      </c>
      <c r="G4424">
        <v>62.8981336362951</v>
      </c>
      <c r="H4424">
        <v>17.076225317500299</v>
      </c>
      <c r="I4424">
        <v>-14.0487380907167</v>
      </c>
      <c r="J4424">
        <v>-3.56848743821201</v>
      </c>
      <c r="K4424">
        <v>6.4384724963576501</v>
      </c>
      <c r="L4424">
        <v>5.5420020549365399</v>
      </c>
      <c r="M4424">
        <v>37.541336883590603</v>
      </c>
      <c r="N4424">
        <v>0.223761243924432</v>
      </c>
      <c r="O4424">
        <v>26.156069364161802</v>
      </c>
      <c r="P4424">
        <v>100</v>
      </c>
      <c r="Q4424">
        <v>7.2357495252449999E-2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405</v>
      </c>
      <c r="E4425">
        <v>10.133938000000001</v>
      </c>
      <c r="F4425">
        <v>15.64</v>
      </c>
      <c r="G4425">
        <v>18.052924791086301</v>
      </c>
      <c r="H4425">
        <v>-6.9041782858557896</v>
      </c>
      <c r="I4425">
        <v>7.0619289312212397</v>
      </c>
      <c r="J4425">
        <v>-4.2944673245911797</v>
      </c>
      <c r="K4425">
        <v>14.385934719405</v>
      </c>
      <c r="L4425">
        <v>12.9356809200843</v>
      </c>
      <c r="M4425">
        <v>48.953737581754801</v>
      </c>
      <c r="N4425">
        <v>2.2601052170100799</v>
      </c>
      <c r="O4425">
        <v>15.0895140664961</v>
      </c>
      <c r="P4425">
        <v>64.285714285714306</v>
      </c>
      <c r="Q4425">
        <v>3.6577103505279998E-2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62</v>
      </c>
      <c r="E4426">
        <v>10.093500000000001</v>
      </c>
      <c r="F4426">
        <v>67.290000000000006</v>
      </c>
      <c r="G4426">
        <v>104.98244470937</v>
      </c>
      <c r="H4426">
        <v>0.84049395872064303</v>
      </c>
      <c r="I4426">
        <v>-23.8970834144577</v>
      </c>
      <c r="J4426">
        <v>5.2743573009149802</v>
      </c>
      <c r="K4426">
        <v>67.359982525122007</v>
      </c>
      <c r="L4426">
        <v>62.954250314990801</v>
      </c>
      <c r="M4426">
        <v>62.227423418619402</v>
      </c>
      <c r="N4426">
        <v>1.9465667533261899</v>
      </c>
      <c r="O4426">
        <v>29.291127953633499</v>
      </c>
      <c r="P4426">
        <v>147.66286345233701</v>
      </c>
      <c r="Q4426">
        <v>8.0903849450297993E-2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543</v>
      </c>
      <c r="E4427">
        <v>10.092000000000001</v>
      </c>
      <c r="F4427">
        <v>16.82</v>
      </c>
      <c r="G4427">
        <v>27.813292697795699</v>
      </c>
      <c r="H4427">
        <v>-10.850645761735001</v>
      </c>
      <c r="I4427">
        <v>-25.090767624984</v>
      </c>
      <c r="J4427">
        <v>1.2869916982709799</v>
      </c>
      <c r="K4427">
        <v>17.395160243051901</v>
      </c>
      <c r="L4427">
        <v>15.383098178431901</v>
      </c>
      <c r="M4427">
        <v>33.976194692896897</v>
      </c>
      <c r="N4427">
        <v>2.7811626146122799</v>
      </c>
      <c r="O4427">
        <v>40.784780023781202</v>
      </c>
      <c r="P4427">
        <v>103.87878787878699</v>
      </c>
      <c r="Q4427">
        <v>5.4962084536464999E-2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E4428">
        <v>10.080189000000001</v>
      </c>
      <c r="F4428">
        <v>33</v>
      </c>
      <c r="G4428">
        <v>-26.206044726043402</v>
      </c>
      <c r="H4428">
        <v>-4.2897992008884698</v>
      </c>
      <c r="I4428">
        <v>-3.6170834144577602</v>
      </c>
      <c r="J4428">
        <v>0.31500770741905398</v>
      </c>
      <c r="K4428">
        <v>32.559371682930298</v>
      </c>
      <c r="L4428">
        <v>32.233385722277298</v>
      </c>
      <c r="M4428">
        <v>84.7193819831745</v>
      </c>
      <c r="N4428">
        <v>0</v>
      </c>
      <c r="O4428">
        <v>7.5757575757575601</v>
      </c>
      <c r="P4428">
        <v>10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543</v>
      </c>
      <c r="E4429">
        <v>10.045075000000001</v>
      </c>
      <c r="F4429">
        <v>51.5</v>
      </c>
      <c r="G4429">
        <v>39.623093890667199</v>
      </c>
      <c r="H4429">
        <v>-9.6876325964805492</v>
      </c>
      <c r="I4429">
        <v>38.614663555687002</v>
      </c>
      <c r="J4429">
        <v>-10.2131675266385</v>
      </c>
      <c r="K4429">
        <v>51.325339605692299</v>
      </c>
      <c r="L4429">
        <v>43.545551746616397</v>
      </c>
      <c r="M4429">
        <v>38.412191612173203</v>
      </c>
      <c r="N4429">
        <v>0.48833751416086701</v>
      </c>
      <c r="O4429">
        <v>28.038834951456298</v>
      </c>
      <c r="P4429">
        <v>87.272727272727195</v>
      </c>
      <c r="Q4429">
        <v>0.139534570627668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414</v>
      </c>
      <c r="E4430">
        <v>10.0216668</v>
      </c>
      <c r="F4430">
        <v>21.31</v>
      </c>
      <c r="G4430">
        <v>-11.675067533211999</v>
      </c>
      <c r="H4430">
        <v>3.86150607348553</v>
      </c>
      <c r="I4430">
        <v>5.6998258800550996</v>
      </c>
      <c r="J4430">
        <v>3.5178546825080099</v>
      </c>
      <c r="K4430">
        <v>19.121073425572799</v>
      </c>
      <c r="L4430">
        <v>18.342369014137201</v>
      </c>
      <c r="M4430">
        <v>61.276186077709802</v>
      </c>
      <c r="N4430">
        <v>0.82597895062683802</v>
      </c>
      <c r="O4430">
        <v>1.7362740497419</v>
      </c>
      <c r="P4430">
        <v>60.225563909774401</v>
      </c>
      <c r="Q4430">
        <v>5.162464376867E-2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D4431" t="s">
        <v>135</v>
      </c>
      <c r="E4431">
        <v>9.9760069999999992</v>
      </c>
      <c r="F4431">
        <v>7.39</v>
      </c>
      <c r="G4431">
        <v>19.088160872833999</v>
      </c>
      <c r="H4431">
        <v>-10.439860701503401</v>
      </c>
      <c r="I4431">
        <v>-30.583375549289201</v>
      </c>
      <c r="J4431">
        <v>-2.8575811250682501</v>
      </c>
      <c r="K4431">
        <v>7.9553108191717303</v>
      </c>
      <c r="L4431">
        <v>7.6843286965799598</v>
      </c>
      <c r="M4431">
        <v>58.6192805679053</v>
      </c>
      <c r="N4431">
        <v>0.56582738126211796</v>
      </c>
      <c r="O4431">
        <v>38.971583220568299</v>
      </c>
      <c r="P4431">
        <v>63.858093126385803</v>
      </c>
      <c r="Q4431">
        <v>5.7067371171887003E-2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51</v>
      </c>
      <c r="E4432">
        <v>9.9598446000000003</v>
      </c>
      <c r="F4432">
        <v>23.06</v>
      </c>
      <c r="G4432">
        <v>14.8705038365134</v>
      </c>
      <c r="H4432">
        <v>-8.1410027019825701</v>
      </c>
      <c r="I4432">
        <v>-31.259940557314899</v>
      </c>
      <c r="J4432">
        <v>-13.5281295474829</v>
      </c>
      <c r="K4432">
        <v>24.108062940112099</v>
      </c>
      <c r="L4432">
        <v>23.707537413831901</v>
      </c>
      <c r="M4432">
        <v>42.480350873680997</v>
      </c>
      <c r="N4432">
        <v>0.98900958542022699</v>
      </c>
      <c r="O4432">
        <v>66.955767562879402</v>
      </c>
      <c r="P4432">
        <v>44.124999999999901</v>
      </c>
      <c r="Q4432">
        <v>6.4701978516697997E-2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135</v>
      </c>
      <c r="E4433">
        <v>9.9283300000000008</v>
      </c>
      <c r="F4433">
        <v>8.15</v>
      </c>
      <c r="G4433">
        <v>70.847183164292105</v>
      </c>
      <c r="H4433">
        <v>2.9682653152405498</v>
      </c>
      <c r="I4433">
        <v>-19.723074197867899</v>
      </c>
      <c r="J4433">
        <v>-12.945861857798301</v>
      </c>
      <c r="K4433">
        <v>8.0943821306856201</v>
      </c>
      <c r="L4433">
        <v>7.1050383343149601</v>
      </c>
      <c r="M4433">
        <v>45.386654895915299</v>
      </c>
      <c r="N4433">
        <v>2.0509286276309702</v>
      </c>
      <c r="O4433">
        <v>16.564417177914098</v>
      </c>
      <c r="P4433">
        <v>117.333333333333</v>
      </c>
      <c r="Q4433">
        <v>7.7826008296559002E-2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51</v>
      </c>
      <c r="E4434">
        <v>9.8078699999999994</v>
      </c>
      <c r="F4434">
        <v>32.25</v>
      </c>
      <c r="G4434">
        <v>80.633011371172898</v>
      </c>
      <c r="H4434">
        <v>-0.657676575097073</v>
      </c>
      <c r="I4434">
        <v>-12.5832488279916</v>
      </c>
      <c r="J4434">
        <v>-3.9926846002732401</v>
      </c>
      <c r="K4434">
        <v>31.899042678549101</v>
      </c>
      <c r="L4434">
        <v>30.239479090567499</v>
      </c>
      <c r="M4434">
        <v>61.859631585214103</v>
      </c>
      <c r="N4434">
        <v>1.5395162127004101</v>
      </c>
      <c r="O4434">
        <v>31.782945736434002</v>
      </c>
      <c r="P4434">
        <v>135.91806876371601</v>
      </c>
      <c r="Q4434">
        <v>7.4207523541569995E-2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E4435">
        <v>9.7209235199999995</v>
      </c>
      <c r="F4435">
        <v>9.24</v>
      </c>
      <c r="G4435">
        <v>-71.389167363334494</v>
      </c>
      <c r="H4435">
        <v>9.0676015211331702</v>
      </c>
      <c r="I4435">
        <v>-68.697297318200995</v>
      </c>
      <c r="J4435">
        <v>-4.91638062256082</v>
      </c>
      <c r="K4435">
        <v>10.230395779334501</v>
      </c>
      <c r="L4435">
        <v>13.8002261162002</v>
      </c>
      <c r="M4435">
        <v>33.556154391965599</v>
      </c>
      <c r="N4435">
        <v>1.6783242928228801</v>
      </c>
      <c r="O4435">
        <v>181.493506493506</v>
      </c>
      <c r="P4435">
        <v>15.6445556946182</v>
      </c>
      <c r="Q4435">
        <v>-5.0595057918824002E-2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E4436">
        <v>9.7003988099999994</v>
      </c>
      <c r="F4436">
        <v>3.87</v>
      </c>
      <c r="G4436">
        <v>25.2919560301176</v>
      </c>
      <c r="H4436">
        <v>3.5819209157295999</v>
      </c>
      <c r="I4436">
        <v>-29.119266820571301</v>
      </c>
      <c r="J4436">
        <v>1.6848707211176901</v>
      </c>
      <c r="K4436">
        <v>3.5316187923115399</v>
      </c>
      <c r="L4436">
        <v>3.5310711311644098</v>
      </c>
      <c r="M4436">
        <v>64.809184015908798</v>
      </c>
      <c r="N4436">
        <v>1.63384792038785</v>
      </c>
      <c r="O4436">
        <v>34.1085271317829</v>
      </c>
      <c r="P4436">
        <v>80</v>
      </c>
      <c r="Q4436">
        <v>3.0638797162702E-2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21</v>
      </c>
      <c r="E4437">
        <v>9.6871856399999992</v>
      </c>
      <c r="F4437">
        <v>7.47</v>
      </c>
      <c r="G4437">
        <v>6.9237381882155198</v>
      </c>
      <c r="H4437">
        <v>-4.4231325342218</v>
      </c>
      <c r="I4437">
        <v>-15.4567680399505</v>
      </c>
      <c r="J4437">
        <v>0.18167437408572401</v>
      </c>
      <c r="K4437">
        <v>7.41226568982733</v>
      </c>
      <c r="L4437">
        <v>6.8595780776780897</v>
      </c>
      <c r="M4437">
        <v>47.997410275184102</v>
      </c>
      <c r="N4437">
        <v>1.41677832472068</v>
      </c>
      <c r="O4437">
        <v>25.702811244979902</v>
      </c>
      <c r="P4437">
        <v>62.0390455531453</v>
      </c>
      <c r="Q4437">
        <v>1.1100882198837999E-2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177</v>
      </c>
      <c r="E4438">
        <v>9.6823604999999997</v>
      </c>
      <c r="F4438">
        <v>21.61</v>
      </c>
      <c r="G4438">
        <v>64.934973625891004</v>
      </c>
      <c r="H4438">
        <v>-23.538625491968201</v>
      </c>
      <c r="I4438">
        <v>8.1293954587816604</v>
      </c>
      <c r="J4438">
        <v>-7.66853138723115</v>
      </c>
      <c r="K4438">
        <v>24.363548939150501</v>
      </c>
      <c r="L4438">
        <v>20.703106042341201</v>
      </c>
      <c r="M4438">
        <v>26.810882831468799</v>
      </c>
      <c r="N4438">
        <v>0.70760667877910899</v>
      </c>
      <c r="O4438">
        <v>61.915779731605703</v>
      </c>
      <c r="P4438">
        <v>104.834123222748</v>
      </c>
      <c r="Q4438">
        <v>6.6924043109356998E-2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62</v>
      </c>
      <c r="E4439">
        <v>9.6650424499999996</v>
      </c>
      <c r="F4439">
        <v>9.17</v>
      </c>
      <c r="G4439">
        <v>-78.347565382743795</v>
      </c>
      <c r="H4439">
        <v>-18.129084915174101</v>
      </c>
      <c r="I4439">
        <v>-52.238234686211399</v>
      </c>
      <c r="J4439">
        <v>-3.66509179506851</v>
      </c>
      <c r="K4439">
        <v>17.196734906203499</v>
      </c>
      <c r="L4439">
        <v>65.6901114483763</v>
      </c>
      <c r="M4439">
        <v>0.38986415042434402</v>
      </c>
      <c r="N4439">
        <v>2.5163398692810399</v>
      </c>
      <c r="O4439">
        <v>118.429661941112</v>
      </c>
      <c r="P4439">
        <v>0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628</v>
      </c>
      <c r="E4440">
        <v>9.6378380000000003</v>
      </c>
      <c r="F4440">
        <v>22.6</v>
      </c>
      <c r="G4440">
        <v>-21.167617764308101</v>
      </c>
      <c r="H4440">
        <v>-4.2897992008884698</v>
      </c>
      <c r="I4440">
        <v>26.755587392995601</v>
      </c>
      <c r="J4440">
        <v>0.31500770741905398</v>
      </c>
      <c r="K4440">
        <v>21.975306548333801</v>
      </c>
      <c r="L4440">
        <v>19.7519557246391</v>
      </c>
      <c r="M4440">
        <v>99.9980964254393</v>
      </c>
      <c r="N4440">
        <v>0</v>
      </c>
      <c r="O4440">
        <v>0</v>
      </c>
      <c r="P4440">
        <v>40.372670807453403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E4441">
        <v>9.6252999999999993</v>
      </c>
      <c r="F4441">
        <v>4.04</v>
      </c>
      <c r="G4441">
        <v>65.542468111615506</v>
      </c>
      <c r="H4441">
        <v>-9.5409407533998802</v>
      </c>
      <c r="I4441">
        <v>-5.5956930401262204</v>
      </c>
      <c r="J4441">
        <v>-1.8076338020149001</v>
      </c>
      <c r="K4441">
        <v>4.25415832391454</v>
      </c>
      <c r="L4441">
        <v>3.9986987076782401</v>
      </c>
      <c r="M4441">
        <v>41.664090189702797</v>
      </c>
      <c r="N4441">
        <v>1.27154882934624</v>
      </c>
      <c r="O4441">
        <v>48.762376237623698</v>
      </c>
      <c r="P4441">
        <v>97.073170731707293</v>
      </c>
      <c r="Q4441">
        <v>-1.0087778543983E-2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E4442">
        <v>9.6072624999999992</v>
      </c>
      <c r="F4442">
        <v>11</v>
      </c>
      <c r="G4442">
        <v>-1.6344613194623501</v>
      </c>
      <c r="H4442">
        <v>-10.2651946314684</v>
      </c>
      <c r="I4442">
        <v>-20.159139489224099</v>
      </c>
      <c r="J4442">
        <v>-1.33940405728684</v>
      </c>
      <c r="K4442">
        <v>10.7068836329208</v>
      </c>
      <c r="L4442">
        <v>10.463088006550301</v>
      </c>
      <c r="M4442">
        <v>48.026893828746097</v>
      </c>
      <c r="N4442">
        <v>0.74343888278955195</v>
      </c>
      <c r="O4442">
        <v>46.272727272727202</v>
      </c>
      <c r="P4442">
        <v>60.116448326055298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9.5605394520000004</v>
      </c>
      <c r="F4443">
        <v>6.42</v>
      </c>
      <c r="G4443">
        <v>-21.8995940276745</v>
      </c>
      <c r="H4443">
        <v>-4.2897992008884698</v>
      </c>
      <c r="I4443">
        <v>-55.359370165818902</v>
      </c>
      <c r="J4443">
        <v>0.31500770741905398</v>
      </c>
      <c r="K4443">
        <v>6.9191647548801702</v>
      </c>
      <c r="L4443">
        <v>7.79088509336722</v>
      </c>
      <c r="M4443">
        <v>1.3196024510999999E-5</v>
      </c>
      <c r="N4443">
        <v>0</v>
      </c>
      <c r="O4443">
        <v>71.651090342679097</v>
      </c>
      <c r="P4443">
        <v>2.2292993630573101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E4444">
        <v>9.5273315360000002</v>
      </c>
      <c r="F4444">
        <v>4.82</v>
      </c>
      <c r="G4444">
        <v>29.8647168329103</v>
      </c>
      <c r="H4444">
        <v>13.739046952957599</v>
      </c>
      <c r="I4444">
        <v>-31.3645236874953</v>
      </c>
      <c r="J4444">
        <v>7.5202478820915397</v>
      </c>
      <c r="K4444">
        <v>4.3402414629888799</v>
      </c>
      <c r="L4444">
        <v>4.4791628180742196</v>
      </c>
      <c r="M4444">
        <v>66.449968700301895</v>
      </c>
      <c r="N4444">
        <v>1.2893686671004401</v>
      </c>
      <c r="O4444">
        <v>105.39419087136901</v>
      </c>
      <c r="P4444">
        <v>92.8</v>
      </c>
      <c r="Q4444">
        <v>3.6744161955770002E-2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441</v>
      </c>
      <c r="E4445">
        <v>9.5159610000000008</v>
      </c>
      <c r="F4445">
        <v>21.06</v>
      </c>
      <c r="G4445">
        <v>35.4165611547227</v>
      </c>
      <c r="H4445">
        <v>-9.2025632045615708</v>
      </c>
      <c r="I4445">
        <v>-23.808981069041899</v>
      </c>
      <c r="J4445">
        <v>2.8397601826665801</v>
      </c>
      <c r="K4445">
        <v>22.1300944803208</v>
      </c>
      <c r="L4445">
        <v>20.553127623693001</v>
      </c>
      <c r="M4445">
        <v>39.799317815610799</v>
      </c>
      <c r="N4445">
        <v>0.35212066506872097</v>
      </c>
      <c r="O4445">
        <v>51.946818613485199</v>
      </c>
      <c r="P4445">
        <v>75.207986688851904</v>
      </c>
      <c r="Q4445">
        <v>3.8131663448314999E-2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694</v>
      </c>
      <c r="E4446">
        <v>9.5139859999999992</v>
      </c>
      <c r="F4446">
        <v>5.9</v>
      </c>
      <c r="G4446">
        <v>56.2992411658431</v>
      </c>
      <c r="H4446">
        <v>34.419878218466302</v>
      </c>
      <c r="I4446">
        <v>26.859107061732701</v>
      </c>
      <c r="J4446">
        <v>12.419290761422699</v>
      </c>
      <c r="K4446">
        <v>4.8455666468631797</v>
      </c>
      <c r="L4446">
        <v>4.4969852375139796</v>
      </c>
      <c r="M4446">
        <v>83.991663924564705</v>
      </c>
      <c r="N4446">
        <v>1.9272640557134999</v>
      </c>
      <c r="O4446">
        <v>31.186440677966001</v>
      </c>
      <c r="P4446">
        <v>110.714285714285</v>
      </c>
      <c r="Q4446">
        <v>0.104797656973018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549</v>
      </c>
      <c r="E4447">
        <v>9.5108599999999992</v>
      </c>
      <c r="F4447">
        <v>34.14</v>
      </c>
      <c r="G4447">
        <v>46.571106609268099</v>
      </c>
      <c r="H4447">
        <v>-4.2897992008884698</v>
      </c>
      <c r="I4447">
        <v>48.954345156970803</v>
      </c>
      <c r="J4447">
        <v>0.31500770741905398</v>
      </c>
      <c r="K4447">
        <v>30.6428824794713</v>
      </c>
      <c r="L4447">
        <v>24.490835808848701</v>
      </c>
      <c r="M4447">
        <v>100</v>
      </c>
      <c r="N4447">
        <v>0</v>
      </c>
      <c r="O4447">
        <v>0</v>
      </c>
      <c r="P4447">
        <v>70.7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705</v>
      </c>
      <c r="E4448">
        <v>9.5089231049999992</v>
      </c>
      <c r="F4448">
        <v>121.84</v>
      </c>
      <c r="G4448">
        <v>1.0406155470121501</v>
      </c>
      <c r="H4448">
        <v>3.8628076858956302</v>
      </c>
      <c r="I4448">
        <v>-2.6415847351609201</v>
      </c>
      <c r="J4448">
        <v>2.2250919513092899</v>
      </c>
      <c r="K4448">
        <v>114.415285004419</v>
      </c>
      <c r="L4448">
        <v>108.58730794135801</v>
      </c>
      <c r="M4448">
        <v>45.884931757483201</v>
      </c>
      <c r="N4448">
        <v>1.0411530709663701</v>
      </c>
      <c r="O4448">
        <v>1.3624425476033999</v>
      </c>
      <c r="P4448">
        <v>27.848898216159501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D4449" t="s">
        <v>1429</v>
      </c>
      <c r="E4449">
        <v>9.5024372499999998</v>
      </c>
      <c r="F4449">
        <v>1.45</v>
      </c>
      <c r="G4449">
        <v>57.121106609268097</v>
      </c>
      <c r="H4449">
        <v>-14.1057501211338</v>
      </c>
      <c r="I4449">
        <v>-42.885376097384501</v>
      </c>
      <c r="J4449">
        <v>12.528748165434299</v>
      </c>
      <c r="K4449">
        <v>1.79963712430189</v>
      </c>
      <c r="L4449">
        <v>1.5951502086270199</v>
      </c>
      <c r="M4449">
        <v>58.142455169551603</v>
      </c>
      <c r="N4449">
        <v>1.74331021250823</v>
      </c>
      <c r="O4449">
        <v>72.413793103448199</v>
      </c>
      <c r="Q4449">
        <v>1.3052641315671E-2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72</v>
      </c>
      <c r="E4450">
        <v>9.5</v>
      </c>
      <c r="F4450">
        <v>190</v>
      </c>
      <c r="G4450">
        <v>27.8711066092681</v>
      </c>
      <c r="H4450">
        <v>-9.0517039627932299</v>
      </c>
      <c r="I4450">
        <v>-7.2936362963827701</v>
      </c>
      <c r="J4450">
        <v>-3.9224833148457199</v>
      </c>
      <c r="K4450">
        <v>162.20290350279001</v>
      </c>
      <c r="L4450">
        <v>105.60309649765</v>
      </c>
      <c r="M4450">
        <v>14.2814902956575</v>
      </c>
      <c r="N4450">
        <v>0.96446700507614203</v>
      </c>
      <c r="O4450">
        <v>14.236842105263101</v>
      </c>
      <c r="P4450">
        <v>77.736202057998099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5279</v>
      </c>
      <c r="E4451">
        <v>9.4842310750000003</v>
      </c>
      <c r="F4451">
        <v>6.05</v>
      </c>
      <c r="G4451">
        <v>61.4539286951577</v>
      </c>
      <c r="H4451">
        <v>34.471668689019701</v>
      </c>
      <c r="I4451">
        <v>38.3929668367985</v>
      </c>
      <c r="J4451">
        <v>5.1676940159112599</v>
      </c>
      <c r="K4451">
        <v>4.8085423693749396</v>
      </c>
      <c r="L4451">
        <v>4.4625713098581299</v>
      </c>
      <c r="M4451">
        <v>88.061848003983599</v>
      </c>
      <c r="N4451">
        <v>0.91558225043962804</v>
      </c>
      <c r="O4451">
        <v>5.9504132231404903</v>
      </c>
      <c r="P4451">
        <v>111.53846153846099</v>
      </c>
      <c r="Q4451">
        <v>-5.5799285347619999E-3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D4452" t="s">
        <v>21</v>
      </c>
      <c r="E4452">
        <v>9.4748786000000003</v>
      </c>
      <c r="F4452">
        <v>9.02</v>
      </c>
      <c r="G4452">
        <v>-55.639903261650502</v>
      </c>
      <c r="H4452">
        <v>5.1037798716442104</v>
      </c>
      <c r="I4452">
        <v>-20.435265232639502</v>
      </c>
      <c r="J4452">
        <v>3.68579422427297</v>
      </c>
      <c r="K4452">
        <v>8.4532879091687896</v>
      </c>
      <c r="L4452">
        <v>8.627137376936</v>
      </c>
      <c r="M4452">
        <v>56.289305904383603</v>
      </c>
      <c r="N4452">
        <v>0.62131406263692202</v>
      </c>
      <c r="O4452">
        <v>46.895787139689503</v>
      </c>
      <c r="P4452">
        <v>81.488933601609602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D4453" t="s">
        <v>62</v>
      </c>
      <c r="E4453">
        <v>9.4449579000000004</v>
      </c>
      <c r="F4453">
        <v>6.99</v>
      </c>
      <c r="G4453">
        <v>62.271106609268102</v>
      </c>
      <c r="H4453">
        <v>35.920727114900998</v>
      </c>
      <c r="I4453">
        <v>48.941056120425898</v>
      </c>
      <c r="J4453">
        <v>0.31500770741905398</v>
      </c>
      <c r="K4453">
        <v>5.3719022356497304</v>
      </c>
      <c r="L4453">
        <v>4.7750253664612101</v>
      </c>
      <c r="M4453">
        <v>83.824422168942405</v>
      </c>
      <c r="N4453">
        <v>3.8946507122561198</v>
      </c>
      <c r="O4453">
        <v>0</v>
      </c>
      <c r="P4453">
        <v>118.43749999999901</v>
      </c>
      <c r="Q4453">
        <v>2.4425051307309001E-2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D4454" t="s">
        <v>135</v>
      </c>
      <c r="E4454">
        <v>9.4377600000000008</v>
      </c>
      <c r="F4454">
        <v>18.079999999999998</v>
      </c>
      <c r="G4454">
        <v>44.685298952872202</v>
      </c>
      <c r="H4454">
        <v>-8.9814175456433496</v>
      </c>
      <c r="I4454">
        <v>6.7557528039177202</v>
      </c>
      <c r="J4454">
        <v>-4.3263425035514196</v>
      </c>
      <c r="K4454">
        <v>15.677014034733499</v>
      </c>
      <c r="L4454">
        <v>13.263495080829999</v>
      </c>
      <c r="M4454">
        <v>6.3189924219599503</v>
      </c>
      <c r="N4454">
        <v>1.3243385053594099</v>
      </c>
      <c r="O4454">
        <v>4.9778761061947101</v>
      </c>
      <c r="P4454">
        <v>85.435897435897402</v>
      </c>
      <c r="Q4454">
        <v>8.9063324243881997E-2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D4455" t="s">
        <v>543</v>
      </c>
      <c r="E4455">
        <v>9.3231780000000004</v>
      </c>
      <c r="F4455">
        <v>16.95</v>
      </c>
      <c r="G4455">
        <v>123.678124153127</v>
      </c>
      <c r="H4455">
        <v>102.68404886885</v>
      </c>
      <c r="I4455">
        <v>119.212586915212</v>
      </c>
      <c r="J4455">
        <v>6.30990566660273</v>
      </c>
      <c r="K4455">
        <v>10.1022320825102</v>
      </c>
      <c r="L4455">
        <v>6.8557647784283198</v>
      </c>
      <c r="M4455">
        <v>99.881506481153707</v>
      </c>
      <c r="N4455">
        <v>0.71220694078244096</v>
      </c>
      <c r="O4455">
        <v>0</v>
      </c>
      <c r="P4455">
        <v>369.52908587257599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543</v>
      </c>
      <c r="E4456">
        <v>9.3181360000000009</v>
      </c>
      <c r="F4456">
        <v>9.32</v>
      </c>
      <c r="G4456">
        <v>24.651594414146199</v>
      </c>
      <c r="H4456">
        <v>-17.865325013507899</v>
      </c>
      <c r="I4456">
        <v>-42.363260784488297</v>
      </c>
      <c r="J4456">
        <v>-4.0236166312052797</v>
      </c>
      <c r="K4456">
        <v>9.9527791065677391</v>
      </c>
      <c r="L4456">
        <v>9.6437291674737704</v>
      </c>
      <c r="M4456">
        <v>38.054690650932798</v>
      </c>
      <c r="N4456">
        <v>1.0423938806112001</v>
      </c>
      <c r="O4456">
        <v>69.635193133047196</v>
      </c>
      <c r="P4456">
        <v>59.044368600682503</v>
      </c>
      <c r="Q4456">
        <v>0.100331741723814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E4457">
        <v>9.2945954499999992</v>
      </c>
      <c r="F4457">
        <v>14.35</v>
      </c>
      <c r="G4457">
        <v>312.04131937522499</v>
      </c>
      <c r="H4457">
        <v>-20.200195524840201</v>
      </c>
      <c r="I4457">
        <v>89.0665324047512</v>
      </c>
      <c r="J4457">
        <v>-5.4764980840867201</v>
      </c>
      <c r="K4457">
        <v>15.347999675770399</v>
      </c>
      <c r="L4457">
        <v>11.135650071298899</v>
      </c>
      <c r="M4457">
        <v>14.134431460183199</v>
      </c>
      <c r="N4457">
        <v>3.6799798040127202E-2</v>
      </c>
      <c r="O4457">
        <v>40.3484320557491</v>
      </c>
      <c r="P4457">
        <v>427.57352941176401</v>
      </c>
      <c r="Q4457">
        <v>7.1205868997523999E-2</v>
      </c>
    </row>
    <row r="4458" spans="1:17" hidden="1" x14ac:dyDescent="0.3">
      <c r="A4458" t="s">
        <v>9073</v>
      </c>
      <c r="B4458" t="s">
        <v>9074</v>
      </c>
      <c r="C4458" t="str">
        <f>IFERROR(VLOOKUP(Table1[[#This Row],[Ticker]],[1]!Table1[[Symbol]:[Industry]],2,FALSE),"-")</f>
        <v>-</v>
      </c>
      <c r="E4458">
        <v>9.2466875000000002</v>
      </c>
      <c r="F4458">
        <v>1.97</v>
      </c>
      <c r="G4458">
        <v>-6.0566042341053201</v>
      </c>
      <c r="H4458">
        <v>-0.66285619570712395</v>
      </c>
      <c r="I4458">
        <v>-24.071628869003199</v>
      </c>
      <c r="J4458">
        <v>-1.6457766063064301</v>
      </c>
      <c r="K4458">
        <v>1.9546230702515299</v>
      </c>
      <c r="L4458">
        <v>1.9438453776836799</v>
      </c>
      <c r="M4458">
        <v>44.623869046141699</v>
      </c>
      <c r="N4458">
        <v>1.86754541097003</v>
      </c>
      <c r="O4458">
        <v>34.517766497461899</v>
      </c>
      <c r="P4458">
        <v>42.753623188405797</v>
      </c>
      <c r="Q4458">
        <v>-6.1123052847378997E-2</v>
      </c>
    </row>
    <row r="4459" spans="1:17" hidden="1" x14ac:dyDescent="0.3">
      <c r="A4459" t="s">
        <v>9075</v>
      </c>
      <c r="B4459" t="s">
        <v>9076</v>
      </c>
      <c r="C4459" t="str">
        <f>IFERROR(VLOOKUP(Table1[[#This Row],[Ticker]],[1]!Table1[[Symbol]:[Industry]],2,FALSE),"-")</f>
        <v>-</v>
      </c>
      <c r="E4459">
        <v>9.2256278399999996</v>
      </c>
      <c r="F4459">
        <v>81.510000000000005</v>
      </c>
      <c r="G4459">
        <v>1393.74820158133</v>
      </c>
      <c r="H4459">
        <v>41.177983835150798</v>
      </c>
      <c r="I4459">
        <v>1023.20300026755</v>
      </c>
      <c r="J4459">
        <v>6.4081976715767599</v>
      </c>
      <c r="K4459">
        <v>55.343159462577297</v>
      </c>
      <c r="L4459">
        <v>26.752896180905601</v>
      </c>
      <c r="M4459">
        <v>100</v>
      </c>
      <c r="N4459">
        <v>0.52031876950512701</v>
      </c>
      <c r="O4459">
        <v>0</v>
      </c>
      <c r="P4459">
        <v>1417.8770949720599</v>
      </c>
    </row>
    <row r="4460" spans="1:17" hidden="1" x14ac:dyDescent="0.3">
      <c r="A4460" t="s">
        <v>9077</v>
      </c>
      <c r="B4460" t="s">
        <v>9078</v>
      </c>
      <c r="C4460" t="str">
        <f>IFERROR(VLOOKUP(Table1[[#This Row],[Ticker]],[1]!Table1[[Symbol]:[Industry]],2,FALSE),"-")</f>
        <v>-</v>
      </c>
      <c r="D4460" t="s">
        <v>543</v>
      </c>
      <c r="E4460">
        <v>9.2230000000000008</v>
      </c>
      <c r="F4460">
        <v>20.05</v>
      </c>
      <c r="G4460">
        <v>322.41899079634999</v>
      </c>
      <c r="H4460">
        <v>22.335587796015499</v>
      </c>
      <c r="I4460">
        <v>32.095125887867802</v>
      </c>
      <c r="J4460">
        <v>-5.4887693538430398</v>
      </c>
      <c r="K4460">
        <v>17.077134063447598</v>
      </c>
      <c r="L4460">
        <v>12.5310750377001</v>
      </c>
      <c r="M4460">
        <v>34.827827313761198</v>
      </c>
      <c r="N4460">
        <v>0.69863127704223404</v>
      </c>
      <c r="O4460">
        <v>24.688279301745599</v>
      </c>
      <c r="P4460">
        <v>363.04849884526499</v>
      </c>
      <c r="Q4460">
        <v>5.7761904880182999E-2</v>
      </c>
    </row>
    <row r="4461" spans="1:17" hidden="1" x14ac:dyDescent="0.3">
      <c r="A4461" t="s">
        <v>9079</v>
      </c>
      <c r="B4461" t="s">
        <v>9080</v>
      </c>
      <c r="C4461" t="str">
        <f>IFERROR(VLOOKUP(Table1[[#This Row],[Ticker]],[1]!Table1[[Symbol]:[Industry]],2,FALSE),"-")</f>
        <v>-</v>
      </c>
      <c r="E4461">
        <v>9.1955264999999997</v>
      </c>
      <c r="F4461">
        <v>2.65</v>
      </c>
      <c r="G4461">
        <v>22.279946388273601</v>
      </c>
      <c r="H4461">
        <v>1.01632324809111</v>
      </c>
      <c r="I4461">
        <v>4.1606943633200002</v>
      </c>
      <c r="J4461">
        <v>-3.77421162343596</v>
      </c>
      <c r="K4461">
        <v>2.5657868608055501</v>
      </c>
      <c r="L4461">
        <v>2.3932647824881199</v>
      </c>
      <c r="M4461">
        <v>53.972650534554703</v>
      </c>
      <c r="N4461">
        <v>2.4418902084544398</v>
      </c>
      <c r="O4461">
        <v>13.9622641509433</v>
      </c>
      <c r="P4461">
        <v>70.967741935483801</v>
      </c>
      <c r="Q4461">
        <v>5.2701958878302001E-2</v>
      </c>
    </row>
    <row r="4462" spans="1:17" hidden="1" x14ac:dyDescent="0.3">
      <c r="A4462" t="s">
        <v>9081</v>
      </c>
      <c r="B4462" t="s">
        <v>9082</v>
      </c>
      <c r="C4462" t="str">
        <f>IFERROR(VLOOKUP(Table1[[#This Row],[Ticker]],[1]!Table1[[Symbol]:[Industry]],2,FALSE),"-")</f>
        <v>-</v>
      </c>
      <c r="E4462">
        <v>9.1929599999999994</v>
      </c>
      <c r="F4462">
        <v>21.6</v>
      </c>
      <c r="G4462">
        <v>-29.6288933907318</v>
      </c>
      <c r="H4462">
        <v>3.9532530836145798</v>
      </c>
      <c r="I4462">
        <v>-21.190895994688798</v>
      </c>
      <c r="J4462">
        <v>-0.41933354528072098</v>
      </c>
      <c r="K4462">
        <v>21.5569586526527</v>
      </c>
      <c r="L4462">
        <v>25.840962260126101</v>
      </c>
      <c r="M4462">
        <v>41.220426149968297</v>
      </c>
      <c r="N4462">
        <v>1.31587916343919</v>
      </c>
      <c r="O4462">
        <v>220.35383597883501</v>
      </c>
      <c r="P4462">
        <v>24.5674740484429</v>
      </c>
      <c r="Q4462">
        <v>6.0732607434157003E-2</v>
      </c>
    </row>
    <row r="4463" spans="1:17" hidden="1" x14ac:dyDescent="0.3">
      <c r="A4463" t="s">
        <v>9083</v>
      </c>
      <c r="B4463" t="s">
        <v>9084</v>
      </c>
      <c r="C4463" t="str">
        <f>IFERROR(VLOOKUP(Table1[[#This Row],[Ticker]],[1]!Table1[[Symbol]:[Industry]],2,FALSE),"-")</f>
        <v>-</v>
      </c>
      <c r="D4463" t="s">
        <v>414</v>
      </c>
      <c r="E4463">
        <v>9.1755650000000006</v>
      </c>
      <c r="F4463">
        <v>7</v>
      </c>
      <c r="G4463">
        <v>81.149698984634696</v>
      </c>
      <c r="H4463">
        <v>0.107363919678907</v>
      </c>
      <c r="I4463">
        <v>-25.787723314081301</v>
      </c>
      <c r="J4463">
        <v>-13.703683881365899</v>
      </c>
      <c r="K4463">
        <v>7.71551326256888</v>
      </c>
      <c r="L4463">
        <v>6.8664659544431297</v>
      </c>
      <c r="M4463">
        <v>27.821801763563499</v>
      </c>
      <c r="N4463">
        <v>1.5103626418152301</v>
      </c>
      <c r="O4463">
        <v>55.571428571428498</v>
      </c>
      <c r="P4463">
        <v>116.049382716049</v>
      </c>
      <c r="Q4463">
        <v>0.14172036371336699</v>
      </c>
    </row>
    <row r="4464" spans="1:17" hidden="1" x14ac:dyDescent="0.3">
      <c r="A4464" t="s">
        <v>9085</v>
      </c>
      <c r="B4464" t="s">
        <v>9086</v>
      </c>
      <c r="C4464" t="str">
        <f>IFERROR(VLOOKUP(Table1[[#This Row],[Ticker]],[1]!Table1[[Symbol]:[Industry]],2,FALSE),"-")</f>
        <v>-</v>
      </c>
      <c r="D4464" t="s">
        <v>46</v>
      </c>
      <c r="E4464">
        <v>9.1745129799999994</v>
      </c>
      <c r="F4464">
        <v>0.73</v>
      </c>
      <c r="G4464">
        <v>-11.821201083039499</v>
      </c>
      <c r="H4464">
        <v>-20.594147026975399</v>
      </c>
      <c r="I4464">
        <v>-1.30939110676546</v>
      </c>
      <c r="J4464">
        <v>-4.6232638975192204</v>
      </c>
      <c r="K4464">
        <v>0.795269835813741</v>
      </c>
      <c r="L4464">
        <v>1.1106319618493601</v>
      </c>
      <c r="M4464">
        <v>6.2735991639066002</v>
      </c>
      <c r="N4464">
        <v>0.46894845541769498</v>
      </c>
      <c r="O4464">
        <v>32.876712328767098</v>
      </c>
      <c r="P4464">
        <v>32.727272727272698</v>
      </c>
      <c r="Q4464">
        <v>-1.9475679693889999E-3</v>
      </c>
    </row>
    <row r="4465" spans="1:17" hidden="1" x14ac:dyDescent="0.3">
      <c r="A4465" t="s">
        <v>9087</v>
      </c>
      <c r="B4465" t="s">
        <v>9088</v>
      </c>
      <c r="C4465" t="str">
        <f>IFERROR(VLOOKUP(Table1[[#This Row],[Ticker]],[1]!Table1[[Symbol]:[Industry]],2,FALSE),"-")</f>
        <v>-</v>
      </c>
      <c r="D4465" t="s">
        <v>633</v>
      </c>
      <c r="E4465">
        <v>9.1591892700000006</v>
      </c>
      <c r="F4465">
        <v>7.7</v>
      </c>
      <c r="G4465">
        <v>31.1130420931391</v>
      </c>
      <c r="H4465">
        <v>3.71020079911152</v>
      </c>
      <c r="I4465">
        <v>-9.8434985087973796</v>
      </c>
      <c r="J4465">
        <v>5.9212658560500797</v>
      </c>
      <c r="K4465">
        <v>7.5467363023649101</v>
      </c>
      <c r="L4465">
        <v>6.9929414821508997</v>
      </c>
      <c r="M4465">
        <v>50.560716478670102</v>
      </c>
      <c r="N4465">
        <v>0.62982200893681695</v>
      </c>
      <c r="O4465">
        <v>21.038961038960998</v>
      </c>
      <c r="P4465">
        <v>75.799086757990807</v>
      </c>
      <c r="Q4465">
        <v>0.119709978736389</v>
      </c>
    </row>
    <row r="4466" spans="1:17" hidden="1" x14ac:dyDescent="0.3">
      <c r="A4466" t="s">
        <v>9089</v>
      </c>
      <c r="B4466" t="s">
        <v>9090</v>
      </c>
      <c r="C4466" t="str">
        <f>IFERROR(VLOOKUP(Table1[[#This Row],[Ticker]],[1]!Table1[[Symbol]:[Industry]],2,FALSE),"-")</f>
        <v>-</v>
      </c>
      <c r="E4466">
        <v>9.13185</v>
      </c>
      <c r="F4466">
        <v>15.61</v>
      </c>
      <c r="G4466">
        <v>46.100114242855902</v>
      </c>
      <c r="H4466">
        <v>11.257370610432201</v>
      </c>
      <c r="I4466">
        <v>-54.600070181943501</v>
      </c>
      <c r="J4466">
        <v>0.31500770741905398</v>
      </c>
      <c r="K4466">
        <v>16.629193192295499</v>
      </c>
      <c r="L4466">
        <v>17.884338092612101</v>
      </c>
      <c r="M4466">
        <v>83.901825607511995</v>
      </c>
      <c r="N4466">
        <v>0.21627906976744099</v>
      </c>
      <c r="O4466">
        <v>85.586162716207497</v>
      </c>
      <c r="P4466">
        <v>70.229007633587798</v>
      </c>
    </row>
    <row r="4467" spans="1:17" hidden="1" x14ac:dyDescent="0.3">
      <c r="A4467" t="s">
        <v>9091</v>
      </c>
      <c r="B4467" t="s">
        <v>9092</v>
      </c>
      <c r="C4467" t="str">
        <f>IFERROR(VLOOKUP(Table1[[#This Row],[Ticker]],[1]!Table1[[Symbol]:[Industry]],2,FALSE),"-")</f>
        <v>-</v>
      </c>
      <c r="D4467" t="s">
        <v>72</v>
      </c>
      <c r="E4467">
        <v>9.1270232789343204</v>
      </c>
      <c r="F4467">
        <v>45.01</v>
      </c>
      <c r="G4467">
        <v>9.8294399426014891</v>
      </c>
      <c r="H4467">
        <v>0.70203658171007999</v>
      </c>
      <c r="I4467">
        <v>2.1196098228782998</v>
      </c>
      <c r="J4467">
        <v>0.31500770741905398</v>
      </c>
      <c r="K4467">
        <v>34.4750345800567</v>
      </c>
      <c r="M4467">
        <v>99.999999999997797</v>
      </c>
      <c r="N4467">
        <v>3.3705839942321498</v>
      </c>
      <c r="O4467">
        <v>0</v>
      </c>
      <c r="P4467">
        <v>33.9583333333333</v>
      </c>
    </row>
    <row r="4468" spans="1:17" hidden="1" x14ac:dyDescent="0.3">
      <c r="A4468" t="s">
        <v>9093</v>
      </c>
      <c r="B4468" t="s">
        <v>9094</v>
      </c>
      <c r="C4468" t="str">
        <f>IFERROR(VLOOKUP(Table1[[#This Row],[Ticker]],[1]!Table1[[Symbol]:[Industry]],2,FALSE),"-")</f>
        <v>-</v>
      </c>
      <c r="D4468" t="s">
        <v>119</v>
      </c>
      <c r="E4468">
        <v>9.0909700000000004</v>
      </c>
      <c r="F4468">
        <v>0.49</v>
      </c>
      <c r="G4468">
        <v>-24.1288933907318</v>
      </c>
      <c r="H4468">
        <v>-4.2897992008884698</v>
      </c>
      <c r="I4468">
        <v>-17.538652041908701</v>
      </c>
      <c r="J4468">
        <v>0.31500770741905398</v>
      </c>
      <c r="K4468">
        <v>0.49085056933047599</v>
      </c>
      <c r="L4468">
        <v>0.51962779827608097</v>
      </c>
      <c r="M4468">
        <v>42.892589935559599</v>
      </c>
      <c r="N4468">
        <v>1.4427323695079299</v>
      </c>
      <c r="O4468">
        <v>24.4897959183673</v>
      </c>
      <c r="P4468">
        <v>0</v>
      </c>
      <c r="Q4468">
        <v>-0.17892173924521801</v>
      </c>
    </row>
    <row r="4469" spans="1:17" hidden="1" x14ac:dyDescent="0.3">
      <c r="A4469" t="s">
        <v>9095</v>
      </c>
      <c r="B4469" t="s">
        <v>9096</v>
      </c>
      <c r="C4469" t="str">
        <f>IFERROR(VLOOKUP(Table1[[#This Row],[Ticker]],[1]!Table1[[Symbol]:[Industry]],2,FALSE),"-")</f>
        <v>-</v>
      </c>
      <c r="D4469" t="s">
        <v>628</v>
      </c>
      <c r="E4469">
        <v>9.0898835299999998</v>
      </c>
      <c r="F4469">
        <v>9.1</v>
      </c>
      <c r="G4469">
        <v>45.0160880219075</v>
      </c>
      <c r="H4469">
        <v>-9.3847042957935596</v>
      </c>
      <c r="I4469">
        <v>-25.948489965517499</v>
      </c>
      <c r="J4469">
        <v>-13.2427720923989</v>
      </c>
      <c r="K4469">
        <v>9.9795217007537502</v>
      </c>
      <c r="L4469">
        <v>9.0346551931639603</v>
      </c>
      <c r="M4469">
        <v>23.4171133837146</v>
      </c>
      <c r="N4469">
        <v>0.72732474964234595</v>
      </c>
      <c r="O4469">
        <v>68.131868131868103</v>
      </c>
      <c r="P4469">
        <v>69.459962756052093</v>
      </c>
      <c r="Q4469">
        <v>6.4600097599033998E-2</v>
      </c>
    </row>
    <row r="4470" spans="1:17" hidden="1" x14ac:dyDescent="0.3">
      <c r="A4470" t="s">
        <v>9097</v>
      </c>
      <c r="B4470" t="s">
        <v>9098</v>
      </c>
      <c r="C4470" t="str">
        <f>IFERROR(VLOOKUP(Table1[[#This Row],[Ticker]],[1]!Table1[[Symbol]:[Industry]],2,FALSE),"-")</f>
        <v>-</v>
      </c>
      <c r="E4470">
        <v>9.0800426000000005</v>
      </c>
      <c r="F4470">
        <v>29.98</v>
      </c>
      <c r="G4470">
        <v>-24.3950277886027</v>
      </c>
      <c r="H4470">
        <v>-4.2897992008884698</v>
      </c>
      <c r="I4470">
        <v>-8.6450946189395506</v>
      </c>
      <c r="J4470">
        <v>0.31500770741905398</v>
      </c>
      <c r="K4470">
        <v>29.7722608218982</v>
      </c>
      <c r="L4470">
        <v>29.6221102325643</v>
      </c>
      <c r="M4470">
        <v>99.999999998127706</v>
      </c>
      <c r="N4470">
        <v>0</v>
      </c>
      <c r="O4470">
        <v>0.26684456304202298</v>
      </c>
      <c r="P4470">
        <v>4.97198879551821</v>
      </c>
    </row>
    <row r="4471" spans="1:17" hidden="1" x14ac:dyDescent="0.3">
      <c r="A4471" t="s">
        <v>9099</v>
      </c>
      <c r="B4471" t="s">
        <v>9100</v>
      </c>
      <c r="C4471" t="str">
        <f>IFERROR(VLOOKUP(Table1[[#This Row],[Ticker]],[1]!Table1[[Symbol]:[Industry]],2,FALSE),"-")</f>
        <v>-</v>
      </c>
      <c r="E4471">
        <v>9.0654982400000002</v>
      </c>
      <c r="F4471">
        <v>1.28</v>
      </c>
      <c r="G4471">
        <v>-11.848191636345801</v>
      </c>
      <c r="H4471">
        <v>-3.4961484072376798</v>
      </c>
      <c r="I4471">
        <v>-22.188511985886301</v>
      </c>
      <c r="J4471">
        <v>-2.7384274070847598</v>
      </c>
      <c r="K4471">
        <v>1.38454631175931</v>
      </c>
      <c r="L4471">
        <v>1.36521258717366</v>
      </c>
      <c r="M4471">
        <v>33.518277648643299</v>
      </c>
      <c r="N4471">
        <v>1.4624900287687701</v>
      </c>
      <c r="O4471">
        <v>99.218749999999901</v>
      </c>
      <c r="P4471">
        <v>56.097560975609703</v>
      </c>
      <c r="Q4471">
        <v>1.3791740965011999E-2</v>
      </c>
    </row>
    <row r="4472" spans="1:17" hidden="1" x14ac:dyDescent="0.3">
      <c r="A4472" t="s">
        <v>9101</v>
      </c>
      <c r="B4472" t="s">
        <v>9102</v>
      </c>
      <c r="C4472" t="str">
        <f>IFERROR(VLOOKUP(Table1[[#This Row],[Ticker]],[1]!Table1[[Symbol]:[Industry]],2,FALSE),"-")</f>
        <v>-</v>
      </c>
      <c r="D4472" t="s">
        <v>414</v>
      </c>
      <c r="E4472">
        <v>9.0299999999999994</v>
      </c>
      <c r="F4472">
        <v>9.0299999999999994</v>
      </c>
      <c r="G4472">
        <v>-25.762880318836402</v>
      </c>
      <c r="H4472">
        <v>24.088579177489802</v>
      </c>
      <c r="I4472">
        <v>25.3059935086191</v>
      </c>
      <c r="J4472">
        <v>4.9405583682119998</v>
      </c>
      <c r="K4472">
        <v>8.0416251901657692</v>
      </c>
      <c r="L4472">
        <v>7.9551788300641304</v>
      </c>
      <c r="M4472">
        <v>57.340425975837903</v>
      </c>
      <c r="N4472">
        <v>1.21968560639325</v>
      </c>
      <c r="O4472">
        <v>52.8239202657807</v>
      </c>
      <c r="P4472">
        <v>44.711538461538403</v>
      </c>
      <c r="Q4472">
        <v>0.14854947963481399</v>
      </c>
    </row>
    <row r="4473" spans="1:17" hidden="1" x14ac:dyDescent="0.3">
      <c r="A4473" t="s">
        <v>9103</v>
      </c>
      <c r="B4473" t="s">
        <v>9104</v>
      </c>
      <c r="C4473" t="str">
        <f>IFERROR(VLOOKUP(Table1[[#This Row],[Ticker]],[1]!Table1[[Symbol]:[Industry]],2,FALSE),"-")</f>
        <v>-</v>
      </c>
      <c r="E4473">
        <v>9.0036839999999998</v>
      </c>
      <c r="F4473">
        <v>8.6</v>
      </c>
      <c r="G4473">
        <v>98.093328831490297</v>
      </c>
      <c r="H4473">
        <v>-9.3670618940452108</v>
      </c>
      <c r="I4473">
        <v>4.02997540907164</v>
      </c>
      <c r="J4473">
        <v>0.31500770741905398</v>
      </c>
      <c r="K4473">
        <v>6.8485739547153202</v>
      </c>
      <c r="L4473">
        <v>5.26422212274269</v>
      </c>
      <c r="M4473">
        <v>15.5374371789158</v>
      </c>
      <c r="N4473">
        <v>0.27663973079215598</v>
      </c>
      <c r="O4473">
        <v>5.34883720930232</v>
      </c>
      <c r="P4473">
        <v>155.95238095238</v>
      </c>
      <c r="Q4473">
        <v>9.2552550834624006E-2</v>
      </c>
    </row>
    <row r="4474" spans="1:17" hidden="1" x14ac:dyDescent="0.3">
      <c r="A4474" t="s">
        <v>9105</v>
      </c>
      <c r="B4474" t="s">
        <v>9106</v>
      </c>
      <c r="C4474" t="str">
        <f>IFERROR(VLOOKUP(Table1[[#This Row],[Ticker]],[1]!Table1[[Symbol]:[Industry]],2,FALSE),"-")</f>
        <v>-</v>
      </c>
      <c r="D4474" t="s">
        <v>493</v>
      </c>
      <c r="E4474">
        <v>8.9902113000000003</v>
      </c>
      <c r="F4474">
        <v>17.97</v>
      </c>
      <c r="G4474">
        <v>84.824594981361102</v>
      </c>
      <c r="H4474">
        <v>-2.8158762983941501</v>
      </c>
      <c r="I4474">
        <v>28.102159487750399</v>
      </c>
      <c r="J4474">
        <v>-7.45304116683147E-2</v>
      </c>
      <c r="K4474">
        <v>15.3640082270189</v>
      </c>
      <c r="L4474">
        <v>12.1087514945481</v>
      </c>
      <c r="M4474">
        <v>55.8445450132728</v>
      </c>
      <c r="N4474">
        <v>0.66857031611385198</v>
      </c>
      <c r="O4474">
        <v>10.962715637173</v>
      </c>
      <c r="P4474">
        <v>145.15688949522499</v>
      </c>
      <c r="Q4474">
        <v>0.12991090459891999</v>
      </c>
    </row>
    <row r="4475" spans="1:17" hidden="1" x14ac:dyDescent="0.3">
      <c r="A4475" t="s">
        <v>9107</v>
      </c>
      <c r="B4475" t="s">
        <v>9108</v>
      </c>
      <c r="C4475" t="str">
        <f>IFERROR(VLOOKUP(Table1[[#This Row],[Ticker]],[1]!Table1[[Symbol]:[Industry]],2,FALSE),"-")</f>
        <v>-</v>
      </c>
      <c r="D4475" t="s">
        <v>1665</v>
      </c>
      <c r="E4475">
        <v>8.9656959999999994</v>
      </c>
      <c r="F4475">
        <v>9.92</v>
      </c>
      <c r="G4475">
        <v>-2.41110197968889</v>
      </c>
      <c r="H4475">
        <v>4.5038873831025201</v>
      </c>
      <c r="I4475">
        <v>-41.471628869003197</v>
      </c>
      <c r="J4475">
        <v>-6.7177475912322002</v>
      </c>
      <c r="K4475">
        <v>9.2861357154376094</v>
      </c>
      <c r="L4475">
        <v>10.0038079127687</v>
      </c>
      <c r="M4475">
        <v>66.012413103620204</v>
      </c>
      <c r="N4475">
        <v>0.67590408507441802</v>
      </c>
      <c r="O4475">
        <v>62.298387096774199</v>
      </c>
      <c r="P4475">
        <v>46.745562130177497</v>
      </c>
      <c r="Q4475">
        <v>-6.2014753700868001E-2</v>
      </c>
    </row>
    <row r="4476" spans="1:17" hidden="1" x14ac:dyDescent="0.3">
      <c r="A4476" t="s">
        <v>9109</v>
      </c>
      <c r="B4476" t="s">
        <v>9110</v>
      </c>
      <c r="C4476" t="str">
        <f>IFERROR(VLOOKUP(Table1[[#This Row],[Ticker]],[1]!Table1[[Symbol]:[Industry]],2,FALSE),"-")</f>
        <v>-</v>
      </c>
      <c r="E4476">
        <v>8.9575200000000006</v>
      </c>
      <c r="F4476">
        <v>42.9</v>
      </c>
      <c r="G4476">
        <v>9.9336066092681605</v>
      </c>
      <c r="H4476">
        <v>-3.34862273030024</v>
      </c>
      <c r="I4476">
        <v>-2.0726216359866299</v>
      </c>
      <c r="J4476">
        <v>0.54865256723214195</v>
      </c>
      <c r="K4476">
        <v>41.866677320842903</v>
      </c>
      <c r="L4476">
        <v>39.057732302638001</v>
      </c>
      <c r="M4476">
        <v>99.392547041988195</v>
      </c>
      <c r="N4476">
        <v>0.688888888888888</v>
      </c>
      <c r="O4476">
        <v>4.7552447552447497</v>
      </c>
      <c r="P4476">
        <v>56</v>
      </c>
    </row>
    <row r="4477" spans="1:17" hidden="1" x14ac:dyDescent="0.3">
      <c r="A4477" t="s">
        <v>9111</v>
      </c>
      <c r="B4477" t="s">
        <v>9112</v>
      </c>
      <c r="C4477" t="str">
        <f>IFERROR(VLOOKUP(Table1[[#This Row],[Ticker]],[1]!Table1[[Symbol]:[Industry]],2,FALSE),"-")</f>
        <v>-</v>
      </c>
      <c r="D4477" t="s">
        <v>694</v>
      </c>
      <c r="E4477">
        <v>8.9285349999999397</v>
      </c>
      <c r="F4477">
        <v>8.75</v>
      </c>
      <c r="G4477">
        <v>-24.1288933907318</v>
      </c>
      <c r="H4477">
        <v>-4.2897992008884698</v>
      </c>
      <c r="I4477">
        <v>-13.617083414457699</v>
      </c>
      <c r="J4477">
        <v>0.31500770741905398</v>
      </c>
      <c r="K4477">
        <v>8.75</v>
      </c>
      <c r="L4477">
        <v>8.75</v>
      </c>
      <c r="M4477">
        <v>50</v>
      </c>
      <c r="O4477">
        <v>0</v>
      </c>
      <c r="P4477">
        <v>0</v>
      </c>
    </row>
    <row r="4478" spans="1:17" hidden="1" x14ac:dyDescent="0.3">
      <c r="A4478" t="s">
        <v>9113</v>
      </c>
      <c r="B4478" t="s">
        <v>9114</v>
      </c>
      <c r="C4478" t="str">
        <f>IFERROR(VLOOKUP(Table1[[#This Row],[Ticker]],[1]!Table1[[Symbol]:[Industry]],2,FALSE),"-")</f>
        <v>-</v>
      </c>
      <c r="D4478" t="s">
        <v>628</v>
      </c>
      <c r="E4478">
        <v>8.91688905</v>
      </c>
      <c r="F4478">
        <v>2.85</v>
      </c>
      <c r="G4478">
        <v>-31.365735495994901</v>
      </c>
      <c r="H4478">
        <v>0.85725962264092403</v>
      </c>
      <c r="I4478">
        <v>-27.5143643812251</v>
      </c>
      <c r="J4478">
        <v>-8.3111903756480299</v>
      </c>
      <c r="K4478">
        <v>2.8349237528184399</v>
      </c>
      <c r="L4478">
        <v>3.0206052209103702</v>
      </c>
      <c r="M4478">
        <v>44.3912784310807</v>
      </c>
      <c r="N4478">
        <v>1.4492381295555901</v>
      </c>
      <c r="O4478">
        <v>34.736842105263101</v>
      </c>
      <c r="P4478">
        <v>21.276595744680801</v>
      </c>
      <c r="Q4478">
        <v>8.0050409273601006E-2</v>
      </c>
    </row>
    <row r="4479" spans="1:17" hidden="1" x14ac:dyDescent="0.3">
      <c r="A4479" t="s">
        <v>9115</v>
      </c>
      <c r="B4479" t="s">
        <v>9116</v>
      </c>
      <c r="C4479" t="str">
        <f>IFERROR(VLOOKUP(Table1[[#This Row],[Ticker]],[1]!Table1[[Symbol]:[Industry]],2,FALSE),"-")</f>
        <v>-</v>
      </c>
      <c r="D4479" t="s">
        <v>414</v>
      </c>
      <c r="E4479">
        <v>8.9057499999999994</v>
      </c>
      <c r="F4479">
        <v>35</v>
      </c>
      <c r="G4479">
        <v>21.765229160331099</v>
      </c>
      <c r="H4479">
        <v>-17.140905340585199</v>
      </c>
      <c r="I4479">
        <v>31.5508966767906</v>
      </c>
      <c r="J4479">
        <v>-1.11878481436896</v>
      </c>
      <c r="K4479">
        <v>34.010039376830001</v>
      </c>
      <c r="L4479">
        <v>27.6800075324579</v>
      </c>
      <c r="M4479">
        <v>39.663964043937902</v>
      </c>
      <c r="N4479">
        <v>0.26701703264300802</v>
      </c>
      <c r="O4479">
        <v>26.9714285714285</v>
      </c>
      <c r="P4479">
        <v>84.210526315789394</v>
      </c>
      <c r="Q4479">
        <v>9.2557722184158003E-2</v>
      </c>
    </row>
    <row r="4480" spans="1:17" hidden="1" x14ac:dyDescent="0.3">
      <c r="A4480" t="s">
        <v>9117</v>
      </c>
      <c r="B4480" t="s">
        <v>9118</v>
      </c>
      <c r="C4480" t="str">
        <f>IFERROR(VLOOKUP(Table1[[#This Row],[Ticker]],[1]!Table1[[Symbol]:[Industry]],2,FALSE),"-")</f>
        <v>-</v>
      </c>
      <c r="E4480">
        <v>8.8885786000000007</v>
      </c>
      <c r="F4480">
        <v>8.1999999999999993</v>
      </c>
      <c r="G4480">
        <v>33.563414301575797</v>
      </c>
      <c r="H4480">
        <v>-7.5916859933413097</v>
      </c>
      <c r="I4480">
        <v>-20.646561872507601</v>
      </c>
      <c r="J4480">
        <v>0.31500770741905398</v>
      </c>
      <c r="K4480">
        <v>8.7990290845511492</v>
      </c>
      <c r="L4480">
        <v>8.4811555488586592</v>
      </c>
      <c r="M4480">
        <v>19.944706495867202</v>
      </c>
      <c r="N4480">
        <v>0.46098226466575698</v>
      </c>
      <c r="O4480">
        <v>28.658536585365798</v>
      </c>
      <c r="P4480">
        <v>86.363636363636303</v>
      </c>
      <c r="Q4480">
        <v>3.6244784629556999E-2</v>
      </c>
    </row>
    <row r="4481" spans="1:17" hidden="1" x14ac:dyDescent="0.3">
      <c r="A4481" t="s">
        <v>9119</v>
      </c>
      <c r="B4481" t="s">
        <v>9120</v>
      </c>
      <c r="C4481" t="str">
        <f>IFERROR(VLOOKUP(Table1[[#This Row],[Ticker]],[1]!Table1[[Symbol]:[Industry]],2,FALSE),"-")</f>
        <v>-</v>
      </c>
      <c r="D4481" t="s">
        <v>628</v>
      </c>
      <c r="E4481">
        <v>8.8884480000000003</v>
      </c>
      <c r="F4481">
        <v>23.7</v>
      </c>
      <c r="G4481">
        <v>-2.9632492189526798</v>
      </c>
      <c r="H4481">
        <v>-4.7099672681153697</v>
      </c>
      <c r="I4481">
        <v>-20.493311312296601</v>
      </c>
      <c r="J4481">
        <v>-0.48030413854160298</v>
      </c>
      <c r="K4481">
        <v>23.721144850179002</v>
      </c>
      <c r="L4481">
        <v>23.749259068847898</v>
      </c>
      <c r="M4481">
        <v>42.691349610917001</v>
      </c>
      <c r="N4481">
        <v>7.3659370168443303E-2</v>
      </c>
      <c r="O4481">
        <v>23.4177215189873</v>
      </c>
      <c r="P4481">
        <v>41.6616855947399</v>
      </c>
      <c r="Q4481">
        <v>2.3615199467548999E-2</v>
      </c>
    </row>
    <row r="4482" spans="1:17" hidden="1" x14ac:dyDescent="0.3">
      <c r="A4482" t="s">
        <v>9121</v>
      </c>
      <c r="B4482" t="s">
        <v>9122</v>
      </c>
      <c r="C4482" t="str">
        <f>IFERROR(VLOOKUP(Table1[[#This Row],[Ticker]],[1]!Table1[[Symbol]:[Industry]],2,FALSE),"-")</f>
        <v>-</v>
      </c>
      <c r="D4482" t="s">
        <v>1154</v>
      </c>
      <c r="E4482">
        <v>8.8695342900000007</v>
      </c>
      <c r="F4482">
        <v>7.83</v>
      </c>
      <c r="G4482">
        <v>271.32565206381298</v>
      </c>
      <c r="H4482">
        <v>-0.78785367559663999</v>
      </c>
      <c r="I4482">
        <v>74.604070431696002</v>
      </c>
      <c r="J4482">
        <v>-5.35875115782917</v>
      </c>
      <c r="K4482">
        <v>6.8832031401844196</v>
      </c>
      <c r="M4482">
        <v>27.715313391233799</v>
      </c>
      <c r="N4482">
        <v>1.59487567688015E-2</v>
      </c>
      <c r="O4482">
        <v>31.545338441890099</v>
      </c>
      <c r="P4482">
        <v>314.28571428571399</v>
      </c>
    </row>
    <row r="4483" spans="1:17" hidden="1" x14ac:dyDescent="0.3">
      <c r="A4483" t="s">
        <v>9123</v>
      </c>
      <c r="B4483" t="s">
        <v>9124</v>
      </c>
      <c r="C4483" t="str">
        <f>IFERROR(VLOOKUP(Table1[[#This Row],[Ticker]],[1]!Table1[[Symbol]:[Industry]],2,FALSE),"-")</f>
        <v>-</v>
      </c>
      <c r="D4483" t="s">
        <v>135</v>
      </c>
      <c r="E4483">
        <v>8.8241599999999991</v>
      </c>
      <c r="F4483">
        <v>21.05</v>
      </c>
      <c r="G4483">
        <v>48.412090215825501</v>
      </c>
      <c r="H4483">
        <v>1.21020079911153</v>
      </c>
      <c r="I4483">
        <v>91.548608593339495</v>
      </c>
      <c r="J4483">
        <v>15.489680196502</v>
      </c>
      <c r="K4483">
        <v>18.390719945734599</v>
      </c>
      <c r="L4483">
        <v>15.5953091757025</v>
      </c>
      <c r="M4483">
        <v>67.436872524719604</v>
      </c>
      <c r="N4483">
        <v>1.26</v>
      </c>
      <c r="O4483">
        <v>11.8289786223277</v>
      </c>
      <c r="P4483">
        <v>171.26288659793801</v>
      </c>
    </row>
    <row r="4484" spans="1:17" hidden="1" x14ac:dyDescent="0.3">
      <c r="A4484" t="s">
        <v>9125</v>
      </c>
      <c r="B4484" t="s">
        <v>9126</v>
      </c>
      <c r="C4484" t="str">
        <f>IFERROR(VLOOKUP(Table1[[#This Row],[Ticker]],[1]!Table1[[Symbol]:[Industry]],2,FALSE),"-")</f>
        <v>-</v>
      </c>
      <c r="D4484" t="s">
        <v>414</v>
      </c>
      <c r="E4484">
        <v>8.8060384999999997</v>
      </c>
      <c r="F4484">
        <v>29.29</v>
      </c>
      <c r="G4484">
        <v>-26.332566178711801</v>
      </c>
      <c r="H4484">
        <v>18.385639395602698</v>
      </c>
      <c r="I4484">
        <v>-8.8228079225078506</v>
      </c>
      <c r="J4484">
        <v>-1.54464141538796</v>
      </c>
      <c r="K4484">
        <v>25.547728941266801</v>
      </c>
      <c r="L4484">
        <v>25.0334348153824</v>
      </c>
      <c r="M4484">
        <v>65.2292856951115</v>
      </c>
      <c r="N4484">
        <v>2.2518173017688898</v>
      </c>
      <c r="O4484">
        <v>7.3403892113349301</v>
      </c>
      <c r="P4484">
        <v>40.210627094303497</v>
      </c>
      <c r="Q4484">
        <v>7.5691273612636001E-2</v>
      </c>
    </row>
    <row r="4485" spans="1:17" hidden="1" x14ac:dyDescent="0.3">
      <c r="A4485" t="s">
        <v>9127</v>
      </c>
      <c r="B4485" t="s">
        <v>9128</v>
      </c>
      <c r="C4485" t="str">
        <f>IFERROR(VLOOKUP(Table1[[#This Row],[Ticker]],[1]!Table1[[Symbol]:[Industry]],2,FALSE),"-")</f>
        <v>-</v>
      </c>
      <c r="E4485">
        <v>8.802918</v>
      </c>
      <c r="F4485">
        <v>18.420000000000002</v>
      </c>
      <c r="G4485">
        <v>49.644691514928503</v>
      </c>
      <c r="H4485">
        <v>-10.2918337888844</v>
      </c>
      <c r="I4485">
        <v>-49.098694622864002</v>
      </c>
      <c r="J4485">
        <v>-1.9072145148031501</v>
      </c>
      <c r="K4485">
        <v>20.0340595983442</v>
      </c>
      <c r="L4485">
        <v>19.695542623313901</v>
      </c>
      <c r="M4485">
        <v>49.950482014459801</v>
      </c>
      <c r="N4485">
        <v>1.0749005617747101</v>
      </c>
      <c r="O4485">
        <v>58.143322475570002</v>
      </c>
      <c r="P4485">
        <v>102.417582417582</v>
      </c>
      <c r="Q4485">
        <v>0.106884568678231</v>
      </c>
    </row>
    <row r="4486" spans="1:17" hidden="1" x14ac:dyDescent="0.3">
      <c r="A4486" t="s">
        <v>9129</v>
      </c>
      <c r="B4486" t="s">
        <v>9130</v>
      </c>
      <c r="C4486" t="str">
        <f>IFERROR(VLOOKUP(Table1[[#This Row],[Ticker]],[1]!Table1[[Symbol]:[Industry]],2,FALSE),"-")</f>
        <v>-</v>
      </c>
      <c r="D4486" t="s">
        <v>414</v>
      </c>
      <c r="E4486">
        <v>8.7899399999999996</v>
      </c>
      <c r="F4486">
        <v>31.17</v>
      </c>
      <c r="G4486">
        <v>90.540528096871498</v>
      </c>
      <c r="H4486">
        <v>57.654919456564599</v>
      </c>
      <c r="I4486">
        <v>24.425432085985101</v>
      </c>
      <c r="J4486">
        <v>-2.4413645510278901</v>
      </c>
      <c r="K4486">
        <v>24.0214034783247</v>
      </c>
      <c r="L4486">
        <v>21.316367195783801</v>
      </c>
      <c r="M4486">
        <v>65.856315016811706</v>
      </c>
      <c r="N4486">
        <v>3.5976021022664999</v>
      </c>
      <c r="O4486">
        <v>8.2451074751363596</v>
      </c>
      <c r="P4486">
        <v>150.16051364365899</v>
      </c>
      <c r="Q4486">
        <v>0.122364955282106</v>
      </c>
    </row>
    <row r="4487" spans="1:17" hidden="1" x14ac:dyDescent="0.3">
      <c r="A4487" t="s">
        <v>9131</v>
      </c>
      <c r="B4487" t="s">
        <v>9132</v>
      </c>
      <c r="C4487" t="str">
        <f>IFERROR(VLOOKUP(Table1[[#This Row],[Ticker]],[1]!Table1[[Symbol]:[Industry]],2,FALSE),"-")</f>
        <v>-</v>
      </c>
      <c r="D4487" t="s">
        <v>135</v>
      </c>
      <c r="E4487">
        <v>8.7668336</v>
      </c>
      <c r="F4487">
        <v>16.52</v>
      </c>
      <c r="G4487">
        <v>32.014773906054501</v>
      </c>
      <c r="H4487">
        <v>-1.3318924887155299</v>
      </c>
      <c r="I4487">
        <v>-0.46639848295091602</v>
      </c>
      <c r="J4487">
        <v>12.250691071673799</v>
      </c>
      <c r="K4487">
        <v>16.714911475282001</v>
      </c>
      <c r="L4487">
        <v>15.3801003361576</v>
      </c>
      <c r="M4487">
        <v>45.722097074687198</v>
      </c>
      <c r="N4487">
        <v>0.57456155958689503</v>
      </c>
      <c r="O4487">
        <v>13.801452784503599</v>
      </c>
      <c r="P4487">
        <v>79.760609357997794</v>
      </c>
      <c r="Q4487">
        <v>1.5679735291523E-2</v>
      </c>
    </row>
    <row r="4488" spans="1:17" hidden="1" x14ac:dyDescent="0.3">
      <c r="A4488" t="s">
        <v>9133</v>
      </c>
      <c r="B4488" t="s">
        <v>9134</v>
      </c>
      <c r="C4488" t="str">
        <f>IFERROR(VLOOKUP(Table1[[#This Row],[Ticker]],[1]!Table1[[Symbol]:[Industry]],2,FALSE),"-")</f>
        <v>-</v>
      </c>
      <c r="D4488" t="s">
        <v>405</v>
      </c>
      <c r="E4488">
        <v>8.7626399999999993</v>
      </c>
      <c r="F4488">
        <v>29</v>
      </c>
      <c r="G4488">
        <v>44.182191925576902</v>
      </c>
      <c r="H4488">
        <v>-0.87600609744020397</v>
      </c>
      <c r="I4488">
        <v>-24.7690441987714</v>
      </c>
      <c r="J4488">
        <v>-0.38035653099154398</v>
      </c>
      <c r="K4488">
        <v>29.3488234378895</v>
      </c>
      <c r="L4488">
        <v>28.486183967422601</v>
      </c>
      <c r="M4488">
        <v>41.777910636736699</v>
      </c>
      <c r="N4488">
        <v>0.64657952220796699</v>
      </c>
      <c r="O4488">
        <v>36.2068965517241</v>
      </c>
      <c r="P4488">
        <v>68.311085316308706</v>
      </c>
      <c r="Q4488">
        <v>9.4379722990814E-2</v>
      </c>
    </row>
    <row r="4489" spans="1:17" hidden="1" x14ac:dyDescent="0.3">
      <c r="A4489" t="s">
        <v>9135</v>
      </c>
      <c r="B4489" t="s">
        <v>9136</v>
      </c>
      <c r="C4489" t="str">
        <f>IFERROR(VLOOKUP(Table1[[#This Row],[Ticker]],[1]!Table1[[Symbol]:[Industry]],2,FALSE),"-")</f>
        <v>-</v>
      </c>
      <c r="D4489" t="s">
        <v>543</v>
      </c>
      <c r="E4489">
        <v>8.7388276999999999</v>
      </c>
      <c r="F4489">
        <v>19.3</v>
      </c>
      <c r="G4489">
        <v>65.644951250369402</v>
      </c>
      <c r="H4489">
        <v>3.6931704638267902</v>
      </c>
      <c r="I4489">
        <v>-8.7671649751881006E-2</v>
      </c>
      <c r="J4489">
        <v>10.5867468378538</v>
      </c>
      <c r="K4489">
        <v>18.291042272546498</v>
      </c>
      <c r="L4489">
        <v>15.5588314409716</v>
      </c>
      <c r="M4489">
        <v>50.3991366478052</v>
      </c>
      <c r="N4489">
        <v>0.46000645404184298</v>
      </c>
      <c r="O4489">
        <v>8.1347150259067398</v>
      </c>
      <c r="P4489">
        <v>121.83908045977</v>
      </c>
      <c r="Q4489">
        <v>0.10903553634214599</v>
      </c>
    </row>
    <row r="4490" spans="1:17" hidden="1" x14ac:dyDescent="0.3">
      <c r="A4490" t="s">
        <v>9137</v>
      </c>
      <c r="B4490" t="s">
        <v>9138</v>
      </c>
      <c r="C4490" t="str">
        <f>IFERROR(VLOOKUP(Table1[[#This Row],[Ticker]],[1]!Table1[[Symbol]:[Industry]],2,FALSE),"-")</f>
        <v>-</v>
      </c>
      <c r="D4490" t="s">
        <v>405</v>
      </c>
      <c r="E4490">
        <v>8.7372864000000003</v>
      </c>
      <c r="F4490">
        <v>9.44</v>
      </c>
      <c r="G4490">
        <v>1.7377732759348199</v>
      </c>
      <c r="H4490">
        <v>-26.039208184340001</v>
      </c>
      <c r="I4490">
        <v>-23.712321509695801</v>
      </c>
      <c r="J4490">
        <v>15.7801239864888</v>
      </c>
      <c r="K4490">
        <v>10.8269581820652</v>
      </c>
      <c r="L4490">
        <v>10.711469639115601</v>
      </c>
      <c r="M4490">
        <v>35.828204731033303</v>
      </c>
      <c r="N4490">
        <v>0.19342288096340801</v>
      </c>
      <c r="O4490">
        <v>71.292372881355902</v>
      </c>
      <c r="P4490">
        <v>62.478485370051601</v>
      </c>
      <c r="Q4490">
        <v>3.7174221632653999E-2</v>
      </c>
    </row>
    <row r="4491" spans="1:17" hidden="1" x14ac:dyDescent="0.3">
      <c r="A4491" t="s">
        <v>9139</v>
      </c>
      <c r="B4491" t="s">
        <v>9140</v>
      </c>
      <c r="C4491" t="str">
        <f>IFERROR(VLOOKUP(Table1[[#This Row],[Ticker]],[1]!Table1[[Symbol]:[Industry]],2,FALSE),"-")</f>
        <v>-</v>
      </c>
      <c r="E4491">
        <v>8.7178728999999997</v>
      </c>
      <c r="F4491">
        <v>11</v>
      </c>
      <c r="G4491">
        <v>-5.8061951227281901</v>
      </c>
      <c r="H4491">
        <v>10.766151968999599</v>
      </c>
      <c r="I4491">
        <v>-19.680277265866799</v>
      </c>
      <c r="J4491">
        <v>0.31500770741905398</v>
      </c>
      <c r="K4491">
        <v>10.972389024653699</v>
      </c>
      <c r="L4491">
        <v>11.1033634519231</v>
      </c>
      <c r="M4491">
        <v>40.712092463772002</v>
      </c>
      <c r="N4491">
        <v>2.5385826771653499</v>
      </c>
      <c r="O4491">
        <v>95</v>
      </c>
      <c r="P4491">
        <v>35.2083333333333</v>
      </c>
      <c r="Q4491">
        <v>2.1178172620208002E-2</v>
      </c>
    </row>
    <row r="4492" spans="1:17" hidden="1" x14ac:dyDescent="0.3">
      <c r="A4492" t="s">
        <v>9141</v>
      </c>
      <c r="B4492" t="s">
        <v>9142</v>
      </c>
      <c r="C4492" t="str">
        <f>IFERROR(VLOOKUP(Table1[[#This Row],[Ticker]],[1]!Table1[[Symbol]:[Industry]],2,FALSE),"-")</f>
        <v>-</v>
      </c>
      <c r="D4492" t="s">
        <v>414</v>
      </c>
      <c r="E4492">
        <v>8.7159999999999993</v>
      </c>
      <c r="F4492">
        <v>21.79</v>
      </c>
      <c r="G4492">
        <v>23.200383147469601</v>
      </c>
      <c r="H4492">
        <v>-4.2897992008884698</v>
      </c>
      <c r="I4492">
        <v>-8.6556190599298404</v>
      </c>
      <c r="J4492">
        <v>0.31500770741905398</v>
      </c>
      <c r="K4492">
        <v>21.570136026756401</v>
      </c>
      <c r="L4492">
        <v>18.377370536503701</v>
      </c>
      <c r="M4492">
        <v>100</v>
      </c>
      <c r="O4492">
        <v>0</v>
      </c>
      <c r="P4492">
        <v>47.329276538201398</v>
      </c>
    </row>
    <row r="4493" spans="1:17" hidden="1" x14ac:dyDescent="0.3">
      <c r="A4493" t="s">
        <v>9143</v>
      </c>
      <c r="B4493" t="s">
        <v>9144</v>
      </c>
      <c r="C4493" t="str">
        <f>IFERROR(VLOOKUP(Table1[[#This Row],[Ticker]],[1]!Table1[[Symbol]:[Industry]],2,FALSE),"-")</f>
        <v>-</v>
      </c>
      <c r="D4493" t="s">
        <v>628</v>
      </c>
      <c r="E4493">
        <v>8.7046399999999995</v>
      </c>
      <c r="F4493">
        <v>38.86</v>
      </c>
      <c r="G4493">
        <v>0.223106609268167</v>
      </c>
      <c r="H4493">
        <v>-21.183416222165</v>
      </c>
      <c r="I4493">
        <v>-18.465271465388199</v>
      </c>
      <c r="J4493">
        <v>-1.2970829726816999</v>
      </c>
      <c r="K4493">
        <v>40.764372538358003</v>
      </c>
      <c r="L4493">
        <v>38.222727150008801</v>
      </c>
      <c r="M4493">
        <v>45.807590015663898</v>
      </c>
      <c r="N4493">
        <v>1.08660417296643</v>
      </c>
      <c r="O4493">
        <v>52.393206381883601</v>
      </c>
      <c r="P4493">
        <v>55.129740518962002</v>
      </c>
    </row>
    <row r="4494" spans="1:17" hidden="1" x14ac:dyDescent="0.3">
      <c r="A4494" t="s">
        <v>9145</v>
      </c>
      <c r="B4494" t="s">
        <v>9146</v>
      </c>
      <c r="C4494" t="str">
        <f>IFERROR(VLOOKUP(Table1[[#This Row],[Ticker]],[1]!Table1[[Symbol]:[Industry]],2,FALSE),"-")</f>
        <v>-</v>
      </c>
      <c r="D4494" t="s">
        <v>382</v>
      </c>
      <c r="E4494">
        <v>8.6869443760379301</v>
      </c>
      <c r="F4494">
        <v>17.100000000000001</v>
      </c>
      <c r="G4494">
        <v>160.871106609268</v>
      </c>
      <c r="H4494">
        <v>-4.2897992008884698</v>
      </c>
      <c r="I4494">
        <v>-6.0022313062135799</v>
      </c>
      <c r="J4494">
        <v>0.31500770741905398</v>
      </c>
      <c r="K4494">
        <v>17.038244444301402</v>
      </c>
      <c r="L4494">
        <v>14.3041070306584</v>
      </c>
      <c r="M4494">
        <v>52.558837165662098</v>
      </c>
      <c r="O4494">
        <v>17.660818713450201</v>
      </c>
      <c r="P4494">
        <v>232.03883495145601</v>
      </c>
    </row>
    <row r="4495" spans="1:17" hidden="1" x14ac:dyDescent="0.3">
      <c r="A4495" t="s">
        <v>9147</v>
      </c>
      <c r="B4495" t="s">
        <v>9148</v>
      </c>
      <c r="C4495" t="str">
        <f>IFERROR(VLOOKUP(Table1[[#This Row],[Ticker]],[1]!Table1[[Symbol]:[Industry]],2,FALSE),"-")</f>
        <v>-</v>
      </c>
      <c r="D4495" t="s">
        <v>414</v>
      </c>
      <c r="E4495">
        <v>8.6501249999999992</v>
      </c>
      <c r="F4495">
        <v>116.5</v>
      </c>
      <c r="G4495">
        <v>-24.1288933907318</v>
      </c>
      <c r="H4495">
        <v>-4.2897992008884698</v>
      </c>
      <c r="I4495">
        <v>-13.617083414457699</v>
      </c>
      <c r="J4495">
        <v>0.31500770741905398</v>
      </c>
      <c r="K4495">
        <v>116.49999927098099</v>
      </c>
      <c r="L4495">
        <v>116.48509608331599</v>
      </c>
      <c r="M4495">
        <v>100</v>
      </c>
      <c r="O4495">
        <v>0</v>
      </c>
      <c r="P4495">
        <v>0.43103448275862899</v>
      </c>
    </row>
    <row r="4496" spans="1:17" hidden="1" x14ac:dyDescent="0.3">
      <c r="A4496" t="s">
        <v>9149</v>
      </c>
      <c r="B4496" t="s">
        <v>9150</v>
      </c>
      <c r="C4496" t="str">
        <f>IFERROR(VLOOKUP(Table1[[#This Row],[Ticker]],[1]!Table1[[Symbol]:[Industry]],2,FALSE),"-")</f>
        <v>-</v>
      </c>
      <c r="D4496" t="s">
        <v>291</v>
      </c>
      <c r="E4496">
        <v>8.6066400000000005</v>
      </c>
      <c r="F4496">
        <v>21</v>
      </c>
      <c r="G4496">
        <v>66.088497913615996</v>
      </c>
      <c r="H4496">
        <v>18.8302905858679</v>
      </c>
      <c r="I4496">
        <v>-8.1953966674698204</v>
      </c>
      <c r="J4496">
        <v>4.2280434691787702E-2</v>
      </c>
      <c r="K4496">
        <v>20.639910662975002</v>
      </c>
      <c r="L4496">
        <v>18.9727133728619</v>
      </c>
      <c r="M4496">
        <v>46.544657688666199</v>
      </c>
      <c r="N4496">
        <v>0.32080906095003497</v>
      </c>
      <c r="O4496">
        <v>32.047619047619001</v>
      </c>
      <c r="P4496">
        <v>103.68574199806</v>
      </c>
      <c r="Q4496">
        <v>8.2648010570817998E-2</v>
      </c>
    </row>
    <row r="4497" spans="1:17" hidden="1" x14ac:dyDescent="0.3">
      <c r="A4497" t="s">
        <v>9151</v>
      </c>
      <c r="B4497" t="s">
        <v>9152</v>
      </c>
      <c r="C4497" t="str">
        <f>IFERROR(VLOOKUP(Table1[[#This Row],[Ticker]],[1]!Table1[[Symbol]:[Industry]],2,FALSE),"-")</f>
        <v>-</v>
      </c>
      <c r="D4497" t="s">
        <v>705</v>
      </c>
      <c r="E4497">
        <v>8.5756189999999997</v>
      </c>
      <c r="F4497">
        <v>71.8</v>
      </c>
      <c r="G4497">
        <v>37.7304158864724</v>
      </c>
      <c r="H4497">
        <v>-4.7864879426103197</v>
      </c>
      <c r="I4497">
        <v>20.4381817087685</v>
      </c>
      <c r="J4497">
        <v>-3.6786025162231102</v>
      </c>
      <c r="K4497">
        <v>70.707067420771807</v>
      </c>
      <c r="L4497">
        <v>60.799371536818697</v>
      </c>
      <c r="M4497">
        <v>52.364653728359698</v>
      </c>
      <c r="N4497">
        <v>0.96641072653832705</v>
      </c>
      <c r="O4497">
        <v>7.1030640668523697</v>
      </c>
      <c r="P4497">
        <v>67.365967365967293</v>
      </c>
    </row>
    <row r="4498" spans="1:17" hidden="1" x14ac:dyDescent="0.3">
      <c r="A4498" t="s">
        <v>9153</v>
      </c>
      <c r="B4498" t="s">
        <v>9154</v>
      </c>
      <c r="C4498" t="str">
        <f>IFERROR(VLOOKUP(Table1[[#This Row],[Ticker]],[1]!Table1[[Symbol]:[Industry]],2,FALSE),"-")</f>
        <v>-</v>
      </c>
      <c r="D4498" t="s">
        <v>4446</v>
      </c>
      <c r="E4498">
        <v>8.5625999999999998</v>
      </c>
      <c r="F4498">
        <v>4.0199999999999996</v>
      </c>
      <c r="G4498">
        <v>115.156820894982</v>
      </c>
      <c r="H4498">
        <v>-18.9891310494408</v>
      </c>
      <c r="I4498">
        <v>19.495499366999098</v>
      </c>
      <c r="J4498">
        <v>7.2982479308827397</v>
      </c>
      <c r="K4498">
        <v>3.7837686347873798</v>
      </c>
      <c r="L4498">
        <v>3.03360876154832</v>
      </c>
      <c r="M4498">
        <v>63.976549715519603</v>
      </c>
      <c r="N4498">
        <v>1.5198726011699599</v>
      </c>
      <c r="O4498">
        <v>35.323383084577102</v>
      </c>
      <c r="P4498">
        <v>171.62162162162099</v>
      </c>
      <c r="Q4498">
        <v>5.7071056765952997E-2</v>
      </c>
    </row>
    <row r="4499" spans="1:17" hidden="1" x14ac:dyDescent="0.3">
      <c r="A4499" t="s">
        <v>9155</v>
      </c>
      <c r="B4499" t="s">
        <v>9156</v>
      </c>
      <c r="C4499" t="str">
        <f>IFERROR(VLOOKUP(Table1[[#This Row],[Ticker]],[1]!Table1[[Symbol]:[Industry]],2,FALSE),"-")</f>
        <v>-</v>
      </c>
      <c r="D4499" t="s">
        <v>95</v>
      </c>
      <c r="E4499">
        <v>8.5372912000000003</v>
      </c>
      <c r="F4499">
        <v>6.29</v>
      </c>
      <c r="G4499">
        <v>-6.3386312184471798</v>
      </c>
      <c r="H4499">
        <v>31.017218342971098</v>
      </c>
      <c r="I4499">
        <v>-58.393202817442798</v>
      </c>
      <c r="J4499">
        <v>4.1870615794729096</v>
      </c>
      <c r="K4499">
        <v>5.1584515777143398</v>
      </c>
      <c r="L4499">
        <v>6.0451838736444197</v>
      </c>
      <c r="M4499">
        <v>99.551662465050399</v>
      </c>
      <c r="N4499">
        <v>0.26801152737752099</v>
      </c>
      <c r="O4499">
        <v>84.737678855325896</v>
      </c>
      <c r="P4499">
        <v>96.5625</v>
      </c>
      <c r="Q4499">
        <v>-2.179018910238E-3</v>
      </c>
    </row>
    <row r="4500" spans="1:17" hidden="1" x14ac:dyDescent="0.3">
      <c r="A4500" t="s">
        <v>9157</v>
      </c>
      <c r="B4500" t="s">
        <v>9158</v>
      </c>
      <c r="C4500" t="str">
        <f>IFERROR(VLOOKUP(Table1[[#This Row],[Ticker]],[1]!Table1[[Symbol]:[Industry]],2,FALSE),"-")</f>
        <v>-</v>
      </c>
      <c r="E4500">
        <v>8.5105424999999997</v>
      </c>
      <c r="F4500">
        <v>25.77</v>
      </c>
      <c r="G4500">
        <v>-19.1594432888988</v>
      </c>
      <c r="H4500">
        <v>-4.2897992008884698</v>
      </c>
      <c r="I4500">
        <v>-8.6476333126247695</v>
      </c>
      <c r="J4500">
        <v>0.31500770741905398</v>
      </c>
      <c r="K4500">
        <v>25.758224522596102</v>
      </c>
      <c r="L4500">
        <v>25.378639275264099</v>
      </c>
      <c r="M4500">
        <v>100</v>
      </c>
      <c r="O4500">
        <v>0</v>
      </c>
      <c r="P4500">
        <v>4.9694501018329804</v>
      </c>
    </row>
    <row r="4501" spans="1:17" hidden="1" x14ac:dyDescent="0.3">
      <c r="A4501" t="s">
        <v>9159</v>
      </c>
      <c r="B4501" t="s">
        <v>9160</v>
      </c>
      <c r="C4501" t="str">
        <f>IFERROR(VLOOKUP(Table1[[#This Row],[Ticker]],[1]!Table1[[Symbol]:[Industry]],2,FALSE),"-")</f>
        <v>-</v>
      </c>
      <c r="D4501" t="s">
        <v>1115</v>
      </c>
      <c r="E4501">
        <v>8.4703567999999994</v>
      </c>
      <c r="F4501">
        <v>6.92</v>
      </c>
      <c r="G4501">
        <v>88.141045259574895</v>
      </c>
      <c r="H4501">
        <v>-8.6559963839870608</v>
      </c>
      <c r="I4501">
        <v>0.76308187479843403</v>
      </c>
      <c r="J4501">
        <v>-6.0298198787878396</v>
      </c>
      <c r="K4501">
        <v>6.6833190047928204</v>
      </c>
      <c r="L4501">
        <v>5.6102828228132404</v>
      </c>
      <c r="M4501">
        <v>37.792689716740398</v>
      </c>
      <c r="N4501">
        <v>0.50873216694742796</v>
      </c>
      <c r="O4501">
        <v>24.566473988439299</v>
      </c>
      <c r="P4501">
        <v>136.98630136986301</v>
      </c>
      <c r="Q4501">
        <v>-3.820886246646E-3</v>
      </c>
    </row>
    <row r="4502" spans="1:17" hidden="1" x14ac:dyDescent="0.3">
      <c r="A4502" t="s">
        <v>9161</v>
      </c>
      <c r="B4502" t="s">
        <v>9162</v>
      </c>
      <c r="C4502" t="str">
        <f>IFERROR(VLOOKUP(Table1[[#This Row],[Ticker]],[1]!Table1[[Symbol]:[Industry]],2,FALSE),"-")</f>
        <v>-</v>
      </c>
      <c r="D4502" t="s">
        <v>633</v>
      </c>
      <c r="E4502">
        <v>8.4509729999999994</v>
      </c>
      <c r="F4502">
        <v>9.09</v>
      </c>
      <c r="G4502">
        <v>34.787190525352003</v>
      </c>
      <c r="H4502">
        <v>8.0318609806938799</v>
      </c>
      <c r="I4502">
        <v>62.204966875677599</v>
      </c>
      <c r="J4502">
        <v>4.6523571050093997</v>
      </c>
      <c r="K4502">
        <v>7.4276000735305301</v>
      </c>
      <c r="L4502">
        <v>6.1347724827661798</v>
      </c>
      <c r="M4502">
        <v>63.0469730799445</v>
      </c>
      <c r="N4502">
        <v>1.0043478260869501</v>
      </c>
      <c r="O4502">
        <v>9.9009900990099098</v>
      </c>
      <c r="P4502">
        <v>158.97435897435801</v>
      </c>
      <c r="Q4502">
        <v>1.2619514138207E-2</v>
      </c>
    </row>
    <row r="4503" spans="1:17" hidden="1" x14ac:dyDescent="0.3">
      <c r="A4503" t="s">
        <v>9163</v>
      </c>
      <c r="B4503" t="s">
        <v>9164</v>
      </c>
      <c r="C4503" t="str">
        <f>IFERROR(VLOOKUP(Table1[[#This Row],[Ticker]],[1]!Table1[[Symbol]:[Industry]],2,FALSE),"-")</f>
        <v>-</v>
      </c>
      <c r="D4503" t="s">
        <v>628</v>
      </c>
      <c r="E4503">
        <v>8.4372067000000008</v>
      </c>
      <c r="F4503">
        <v>13</v>
      </c>
      <c r="G4503">
        <v>27.917890234999099</v>
      </c>
      <c r="H4503">
        <v>-4.2897992008884698</v>
      </c>
      <c r="I4503">
        <v>2.0412795748660701</v>
      </c>
      <c r="J4503">
        <v>0.31500770741905398</v>
      </c>
      <c r="K4503">
        <v>10.5532530917177</v>
      </c>
      <c r="L4503">
        <v>8.7619666625215</v>
      </c>
      <c r="M4503">
        <v>99.999999118528905</v>
      </c>
      <c r="N4503">
        <v>0.74343914950561296</v>
      </c>
      <c r="O4503">
        <v>0</v>
      </c>
      <c r="P4503">
        <v>62.5</v>
      </c>
    </row>
    <row r="4504" spans="1:17" hidden="1" x14ac:dyDescent="0.3">
      <c r="A4504" t="s">
        <v>9165</v>
      </c>
      <c r="B4504" t="s">
        <v>9166</v>
      </c>
      <c r="C4504" t="str">
        <f>IFERROR(VLOOKUP(Table1[[#This Row],[Ticker]],[1]!Table1[[Symbol]:[Industry]],2,FALSE),"-")</f>
        <v>-</v>
      </c>
      <c r="D4504" t="s">
        <v>1429</v>
      </c>
      <c r="E4504">
        <v>8.4088540549999902</v>
      </c>
      <c r="F4504">
        <v>27.29</v>
      </c>
      <c r="G4504">
        <v>-27.287161666104399</v>
      </c>
      <c r="H4504">
        <v>22.911766356841401</v>
      </c>
      <c r="I4504">
        <v>-12.6178236069078</v>
      </c>
      <c r="J4504">
        <v>-4.9328057036596604</v>
      </c>
      <c r="K4504">
        <v>25.7584238902203</v>
      </c>
      <c r="L4504">
        <v>24.500588050100799</v>
      </c>
      <c r="M4504">
        <v>53.838180196218403</v>
      </c>
      <c r="N4504">
        <v>0.96706418261848703</v>
      </c>
      <c r="O4504">
        <v>16.965921582997399</v>
      </c>
      <c r="P4504">
        <v>67.938461538461496</v>
      </c>
      <c r="Q4504">
        <v>7.8237550386200005E-2</v>
      </c>
    </row>
    <row r="4505" spans="1:17" hidden="1" x14ac:dyDescent="0.3">
      <c r="A4505" t="s">
        <v>9167</v>
      </c>
      <c r="B4505" t="s">
        <v>8648</v>
      </c>
      <c r="C4505" t="str">
        <f>IFERROR(VLOOKUP(Table1[[#This Row],[Ticker]],[1]!Table1[[Symbol]:[Industry]],2,FALSE),"-")</f>
        <v>-</v>
      </c>
      <c r="D4505" t="s">
        <v>922</v>
      </c>
      <c r="E4505">
        <v>8.3920635000000008</v>
      </c>
      <c r="F4505">
        <v>9.6300000000000008</v>
      </c>
      <c r="G4505">
        <v>81.640337378498899</v>
      </c>
      <c r="H4505">
        <v>7.03320437479685</v>
      </c>
      <c r="I4505">
        <v>57.127597436606003</v>
      </c>
      <c r="J4505">
        <v>5.37687497401072</v>
      </c>
      <c r="K4505">
        <v>9.6328908581436394</v>
      </c>
      <c r="L4505">
        <v>7.8519683451569096</v>
      </c>
      <c r="M4505">
        <v>69.429065231734597</v>
      </c>
      <c r="N4505">
        <v>1.45607609739525</v>
      </c>
      <c r="O4505">
        <v>63.136033229491098</v>
      </c>
      <c r="P4505">
        <v>105.76923076923001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D4506" t="s">
        <v>414</v>
      </c>
      <c r="E4506">
        <v>8.3798875000000006</v>
      </c>
      <c r="F4506">
        <v>10.25</v>
      </c>
      <c r="G4506">
        <v>-8.5708325113631592</v>
      </c>
      <c r="H4506">
        <v>5.8068710461577</v>
      </c>
      <c r="I4506">
        <v>1.9409774649109</v>
      </c>
      <c r="J4506">
        <v>0.31500770741905398</v>
      </c>
      <c r="K4506">
        <v>9.0688259218970693</v>
      </c>
      <c r="L4506">
        <v>8.92316553295713</v>
      </c>
      <c r="M4506">
        <v>100</v>
      </c>
      <c r="N4506">
        <v>6.4182194616977203E-2</v>
      </c>
      <c r="O4506">
        <v>0.48780487804877998</v>
      </c>
      <c r="P4506">
        <v>15.5580608793686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62</v>
      </c>
      <c r="E4507">
        <v>8.365653</v>
      </c>
      <c r="F4507">
        <v>8.3000000000000007</v>
      </c>
      <c r="G4507">
        <v>30.433490221931098</v>
      </c>
      <c r="H4507">
        <v>0.64066856143770101</v>
      </c>
      <c r="I4507">
        <v>7.5507997972210799</v>
      </c>
      <c r="J4507">
        <v>0.31500770741905398</v>
      </c>
      <c r="K4507">
        <v>6.1620020535215296</v>
      </c>
      <c r="L4507">
        <v>5.0236022526972501</v>
      </c>
      <c r="M4507">
        <v>99.999999948249894</v>
      </c>
      <c r="N4507">
        <v>4.8039107212906898E-2</v>
      </c>
      <c r="O4507">
        <v>0</v>
      </c>
      <c r="P4507">
        <v>161.00628930817601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705</v>
      </c>
      <c r="E4508">
        <v>8.3382966300000003</v>
      </c>
      <c r="F4508">
        <v>88.43</v>
      </c>
      <c r="G4508">
        <v>31.832305903800801</v>
      </c>
      <c r="H4508">
        <v>-4.8714597848300798</v>
      </c>
      <c r="I4508">
        <v>15.590982044338199</v>
      </c>
      <c r="J4508">
        <v>-1.85109779201976</v>
      </c>
      <c r="K4508">
        <v>84.754167556762297</v>
      </c>
      <c r="L4508">
        <v>74.315647885285699</v>
      </c>
      <c r="M4508">
        <v>46.9368374749682</v>
      </c>
      <c r="N4508">
        <v>1.1176076928373</v>
      </c>
      <c r="O4508">
        <v>2.87232839534092</v>
      </c>
      <c r="P4508">
        <v>88.630546075085306</v>
      </c>
      <c r="Q4508">
        <v>2.6148773974396002E-2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D4509" t="s">
        <v>628</v>
      </c>
      <c r="E4509">
        <v>8.3361551580000004</v>
      </c>
      <c r="F4509">
        <v>39.869999999999997</v>
      </c>
      <c r="G4509">
        <v>1.64397727172872</v>
      </c>
      <c r="H4509">
        <v>24.817893106803801</v>
      </c>
      <c r="I4509">
        <v>16.7622494828607</v>
      </c>
      <c r="J4509">
        <v>-0.72272814163754295</v>
      </c>
      <c r="K4509">
        <v>36.215988732303501</v>
      </c>
      <c r="L4509">
        <v>31.344066566134099</v>
      </c>
      <c r="M4509">
        <v>50.024613423896099</v>
      </c>
      <c r="N4509">
        <v>0.64595940883454706</v>
      </c>
      <c r="O4509">
        <v>12.6160020065212</v>
      </c>
      <c r="P4509">
        <v>78.789237668161405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E4510">
        <v>8.3175740999999999</v>
      </c>
      <c r="F4510">
        <v>55.5</v>
      </c>
      <c r="G4510">
        <v>-66.171499907022493</v>
      </c>
      <c r="H4510">
        <v>16.362374712154999</v>
      </c>
      <c r="I4510">
        <v>-2.8165244206466298</v>
      </c>
      <c r="J4510">
        <v>-4.8131974207860697</v>
      </c>
      <c r="K4510">
        <v>49.207695229807001</v>
      </c>
      <c r="L4510">
        <v>50.764118934087598</v>
      </c>
      <c r="M4510">
        <v>64.579335332583796</v>
      </c>
      <c r="N4510">
        <v>3.1607843137254901</v>
      </c>
      <c r="O4510">
        <v>81.153153153153099</v>
      </c>
      <c r="P4510">
        <v>43.522110162916903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E4511">
        <v>8.2622470000000003</v>
      </c>
      <c r="F4511">
        <v>6.17</v>
      </c>
      <c r="G4511">
        <v>23.832737304711799</v>
      </c>
      <c r="H4511">
        <v>-19.730975671476699</v>
      </c>
      <c r="I4511">
        <v>-11.125389062298201</v>
      </c>
      <c r="J4511">
        <v>-7.3896471882470802</v>
      </c>
      <c r="K4511">
        <v>6.4749476759458204</v>
      </c>
      <c r="L4511">
        <v>5.9396947460068796</v>
      </c>
      <c r="M4511">
        <v>47.863556540538902</v>
      </c>
      <c r="N4511">
        <v>0.55033598045204601</v>
      </c>
      <c r="O4511">
        <v>45.056726094003203</v>
      </c>
      <c r="P4511">
        <v>71.3888888888888</v>
      </c>
      <c r="Q4511">
        <v>-6.4986033511918007E-2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72</v>
      </c>
      <c r="E4512">
        <v>8.2285489999999992</v>
      </c>
      <c r="F4512">
        <v>3.22</v>
      </c>
      <c r="G4512">
        <v>72.212570023902302</v>
      </c>
      <c r="H4512">
        <v>10.691474207351201</v>
      </c>
      <c r="I4512">
        <v>43.456087317249498</v>
      </c>
      <c r="J4512">
        <v>5.0931647040060701</v>
      </c>
      <c r="K4512">
        <v>2.0812388966901998</v>
      </c>
      <c r="L4512">
        <v>1.0778479487077099</v>
      </c>
      <c r="M4512">
        <v>98.080146654586301</v>
      </c>
      <c r="N4512">
        <v>1.45127338492098</v>
      </c>
      <c r="O4512">
        <v>0</v>
      </c>
      <c r="P4512">
        <v>175.213675213675</v>
      </c>
      <c r="Q4512">
        <v>0.28546947738487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543</v>
      </c>
      <c r="E4513">
        <v>8.1978779999999993</v>
      </c>
      <c r="F4513">
        <v>13.89</v>
      </c>
      <c r="G4513">
        <v>-19.140231259212499</v>
      </c>
      <c r="H4513">
        <v>-4.2897992008884698</v>
      </c>
      <c r="I4513">
        <v>-13.617083414457699</v>
      </c>
      <c r="J4513">
        <v>0.31500770741905398</v>
      </c>
      <c r="K4513">
        <v>13.884571543861</v>
      </c>
      <c r="L4513">
        <v>13.6832045753532</v>
      </c>
      <c r="M4513">
        <v>100</v>
      </c>
      <c r="O4513">
        <v>0</v>
      </c>
      <c r="P4513">
        <v>4.9886621315192698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D4514" t="s">
        <v>352</v>
      </c>
      <c r="E4514">
        <v>8.1941985000000006</v>
      </c>
      <c r="F4514">
        <v>18.45</v>
      </c>
      <c r="G4514">
        <v>18.894362423221601</v>
      </c>
      <c r="H4514">
        <v>-22.796866338697601</v>
      </c>
      <c r="I4514">
        <v>-12.1319348996062</v>
      </c>
      <c r="J4514">
        <v>5.2638131681699099</v>
      </c>
      <c r="K4514">
        <v>19.177988493221299</v>
      </c>
      <c r="L4514">
        <v>16.847352853263899</v>
      </c>
      <c r="M4514">
        <v>25.863045268298698</v>
      </c>
      <c r="N4514">
        <v>0.43851773526867199</v>
      </c>
      <c r="O4514">
        <v>50.243902439024303</v>
      </c>
      <c r="P4514">
        <v>101.19956379498301</v>
      </c>
      <c r="Q4514">
        <v>0.202975133274168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543</v>
      </c>
      <c r="E4515">
        <v>8.1679251500000003</v>
      </c>
      <c r="F4515">
        <v>5.39</v>
      </c>
      <c r="G4515">
        <v>30.312367354253801</v>
      </c>
      <c r="H4515">
        <v>-28.006858840278198</v>
      </c>
      <c r="I4515">
        <v>8.8829165855422101</v>
      </c>
      <c r="J4515">
        <v>-3.8661769615704902</v>
      </c>
      <c r="K4515">
        <v>5.7655022084146301</v>
      </c>
      <c r="L4515">
        <v>5.0322723886363496</v>
      </c>
      <c r="M4515">
        <v>21.6620988471796</v>
      </c>
      <c r="N4515">
        <v>0.61506727875369105</v>
      </c>
      <c r="O4515">
        <v>46.382189239332099</v>
      </c>
      <c r="P4515">
        <v>68.437499999999901</v>
      </c>
      <c r="Q4515">
        <v>4.9210202258430001E-2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414</v>
      </c>
      <c r="E4516">
        <v>8.1462500000000002</v>
      </c>
      <c r="F4516">
        <v>17.149999999999999</v>
      </c>
      <c r="G4516">
        <v>-9.7955600573985002</v>
      </c>
      <c r="H4516">
        <v>2.4717666354104599</v>
      </c>
      <c r="I4516">
        <v>-8.7241170536015105</v>
      </c>
      <c r="J4516">
        <v>-0.23747848042625599</v>
      </c>
      <c r="K4516">
        <v>16.760168473479101</v>
      </c>
      <c r="L4516">
        <v>15.536600657612199</v>
      </c>
      <c r="M4516">
        <v>48.712602521020898</v>
      </c>
      <c r="N4516">
        <v>0.85260782568938098</v>
      </c>
      <c r="O4516">
        <v>16.326530612244799</v>
      </c>
      <c r="P4516">
        <v>52.309058614564798</v>
      </c>
      <c r="Q4516">
        <v>6.4959150347460998E-2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D4517" t="s">
        <v>628</v>
      </c>
      <c r="E4517">
        <v>8.1035939999999993</v>
      </c>
      <c r="F4517">
        <v>5.3</v>
      </c>
      <c r="G4517">
        <v>7.38475425194805</v>
      </c>
      <c r="H4517">
        <v>1.42448651339723</v>
      </c>
      <c r="I4517">
        <v>-6.3296340217452203</v>
      </c>
      <c r="J4517">
        <v>1.4079038822824299</v>
      </c>
      <c r="K4517">
        <v>5.3993805532522101</v>
      </c>
      <c r="L4517">
        <v>5.1843925212617297</v>
      </c>
      <c r="M4517">
        <v>42.9526475215863</v>
      </c>
      <c r="N4517">
        <v>1.18452057365416</v>
      </c>
      <c r="O4517">
        <v>18.867924528301799</v>
      </c>
      <c r="P4517">
        <v>47.2222222222222</v>
      </c>
      <c r="Q4517">
        <v>0.14822778949759399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E4518">
        <v>8.0987764000000002</v>
      </c>
      <c r="F4518">
        <v>22</v>
      </c>
      <c r="G4518">
        <v>-33.407243906195703</v>
      </c>
      <c r="H4518">
        <v>-16.007295188047301</v>
      </c>
      <c r="I4518">
        <v>-22.5951554045281</v>
      </c>
      <c r="J4518">
        <v>-9.1500128687126292</v>
      </c>
      <c r="K4518">
        <v>24.2384953934313</v>
      </c>
      <c r="L4518">
        <v>21.644385259402899</v>
      </c>
      <c r="M4518">
        <v>3.7284540002658102</v>
      </c>
      <c r="N4518">
        <v>1.3237324109739801</v>
      </c>
      <c r="O4518">
        <v>24.090909090909001</v>
      </c>
      <c r="P4518">
        <v>51.202749140893403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E4519">
        <v>8.0690609999999996</v>
      </c>
      <c r="F4519">
        <v>18.2</v>
      </c>
      <c r="G4519">
        <v>-8.8660688182175793</v>
      </c>
      <c r="H4519">
        <v>6.5907039437656003</v>
      </c>
      <c r="I4519">
        <v>9.7727470940168004</v>
      </c>
      <c r="J4519">
        <v>10.9866963452093</v>
      </c>
      <c r="K4519">
        <v>15.8155051927569</v>
      </c>
      <c r="L4519">
        <v>15.4512420387712</v>
      </c>
      <c r="M4519">
        <v>78.721024086583</v>
      </c>
      <c r="N4519">
        <v>1.0492307692307601</v>
      </c>
      <c r="O4519">
        <v>11.538461538461499</v>
      </c>
      <c r="P4519">
        <v>52.301255230125498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343</v>
      </c>
      <c r="E4520">
        <v>8.0681201999999992</v>
      </c>
      <c r="F4520">
        <v>12.39</v>
      </c>
      <c r="G4520">
        <v>24.6106024075875</v>
      </c>
      <c r="H4520">
        <v>-13.048923288479701</v>
      </c>
      <c r="I4520">
        <v>24.3561905276357</v>
      </c>
      <c r="J4520">
        <v>-4.3379289821308999</v>
      </c>
      <c r="K4520">
        <v>13.244827944166699</v>
      </c>
      <c r="L4520">
        <v>11.0721430075737</v>
      </c>
      <c r="M4520">
        <v>34.479944912890097</v>
      </c>
      <c r="N4520">
        <v>1.0303397812514301</v>
      </c>
      <c r="O4520">
        <v>51.412429378531002</v>
      </c>
      <c r="P4520">
        <v>105.132450331125</v>
      </c>
      <c r="Q4520">
        <v>0.10639855999544499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E4521">
        <v>8.0560130000000001</v>
      </c>
      <c r="F4521">
        <v>23.45</v>
      </c>
      <c r="G4521">
        <v>-7.5202409789963696</v>
      </c>
      <c r="H4521">
        <v>-13.3630834195778</v>
      </c>
      <c r="I4521">
        <v>-57.233337321646999</v>
      </c>
      <c r="J4521">
        <v>-10.010040093728101</v>
      </c>
      <c r="K4521">
        <v>24.552244437439999</v>
      </c>
      <c r="L4521">
        <v>23.353086121147999</v>
      </c>
      <c r="M4521">
        <v>45.495519253049601</v>
      </c>
      <c r="N4521">
        <v>0.42212944139824499</v>
      </c>
      <c r="O4521">
        <v>90.405117270788907</v>
      </c>
      <c r="P4521">
        <v>33.999999999999901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D4522" t="s">
        <v>268</v>
      </c>
      <c r="E4522">
        <v>8.0078011</v>
      </c>
      <c r="F4522">
        <v>13</v>
      </c>
      <c r="G4522">
        <v>-9.0846456031212099</v>
      </c>
      <c r="H4522">
        <v>0.72980864224878395</v>
      </c>
      <c r="I4522">
        <v>-5.2837500811244302</v>
      </c>
      <c r="J4522">
        <v>3.39429947031359</v>
      </c>
      <c r="K4522">
        <v>12.5444862425528</v>
      </c>
      <c r="L4522">
        <v>11.8017494018133</v>
      </c>
      <c r="M4522">
        <v>46.814721270048501</v>
      </c>
      <c r="N4522">
        <v>0.79785838158429401</v>
      </c>
      <c r="O4522">
        <v>16.692307692307601</v>
      </c>
      <c r="P4522">
        <v>36.411332633788</v>
      </c>
      <c r="Q4522">
        <v>0.101258839399769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E4523">
        <v>7.9988542000000002</v>
      </c>
      <c r="F4523">
        <v>24.34</v>
      </c>
      <c r="G4523">
        <v>66.922911946787707</v>
      </c>
      <c r="H4523">
        <v>-8.0604802320542905</v>
      </c>
      <c r="I4523">
        <v>38.507916585542198</v>
      </c>
      <c r="J4523">
        <v>0.35500770741906001</v>
      </c>
      <c r="K4523">
        <v>22.130982209608401</v>
      </c>
      <c r="L4523">
        <v>17.798937244969999</v>
      </c>
      <c r="M4523">
        <v>40.1557929094039</v>
      </c>
      <c r="N4523">
        <v>0.77552523908732596</v>
      </c>
      <c r="O4523">
        <v>39.646672144617902</v>
      </c>
      <c r="P4523">
        <v>92.411067193675805</v>
      </c>
      <c r="Q4523">
        <v>9.0293395379809002E-2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414</v>
      </c>
      <c r="E4524">
        <v>7.9885000000000002</v>
      </c>
      <c r="F4524">
        <v>24.58</v>
      </c>
      <c r="G4524">
        <v>342.28476884835698</v>
      </c>
      <c r="H4524">
        <v>50.496095005660599</v>
      </c>
      <c r="I4524">
        <v>173.532449295822</v>
      </c>
      <c r="J4524">
        <v>-4.9807858045085501E-2</v>
      </c>
      <c r="K4524">
        <v>19.4688086809849</v>
      </c>
      <c r="L4524">
        <v>13.2582238145754</v>
      </c>
      <c r="M4524">
        <v>55.226082834239698</v>
      </c>
      <c r="N4524">
        <v>1.99507411690152</v>
      </c>
      <c r="O4524">
        <v>21.521562245728202</v>
      </c>
      <c r="P4524">
        <v>462.471395881006</v>
      </c>
      <c r="Q4524">
        <v>0.110989668688852</v>
      </c>
    </row>
    <row r="4525" spans="1:17" hidden="1" x14ac:dyDescent="0.3">
      <c r="A4525" t="s">
        <v>9206</v>
      </c>
      <c r="B4525" t="s">
        <v>3227</v>
      </c>
      <c r="C4525" t="str">
        <f>IFERROR(VLOOKUP(Table1[[#This Row],[Ticker]],[1]!Table1[[Symbol]:[Industry]],2,FALSE),"-")</f>
        <v>-</v>
      </c>
      <c r="D4525" t="s">
        <v>122</v>
      </c>
      <c r="E4525">
        <v>7.9802499999999998</v>
      </c>
      <c r="F4525">
        <v>6.85</v>
      </c>
      <c r="G4525">
        <v>-24.853531071891201</v>
      </c>
      <c r="H4525">
        <v>-17.614672297335101</v>
      </c>
      <c r="I4525">
        <v>-22.888606593265699</v>
      </c>
      <c r="J4525">
        <v>-6.7598222245537203</v>
      </c>
      <c r="K4525">
        <v>7.3669183285040498</v>
      </c>
      <c r="L4525">
        <v>7.3530756151395202</v>
      </c>
      <c r="M4525">
        <v>31.994235359606702</v>
      </c>
      <c r="N4525">
        <v>0.62960598102494802</v>
      </c>
      <c r="O4525">
        <v>35.328467153284599</v>
      </c>
      <c r="P4525">
        <v>15.709459459459399</v>
      </c>
      <c r="Q4525">
        <v>8.4144390981873998E-2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941</v>
      </c>
      <c r="E4526">
        <v>7.9733999999999998</v>
      </c>
      <c r="F4526">
        <v>11.64</v>
      </c>
      <c r="G4526">
        <v>-21.754223206035199</v>
      </c>
      <c r="H4526">
        <v>-3.7975924740632001</v>
      </c>
      <c r="I4526">
        <v>5.76753197015762</v>
      </c>
      <c r="J4526">
        <v>-2.4627700703587201</v>
      </c>
      <c r="K4526">
        <v>11.892416781840099</v>
      </c>
      <c r="L4526">
        <v>11.447307356677801</v>
      </c>
      <c r="M4526">
        <v>37.903214080717298</v>
      </c>
      <c r="N4526">
        <v>0.67306462018170998</v>
      </c>
      <c r="O4526">
        <v>27.5773195876288</v>
      </c>
      <c r="P4526">
        <v>30.7865168539325</v>
      </c>
      <c r="Q4526">
        <v>3.1773396129646997E-2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E4527">
        <v>7.9631999999999996</v>
      </c>
      <c r="F4527">
        <v>9.48</v>
      </c>
      <c r="G4527">
        <v>-72.268937154407894</v>
      </c>
      <c r="H4527">
        <v>-1.2403775394794201</v>
      </c>
      <c r="I4527">
        <v>-58.500804344690302</v>
      </c>
      <c r="J4527">
        <v>-7.1448600923920802</v>
      </c>
      <c r="K4527">
        <v>10.136972432651699</v>
      </c>
      <c r="L4527">
        <v>12.7503526127689</v>
      </c>
      <c r="M4527">
        <v>36.842166673955703</v>
      </c>
      <c r="N4527">
        <v>0.80493327663068903</v>
      </c>
      <c r="O4527">
        <v>161.60337552742601</v>
      </c>
      <c r="P4527">
        <v>8.3428571428571399</v>
      </c>
      <c r="Q4527">
        <v>8.6391538390149999E-3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D4528" t="s">
        <v>628</v>
      </c>
      <c r="E4528">
        <v>7.9481520000000003</v>
      </c>
      <c r="F4528">
        <v>5.58</v>
      </c>
      <c r="G4528">
        <v>75.871106609268097</v>
      </c>
      <c r="H4528">
        <v>-8.0123034310069094</v>
      </c>
      <c r="I4528">
        <v>12.9135288304401</v>
      </c>
      <c r="J4528">
        <v>-5.3234665877716498</v>
      </c>
      <c r="K4528">
        <v>5.6248803105921601</v>
      </c>
      <c r="L4528">
        <v>4.6027199731941097</v>
      </c>
      <c r="M4528">
        <v>26.0523834590912</v>
      </c>
      <c r="N4528">
        <v>0.42269681089524502</v>
      </c>
      <c r="O4528">
        <v>23.835125448028599</v>
      </c>
      <c r="P4528">
        <v>118.823529411764</v>
      </c>
      <c r="Q4528">
        <v>0.113639488442303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E4529">
        <v>7.9154629999999999</v>
      </c>
      <c r="F4529">
        <v>21.17</v>
      </c>
      <c r="G4529">
        <v>17.0044399426015</v>
      </c>
      <c r="H4529">
        <v>-17.170457637102398</v>
      </c>
      <c r="I4529">
        <v>10.912328350248099</v>
      </c>
      <c r="J4529">
        <v>0.31500770741905398</v>
      </c>
      <c r="K4529">
        <v>21.800725145985702</v>
      </c>
      <c r="L4529">
        <v>18.671562973415</v>
      </c>
      <c r="M4529">
        <v>29.440722855142599</v>
      </c>
      <c r="N4529">
        <v>0.38750000000000001</v>
      </c>
      <c r="O4529">
        <v>34.057628719886601</v>
      </c>
      <c r="P4529">
        <v>88.177777777777806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628</v>
      </c>
      <c r="E4530">
        <v>7.8912823999999997</v>
      </c>
      <c r="F4530">
        <v>26.44</v>
      </c>
      <c r="G4530">
        <v>29.413499176050902</v>
      </c>
      <c r="H4530">
        <v>-5.1666577597904899</v>
      </c>
      <c r="I4530">
        <v>-25.483750081124398</v>
      </c>
      <c r="J4530">
        <v>8.6483410407523795</v>
      </c>
      <c r="K4530">
        <v>26.244691055882999</v>
      </c>
      <c r="L4530">
        <v>24.9077684925814</v>
      </c>
      <c r="M4530">
        <v>55.3320874363068</v>
      </c>
      <c r="N4530">
        <v>2.4126348764357801</v>
      </c>
      <c r="O4530">
        <v>27.1936459909228</v>
      </c>
      <c r="P4530">
        <v>64.735202492211798</v>
      </c>
      <c r="Q4530">
        <v>8.0170735065077006E-2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628</v>
      </c>
      <c r="E4531">
        <v>7.8770889999999998</v>
      </c>
      <c r="F4531">
        <v>13.7</v>
      </c>
      <c r="G4531">
        <v>231.715262453424</v>
      </c>
      <c r="H4531">
        <v>-7.94662057922885</v>
      </c>
      <c r="I4531">
        <v>26.178834952889101</v>
      </c>
      <c r="J4531">
        <v>5.5377419624113697</v>
      </c>
      <c r="K4531">
        <v>10.331591469624099</v>
      </c>
      <c r="L4531">
        <v>8.2751950727617505</v>
      </c>
      <c r="M4531">
        <v>33.8281165010061</v>
      </c>
      <c r="N4531">
        <v>0.98063236495158002</v>
      </c>
      <c r="O4531">
        <v>3.7956204379562002</v>
      </c>
      <c r="P4531">
        <v>334.92063492063397</v>
      </c>
      <c r="Q4531">
        <v>0.13768561571385901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705</v>
      </c>
      <c r="E4532">
        <v>7.8703070319999897</v>
      </c>
      <c r="F4532">
        <v>89.7</v>
      </c>
      <c r="G4532">
        <v>-5.0212051687161603</v>
      </c>
      <c r="H4532">
        <v>-6.0568939215557904</v>
      </c>
      <c r="I4532">
        <v>11.261101188075999</v>
      </c>
      <c r="J4532">
        <v>-4.2081414284887702</v>
      </c>
      <c r="K4532">
        <v>89.532060576880994</v>
      </c>
      <c r="L4532">
        <v>81.132594910342107</v>
      </c>
      <c r="M4532">
        <v>56.3654480897074</v>
      </c>
      <c r="N4532">
        <v>1.12619046581127</v>
      </c>
      <c r="O4532">
        <v>8.5618729096989803</v>
      </c>
      <c r="P4532">
        <v>30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382</v>
      </c>
      <c r="E4533">
        <v>7.7923423999999999</v>
      </c>
      <c r="F4533">
        <v>11.92</v>
      </c>
      <c r="G4533">
        <v>95.392285246468902</v>
      </c>
      <c r="H4533">
        <v>0.63977826390026205</v>
      </c>
      <c r="I4533">
        <v>13.733343935969501</v>
      </c>
      <c r="J4533">
        <v>0.31500770741905398</v>
      </c>
      <c r="K4533">
        <v>8.6427084356456199</v>
      </c>
      <c r="L4533">
        <v>6.3704317885704898</v>
      </c>
      <c r="M4533">
        <v>99.999999999999602</v>
      </c>
      <c r="N4533">
        <v>0.64529058116232396</v>
      </c>
      <c r="O4533">
        <v>0</v>
      </c>
      <c r="P4533">
        <v>120.74074074073999</v>
      </c>
      <c r="Q4533">
        <v>0.11826422868860299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396</v>
      </c>
      <c r="E4534">
        <v>7.7691967999999996</v>
      </c>
      <c r="F4534">
        <v>15.16</v>
      </c>
      <c r="G4534">
        <v>15.9820123393975</v>
      </c>
      <c r="H4534">
        <v>17.0547386142375</v>
      </c>
      <c r="I4534">
        <v>-41.150544217517002</v>
      </c>
      <c r="J4534">
        <v>5.2568681725353299</v>
      </c>
      <c r="K4534">
        <v>12.8846600247215</v>
      </c>
      <c r="L4534">
        <v>14.8595247046783</v>
      </c>
      <c r="M4534">
        <v>99.583849842582097</v>
      </c>
      <c r="N4534">
        <v>0.79714285714285704</v>
      </c>
      <c r="O4534">
        <v>67.612137203166199</v>
      </c>
      <c r="P4534">
        <v>42.347417840375499</v>
      </c>
      <c r="Q4534">
        <v>2.3712879768759999E-3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72</v>
      </c>
      <c r="E4535">
        <v>7.7620740179999999</v>
      </c>
      <c r="F4535">
        <v>3.58</v>
      </c>
      <c r="G4535">
        <v>-1.1048384079139599</v>
      </c>
      <c r="H4535">
        <v>-21.7610635687045</v>
      </c>
      <c r="I4535">
        <v>-20.870969424820402</v>
      </c>
      <c r="J4535">
        <v>-7.63371024129889</v>
      </c>
      <c r="K4535">
        <v>4.0969613787692198</v>
      </c>
      <c r="L4535">
        <v>3.9293713036788298</v>
      </c>
      <c r="M4535">
        <v>15.5040296483566</v>
      </c>
      <c r="N4535">
        <v>0.59379313647901799</v>
      </c>
      <c r="O4535">
        <v>41.061452513966401</v>
      </c>
      <c r="P4535">
        <v>30.181818181818102</v>
      </c>
      <c r="Q4535">
        <v>3.7631849203920001E-2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543</v>
      </c>
      <c r="E4536">
        <v>7.7544599999999999</v>
      </c>
      <c r="F4536">
        <v>7.77</v>
      </c>
      <c r="G4536">
        <v>-24.1288933907318</v>
      </c>
      <c r="H4536">
        <v>-4.2897992008884698</v>
      </c>
      <c r="I4536">
        <v>-13.617083414457699</v>
      </c>
      <c r="J4536">
        <v>0.31500770741905398</v>
      </c>
      <c r="K4536">
        <v>7.7699990067871196</v>
      </c>
      <c r="L4536">
        <v>7.7517932650877102</v>
      </c>
      <c r="M4536">
        <v>100</v>
      </c>
      <c r="O4536">
        <v>0</v>
      </c>
      <c r="P4536">
        <v>0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271</v>
      </c>
      <c r="E4537">
        <v>7.7346849730000002</v>
      </c>
      <c r="F4537">
        <v>6.97</v>
      </c>
      <c r="G4537">
        <v>9.90956814772969</v>
      </c>
      <c r="H4537">
        <v>-13.1939087899295</v>
      </c>
      <c r="I4537">
        <v>-24.827274497260301</v>
      </c>
      <c r="J4537">
        <v>-4.6849922925809402</v>
      </c>
      <c r="K4537">
        <v>7.3770630939620299</v>
      </c>
      <c r="L4537">
        <v>8.0051735609141499</v>
      </c>
      <c r="M4537">
        <v>51.726538271654299</v>
      </c>
      <c r="N4537">
        <v>0.55964973954172104</v>
      </c>
      <c r="O4537">
        <v>38.450502152080297</v>
      </c>
      <c r="P4537">
        <v>56.278026905829499</v>
      </c>
      <c r="Q4537">
        <v>-5.4744314646590998E-2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E4538">
        <v>7.6629750000000003</v>
      </c>
      <c r="F4538">
        <v>24.9</v>
      </c>
      <c r="G4538">
        <v>45.258861711308903</v>
      </c>
      <c r="H4538">
        <v>-21.843848894337899</v>
      </c>
      <c r="I4538">
        <v>-44.334946519633</v>
      </c>
      <c r="J4538">
        <v>-21.693539301127899</v>
      </c>
      <c r="K4538">
        <v>35.452316013964499</v>
      </c>
      <c r="L4538">
        <v>35.177307896509198</v>
      </c>
      <c r="M4538">
        <v>13.612282081802199</v>
      </c>
      <c r="N4538">
        <v>1.63716630070495</v>
      </c>
      <c r="O4538">
        <v>105.18072289156601</v>
      </c>
      <c r="P4538">
        <v>95.294117647058798</v>
      </c>
      <c r="Q4538">
        <v>2.8916421939144999E-2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268</v>
      </c>
      <c r="E4539">
        <v>7.6615500000000001</v>
      </c>
      <c r="F4539">
        <v>19.5</v>
      </c>
      <c r="G4539">
        <v>24.839784989711202</v>
      </c>
      <c r="H4539">
        <v>-21.8924815143838</v>
      </c>
      <c r="I4539">
        <v>-28.871320702593302</v>
      </c>
      <c r="J4539">
        <v>-10.6047929269262</v>
      </c>
      <c r="K4539">
        <v>23.169517049398898</v>
      </c>
      <c r="L4539">
        <v>21.036480326056601</v>
      </c>
      <c r="M4539">
        <v>30.150338632202899</v>
      </c>
      <c r="N4539">
        <v>0.38806796430990298</v>
      </c>
      <c r="O4539">
        <v>72.256410256410206</v>
      </c>
      <c r="P4539">
        <v>78.082191780821901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414</v>
      </c>
      <c r="E4540">
        <v>7.6422639999999999</v>
      </c>
      <c r="F4540">
        <v>19.12</v>
      </c>
      <c r="G4540">
        <v>0.67528415496007799</v>
      </c>
      <c r="H4540">
        <v>-4.2897992008884698</v>
      </c>
      <c r="I4540">
        <v>5.8829165855422403</v>
      </c>
      <c r="J4540">
        <v>0.31500770741905398</v>
      </c>
      <c r="K4540">
        <v>17.5143006283724</v>
      </c>
      <c r="L4540">
        <v>15.421668209402201</v>
      </c>
      <c r="M4540">
        <v>99.923677733536394</v>
      </c>
      <c r="N4540">
        <v>0</v>
      </c>
      <c r="O4540">
        <v>0</v>
      </c>
      <c r="P4540">
        <v>27.466666666666601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E4541">
        <v>7.6020000000000003</v>
      </c>
      <c r="F4541">
        <v>0.35</v>
      </c>
      <c r="G4541">
        <v>9.0376437509327393E-3</v>
      </c>
      <c r="H4541">
        <v>8.6134266055631308</v>
      </c>
      <c r="I4541">
        <v>-19.022488819863099</v>
      </c>
      <c r="J4541">
        <v>3.25618417800727</v>
      </c>
      <c r="K4541">
        <v>0.35732096997312601</v>
      </c>
      <c r="L4541">
        <v>0.46591791155246098</v>
      </c>
      <c r="M4541">
        <v>95.794377836867497</v>
      </c>
      <c r="N4541">
        <v>0.84537037583322805</v>
      </c>
      <c r="O4541">
        <v>11.4285714285714</v>
      </c>
      <c r="P4541">
        <v>29.629629629629601</v>
      </c>
      <c r="Q4541">
        <v>2.7338781954209999E-2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516</v>
      </c>
      <c r="E4542">
        <v>7.5958427999999998</v>
      </c>
      <c r="F4542">
        <v>7.41</v>
      </c>
      <c r="G4542">
        <v>2.97230729537451</v>
      </c>
      <c r="H4542">
        <v>-12.308667125416701</v>
      </c>
      <c r="I4542">
        <v>-30.3586564481656</v>
      </c>
      <c r="J4542">
        <v>2.9465866547874699</v>
      </c>
      <c r="K4542">
        <v>8.2173984538362106</v>
      </c>
      <c r="L4542">
        <v>8.1885248011888905</v>
      </c>
      <c r="M4542">
        <v>17.752824222523699</v>
      </c>
      <c r="N4542">
        <v>0.36660329589606799</v>
      </c>
      <c r="O4542">
        <v>104.85829959514101</v>
      </c>
      <c r="P4542">
        <v>43.883495145631002</v>
      </c>
      <c r="Q4542">
        <v>2.7993779440453E-2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72</v>
      </c>
      <c r="E4543">
        <v>7.5763800000000003</v>
      </c>
      <c r="F4543">
        <v>25.77</v>
      </c>
      <c r="G4543">
        <v>-19.1594432888988</v>
      </c>
      <c r="H4543">
        <v>-4.2897992008884698</v>
      </c>
      <c r="I4543">
        <v>-13.617083414457699</v>
      </c>
      <c r="J4543">
        <v>0.31500770741905398</v>
      </c>
      <c r="K4543">
        <v>25.769310179549699</v>
      </c>
      <c r="L4543">
        <v>25.514226069514901</v>
      </c>
      <c r="M4543">
        <v>100</v>
      </c>
      <c r="O4543">
        <v>0</v>
      </c>
      <c r="P4543">
        <v>4.9694501018329804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3277</v>
      </c>
      <c r="E4544">
        <v>7.5536624999999997</v>
      </c>
      <c r="F4544">
        <v>9.42</v>
      </c>
      <c r="G4544">
        <v>201.82266370269301</v>
      </c>
      <c r="H4544">
        <v>-28.2322695900593</v>
      </c>
      <c r="I4544">
        <v>13.5084226584167</v>
      </c>
      <c r="J4544">
        <v>9.3032124733154795E-2</v>
      </c>
      <c r="K4544">
        <v>10.8235920372971</v>
      </c>
      <c r="L4544">
        <v>8.7739517501207693</v>
      </c>
      <c r="M4544">
        <v>45.960578736194002</v>
      </c>
      <c r="N4544">
        <v>2.2132785876955299</v>
      </c>
      <c r="O4544">
        <v>54.777070063694197</v>
      </c>
      <c r="P4544">
        <v>263.70656370656297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405</v>
      </c>
      <c r="E4545">
        <v>7.5407500000000001</v>
      </c>
      <c r="F4545">
        <v>9.73</v>
      </c>
      <c r="G4545">
        <v>84.669389871070706</v>
      </c>
      <c r="H4545">
        <v>-5.8670862671345301</v>
      </c>
      <c r="I4545">
        <v>-11.1960307828788</v>
      </c>
      <c r="J4545">
        <v>0.42195957907680598</v>
      </c>
      <c r="K4545">
        <v>9.5094857754221191</v>
      </c>
      <c r="L4545">
        <v>9.2802431052077292</v>
      </c>
      <c r="M4545">
        <v>80.414013313041806</v>
      </c>
      <c r="N4545">
        <v>2.15102040816326</v>
      </c>
      <c r="O4545">
        <v>24.254881808838601</v>
      </c>
      <c r="P4545">
        <v>108.798283261802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72</v>
      </c>
      <c r="E4546">
        <v>7.54</v>
      </c>
      <c r="F4546">
        <v>5.2</v>
      </c>
      <c r="G4546">
        <v>-31.437271287344998</v>
      </c>
      <c r="H4546">
        <v>-1.5179441902274899</v>
      </c>
      <c r="I4546">
        <v>-28.2312049251309</v>
      </c>
      <c r="J4546">
        <v>-6.0927592828722004</v>
      </c>
      <c r="K4546">
        <v>5.1938355703034604</v>
      </c>
      <c r="L4546">
        <v>5.5296332187060901</v>
      </c>
      <c r="M4546">
        <v>53.237502217719303</v>
      </c>
      <c r="N4546">
        <v>0.66121610354547899</v>
      </c>
      <c r="O4546">
        <v>53.653846153846096</v>
      </c>
      <c r="P4546">
        <v>15.5555555555555</v>
      </c>
      <c r="Q4546">
        <v>2.3600542483603E-2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628</v>
      </c>
      <c r="E4547">
        <v>7.5359254189999998</v>
      </c>
      <c r="F4547">
        <v>8.23</v>
      </c>
      <c r="G4547">
        <v>26.603707341868901</v>
      </c>
      <c r="H4547">
        <v>18.567343656254302</v>
      </c>
      <c r="I4547">
        <v>35.7477078741084</v>
      </c>
      <c r="J4547">
        <v>2.0901556364131402</v>
      </c>
      <c r="K4547">
        <v>7.3013831251703101</v>
      </c>
      <c r="L4547">
        <v>6.6500127302119196</v>
      </c>
      <c r="M4547">
        <v>58.238638732875202</v>
      </c>
      <c r="N4547">
        <v>0.38935958169205698</v>
      </c>
      <c r="O4547">
        <v>16.281895504252699</v>
      </c>
      <c r="P4547">
        <v>95.486935866983302</v>
      </c>
      <c r="Q4547">
        <v>5.3540585513246003E-2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E4548">
        <v>7.5251479999999997</v>
      </c>
      <c r="F4548">
        <v>7.1</v>
      </c>
      <c r="G4548">
        <v>-40.599481626025899</v>
      </c>
      <c r="H4548">
        <v>-21.2488635283738</v>
      </c>
      <c r="I4548">
        <v>-38.722568646525197</v>
      </c>
      <c r="J4548">
        <v>0.31500770741905398</v>
      </c>
      <c r="K4548">
        <v>7.3068114302732798</v>
      </c>
      <c r="L4548">
        <v>7.76920322708561</v>
      </c>
      <c r="M4548">
        <v>36.066857404224898</v>
      </c>
      <c r="N4548">
        <v>0.27352941176470502</v>
      </c>
      <c r="O4548">
        <v>46.338028169014002</v>
      </c>
      <c r="P4548">
        <v>14.516129032258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174</v>
      </c>
      <c r="E4549">
        <v>7.5037808159999999</v>
      </c>
      <c r="F4549">
        <v>14.24</v>
      </c>
      <c r="G4549">
        <v>-25.512976435714499</v>
      </c>
      <c r="H4549">
        <v>-13.427508338597599</v>
      </c>
      <c r="I4549">
        <v>-37.016760660288803</v>
      </c>
      <c r="J4549">
        <v>-1.6294367370253899</v>
      </c>
      <c r="K4549">
        <v>15.4108172676741</v>
      </c>
      <c r="L4549">
        <v>16.1214913573763</v>
      </c>
      <c r="M4549">
        <v>36.5367789061564</v>
      </c>
      <c r="N4549">
        <v>0.18209614715460501</v>
      </c>
      <c r="O4549">
        <v>53.792134831460601</v>
      </c>
      <c r="P4549">
        <v>15.3036437246963</v>
      </c>
      <c r="Q4549">
        <v>-1.5552144984734E-2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628</v>
      </c>
      <c r="E4550">
        <v>7.4900897999999998</v>
      </c>
      <c r="F4550">
        <v>24.21</v>
      </c>
      <c r="G4550">
        <v>68.013963752125306</v>
      </c>
      <c r="H4550">
        <v>0.69719125878195898</v>
      </c>
      <c r="I4550">
        <v>7.4934718631810604</v>
      </c>
      <c r="J4550">
        <v>0.31500770741905398</v>
      </c>
      <c r="K4550">
        <v>22.0733220967725</v>
      </c>
      <c r="M4550">
        <v>99.997122905156402</v>
      </c>
      <c r="N4550">
        <v>0</v>
      </c>
      <c r="O4550">
        <v>0</v>
      </c>
      <c r="P4550">
        <v>101.75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1665</v>
      </c>
      <c r="E4551">
        <v>7.4814949999999998</v>
      </c>
      <c r="F4551">
        <v>20.65</v>
      </c>
      <c r="G4551">
        <v>170.871106609268</v>
      </c>
      <c r="H4551">
        <v>6.58956945751064</v>
      </c>
      <c r="I4551">
        <v>50.271805474431098</v>
      </c>
      <c r="J4551">
        <v>11.007185535218699</v>
      </c>
      <c r="K4551">
        <v>19.003783602297698</v>
      </c>
      <c r="L4551">
        <v>15.488485053318</v>
      </c>
      <c r="M4551">
        <v>70.8385991608083</v>
      </c>
      <c r="N4551">
        <v>0.47418847683344101</v>
      </c>
      <c r="O4551">
        <v>38.401937046004797</v>
      </c>
      <c r="P4551">
        <v>202.785923753665</v>
      </c>
      <c r="Q4551">
        <v>0.12710523484878899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694</v>
      </c>
      <c r="E4552">
        <v>7.4725910999999998</v>
      </c>
      <c r="F4552">
        <v>274.95</v>
      </c>
      <c r="G4552">
        <v>15.9016642868846</v>
      </c>
      <c r="H4552">
        <v>0.69301866852733696</v>
      </c>
      <c r="I4552">
        <v>13.940327859028599</v>
      </c>
      <c r="J4552">
        <v>0.31500770741905398</v>
      </c>
      <c r="K4552">
        <v>202.27464316298199</v>
      </c>
      <c r="L4552">
        <v>124.207528144798</v>
      </c>
      <c r="M4552">
        <v>99.999999992455002</v>
      </c>
      <c r="N4552">
        <v>2.7742504409171</v>
      </c>
      <c r="O4552">
        <v>0</v>
      </c>
      <c r="P4552">
        <v>47.386759581881499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204</v>
      </c>
      <c r="E4553">
        <v>7.4434539839999996</v>
      </c>
      <c r="F4553">
        <v>14.06</v>
      </c>
      <c r="G4553">
        <v>-22.612647903367201</v>
      </c>
      <c r="H4553">
        <v>-24.830339741429</v>
      </c>
      <c r="I4553">
        <v>-18.230380565068302</v>
      </c>
      <c r="J4553">
        <v>-7.4641641871857098</v>
      </c>
      <c r="K4553">
        <v>15.923112111692699</v>
      </c>
      <c r="L4553">
        <v>16.039445480887501</v>
      </c>
      <c r="M4553">
        <v>25.8518874727351</v>
      </c>
      <c r="N4553">
        <v>2.1502890173410401</v>
      </c>
      <c r="O4553">
        <v>90.256045519203397</v>
      </c>
      <c r="P4553">
        <v>17.2643869891576</v>
      </c>
      <c r="Q4553">
        <v>2.0087062307323999E-2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E4554">
        <v>7.443308</v>
      </c>
      <c r="F4554">
        <v>191.05</v>
      </c>
      <c r="G4554">
        <v>13.5648003029618</v>
      </c>
      <c r="H4554">
        <v>5.6354021800091001</v>
      </c>
      <c r="I4554">
        <v>47.879112697122899</v>
      </c>
      <c r="J4554">
        <v>0.31500770741905398</v>
      </c>
      <c r="K4554">
        <v>165.349434573254</v>
      </c>
      <c r="L4554">
        <v>143.603443312759</v>
      </c>
      <c r="M4554">
        <v>74.717535136480294</v>
      </c>
      <c r="N4554">
        <v>0</v>
      </c>
      <c r="O4554">
        <v>5.2604030358544804</v>
      </c>
      <c r="P4554">
        <v>70.276292335115798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E4555">
        <v>7.4407439999999996</v>
      </c>
      <c r="F4555">
        <v>24.8</v>
      </c>
      <c r="G4555">
        <v>15.2752662495155</v>
      </c>
      <c r="H4555">
        <v>-12.162933529246599</v>
      </c>
      <c r="I4555">
        <v>18.2978102025635</v>
      </c>
      <c r="J4555">
        <v>12.0850393959659</v>
      </c>
      <c r="K4555">
        <v>24.097314914105699</v>
      </c>
      <c r="L4555">
        <v>21.094875164829102</v>
      </c>
      <c r="M4555">
        <v>49.689961352440903</v>
      </c>
      <c r="N4555">
        <v>1.8769840255590999</v>
      </c>
      <c r="O4555">
        <v>12.177419354838699</v>
      </c>
      <c r="P4555">
        <v>69.514695830485294</v>
      </c>
      <c r="Q4555">
        <v>2.9409809211561E-2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E4556">
        <v>7.3922780099999903</v>
      </c>
      <c r="F4556">
        <v>22.9</v>
      </c>
      <c r="G4556">
        <v>134.62816875615999</v>
      </c>
      <c r="H4556">
        <v>-6.2201391085678601</v>
      </c>
      <c r="I4556">
        <v>-4.5694643668387203</v>
      </c>
      <c r="J4556">
        <v>0.31500770741905398</v>
      </c>
      <c r="K4556">
        <v>25.547218134201401</v>
      </c>
      <c r="L4556">
        <v>20.846878124891301</v>
      </c>
      <c r="M4556">
        <v>1.62757681460785</v>
      </c>
      <c r="N4556">
        <v>1.12663190347505</v>
      </c>
      <c r="O4556">
        <v>44.104803493449701</v>
      </c>
      <c r="P4556">
        <v>209.041835357624</v>
      </c>
      <c r="Q4556">
        <v>8.0758959596356997E-2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238</v>
      </c>
      <c r="E4557">
        <v>7.3755072000000004</v>
      </c>
      <c r="F4557">
        <v>12</v>
      </c>
      <c r="G4557">
        <v>158.22404778573801</v>
      </c>
      <c r="H4557">
        <v>-15.5128207836222</v>
      </c>
      <c r="I4557">
        <v>67.378391698664402</v>
      </c>
      <c r="J4557">
        <v>3.5786060337788901</v>
      </c>
      <c r="K4557">
        <v>13.0709613979722</v>
      </c>
      <c r="L4557">
        <v>10.1639598060321</v>
      </c>
      <c r="M4557">
        <v>40.635633164533999</v>
      </c>
      <c r="N4557">
        <v>0.976220251915486</v>
      </c>
      <c r="O4557">
        <v>53.8333333333333</v>
      </c>
      <c r="P4557">
        <v>238.98305084745701</v>
      </c>
      <c r="Q4557">
        <v>0.112805696945749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536</v>
      </c>
      <c r="E4558">
        <v>7.3726302199999996</v>
      </c>
      <c r="F4558">
        <v>4.5999999999999996</v>
      </c>
      <c r="G4558">
        <v>-63.602577601258098</v>
      </c>
      <c r="H4558">
        <v>-3.8642672859948601</v>
      </c>
      <c r="I4558">
        <v>-50.168807552388799</v>
      </c>
      <c r="J4558">
        <v>5.2038965963079296</v>
      </c>
      <c r="K4558">
        <v>6.5175836485530496</v>
      </c>
      <c r="L4558">
        <v>13.409205504682699</v>
      </c>
      <c r="M4558">
        <v>37.595517091186998</v>
      </c>
      <c r="N4558">
        <v>0.94273182374730702</v>
      </c>
      <c r="O4558">
        <v>78.260869565217305</v>
      </c>
      <c r="P4558">
        <v>7.7283372365339602</v>
      </c>
      <c r="Q4558">
        <v>-0.22481407436374801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1154</v>
      </c>
      <c r="E4559">
        <v>7.3689669000000002</v>
      </c>
      <c r="F4559">
        <v>3.69</v>
      </c>
      <c r="G4559">
        <v>107.946578307381</v>
      </c>
      <c r="H4559">
        <v>-14.169317273177599</v>
      </c>
      <c r="I4559">
        <v>-3.1380414982901002</v>
      </c>
      <c r="J4559">
        <v>0.31500770741905398</v>
      </c>
      <c r="K4559">
        <v>3.86072279753588</v>
      </c>
      <c r="L4559">
        <v>3.5553417884939802</v>
      </c>
      <c r="M4559">
        <v>40.603484530971102</v>
      </c>
      <c r="N4559">
        <v>0.56883341993812897</v>
      </c>
      <c r="O4559">
        <v>3942.0054200541999</v>
      </c>
      <c r="P4559">
        <v>151.02040816326499</v>
      </c>
      <c r="Q4559">
        <v>6.0068799038534001E-2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1351</v>
      </c>
      <c r="E4560">
        <v>7.3133650000000001</v>
      </c>
      <c r="F4560">
        <v>14.5</v>
      </c>
      <c r="G4560">
        <v>7.6892884274499798</v>
      </c>
      <c r="H4560">
        <v>2.1715080868650798</v>
      </c>
      <c r="I4560">
        <v>-12.922638970013301</v>
      </c>
      <c r="J4560">
        <v>-13.492778180658799</v>
      </c>
      <c r="K4560">
        <v>13.8331120861735</v>
      </c>
      <c r="L4560">
        <v>12.6424621833145</v>
      </c>
      <c r="M4560">
        <v>45.113795850931801</v>
      </c>
      <c r="N4560">
        <v>1.70838216619872</v>
      </c>
      <c r="O4560">
        <v>23.103448275862</v>
      </c>
      <c r="P4560">
        <v>65.714285714285694</v>
      </c>
      <c r="Q4560">
        <v>5.0276232645135997E-2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1429</v>
      </c>
      <c r="E4561">
        <v>7.3030080000000002</v>
      </c>
      <c r="F4561">
        <v>11.98</v>
      </c>
      <c r="G4561">
        <v>37.762998501159998</v>
      </c>
      <c r="H4561">
        <v>10.614046952957599</v>
      </c>
      <c r="I4561">
        <v>-12.349120608033401</v>
      </c>
      <c r="J4561">
        <v>4.3184889954956303</v>
      </c>
      <c r="K4561">
        <v>11.6571063345132</v>
      </c>
      <c r="L4561">
        <v>10.987254498887401</v>
      </c>
      <c r="M4561">
        <v>58.222615960337201</v>
      </c>
      <c r="N4561">
        <v>0.60776323051727699</v>
      </c>
      <c r="O4561">
        <v>18.9482470784641</v>
      </c>
      <c r="P4561">
        <v>68.495077355836798</v>
      </c>
      <c r="Q4561">
        <v>0.10246698282504001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238</v>
      </c>
      <c r="E4562">
        <v>7.2728910000000004</v>
      </c>
      <c r="F4562">
        <v>0.9</v>
      </c>
      <c r="G4562">
        <v>23.490154228315699</v>
      </c>
      <c r="H4562">
        <v>18.997872031988202</v>
      </c>
      <c r="I4562">
        <v>47.097202299827899</v>
      </c>
      <c r="J4562">
        <v>14.2390583403304</v>
      </c>
      <c r="K4562">
        <v>0.76405969714087596</v>
      </c>
      <c r="L4562">
        <v>0.69427665196959798</v>
      </c>
      <c r="M4562">
        <v>83.4122788193893</v>
      </c>
      <c r="N4562">
        <v>1.9041483545886599</v>
      </c>
      <c r="O4562">
        <v>17.7777777777777</v>
      </c>
      <c r="P4562">
        <v>76.470588235294102</v>
      </c>
      <c r="Q4562">
        <v>5.1818081465433999E-2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72</v>
      </c>
      <c r="E4563">
        <v>7.2569691000000001</v>
      </c>
      <c r="F4563">
        <v>3.83</v>
      </c>
      <c r="G4563">
        <v>2.6922986622482998</v>
      </c>
      <c r="H4563">
        <v>-1.5500731734912101</v>
      </c>
      <c r="I4563">
        <v>-29.9926292659861</v>
      </c>
      <c r="J4563">
        <v>-1.0007817662651499</v>
      </c>
      <c r="K4563">
        <v>3.7372258516830099</v>
      </c>
      <c r="L4563">
        <v>3.7829231186440402</v>
      </c>
      <c r="M4563">
        <v>51.8167383894707</v>
      </c>
      <c r="N4563">
        <v>1.6569423668048899</v>
      </c>
      <c r="O4563">
        <v>59.007832898172303</v>
      </c>
      <c r="P4563">
        <v>40.808823529411697</v>
      </c>
      <c r="Q4563">
        <v>2.9706833011157001E-2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E4564">
        <v>7.2561720000000003</v>
      </c>
      <c r="F4564">
        <v>9.24</v>
      </c>
      <c r="G4564">
        <v>-4.1288933907318297</v>
      </c>
      <c r="H4564">
        <v>-11.797306708395899</v>
      </c>
      <c r="I4564">
        <v>-28.846441212622899</v>
      </c>
      <c r="J4564">
        <v>0.20689959931094801</v>
      </c>
      <c r="K4564">
        <v>9.2834013148356505</v>
      </c>
      <c r="L4564">
        <v>9.0668937762112591</v>
      </c>
      <c r="M4564">
        <v>46.342779348579398</v>
      </c>
      <c r="N4564">
        <v>0.30491803278688501</v>
      </c>
      <c r="O4564">
        <v>33.658008658008598</v>
      </c>
      <c r="P4564">
        <v>25.714285714285701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543</v>
      </c>
      <c r="E4565">
        <v>7.2362092499999999</v>
      </c>
      <c r="F4565">
        <v>3.58</v>
      </c>
      <c r="G4565">
        <v>10.965446231909601</v>
      </c>
      <c r="H4565">
        <v>10.6170330972481</v>
      </c>
      <c r="I4565">
        <v>-21.586235085408902</v>
      </c>
      <c r="J4565">
        <v>6.0292934217047698</v>
      </c>
      <c r="K4565">
        <v>3.45777148575098</v>
      </c>
      <c r="L4565">
        <v>3.4263702324778298</v>
      </c>
      <c r="M4565">
        <v>51.338038622338502</v>
      </c>
      <c r="N4565">
        <v>0.67301894447738797</v>
      </c>
      <c r="O4565">
        <v>30.167597765363102</v>
      </c>
      <c r="P4565">
        <v>57.017543859649102</v>
      </c>
      <c r="Q4565">
        <v>7.3801652747383997E-2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E4566">
        <v>7.2326449999999998</v>
      </c>
      <c r="F4566">
        <v>11.14</v>
      </c>
      <c r="G4566">
        <v>3.9170836207624302</v>
      </c>
      <c r="H4566">
        <v>27.0781253274134</v>
      </c>
      <c r="I4566">
        <v>-11.2273775321048</v>
      </c>
      <c r="J4566">
        <v>0.31500770741905398</v>
      </c>
      <c r="K4566">
        <v>9.7091846941168392</v>
      </c>
      <c r="L4566">
        <v>9.4953325746308099</v>
      </c>
      <c r="M4566">
        <v>74.015420579939899</v>
      </c>
      <c r="N4566">
        <v>0</v>
      </c>
      <c r="O4566">
        <v>22.621184919209998</v>
      </c>
      <c r="P4566">
        <v>64.792899408284001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628</v>
      </c>
      <c r="E4567">
        <v>7.218</v>
      </c>
      <c r="F4567">
        <v>18</v>
      </c>
      <c r="G4567">
        <v>191.66058029347801</v>
      </c>
      <c r="H4567">
        <v>2.1944363731745802</v>
      </c>
      <c r="I4567">
        <v>224.728781247196</v>
      </c>
      <c r="J4567">
        <v>-5.4744659767914703</v>
      </c>
      <c r="K4567">
        <v>18.27396016718</v>
      </c>
      <c r="L4567">
        <v>13.360590011066</v>
      </c>
      <c r="M4567">
        <v>34.278894797086103</v>
      </c>
      <c r="N4567">
        <v>0.27020583351608701</v>
      </c>
      <c r="O4567">
        <v>41.1666666666666</v>
      </c>
      <c r="P4567">
        <v>246.15384615384599</v>
      </c>
      <c r="Q4567">
        <v>0.12127898624913599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72</v>
      </c>
      <c r="E4568">
        <v>7.2012800239999999</v>
      </c>
      <c r="F4568">
        <v>1.06</v>
      </c>
      <c r="G4568">
        <v>46.838848544751997</v>
      </c>
      <c r="H4568">
        <v>-7.0420927788701198</v>
      </c>
      <c r="I4568">
        <v>-16.369376992439399</v>
      </c>
      <c r="J4568">
        <v>2.2380846304959698</v>
      </c>
      <c r="K4568">
        <v>1.0619291708624301</v>
      </c>
      <c r="L4568">
        <v>0.98547355685258398</v>
      </c>
      <c r="M4568">
        <v>44.647199162600998</v>
      </c>
      <c r="N4568">
        <v>1.0260166548257901</v>
      </c>
      <c r="O4568">
        <v>16.037735849056499</v>
      </c>
      <c r="P4568">
        <v>85.964912280701697</v>
      </c>
      <c r="Q4568">
        <v>-7.7856327594838001E-2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1351</v>
      </c>
      <c r="E4569">
        <v>7.20038</v>
      </c>
      <c r="F4569">
        <v>23</v>
      </c>
      <c r="G4569">
        <v>-23.2517004082756</v>
      </c>
      <c r="H4569">
        <v>-4.2897992008884698</v>
      </c>
      <c r="I4569">
        <v>-7.2832877602737502</v>
      </c>
      <c r="J4569">
        <v>0.31500770741905398</v>
      </c>
      <c r="K4569">
        <v>22.8484659037799</v>
      </c>
      <c r="L4569">
        <v>22.463423009321001</v>
      </c>
      <c r="M4569">
        <v>93.779490490814496</v>
      </c>
      <c r="N4569">
        <v>5.3724096385542097</v>
      </c>
      <c r="O4569">
        <v>1.1304347826087</v>
      </c>
      <c r="P4569">
        <v>6.3337956541840104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4446</v>
      </c>
      <c r="E4570">
        <v>7.2</v>
      </c>
      <c r="F4570">
        <v>6</v>
      </c>
      <c r="G4570">
        <v>25.8711066092681</v>
      </c>
      <c r="H4570">
        <v>-22.4590086322338</v>
      </c>
      <c r="I4570">
        <v>-26.280838872973</v>
      </c>
      <c r="J4570">
        <v>-12.2775848851735</v>
      </c>
      <c r="K4570">
        <v>6.6942637241549603</v>
      </c>
      <c r="L4570">
        <v>6.1365813020426696</v>
      </c>
      <c r="M4570">
        <v>31.579346483533701</v>
      </c>
      <c r="N4570">
        <v>0.55440386033107603</v>
      </c>
      <c r="O4570">
        <v>33.6666666666666</v>
      </c>
      <c r="P4570">
        <v>66.6666666666666</v>
      </c>
      <c r="Q4570">
        <v>5.6761333668920002E-3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628</v>
      </c>
      <c r="E4571">
        <v>7.1895757500000004</v>
      </c>
      <c r="F4571">
        <v>20.47</v>
      </c>
      <c r="G4571">
        <v>82.847850795314599</v>
      </c>
      <c r="H4571">
        <v>17.1218259473914</v>
      </c>
      <c r="I4571">
        <v>33.755126808724299</v>
      </c>
      <c r="J4571">
        <v>10.487235909787101</v>
      </c>
      <c r="K4571">
        <v>17.312870778748799</v>
      </c>
      <c r="L4571">
        <v>14.74921696442</v>
      </c>
      <c r="M4571">
        <v>100</v>
      </c>
      <c r="N4571">
        <v>6.09217391304347</v>
      </c>
      <c r="O4571">
        <v>0</v>
      </c>
      <c r="P4571">
        <v>106.97674418604601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633</v>
      </c>
      <c r="E4572">
        <v>7.173</v>
      </c>
      <c r="F4572">
        <v>125.5</v>
      </c>
      <c r="G4572">
        <v>7.6296367929951998</v>
      </c>
      <c r="H4572">
        <v>-4.2897992008884698</v>
      </c>
      <c r="I4572">
        <v>7.5804057212254801</v>
      </c>
      <c r="J4572">
        <v>0.31500770741905398</v>
      </c>
      <c r="K4572">
        <v>109.959685383024</v>
      </c>
      <c r="M4572">
        <v>99.996687300295207</v>
      </c>
      <c r="N4572">
        <v>0</v>
      </c>
      <c r="O4572">
        <v>0</v>
      </c>
      <c r="P4572">
        <v>31.758530183727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543</v>
      </c>
      <c r="E4573">
        <v>7.1348256000000001</v>
      </c>
      <c r="F4573">
        <v>22.59</v>
      </c>
      <c r="G4573">
        <v>-9.0499326164068101</v>
      </c>
      <c r="H4573">
        <v>-2.5970908675551301</v>
      </c>
      <c r="I4573">
        <v>-12.2711883942693</v>
      </c>
      <c r="J4573">
        <v>-15.404416753012599</v>
      </c>
      <c r="K4573">
        <v>23.320610885825001</v>
      </c>
      <c r="L4573">
        <v>21.072113886711101</v>
      </c>
      <c r="M4573">
        <v>32.423049631489803</v>
      </c>
      <c r="N4573">
        <v>1.5675982532751001</v>
      </c>
      <c r="O4573">
        <v>25.4980079681274</v>
      </c>
      <c r="P4573">
        <v>56.440443213296398</v>
      </c>
      <c r="Q4573">
        <v>7.6993254532432998E-2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628</v>
      </c>
      <c r="E4574">
        <v>7.1005599999999998</v>
      </c>
      <c r="F4574">
        <v>11.5</v>
      </c>
      <c r="G4574">
        <v>-21.0822984086529</v>
      </c>
      <c r="H4574">
        <v>3.2268516078650999</v>
      </c>
      <c r="I4574">
        <v>-36.899271539874697</v>
      </c>
      <c r="J4574">
        <v>3.0422804346917802</v>
      </c>
      <c r="K4574">
        <v>11.6192491539878</v>
      </c>
      <c r="L4574">
        <v>12.5611199942187</v>
      </c>
      <c r="M4574">
        <v>68.981101658160497</v>
      </c>
      <c r="N4574">
        <v>0.37576320440995797</v>
      </c>
      <c r="O4574">
        <v>65.652173913043399</v>
      </c>
      <c r="P4574">
        <v>43.570536828963697</v>
      </c>
      <c r="Q4574">
        <v>3.9954588419466003E-2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21</v>
      </c>
      <c r="E4575">
        <v>7.0994999999999999</v>
      </c>
      <c r="F4575">
        <v>60.37</v>
      </c>
      <c r="G4575">
        <v>38.549629918349197</v>
      </c>
      <c r="H4575">
        <v>-4.2897992008884698</v>
      </c>
      <c r="I4575">
        <v>7.8761747863874696</v>
      </c>
      <c r="J4575">
        <v>0.31500770741905398</v>
      </c>
      <c r="K4575">
        <v>48.535866933034697</v>
      </c>
      <c r="L4575">
        <v>41.0492652941712</v>
      </c>
      <c r="M4575">
        <v>100</v>
      </c>
      <c r="N4575">
        <v>0</v>
      </c>
      <c r="O4575">
        <v>0</v>
      </c>
      <c r="P4575">
        <v>62.6785233090811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222</v>
      </c>
      <c r="E4576">
        <v>7.0848679529999998</v>
      </c>
      <c r="F4576">
        <v>5.01</v>
      </c>
      <c r="G4576">
        <v>130.18582742145</v>
      </c>
      <c r="H4576">
        <v>-9.4622129939919102</v>
      </c>
      <c r="I4576">
        <v>46.446814349120501</v>
      </c>
      <c r="J4576">
        <v>-3.0053047925809402</v>
      </c>
      <c r="K4576">
        <v>4.8797246424031302</v>
      </c>
      <c r="L4576">
        <v>3.8399184738410099</v>
      </c>
      <c r="M4576">
        <v>45.791798115962003</v>
      </c>
      <c r="N4576">
        <v>0.83469558418519296</v>
      </c>
      <c r="O4576">
        <v>41.516966067864203</v>
      </c>
      <c r="P4576">
        <v>203.636363636363</v>
      </c>
      <c r="Q4576">
        <v>0.117114930409283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628</v>
      </c>
      <c r="E4577">
        <v>7.0822759560000001</v>
      </c>
      <c r="F4577">
        <v>14.28</v>
      </c>
      <c r="G4577">
        <v>-43.450927289036898</v>
      </c>
      <c r="H4577">
        <v>-5.9935029045921802</v>
      </c>
      <c r="I4577">
        <v>-27.124048889927099</v>
      </c>
      <c r="J4577">
        <v>-10.6245896080171</v>
      </c>
      <c r="K4577">
        <v>13.779721194016</v>
      </c>
      <c r="L4577">
        <v>14.6668129454035</v>
      </c>
      <c r="M4577">
        <v>59.590102652001598</v>
      </c>
      <c r="N4577">
        <v>0.92846841373135203</v>
      </c>
      <c r="O4577">
        <v>39.985994397759001</v>
      </c>
      <c r="P4577">
        <v>22.051282051282001</v>
      </c>
      <c r="Q4577">
        <v>6.2494393803919003E-2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E4578">
        <v>7.0757500000000002</v>
      </c>
      <c r="F4578">
        <v>4.1500000000000004</v>
      </c>
      <c r="G4578">
        <v>-5.5574648193032496</v>
      </c>
      <c r="H4578">
        <v>-7.8296222097380097</v>
      </c>
      <c r="I4578">
        <v>-51.2110683768637</v>
      </c>
      <c r="J4578">
        <v>0.77583720050662297</v>
      </c>
      <c r="K4578">
        <v>4.7065091921615103</v>
      </c>
      <c r="L4578">
        <v>4.9018971381556904</v>
      </c>
      <c r="M4578">
        <v>34.391627494304998</v>
      </c>
      <c r="N4578">
        <v>1.4392857142857101</v>
      </c>
      <c r="O4578">
        <v>83.132530120481903</v>
      </c>
      <c r="P4578">
        <v>33.870967741935502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543</v>
      </c>
      <c r="E4579">
        <v>7.0349999999999904</v>
      </c>
      <c r="F4579">
        <v>31.59</v>
      </c>
      <c r="G4579">
        <v>72.082286733491699</v>
      </c>
      <c r="H4579">
        <v>31.424486513397198</v>
      </c>
      <c r="I4579">
        <v>85.688910276393898</v>
      </c>
      <c r="J4579">
        <v>-9.5521649681027601</v>
      </c>
      <c r="K4579">
        <v>30.142000476785299</v>
      </c>
      <c r="L4579">
        <v>25.467992354356099</v>
      </c>
      <c r="M4579">
        <v>59.069059695734197</v>
      </c>
      <c r="N4579">
        <v>0.64015494083893798</v>
      </c>
      <c r="O4579">
        <v>27.603672048116401</v>
      </c>
      <c r="P4579">
        <v>157.87755102040799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E4580">
        <v>7.0046669000000001</v>
      </c>
      <c r="F4580">
        <v>7</v>
      </c>
      <c r="G4580">
        <v>-18.068287330125699</v>
      </c>
      <c r="H4580">
        <v>9.4760235839216502</v>
      </c>
      <c r="I4580">
        <v>-23.873493670868001</v>
      </c>
      <c r="J4580">
        <v>3.17623803646054</v>
      </c>
      <c r="K4580">
        <v>6.7296609329770298</v>
      </c>
      <c r="L4580">
        <v>6.7405867704295996</v>
      </c>
      <c r="M4580">
        <v>53.986866576832703</v>
      </c>
      <c r="N4580">
        <v>1.45235427319211</v>
      </c>
      <c r="O4580">
        <v>21.428571428571399</v>
      </c>
      <c r="P4580">
        <v>27.970749542961599</v>
      </c>
      <c r="Q4580">
        <v>-3.1428362505861E-2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62</v>
      </c>
      <c r="E4581">
        <v>6.9947723999999996</v>
      </c>
      <c r="F4581">
        <v>3.66</v>
      </c>
      <c r="G4581">
        <v>27.110776030755702</v>
      </c>
      <c r="H4581">
        <v>0.58126097103129304</v>
      </c>
      <c r="I4581">
        <v>11.725382338966901</v>
      </c>
      <c r="J4581">
        <v>0.31500770741905398</v>
      </c>
      <c r="K4581">
        <v>2.6871027684578399</v>
      </c>
      <c r="L4581">
        <v>1.4794587070264</v>
      </c>
      <c r="M4581">
        <v>99.982782764808405</v>
      </c>
      <c r="N4581">
        <v>2.6804938860247698</v>
      </c>
      <c r="O4581">
        <v>0</v>
      </c>
      <c r="P4581">
        <v>51.239669421487598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922</v>
      </c>
      <c r="E4582">
        <v>6.9821951999999996</v>
      </c>
      <c r="F4582">
        <v>5.24</v>
      </c>
      <c r="G4582">
        <v>-61.896114293344603</v>
      </c>
      <c r="H4582">
        <v>14.7578198467305</v>
      </c>
      <c r="I4582">
        <v>-31.6139535240039</v>
      </c>
      <c r="J4582">
        <v>-1.6457766063064201</v>
      </c>
      <c r="K4582">
        <v>4.7800581462640004</v>
      </c>
      <c r="L4582">
        <v>5.6757599804650303</v>
      </c>
      <c r="M4582">
        <v>64.040812417308302</v>
      </c>
      <c r="N4582">
        <v>1.1183359409663001</v>
      </c>
      <c r="O4582">
        <v>73.664122137404505</v>
      </c>
      <c r="P4582">
        <v>31.9899244332493</v>
      </c>
      <c r="Q4582">
        <v>9.6832687629809996E-3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543</v>
      </c>
      <c r="E4583">
        <v>6.9572478999999996</v>
      </c>
      <c r="F4583">
        <v>23.09</v>
      </c>
      <c r="G4583">
        <v>27.779001346110199</v>
      </c>
      <c r="H4583">
        <v>-11.6678733984708</v>
      </c>
      <c r="I4583">
        <v>1.6600009589820599</v>
      </c>
      <c r="J4583">
        <v>-5.2122031769346897</v>
      </c>
      <c r="K4583">
        <v>23.347581760545602</v>
      </c>
      <c r="L4583">
        <v>21.176185329781799</v>
      </c>
      <c r="M4583">
        <v>43.907461260843803</v>
      </c>
      <c r="N4583">
        <v>0.86685214477295602</v>
      </c>
      <c r="O4583">
        <v>16.933737548722299</v>
      </c>
      <c r="P4583">
        <v>68.049490538573494</v>
      </c>
      <c r="Q4583">
        <v>9.7008903011921999E-2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62</v>
      </c>
      <c r="E4584">
        <v>6.9000482999999999</v>
      </c>
      <c r="F4584">
        <v>23</v>
      </c>
      <c r="G4584">
        <v>-19.5834388452772</v>
      </c>
      <c r="H4584">
        <v>-4.2897992008884698</v>
      </c>
      <c r="I4584">
        <v>-3.6218658152229501</v>
      </c>
      <c r="J4584">
        <v>0.31500770741905398</v>
      </c>
      <c r="K4584">
        <v>22.995512488995701</v>
      </c>
      <c r="L4584">
        <v>22.443364116988199</v>
      </c>
      <c r="M4584">
        <v>10.6643431554632</v>
      </c>
      <c r="N4584">
        <v>0</v>
      </c>
      <c r="O4584">
        <v>5.4347826086956497</v>
      </c>
      <c r="P4584">
        <v>12.1951219512195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E4585">
        <v>6.8993725000000001</v>
      </c>
      <c r="F4585">
        <v>12.89</v>
      </c>
      <c r="G4585">
        <v>-57.272046917702703</v>
      </c>
      <c r="H4585">
        <v>1.48101695739676</v>
      </c>
      <c r="I4585">
        <v>-52.1189918114043</v>
      </c>
      <c r="J4585">
        <v>-4.5775052651532198</v>
      </c>
      <c r="K4585">
        <v>13.2762355945886</v>
      </c>
      <c r="L4585">
        <v>16.351242846060799</v>
      </c>
      <c r="M4585">
        <v>43.579107792390197</v>
      </c>
      <c r="N4585">
        <v>0.80951403305653102</v>
      </c>
      <c r="O4585">
        <v>164.93405740884401</v>
      </c>
      <c r="P4585">
        <v>16.651583710407198</v>
      </c>
      <c r="Q4585">
        <v>7.3786905179053994E-2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E4586">
        <v>6.8576199999999998</v>
      </c>
      <c r="F4586">
        <v>13.42</v>
      </c>
      <c r="G4586">
        <v>-24.1288933907318</v>
      </c>
      <c r="H4586">
        <v>-4.2897992008884698</v>
      </c>
      <c r="I4586">
        <v>-13.617083414457699</v>
      </c>
      <c r="J4586">
        <v>0.31500770741905398</v>
      </c>
      <c r="K4586">
        <v>13.4199999999999</v>
      </c>
      <c r="M4586">
        <v>50</v>
      </c>
      <c r="N4586">
        <v>0</v>
      </c>
      <c r="O4586">
        <v>0</v>
      </c>
      <c r="P4586">
        <v>0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286</v>
      </c>
      <c r="E4587">
        <v>6.8531510000000004</v>
      </c>
      <c r="F4587">
        <v>6.85</v>
      </c>
      <c r="G4587">
        <v>-28.857683376823601</v>
      </c>
      <c r="H4587">
        <v>-2.65775172314367</v>
      </c>
      <c r="I4587">
        <v>-33.028848120340101</v>
      </c>
      <c r="J4587">
        <v>0.31500770741905398</v>
      </c>
      <c r="K4587">
        <v>6.9220839047929799</v>
      </c>
      <c r="M4587">
        <v>49.079311598822798</v>
      </c>
      <c r="N4587">
        <v>0.70146977345481398</v>
      </c>
      <c r="O4587">
        <v>116.350364963503</v>
      </c>
      <c r="P4587">
        <v>12.664473684210501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405</v>
      </c>
      <c r="E4588">
        <v>6.8484056000000004</v>
      </c>
      <c r="F4588">
        <v>80.56</v>
      </c>
      <c r="G4588">
        <v>22.664109524720001</v>
      </c>
      <c r="H4588">
        <v>-0.54905846014773196</v>
      </c>
      <c r="I4588">
        <v>5.0629401565499004</v>
      </c>
      <c r="J4588">
        <v>-11.2509784007686</v>
      </c>
      <c r="K4588">
        <v>75.777737969949698</v>
      </c>
      <c r="L4588">
        <v>67.9358409709249</v>
      </c>
      <c r="M4588">
        <v>43.215411140938201</v>
      </c>
      <c r="N4588">
        <v>3.3267317151842501</v>
      </c>
      <c r="O4588">
        <v>30.325223435948299</v>
      </c>
      <c r="P4588">
        <v>85.964912280701697</v>
      </c>
      <c r="Q4588">
        <v>0.167151923250725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>
        <v>0</v>
      </c>
      <c r="E4589">
        <v>6.8351499999999996</v>
      </c>
      <c r="F4589">
        <v>6.96</v>
      </c>
      <c r="G4589">
        <v>52.970343250489499</v>
      </c>
      <c r="H4589">
        <v>20.109461427577301</v>
      </c>
      <c r="I4589">
        <v>-8.9554292791194197</v>
      </c>
      <c r="J4589">
        <v>-1.5800360243593601</v>
      </c>
      <c r="K4589">
        <v>5.8735807719639501</v>
      </c>
      <c r="L4589">
        <v>6.0196257712594203</v>
      </c>
      <c r="M4589">
        <v>33.054303584157999</v>
      </c>
      <c r="N4589">
        <v>3.2914069814978402</v>
      </c>
      <c r="O4589">
        <v>18.678160919540201</v>
      </c>
      <c r="P4589">
        <v>95.505617977528004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72</v>
      </c>
      <c r="E4590">
        <v>6.8186257239999897</v>
      </c>
      <c r="F4590">
        <v>20.62</v>
      </c>
      <c r="G4590">
        <v>-53.123383748858501</v>
      </c>
      <c r="H4590">
        <v>-22.316062631051601</v>
      </c>
      <c r="I4590">
        <v>-46.777537223209698</v>
      </c>
      <c r="J4590">
        <v>-9.6893610125459908</v>
      </c>
      <c r="K4590">
        <v>23.786467646290699</v>
      </c>
      <c r="L4590">
        <v>27.0483202316762</v>
      </c>
      <c r="M4590">
        <v>32.238821041805998</v>
      </c>
      <c r="N4590">
        <v>1.4656532339021899</v>
      </c>
      <c r="O4590">
        <v>69.689621726479103</v>
      </c>
      <c r="P4590">
        <v>0.58536585365853699</v>
      </c>
      <c r="Q4590">
        <v>-1.3393471099913E-2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628</v>
      </c>
      <c r="E4591">
        <v>6.8122600000000002</v>
      </c>
      <c r="F4591">
        <v>74.86</v>
      </c>
      <c r="G4591">
        <v>-20.1566711685096</v>
      </c>
      <c r="H4591">
        <v>-4.5695194806087498</v>
      </c>
      <c r="I4591">
        <v>-26.570571786550701</v>
      </c>
      <c r="J4591">
        <v>5.8508277192603702</v>
      </c>
      <c r="K4591">
        <v>69.599999889481396</v>
      </c>
      <c r="L4591">
        <v>72.742273599503605</v>
      </c>
      <c r="M4591">
        <v>63.329747451346101</v>
      </c>
      <c r="N4591">
        <v>0.47819727218817898</v>
      </c>
      <c r="O4591">
        <v>28.773710927063799</v>
      </c>
      <c r="P4591">
        <v>35.370705244122902</v>
      </c>
      <c r="Q4591">
        <v>0.13322865826822999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268</v>
      </c>
      <c r="E4592">
        <v>6.8000800000000003</v>
      </c>
      <c r="F4592">
        <v>4.4800000000000004</v>
      </c>
      <c r="G4592">
        <v>89.204439942601496</v>
      </c>
      <c r="H4592">
        <v>-4.2897992008884698</v>
      </c>
      <c r="I4592">
        <v>32.788145343712102</v>
      </c>
      <c r="J4592">
        <v>0.31500770741905398</v>
      </c>
      <c r="K4592">
        <v>4.1863273688447196</v>
      </c>
      <c r="L4592">
        <v>3.6540629947665</v>
      </c>
      <c r="M4592">
        <v>100</v>
      </c>
      <c r="N4592">
        <v>0.568458781362007</v>
      </c>
      <c r="O4592">
        <v>0</v>
      </c>
      <c r="P4592">
        <v>113.333333333333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705</v>
      </c>
      <c r="E4593">
        <v>6.7584707650000002</v>
      </c>
      <c r="F4593">
        <v>35.51</v>
      </c>
      <c r="G4593">
        <v>40.080220934656097</v>
      </c>
      <c r="H4593">
        <v>-6.8517596575857498</v>
      </c>
      <c r="I4593">
        <v>14.809679695849599</v>
      </c>
      <c r="J4593">
        <v>-3.8219785939508002</v>
      </c>
      <c r="K4593">
        <v>35.074640160214699</v>
      </c>
      <c r="L4593">
        <v>30.408756586663301</v>
      </c>
      <c r="M4593">
        <v>51.4778037811056</v>
      </c>
      <c r="N4593">
        <v>1.2286225529969399</v>
      </c>
      <c r="O4593">
        <v>6.3644043931286998</v>
      </c>
      <c r="P4593">
        <v>65.556471160878303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414</v>
      </c>
      <c r="E4594">
        <v>6.7533839999999996</v>
      </c>
      <c r="F4594">
        <v>1.32</v>
      </c>
      <c r="G4594">
        <v>61.786599567014598</v>
      </c>
      <c r="H4594">
        <v>12.376867465778099</v>
      </c>
      <c r="I4594">
        <v>5.30183550446114</v>
      </c>
      <c r="J4594">
        <v>-16.241283683309401</v>
      </c>
      <c r="K4594">
        <v>1.1916372655243599</v>
      </c>
      <c r="L4594">
        <v>1.0414404582191299</v>
      </c>
      <c r="M4594">
        <v>47.090597277504799</v>
      </c>
      <c r="N4594">
        <v>1.91925615787337</v>
      </c>
      <c r="O4594">
        <v>21.2121212121212</v>
      </c>
      <c r="P4594">
        <v>131.57894736842101</v>
      </c>
      <c r="Q4594">
        <v>6.6038407523676998E-2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405</v>
      </c>
      <c r="E4595">
        <v>6.70824</v>
      </c>
      <c r="F4595">
        <v>16.940000000000001</v>
      </c>
      <c r="G4595">
        <v>107.925901129816</v>
      </c>
      <c r="H4595">
        <v>-1.6231325342217999</v>
      </c>
      <c r="I4595">
        <v>-8.0719120748939002</v>
      </c>
      <c r="J4595">
        <v>-10.2540979836378</v>
      </c>
      <c r="K4595">
        <v>15.651410753252399</v>
      </c>
      <c r="L4595">
        <v>14.939347502177</v>
      </c>
      <c r="M4595">
        <v>60.775506485351201</v>
      </c>
      <c r="N4595">
        <v>2.1125759157550701</v>
      </c>
      <c r="O4595">
        <v>31.463990554899599</v>
      </c>
      <c r="P4595">
        <v>160.21505376344001</v>
      </c>
      <c r="Q4595">
        <v>4.3998594443778002E-2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E4596">
        <v>6.7003608000000003</v>
      </c>
      <c r="F4596">
        <v>22.89</v>
      </c>
      <c r="G4596">
        <v>-24.1288933907318</v>
      </c>
      <c r="H4596">
        <v>-4.2897992008884698</v>
      </c>
      <c r="I4596">
        <v>-13.617083414457699</v>
      </c>
      <c r="J4596">
        <v>0.31500770741905398</v>
      </c>
      <c r="K4596">
        <v>22.89</v>
      </c>
      <c r="M4596">
        <v>50</v>
      </c>
      <c r="O4596">
        <v>0</v>
      </c>
      <c r="P4596">
        <v>0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135</v>
      </c>
      <c r="E4597">
        <v>6.7001340000000003</v>
      </c>
      <c r="F4597">
        <v>0.68</v>
      </c>
      <c r="G4597">
        <v>-29.7748264050858</v>
      </c>
      <c r="H4597">
        <v>7.7791663163529101</v>
      </c>
      <c r="I4597">
        <v>-41.2766578825428</v>
      </c>
      <c r="J4597">
        <v>5.1537173848384104</v>
      </c>
      <c r="K4597">
        <v>0.62860006618984299</v>
      </c>
      <c r="L4597">
        <v>0.74906172657194003</v>
      </c>
      <c r="M4597">
        <v>55.5895390345283</v>
      </c>
      <c r="N4597">
        <v>0.18030078811783501</v>
      </c>
      <c r="O4597">
        <v>100</v>
      </c>
      <c r="P4597">
        <v>44.680851063829799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E4598">
        <v>6.6985875000000004</v>
      </c>
      <c r="F4598">
        <v>2.75</v>
      </c>
      <c r="G4598">
        <v>6.8234875616491104</v>
      </c>
      <c r="H4598">
        <v>14.2622369982065</v>
      </c>
      <c r="I4598">
        <v>-66.927779509534105</v>
      </c>
      <c r="J4598">
        <v>-13.500781766265099</v>
      </c>
      <c r="K4598">
        <v>2.6492652662034302</v>
      </c>
      <c r="L4598">
        <v>2.6624691247598502</v>
      </c>
      <c r="M4598">
        <v>46.371693154634201</v>
      </c>
      <c r="N4598">
        <v>0.787885985748218</v>
      </c>
      <c r="O4598">
        <v>136</v>
      </c>
      <c r="P4598">
        <v>77.419354838709594</v>
      </c>
      <c r="Q4598">
        <v>7.3935211229629996E-2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405</v>
      </c>
      <c r="E4599">
        <v>6.6923203999999998</v>
      </c>
      <c r="F4599">
        <v>20.89</v>
      </c>
      <c r="G4599">
        <v>130.316904416819</v>
      </c>
      <c r="H4599">
        <v>21.183088567081199</v>
      </c>
      <c r="I4599">
        <v>25.2791931812869</v>
      </c>
      <c r="J4599">
        <v>16.012682126023702</v>
      </c>
      <c r="K4599">
        <v>16.331451224154499</v>
      </c>
      <c r="L4599">
        <v>15.479650007272401</v>
      </c>
      <c r="M4599">
        <v>90.252603593971799</v>
      </c>
      <c r="N4599">
        <v>3.1912113711179702</v>
      </c>
      <c r="O4599">
        <v>4.7869794159871498E-2</v>
      </c>
      <c r="P4599">
        <v>181.91632928474999</v>
      </c>
      <c r="Q4599">
        <v>0.131643930643911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414</v>
      </c>
      <c r="E4600">
        <v>6.6454430000000002</v>
      </c>
      <c r="F4600">
        <v>22.15</v>
      </c>
      <c r="G4600">
        <v>155.542823780985</v>
      </c>
      <c r="H4600">
        <v>52.587524219185802</v>
      </c>
      <c r="I4600">
        <v>-24.910635677173001</v>
      </c>
      <c r="J4600">
        <v>15.994832268822501</v>
      </c>
      <c r="K4600">
        <v>15.6585326486009</v>
      </c>
      <c r="L4600">
        <v>16.0547759797157</v>
      </c>
      <c r="M4600">
        <v>97.031136418543497</v>
      </c>
      <c r="N4600">
        <v>3.1621259897694598</v>
      </c>
      <c r="O4600">
        <v>20.993227990970599</v>
      </c>
      <c r="P4600">
        <v>193.377483443708</v>
      </c>
      <c r="Q4600">
        <v>7.0695643616338996E-2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982</v>
      </c>
      <c r="E4601">
        <v>6.6419594000000002</v>
      </c>
      <c r="F4601">
        <v>5.14</v>
      </c>
      <c r="G4601">
        <v>-8.6232754132037499</v>
      </c>
      <c r="H4601">
        <v>-4.2897992008884698</v>
      </c>
      <c r="I4601">
        <v>-8.7191242307843098</v>
      </c>
      <c r="J4601">
        <v>0.31500770741905398</v>
      </c>
      <c r="K4601">
        <v>5.0893176702581799</v>
      </c>
      <c r="L4601">
        <v>4.8014626053696796</v>
      </c>
      <c r="M4601">
        <v>100</v>
      </c>
      <c r="N4601">
        <v>0</v>
      </c>
      <c r="O4601">
        <v>0</v>
      </c>
      <c r="P4601">
        <v>15.505617977528001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72</v>
      </c>
      <c r="E4602">
        <v>6.6412500000000003</v>
      </c>
      <c r="F4602">
        <v>5.75</v>
      </c>
      <c r="G4602">
        <v>3.64888438704594</v>
      </c>
      <c r="H4602">
        <v>2.9324230213337401</v>
      </c>
      <c r="I4602">
        <v>-5.1265173767219103</v>
      </c>
      <c r="J4602">
        <v>4.8276430864804203</v>
      </c>
      <c r="K4602">
        <v>5.3715099253486596</v>
      </c>
      <c r="L4602">
        <v>5.0254671395923598</v>
      </c>
      <c r="M4602">
        <v>55.058742398012498</v>
      </c>
      <c r="N4602">
        <v>0.80112830016805103</v>
      </c>
      <c r="O4602">
        <v>9.9130434782608692</v>
      </c>
      <c r="P4602">
        <v>54.155495978552203</v>
      </c>
      <c r="Q4602">
        <v>1.4288449261630001E-2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72</v>
      </c>
      <c r="E4603">
        <v>6.6315564799999898</v>
      </c>
      <c r="F4603">
        <v>6.56</v>
      </c>
      <c r="G4603">
        <v>5.5153753839717199</v>
      </c>
      <c r="H4603">
        <v>-11.1079810190703</v>
      </c>
      <c r="I4603">
        <v>-22.124754265224801</v>
      </c>
      <c r="J4603">
        <v>-5.8366375000201502</v>
      </c>
      <c r="K4603">
        <v>6.9338612508875102</v>
      </c>
      <c r="L4603">
        <v>6.6732752960181401</v>
      </c>
      <c r="M4603">
        <v>36.910330916671803</v>
      </c>
      <c r="N4603">
        <v>0.54662713566329202</v>
      </c>
      <c r="O4603">
        <v>66.158536585365795</v>
      </c>
      <c r="P4603">
        <v>73.087071240105502</v>
      </c>
      <c r="Q4603">
        <v>-7.6940880529669997E-3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286</v>
      </c>
      <c r="E4604">
        <v>6.6292222149999898</v>
      </c>
      <c r="F4604">
        <v>3.85</v>
      </c>
      <c r="G4604">
        <v>-42.733544553522499</v>
      </c>
      <c r="H4604">
        <v>-13.135008046097299</v>
      </c>
      <c r="I4604">
        <v>-2.02288051590704</v>
      </c>
      <c r="J4604">
        <v>5.7127349801463199</v>
      </c>
      <c r="K4604">
        <v>3.8777314940785201</v>
      </c>
      <c r="L4604">
        <v>3.8208362634467199</v>
      </c>
      <c r="M4604">
        <v>51.193309112077799</v>
      </c>
      <c r="N4604">
        <v>0.65259345237348299</v>
      </c>
      <c r="O4604">
        <v>76.363636363636303</v>
      </c>
      <c r="P4604">
        <v>32.302405498281701</v>
      </c>
      <c r="Q4604">
        <v>2.8624104315472E-2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51</v>
      </c>
      <c r="E4605">
        <v>6.6075736000000003</v>
      </c>
      <c r="F4605">
        <v>18.02</v>
      </c>
      <c r="G4605">
        <v>76.316045430180196</v>
      </c>
      <c r="H4605">
        <v>9.2577748381789498</v>
      </c>
      <c r="I4605">
        <v>-39.338435434243401</v>
      </c>
      <c r="J4605">
        <v>-3.5270413854304499</v>
      </c>
      <c r="K4605">
        <v>16.9170205642003</v>
      </c>
      <c r="L4605">
        <v>15.5282737286615</v>
      </c>
      <c r="M4605">
        <v>60.638742029831498</v>
      </c>
      <c r="N4605">
        <v>2.1976156745342199</v>
      </c>
      <c r="O4605">
        <v>57.824639289678103</v>
      </c>
      <c r="P4605">
        <v>110.76023391812799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51</v>
      </c>
      <c r="E4606">
        <v>6.5955590500000003</v>
      </c>
      <c r="F4606">
        <v>5.99</v>
      </c>
      <c r="G4606">
        <v>28.677229058247701</v>
      </c>
      <c r="H4606">
        <v>-17.544585651551198</v>
      </c>
      <c r="I4606">
        <v>-19.729936079034498</v>
      </c>
      <c r="J4606">
        <v>1.6919440241143999</v>
      </c>
      <c r="K4606">
        <v>6.0147304265922097</v>
      </c>
      <c r="L4606">
        <v>5.5504351551809297</v>
      </c>
      <c r="M4606">
        <v>45.942375893676797</v>
      </c>
      <c r="N4606">
        <v>0.31241722562409902</v>
      </c>
      <c r="O4606">
        <v>33.5559265442404</v>
      </c>
      <c r="P4606">
        <v>64.109589041095802</v>
      </c>
      <c r="Q4606">
        <v>7.2299799027545006E-2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304</v>
      </c>
      <c r="E4607">
        <v>6.5131620000000003</v>
      </c>
      <c r="F4607">
        <v>10.83</v>
      </c>
      <c r="G4607">
        <v>26.917131713870599</v>
      </c>
      <c r="H4607">
        <v>11.2918443423345</v>
      </c>
      <c r="I4607">
        <v>19.9217575226569</v>
      </c>
      <c r="J4607">
        <v>5.2568681725353299</v>
      </c>
      <c r="K4607">
        <v>9.2080039188751304</v>
      </c>
      <c r="L4607">
        <v>6.8811501454755701</v>
      </c>
      <c r="M4607">
        <v>99.999999684640002</v>
      </c>
      <c r="N4607">
        <v>2.95102909865152</v>
      </c>
      <c r="O4607">
        <v>0</v>
      </c>
      <c r="P4607">
        <v>51.046025104602499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1665</v>
      </c>
      <c r="E4608">
        <v>6.5039088420000004</v>
      </c>
      <c r="F4608">
        <v>0.43</v>
      </c>
      <c r="G4608">
        <v>-21.747941009779399</v>
      </c>
      <c r="H4608">
        <v>-20.616329813133301</v>
      </c>
      <c r="I4608">
        <v>-40.735727482254298</v>
      </c>
      <c r="J4608">
        <v>0.31500770741905398</v>
      </c>
      <c r="K4608">
        <v>0.50991238460865396</v>
      </c>
      <c r="L4608">
        <v>0.51873516385331897</v>
      </c>
      <c r="M4608">
        <v>47.653898257862402</v>
      </c>
      <c r="N4608">
        <v>2.2319880639768899</v>
      </c>
      <c r="O4608">
        <v>60.465116279069697</v>
      </c>
      <c r="P4608">
        <v>16.2162162162162</v>
      </c>
      <c r="Q4608">
        <v>3.3142016150360001E-3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281</v>
      </c>
      <c r="E4609">
        <v>6.5002419439999999</v>
      </c>
      <c r="F4609">
        <v>8.68</v>
      </c>
      <c r="G4609">
        <v>200.96473956806901</v>
      </c>
      <c r="H4609">
        <v>-15.345075582798</v>
      </c>
      <c r="I4609">
        <v>-39.681819359943198</v>
      </c>
      <c r="J4609">
        <v>-1.35165895924761</v>
      </c>
      <c r="K4609">
        <v>9.1906441578368092</v>
      </c>
      <c r="L4609">
        <v>8.0833669722205297</v>
      </c>
      <c r="M4609">
        <v>25.532938888901299</v>
      </c>
      <c r="N4609">
        <v>0.414344490910873</v>
      </c>
      <c r="O4609">
        <v>70.622119815668199</v>
      </c>
      <c r="P4609">
        <v>225.09363295880101</v>
      </c>
      <c r="Q4609">
        <v>9.1769275364489006E-2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E4610">
        <v>6.4916499999999999</v>
      </c>
      <c r="F4610">
        <v>10.73</v>
      </c>
      <c r="G4610">
        <v>-6.2168054786439004</v>
      </c>
      <c r="H4610">
        <v>11.483396675400099</v>
      </c>
      <c r="I4610">
        <v>-16.248662361826099</v>
      </c>
      <c r="J4610">
        <v>11.503126519300199</v>
      </c>
      <c r="K4610">
        <v>10.1928480307571</v>
      </c>
      <c r="L4610">
        <v>10.6941662509285</v>
      </c>
      <c r="M4610">
        <v>58.789490634880799</v>
      </c>
      <c r="N4610">
        <v>1.76512455516014</v>
      </c>
      <c r="O4610">
        <v>45.945945945945901</v>
      </c>
      <c r="P4610">
        <v>55.959302325581397</v>
      </c>
      <c r="Q4610">
        <v>-0.119351555504265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E4611">
        <v>6.4908625999999998</v>
      </c>
      <c r="F4611">
        <v>3.98</v>
      </c>
      <c r="G4611">
        <v>28.361528065206802</v>
      </c>
      <c r="H4611">
        <v>21.6717392606499</v>
      </c>
      <c r="I4611">
        <v>-33.697404699598302</v>
      </c>
      <c r="J4611">
        <v>7.1084859682886101</v>
      </c>
      <c r="K4611">
        <v>3.5193352660061401</v>
      </c>
      <c r="L4611">
        <v>3.5858567502940599</v>
      </c>
      <c r="M4611">
        <v>75.955837490224098</v>
      </c>
      <c r="N4611">
        <v>0.89415424715699998</v>
      </c>
      <c r="O4611">
        <v>27.638190954773801</v>
      </c>
      <c r="P4611">
        <v>68.644067796610102</v>
      </c>
      <c r="Q4611">
        <v>4.4288875973972998E-2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268</v>
      </c>
      <c r="E4612">
        <v>6.4906499999999996</v>
      </c>
      <c r="F4612">
        <v>15</v>
      </c>
      <c r="G4612">
        <v>-11.177086161816099</v>
      </c>
      <c r="H4612">
        <v>-26.124087892915501</v>
      </c>
      <c r="I4612">
        <v>-17.216055136822799</v>
      </c>
      <c r="J4612">
        <v>-4.6881588536955698</v>
      </c>
      <c r="K4612">
        <v>16.718078235924899</v>
      </c>
      <c r="L4612">
        <v>15.6652799620512</v>
      </c>
      <c r="M4612">
        <v>30.749806668003401</v>
      </c>
      <c r="N4612">
        <v>0.53903924855403995</v>
      </c>
      <c r="O4612">
        <v>65.066666666666606</v>
      </c>
      <c r="P4612">
        <v>23.9669421487603</v>
      </c>
      <c r="Q4612">
        <v>4.8789126510301997E-2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E4613">
        <v>6.4814300659999997</v>
      </c>
      <c r="F4613">
        <v>5.69</v>
      </c>
      <c r="G4613">
        <v>-28.978391718491</v>
      </c>
      <c r="H4613">
        <v>-18.2580531691424</v>
      </c>
      <c r="I4613">
        <v>-32.793219778094098</v>
      </c>
      <c r="J4613">
        <v>-8.4392010467896998</v>
      </c>
      <c r="K4613">
        <v>5.74335127012173</v>
      </c>
      <c r="L4613">
        <v>6.0052051588762696</v>
      </c>
      <c r="M4613">
        <v>49.749317976147999</v>
      </c>
      <c r="N4613">
        <v>1.79977726995092</v>
      </c>
      <c r="O4613">
        <v>50.263620386643197</v>
      </c>
      <c r="P4613">
        <v>32.6340326340326</v>
      </c>
      <c r="Q4613">
        <v>3.4474068987319001E-2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628</v>
      </c>
      <c r="E4614">
        <v>6.4740000000000002</v>
      </c>
      <c r="F4614">
        <v>21.58</v>
      </c>
      <c r="G4614">
        <v>-83.542096324717093</v>
      </c>
      <c r="H4614">
        <v>-13.6936615014762</v>
      </c>
      <c r="I4614">
        <v>-5.1748723591813803</v>
      </c>
      <c r="J4614">
        <v>5.2760972015824699</v>
      </c>
      <c r="K4614">
        <v>23.954999526416501</v>
      </c>
      <c r="L4614">
        <v>26.703640070469302</v>
      </c>
      <c r="M4614">
        <v>41.757787685817803</v>
      </c>
      <c r="N4614">
        <v>2.3985401459853999</v>
      </c>
      <c r="O4614">
        <v>146.38554216867399</v>
      </c>
      <c r="P4614">
        <v>61.769115442278803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21</v>
      </c>
      <c r="E4615">
        <v>6.4583323000000004</v>
      </c>
      <c r="F4615">
        <v>15.19</v>
      </c>
      <c r="G4615">
        <v>22.069374174234401</v>
      </c>
      <c r="H4615">
        <v>-4.2897992008884698</v>
      </c>
      <c r="I4615">
        <v>46.277653427647401</v>
      </c>
      <c r="J4615">
        <v>0.31500770741905398</v>
      </c>
      <c r="K4615">
        <v>11.702388895881301</v>
      </c>
      <c r="L4615">
        <v>9.8983790252751405</v>
      </c>
      <c r="M4615">
        <v>92.201677096831602</v>
      </c>
      <c r="N4615">
        <v>0.58389116396282803</v>
      </c>
      <c r="O4615">
        <v>0</v>
      </c>
      <c r="P4615">
        <v>133.333333333333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E4616">
        <v>6.4371999999999998</v>
      </c>
      <c r="F4616">
        <v>9.68</v>
      </c>
      <c r="G4616">
        <v>5.9786334909885799</v>
      </c>
      <c r="H4616">
        <v>-0.73424364533291597</v>
      </c>
      <c r="I4616">
        <v>1.62101182363746</v>
      </c>
      <c r="J4616">
        <v>-3.2046610296409801</v>
      </c>
      <c r="K4616">
        <v>8.8743845789011502</v>
      </c>
      <c r="L4616">
        <v>7.9756832445929797</v>
      </c>
      <c r="M4616">
        <v>53.6709147879982</v>
      </c>
      <c r="N4616">
        <v>0.45709809175977301</v>
      </c>
      <c r="O4616">
        <v>8.8842975206611499</v>
      </c>
      <c r="P4616">
        <v>62.144053601339998</v>
      </c>
      <c r="Q4616">
        <v>-1.1024236393364001E-2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E4617">
        <v>6.4157999999999999</v>
      </c>
      <c r="F4617">
        <v>12.58</v>
      </c>
      <c r="G4617">
        <v>-24.1288933907318</v>
      </c>
      <c r="I4617">
        <v>-13.617083414457699</v>
      </c>
      <c r="K4617">
        <v>12.58</v>
      </c>
      <c r="L4617">
        <v>12.579999999999901</v>
      </c>
      <c r="M4617">
        <v>50</v>
      </c>
      <c r="O4617">
        <v>0</v>
      </c>
      <c r="P4617">
        <v>0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705</v>
      </c>
      <c r="E4618">
        <v>6.3247861439999999</v>
      </c>
      <c r="F4618">
        <v>93.69</v>
      </c>
      <c r="G4618">
        <v>30.602733364016299</v>
      </c>
      <c r="H4618">
        <v>-1.99132784929935</v>
      </c>
      <c r="I4618">
        <v>8.7095910861297696</v>
      </c>
      <c r="J4618">
        <v>-2.1388513529836302</v>
      </c>
      <c r="K4618">
        <v>91.359858525995307</v>
      </c>
      <c r="L4618">
        <v>81.098674689450604</v>
      </c>
      <c r="M4618">
        <v>63.753004305415402</v>
      </c>
      <c r="N4618">
        <v>1.40254994252651</v>
      </c>
      <c r="O4618">
        <v>3.2020493115594002</v>
      </c>
      <c r="P4618">
        <v>56.672240802675503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135</v>
      </c>
      <c r="E4619">
        <v>6.3216303539999998</v>
      </c>
      <c r="F4619">
        <v>15.27</v>
      </c>
      <c r="G4619">
        <v>-18.818548563145601</v>
      </c>
      <c r="H4619">
        <v>6.8050957158280996E-3</v>
      </c>
      <c r="I4619">
        <v>-39.634525274922801</v>
      </c>
      <c r="J4619">
        <v>-5.6812446348670198</v>
      </c>
      <c r="K4619">
        <v>14.921631884050599</v>
      </c>
      <c r="L4619">
        <v>15.5497999343518</v>
      </c>
      <c r="M4619">
        <v>44.243779796963103</v>
      </c>
      <c r="N4619">
        <v>2.0606278341955599</v>
      </c>
      <c r="O4619">
        <v>56.7779960707269</v>
      </c>
      <c r="P4619">
        <v>84.420289855072397</v>
      </c>
      <c r="Q4619">
        <v>5.8862548046397997E-2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238</v>
      </c>
      <c r="E4620">
        <v>6.3066559499999997</v>
      </c>
      <c r="F4620">
        <v>6.6</v>
      </c>
      <c r="G4620">
        <v>-55.378893390731797</v>
      </c>
      <c r="I4620">
        <v>-13.617083414457699</v>
      </c>
      <c r="K4620">
        <v>7.8976443621726604</v>
      </c>
      <c r="M4620">
        <v>24.8553728216223</v>
      </c>
      <c r="N4620">
        <v>1</v>
      </c>
      <c r="O4620">
        <v>45.454545454545404</v>
      </c>
      <c r="P4620">
        <v>4.7619047619047601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225</v>
      </c>
      <c r="E4621">
        <v>6.2918336000000004</v>
      </c>
      <c r="F4621">
        <v>6.11</v>
      </c>
      <c r="G4621">
        <v>51.951798251919399</v>
      </c>
      <c r="H4621">
        <v>0.69301866852733196</v>
      </c>
      <c r="I4621">
        <v>49.316249918875499</v>
      </c>
      <c r="J4621">
        <v>0.31500770741905398</v>
      </c>
      <c r="K4621">
        <v>4.6528404257235403</v>
      </c>
      <c r="L4621">
        <v>3.8749334370516899</v>
      </c>
      <c r="M4621">
        <v>99.999981419601397</v>
      </c>
      <c r="N4621">
        <v>1.74324017268802</v>
      </c>
      <c r="O4621">
        <v>0</v>
      </c>
      <c r="P4621">
        <v>109.24657534246499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268</v>
      </c>
      <c r="E4622">
        <v>6.2914585250000004</v>
      </c>
      <c r="F4622">
        <v>5.75</v>
      </c>
      <c r="G4622">
        <v>-6.7819546152216299</v>
      </c>
      <c r="H4622">
        <v>10.710200799111499</v>
      </c>
      <c r="I4622">
        <v>-20.875147930586799</v>
      </c>
      <c r="K4622">
        <v>4.8598122773515602</v>
      </c>
      <c r="L4622">
        <v>4.9551143449620199</v>
      </c>
      <c r="M4622">
        <v>35.6610182148818</v>
      </c>
      <c r="N4622">
        <v>0.50603034946369396</v>
      </c>
      <c r="O4622">
        <v>19.999999999999901</v>
      </c>
      <c r="P4622">
        <v>55.405405405405297</v>
      </c>
      <c r="Q4622">
        <v>2.6819100495526001E-2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21</v>
      </c>
      <c r="E4623">
        <v>6.2845811600000001</v>
      </c>
      <c r="F4623">
        <v>4.4000000000000004</v>
      </c>
      <c r="G4623">
        <v>95.871106609268097</v>
      </c>
      <c r="H4623">
        <v>-11.65822025352</v>
      </c>
      <c r="I4623">
        <v>-42.072367967303201</v>
      </c>
      <c r="J4623">
        <v>-1.9072145148031501</v>
      </c>
      <c r="K4623">
        <v>4.8432628474620003</v>
      </c>
      <c r="L4623">
        <v>4.2348911576190096</v>
      </c>
      <c r="M4623">
        <v>0.59514832626736303</v>
      </c>
      <c r="N4623">
        <v>0.76994105117154599</v>
      </c>
      <c r="O4623">
        <v>43.181818181818102</v>
      </c>
      <c r="Q4623">
        <v>4.8670239170308001E-2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286</v>
      </c>
      <c r="E4624">
        <v>6.2827080000000004</v>
      </c>
      <c r="F4624">
        <v>3.72</v>
      </c>
      <c r="G4624">
        <v>81.395968487721206</v>
      </c>
      <c r="H4624">
        <v>25.950750627290201</v>
      </c>
      <c r="I4624">
        <v>-21.079769981621901</v>
      </c>
      <c r="J4624">
        <v>4.7227212060416397</v>
      </c>
      <c r="K4624">
        <v>3.2445003152544598</v>
      </c>
      <c r="L4624">
        <v>3.43097153094639</v>
      </c>
      <c r="M4624">
        <v>68.528554064580504</v>
      </c>
      <c r="N4624">
        <v>2.5676894477668899</v>
      </c>
      <c r="O4624">
        <v>44.354838709677402</v>
      </c>
      <c r="P4624">
        <v>105.524861878453</v>
      </c>
      <c r="Q4624">
        <v>-1.1734967432341E-2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D4625" t="s">
        <v>106</v>
      </c>
      <c r="E4625">
        <v>6.2676249999999998</v>
      </c>
      <c r="F4625">
        <v>1.33</v>
      </c>
      <c r="G4625">
        <v>71.459341903385805</v>
      </c>
      <c r="H4625">
        <v>-37.782622167395601</v>
      </c>
      <c r="I4625">
        <v>22.097202299827899</v>
      </c>
      <c r="J4625">
        <v>-17.436471582521701</v>
      </c>
      <c r="K4625">
        <v>1.7194257966025499</v>
      </c>
      <c r="L4625">
        <v>1.2955589721384699</v>
      </c>
      <c r="M4625">
        <v>2.2637482040700498</v>
      </c>
      <c r="N4625">
        <v>1.10752503957835</v>
      </c>
      <c r="O4625">
        <v>90.977443609022501</v>
      </c>
      <c r="P4625">
        <v>104.615384615384</v>
      </c>
      <c r="Q4625">
        <v>1.999606762627E-2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405</v>
      </c>
      <c r="E4626">
        <v>6.2428207999999996</v>
      </c>
      <c r="F4626">
        <v>16.420000000000002</v>
      </c>
      <c r="G4626">
        <v>2.5686374734656998</v>
      </c>
      <c r="H4626">
        <v>-9.2666510527403201</v>
      </c>
      <c r="I4626">
        <v>18.5890357481831</v>
      </c>
      <c r="J4626">
        <v>0.31500770741905398</v>
      </c>
      <c r="K4626">
        <v>14.5908832830408</v>
      </c>
      <c r="L4626">
        <v>11.408223204282899</v>
      </c>
      <c r="M4626">
        <v>95.600391384635898</v>
      </c>
      <c r="N4626">
        <v>0</v>
      </c>
      <c r="O4626">
        <v>16.199756394640598</v>
      </c>
      <c r="P4626">
        <v>116.052631578947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922</v>
      </c>
      <c r="E4627">
        <v>6.2198399999999996</v>
      </c>
      <c r="F4627">
        <v>5.89</v>
      </c>
      <c r="G4627">
        <v>-71.351115612954004</v>
      </c>
      <c r="H4627">
        <v>-22.710851832467402</v>
      </c>
      <c r="I4627">
        <v>-61.768491865161998</v>
      </c>
      <c r="J4627">
        <v>0.31500770741905398</v>
      </c>
      <c r="K4627">
        <v>8.9534026973667302</v>
      </c>
      <c r="L4627">
        <v>10.5900393388117</v>
      </c>
      <c r="M4627">
        <v>4.2108245056198E-2</v>
      </c>
      <c r="N4627">
        <v>1.81304030019162</v>
      </c>
      <c r="O4627">
        <v>114.261460101867</v>
      </c>
      <c r="P4627">
        <v>0</v>
      </c>
      <c r="Q4627">
        <v>-0.149367726677545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543</v>
      </c>
      <c r="E4628">
        <v>6.2130000000000001</v>
      </c>
      <c r="F4628">
        <v>20.71</v>
      </c>
      <c r="G4628">
        <v>123.00714479542501</v>
      </c>
      <c r="H4628">
        <v>5.4835005472223397</v>
      </c>
      <c r="I4628">
        <v>-26.891790282129399</v>
      </c>
      <c r="J4628">
        <v>5.5807081905108404</v>
      </c>
      <c r="K4628">
        <v>20.809999804972399</v>
      </c>
      <c r="L4628">
        <v>19.852155376576398</v>
      </c>
      <c r="M4628">
        <v>47.698292172438798</v>
      </c>
      <c r="N4628">
        <v>1.7568359610061299</v>
      </c>
      <c r="O4628">
        <v>47.271849348140897</v>
      </c>
      <c r="P4628">
        <v>147.13603818615701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705</v>
      </c>
      <c r="E4629">
        <v>6.1746908559999998</v>
      </c>
      <c r="F4629">
        <v>107.78</v>
      </c>
      <c r="G4629">
        <v>65.025195763357303</v>
      </c>
      <c r="H4629">
        <v>-0.846859162203767</v>
      </c>
      <c r="I4629">
        <v>20.3709822245278</v>
      </c>
      <c r="J4629">
        <v>-0.76702318132597602</v>
      </c>
      <c r="K4629">
        <v>103.670439671257</v>
      </c>
      <c r="L4629">
        <v>89.044792068622598</v>
      </c>
      <c r="M4629">
        <v>67.7882302660921</v>
      </c>
      <c r="N4629">
        <v>1.1212022828080901</v>
      </c>
      <c r="O4629">
        <v>4.7504175171645997</v>
      </c>
      <c r="P4629">
        <v>90.424028268551197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95</v>
      </c>
      <c r="E4630">
        <v>6.1739496000000003</v>
      </c>
      <c r="F4630">
        <v>27.92</v>
      </c>
      <c r="G4630">
        <v>319.04570978387102</v>
      </c>
      <c r="H4630">
        <v>75.133529763724894</v>
      </c>
      <c r="I4630">
        <v>250.87377820434099</v>
      </c>
      <c r="J4630">
        <v>6.3568357476979003</v>
      </c>
      <c r="K4630">
        <v>17.670946271199899</v>
      </c>
      <c r="L4630">
        <v>11.2205411404932</v>
      </c>
      <c r="M4630">
        <v>99.891960370124593</v>
      </c>
      <c r="N4630">
        <v>0.84323779320113901</v>
      </c>
      <c r="O4630">
        <v>0</v>
      </c>
      <c r="P4630">
        <v>385.56521739130397</v>
      </c>
      <c r="Q4630">
        <v>0.13757035095148201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705</v>
      </c>
      <c r="E4631">
        <v>6.1661835759999999</v>
      </c>
      <c r="F4631">
        <v>35.64</v>
      </c>
      <c r="G4631">
        <v>40.338111685410297</v>
      </c>
      <c r="H4631">
        <v>-4.9902755247887196</v>
      </c>
      <c r="I4631">
        <v>15.0936424793667</v>
      </c>
      <c r="J4631">
        <v>-3.0919151598472299</v>
      </c>
      <c r="K4631">
        <v>35.286405803620703</v>
      </c>
      <c r="L4631">
        <v>30.607494484579298</v>
      </c>
      <c r="M4631">
        <v>46.0553371054271</v>
      </c>
      <c r="N4631">
        <v>1.5380453130155101</v>
      </c>
      <c r="O4631">
        <v>7.0145903479236802</v>
      </c>
      <c r="P4631">
        <v>69.311163895486899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80</v>
      </c>
      <c r="E4632">
        <v>6.1622000000000003</v>
      </c>
      <c r="F4632">
        <v>12.56</v>
      </c>
      <c r="G4632">
        <v>-19.462226724065101</v>
      </c>
      <c r="H4632">
        <v>-4.2897992008884698</v>
      </c>
      <c r="I4632">
        <v>-13.617083414457699</v>
      </c>
      <c r="J4632">
        <v>0.31500770741905398</v>
      </c>
      <c r="M4632">
        <v>100</v>
      </c>
      <c r="O4632">
        <v>0</v>
      </c>
      <c r="P4632">
        <v>4.6666666666666599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21</v>
      </c>
      <c r="E4633">
        <v>6.1604333279999999</v>
      </c>
      <c r="F4633">
        <v>1.78</v>
      </c>
      <c r="G4633">
        <v>14.968850970170401</v>
      </c>
      <c r="H4633">
        <v>-0.80142710786521598</v>
      </c>
      <c r="I4633">
        <v>-4.4146294267276902</v>
      </c>
      <c r="J4633">
        <v>5.0208900603602302</v>
      </c>
      <c r="K4633">
        <v>1.7666621183823901</v>
      </c>
      <c r="L4633">
        <v>1.7362646721991699</v>
      </c>
      <c r="M4633">
        <v>58.560897148313302</v>
      </c>
      <c r="N4633">
        <v>1.8645436335482599</v>
      </c>
      <c r="O4633">
        <v>43.820224719101098</v>
      </c>
      <c r="P4633">
        <v>109.41176470588201</v>
      </c>
      <c r="Q4633">
        <v>2.6286458609066001E-2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21</v>
      </c>
      <c r="E4634">
        <v>6.16</v>
      </c>
      <c r="F4634">
        <v>28</v>
      </c>
      <c r="G4634">
        <v>98.093328831490396</v>
      </c>
      <c r="H4634">
        <v>0.97335869384836105</v>
      </c>
      <c r="I4634">
        <v>51.0887989384834</v>
      </c>
      <c r="J4634">
        <v>3.1427712035630102</v>
      </c>
      <c r="K4634">
        <v>27.696135529404099</v>
      </c>
      <c r="L4634">
        <v>23.392671616574901</v>
      </c>
      <c r="M4634">
        <v>68.963516020601702</v>
      </c>
      <c r="N4634">
        <v>0.51525236465547397</v>
      </c>
      <c r="O4634">
        <v>36.857142857142797</v>
      </c>
      <c r="P4634">
        <v>179.99999999999901</v>
      </c>
      <c r="Q4634">
        <v>0.12386584689833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543</v>
      </c>
      <c r="E4635">
        <v>6.153975</v>
      </c>
      <c r="F4635">
        <v>151.94999999999999</v>
      </c>
      <c r="G4635">
        <v>275.73952766189899</v>
      </c>
      <c r="H4635">
        <v>-0.39116372330562899</v>
      </c>
      <c r="I4635">
        <v>169.60752049980101</v>
      </c>
      <c r="J4635">
        <v>3.5095866038372598</v>
      </c>
      <c r="K4635">
        <v>154.81831718556401</v>
      </c>
      <c r="L4635">
        <v>107.913892281752</v>
      </c>
      <c r="M4635">
        <v>39.739422807565397</v>
      </c>
      <c r="N4635">
        <v>0.21750897829594501</v>
      </c>
      <c r="O4635">
        <v>31.326094109904499</v>
      </c>
      <c r="P4635">
        <v>373.36448598130801</v>
      </c>
      <c r="Q4635">
        <v>0.17278375954828701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135</v>
      </c>
      <c r="E4636">
        <v>6.1331355500000004</v>
      </c>
      <c r="F4636">
        <v>11.15</v>
      </c>
      <c r="G4636">
        <v>80.458262572570902</v>
      </c>
      <c r="H4636">
        <v>10.364483564849399</v>
      </c>
      <c r="I4636">
        <v>-26.371387013831701</v>
      </c>
      <c r="J4636">
        <v>1.8689382375835799</v>
      </c>
      <c r="K4636">
        <v>10.469127837124599</v>
      </c>
      <c r="L4636">
        <v>9.9055471041991403</v>
      </c>
      <c r="M4636">
        <v>69.009752411526705</v>
      </c>
      <c r="N4636">
        <v>1.3859225097246399</v>
      </c>
      <c r="O4636">
        <v>29.147982062780201</v>
      </c>
      <c r="P4636">
        <v>139.27038626609399</v>
      </c>
      <c r="Q4636">
        <v>9.2830446245339995E-2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D4637" t="s">
        <v>51</v>
      </c>
      <c r="E4637">
        <v>6.13</v>
      </c>
      <c r="F4637">
        <v>6.13</v>
      </c>
      <c r="G4637">
        <v>69.246500931034703</v>
      </c>
      <c r="H4637">
        <v>-9.8534888055736793</v>
      </c>
      <c r="I4637">
        <v>4.2675319701576102</v>
      </c>
      <c r="J4637">
        <v>0.78229742704522598</v>
      </c>
      <c r="K4637">
        <v>5.9981043344231901</v>
      </c>
      <c r="L4637">
        <v>5.2929497833282504</v>
      </c>
      <c r="M4637">
        <v>43.179895685184398</v>
      </c>
      <c r="N4637">
        <v>0.56526809571650005</v>
      </c>
      <c r="O4637">
        <v>28.384991843393099</v>
      </c>
      <c r="P4637">
        <v>104.333333333333</v>
      </c>
      <c r="Q4637">
        <v>2.5311779384045999E-2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628</v>
      </c>
      <c r="E4638">
        <v>6.1159796919999998</v>
      </c>
      <c r="F4638">
        <v>14.44</v>
      </c>
      <c r="G4638">
        <v>43.194397455154501</v>
      </c>
      <c r="H4638">
        <v>1.96479976894228</v>
      </c>
      <c r="I4638">
        <v>-0.89264937854833004</v>
      </c>
      <c r="J4638">
        <v>-4.6849922925809402</v>
      </c>
      <c r="K4638">
        <v>14.1577297583106</v>
      </c>
      <c r="L4638">
        <v>12.777933689622399</v>
      </c>
      <c r="M4638">
        <v>36.908094385906203</v>
      </c>
      <c r="N4638">
        <v>0.53768227168073601</v>
      </c>
      <c r="O4638">
        <v>11.1495844875346</v>
      </c>
      <c r="P4638">
        <v>80.5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E4639">
        <v>6.0885325799999999</v>
      </c>
      <c r="F4639">
        <v>5.85</v>
      </c>
      <c r="G4639">
        <v>-26.6288933907318</v>
      </c>
      <c r="H4639">
        <v>-11.022147312546901</v>
      </c>
      <c r="I4639">
        <v>-43.304583414457703</v>
      </c>
      <c r="J4639">
        <v>8.0948938554266405</v>
      </c>
      <c r="K4639">
        <v>5.8340745212870599</v>
      </c>
      <c r="L4639">
        <v>6.4752015616951697</v>
      </c>
      <c r="M4639">
        <v>62.534287315748202</v>
      </c>
      <c r="N4639">
        <v>0.58981143689599203</v>
      </c>
      <c r="O4639">
        <v>84.273504273504201</v>
      </c>
      <c r="P4639">
        <v>20.618556701030901</v>
      </c>
      <c r="Q4639">
        <v>3.4936465066199998E-3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271</v>
      </c>
      <c r="E4640">
        <v>6.0623550000000002</v>
      </c>
      <c r="F4640">
        <v>12.89</v>
      </c>
      <c r="G4640">
        <v>102.011457486461</v>
      </c>
      <c r="H4640">
        <v>-4.2897992008884698</v>
      </c>
      <c r="I4640">
        <v>7.7576811806458199</v>
      </c>
      <c r="J4640">
        <v>0.31500770741905398</v>
      </c>
      <c r="K4640">
        <v>9.8163114891545096</v>
      </c>
      <c r="L4640">
        <v>9.5845285005616798</v>
      </c>
      <c r="M4640">
        <v>99.999999996748201</v>
      </c>
      <c r="N4640">
        <v>0</v>
      </c>
      <c r="O4640">
        <v>0</v>
      </c>
      <c r="P4640">
        <v>137.822878228782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D4641" t="s">
        <v>628</v>
      </c>
      <c r="E4641">
        <v>6.0617295000000002</v>
      </c>
      <c r="F4641">
        <v>24.93</v>
      </c>
      <c r="G4641">
        <v>-45.609208351361701</v>
      </c>
      <c r="H4641">
        <v>22.579858918769599</v>
      </c>
      <c r="I4641">
        <v>-40.207189421524902</v>
      </c>
      <c r="J4641">
        <v>15.999372052280201</v>
      </c>
      <c r="K4641">
        <v>21.996318185304698</v>
      </c>
      <c r="L4641">
        <v>25.317765363196699</v>
      </c>
      <c r="M4641">
        <v>95.6397229295561</v>
      </c>
      <c r="N4641">
        <v>2.94827586206896</v>
      </c>
      <c r="O4641">
        <v>75.571600481347701</v>
      </c>
      <c r="P4641">
        <v>65.868263473053901</v>
      </c>
      <c r="Q4641">
        <v>-0.13125296096917199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543</v>
      </c>
      <c r="E4642">
        <v>6.0248925</v>
      </c>
      <c r="F4642">
        <v>22.13</v>
      </c>
      <c r="G4642">
        <v>-63.739411872498103</v>
      </c>
      <c r="H4642">
        <v>40.666780625430803</v>
      </c>
      <c r="I4642">
        <v>-53.227601896224002</v>
      </c>
      <c r="J4642">
        <v>6.32380106354998</v>
      </c>
      <c r="K4642">
        <v>15.6484651435057</v>
      </c>
      <c r="L4642">
        <v>21.0025910031591</v>
      </c>
      <c r="M4642">
        <v>100</v>
      </c>
      <c r="N4642">
        <v>0.92318840579710104</v>
      </c>
      <c r="O4642">
        <v>65.591751222117196</v>
      </c>
      <c r="P4642">
        <v>613.87096774193503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E4643">
        <v>6.0200579249999997</v>
      </c>
      <c r="F4643">
        <v>12.25</v>
      </c>
      <c r="G4643">
        <v>-21.960419662625</v>
      </c>
      <c r="H4643">
        <v>-21.288376725781699</v>
      </c>
      <c r="I4643">
        <v>-40.2637900012841</v>
      </c>
      <c r="J4643">
        <v>-1.2870159013499101</v>
      </c>
      <c r="K4643">
        <v>15.117078553092</v>
      </c>
      <c r="L4643">
        <v>15.3157176441259</v>
      </c>
      <c r="M4643">
        <v>50.567080125136798</v>
      </c>
      <c r="N4643">
        <v>2.5156892569432698</v>
      </c>
      <c r="O4643">
        <v>58.612244897959101</v>
      </c>
      <c r="P4643">
        <v>14.485981308411199</v>
      </c>
      <c r="Q4643">
        <v>3.3609295916297001E-2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E4644">
        <v>5.9928999999999997</v>
      </c>
      <c r="F4644">
        <v>10</v>
      </c>
      <c r="G4644">
        <v>-86.033655295493702</v>
      </c>
      <c r="H4644">
        <v>8.2102007991115205</v>
      </c>
      <c r="I4644">
        <v>-62.335032132406397</v>
      </c>
      <c r="J4644">
        <v>6.0480904141859604</v>
      </c>
      <c r="K4644">
        <v>12.406756198807599</v>
      </c>
      <c r="L4644">
        <v>16.750059270587101</v>
      </c>
      <c r="M4644">
        <v>38.070558810632797</v>
      </c>
      <c r="N4644">
        <v>0.52500000000000002</v>
      </c>
      <c r="O4644">
        <v>178</v>
      </c>
      <c r="P4644">
        <v>15.2073732718894</v>
      </c>
      <c r="Q4644">
        <v>-4.6638054251435003E-2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132</v>
      </c>
      <c r="E4645">
        <v>5.9891075999999996</v>
      </c>
      <c r="F4645">
        <v>11.34</v>
      </c>
      <c r="G4645">
        <v>58.186219149461003</v>
      </c>
      <c r="H4645">
        <v>-7.6175862225190896</v>
      </c>
      <c r="I4645">
        <v>-15.520197601308899</v>
      </c>
      <c r="J4645">
        <v>5.7496977805311003E-2</v>
      </c>
      <c r="K4645">
        <v>11.0367939087081</v>
      </c>
      <c r="L4645">
        <v>10.3814877648941</v>
      </c>
      <c r="M4645">
        <v>55.586180557432002</v>
      </c>
      <c r="N4645">
        <v>0.23061713749042201</v>
      </c>
      <c r="O4645">
        <v>30.070546737213402</v>
      </c>
      <c r="P4645">
        <v>82.608695652173907</v>
      </c>
      <c r="Q4645">
        <v>3.8451018964117997E-2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628</v>
      </c>
      <c r="E4646">
        <v>5.9742828000000001</v>
      </c>
      <c r="F4646">
        <v>11.21</v>
      </c>
      <c r="G4646">
        <v>45.462634597165298</v>
      </c>
      <c r="H4646">
        <v>-9.2897992008884707</v>
      </c>
      <c r="I4646">
        <v>47.910294107155998</v>
      </c>
      <c r="J4646">
        <v>0.31500770741905398</v>
      </c>
      <c r="K4646">
        <v>7.8369861023128404</v>
      </c>
      <c r="M4646">
        <v>98.631085820069799</v>
      </c>
      <c r="N4646">
        <v>0</v>
      </c>
      <c r="O4646">
        <v>5.26315789473683</v>
      </c>
      <c r="P4646">
        <v>69.591527987897095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72</v>
      </c>
      <c r="E4647">
        <v>5.9470495999999997</v>
      </c>
      <c r="F4647">
        <v>13.28</v>
      </c>
      <c r="G4647">
        <v>230.00443994260101</v>
      </c>
      <c r="H4647">
        <v>34.8127649016756</v>
      </c>
      <c r="I4647">
        <v>262.586882591208</v>
      </c>
      <c r="J4647">
        <v>6.3410663393408804</v>
      </c>
      <c r="K4647">
        <v>9.5266261098067098</v>
      </c>
      <c r="L4647">
        <v>6.3591290083738699</v>
      </c>
      <c r="M4647">
        <v>99.9999995361092</v>
      </c>
      <c r="N4647">
        <v>3.14608079278783</v>
      </c>
      <c r="O4647">
        <v>0</v>
      </c>
      <c r="P4647">
        <v>283.81502890173402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E4648">
        <v>5.9367000000000001</v>
      </c>
      <c r="F4648">
        <v>28.27</v>
      </c>
      <c r="G4648">
        <v>-21.3288933907318</v>
      </c>
      <c r="H4648">
        <v>-0.54667993483343003</v>
      </c>
      <c r="I4648">
        <v>-16.134324793768101</v>
      </c>
      <c r="J4648">
        <v>-9.3943503251583902</v>
      </c>
      <c r="K4648">
        <v>29.420965289903101</v>
      </c>
      <c r="L4648">
        <v>29.4622917477732</v>
      </c>
      <c r="M4648">
        <v>36.405193693141797</v>
      </c>
      <c r="N4648">
        <v>1.26</v>
      </c>
      <c r="O4648">
        <v>55.0760523523169</v>
      </c>
      <c r="P4648">
        <v>12.8542914171656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E4649">
        <v>5.8928580000000004</v>
      </c>
      <c r="F4649">
        <v>14.31</v>
      </c>
      <c r="G4649">
        <v>-5.8644305808144699</v>
      </c>
      <c r="H4649">
        <v>0.62222425952208205</v>
      </c>
      <c r="I4649">
        <v>2.7243800001763701</v>
      </c>
      <c r="J4649">
        <v>4.31210073067487</v>
      </c>
      <c r="K4649">
        <v>13.909146636498599</v>
      </c>
      <c r="L4649">
        <v>13.686950239987601</v>
      </c>
      <c r="M4649">
        <v>64.044394929942598</v>
      </c>
      <c r="N4649">
        <v>0.208741273185442</v>
      </c>
      <c r="O4649">
        <v>13.487071977637999</v>
      </c>
      <c r="P4649">
        <v>40.156709108716903</v>
      </c>
      <c r="Q4649">
        <v>-0.13044201078602799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46</v>
      </c>
      <c r="E4650">
        <v>5.8898818000000004</v>
      </c>
      <c r="F4650">
        <v>8.23</v>
      </c>
      <c r="G4650">
        <v>-32.684448946287297</v>
      </c>
      <c r="H4650">
        <v>-25.0178072898672</v>
      </c>
      <c r="I4650">
        <v>-51.737384166337399</v>
      </c>
      <c r="J4650">
        <v>-5.45422306181172</v>
      </c>
      <c r="K4650">
        <v>8.9491732930989301</v>
      </c>
      <c r="L4650">
        <v>9.1196883998584806</v>
      </c>
      <c r="M4650">
        <v>40.693226874763397</v>
      </c>
      <c r="N4650">
        <v>1.1055776935688699</v>
      </c>
      <c r="O4650">
        <v>78.614823815309805</v>
      </c>
      <c r="P4650">
        <v>33.171521035598701</v>
      </c>
      <c r="Q4650">
        <v>1.6264956596672001E-2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469</v>
      </c>
      <c r="E4651">
        <v>5.8879466100000002</v>
      </c>
      <c r="F4651">
        <v>5.85</v>
      </c>
      <c r="G4651">
        <v>6.1606389032547799</v>
      </c>
      <c r="H4651">
        <v>32.376867465778197</v>
      </c>
      <c r="I4651">
        <v>-1.97586204041197</v>
      </c>
      <c r="J4651">
        <v>0.31500770741905398</v>
      </c>
      <c r="K4651">
        <v>5.0829116076958298</v>
      </c>
      <c r="L4651">
        <v>5.6302713007773901</v>
      </c>
      <c r="M4651">
        <v>51.980499340362002</v>
      </c>
      <c r="N4651">
        <v>0.94484334672925996</v>
      </c>
      <c r="O4651">
        <v>16.068376068376001</v>
      </c>
      <c r="P4651">
        <v>53.947368421052602</v>
      </c>
      <c r="Q4651">
        <v>-4.1158343325566997E-2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E4652">
        <v>5.8853365999999996</v>
      </c>
      <c r="F4652">
        <v>3.89</v>
      </c>
      <c r="G4652">
        <v>-13.9305931074457</v>
      </c>
      <c r="H4652">
        <v>19.722358853822701</v>
      </c>
      <c r="I4652">
        <v>-35.347465708220298</v>
      </c>
      <c r="J4652">
        <v>8.5378193785065903</v>
      </c>
      <c r="K4652">
        <v>3.6528511233928298</v>
      </c>
      <c r="L4652">
        <v>3.8917705735486798</v>
      </c>
      <c r="M4652">
        <v>60.138641259389203</v>
      </c>
      <c r="N4652">
        <v>0.54412462893547697</v>
      </c>
      <c r="O4652">
        <v>41.388174807197899</v>
      </c>
      <c r="P4652">
        <v>36.491228070175403</v>
      </c>
      <c r="Q4652">
        <v>1.9971299353471E-2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343</v>
      </c>
      <c r="E4653">
        <v>5.8695399999999998</v>
      </c>
      <c r="F4653">
        <v>12.4</v>
      </c>
      <c r="G4653">
        <v>68.119168624772001</v>
      </c>
      <c r="H4653">
        <v>-4.2095423790586199</v>
      </c>
      <c r="I4653">
        <v>-40.244302349369001</v>
      </c>
      <c r="J4653">
        <v>0.39526452924890798</v>
      </c>
      <c r="K4653">
        <v>12.543502715402401</v>
      </c>
      <c r="L4653">
        <v>12.723488948549701</v>
      </c>
      <c r="M4653">
        <v>8.9306601541548201</v>
      </c>
      <c r="N4653">
        <v>1.0722263588979799</v>
      </c>
      <c r="O4653">
        <v>49.838709677419303</v>
      </c>
      <c r="P4653">
        <v>102.28384991843301</v>
      </c>
      <c r="Q4653">
        <v>2.7961468929805999E-2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481</v>
      </c>
      <c r="E4654">
        <v>5.8630505499999996</v>
      </c>
      <c r="F4654">
        <v>15.71</v>
      </c>
      <c r="G4654">
        <v>74.731866102938994</v>
      </c>
      <c r="H4654">
        <v>-5.1849398658501098</v>
      </c>
      <c r="I4654">
        <v>-7.8258376232119602</v>
      </c>
      <c r="J4654">
        <v>1.09524177764011</v>
      </c>
      <c r="K4654">
        <v>13.970519340403101</v>
      </c>
      <c r="L4654">
        <v>10.9606772251789</v>
      </c>
      <c r="M4654">
        <v>67.817743492830303</v>
      </c>
      <c r="N4654">
        <v>0.156541280759014</v>
      </c>
      <c r="O4654">
        <v>13.621896880967499</v>
      </c>
      <c r="P4654">
        <v>173.21739130434699</v>
      </c>
      <c r="Q4654">
        <v>7.7160693958944995E-2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80</v>
      </c>
      <c r="E4655">
        <v>5.8581250000000002</v>
      </c>
      <c r="F4655">
        <v>17.5</v>
      </c>
      <c r="G4655">
        <v>20.141510566399202</v>
      </c>
      <c r="H4655">
        <v>-12.2405270844271</v>
      </c>
      <c r="I4655">
        <v>23.6378185463265</v>
      </c>
      <c r="J4655">
        <v>3.0008290690680202</v>
      </c>
      <c r="K4655">
        <v>17.007564799287799</v>
      </c>
      <c r="L4655">
        <v>15.941504387980499</v>
      </c>
      <c r="M4655">
        <v>52.710116847243697</v>
      </c>
      <c r="N4655">
        <v>1.4860642808585101</v>
      </c>
      <c r="O4655">
        <v>25.0285714285714</v>
      </c>
      <c r="P4655">
        <v>61.588180978762601</v>
      </c>
      <c r="Q4655">
        <v>3.5228946992982998E-2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493</v>
      </c>
      <c r="E4656">
        <v>5.8527500000000003</v>
      </c>
      <c r="F4656">
        <v>2.0499999999999998</v>
      </c>
      <c r="G4656">
        <v>-58.842269186910102</v>
      </c>
      <c r="H4656">
        <v>-13.0053955311637</v>
      </c>
      <c r="I4656">
        <v>-31.617083414457699</v>
      </c>
      <c r="J4656">
        <v>-7.5553626629513202</v>
      </c>
      <c r="K4656">
        <v>2.19952407390024</v>
      </c>
      <c r="L4656">
        <v>2.5314744289312698</v>
      </c>
      <c r="M4656">
        <v>43.194429317036303</v>
      </c>
      <c r="N4656">
        <v>1.35326254553112</v>
      </c>
      <c r="O4656">
        <v>66.341463414634106</v>
      </c>
      <c r="P4656">
        <v>7.8947368421052602</v>
      </c>
      <c r="Q4656">
        <v>-4.345008617901E-2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414</v>
      </c>
      <c r="E4657">
        <v>5.8523082299999896</v>
      </c>
      <c r="F4657">
        <v>3.18</v>
      </c>
      <c r="G4657">
        <v>2.0615827997443601</v>
      </c>
      <c r="H4657">
        <v>-25.588500499589699</v>
      </c>
      <c r="I4657">
        <v>-13.301626001208501</v>
      </c>
      <c r="J4657">
        <v>7.7618162180573496</v>
      </c>
      <c r="K4657">
        <v>2.9878610005386799</v>
      </c>
      <c r="L4657">
        <v>2.8396827032405199</v>
      </c>
      <c r="M4657">
        <v>60.335155999747798</v>
      </c>
      <c r="N4657">
        <v>1.5789306440272399</v>
      </c>
      <c r="O4657">
        <v>27.044025157232699</v>
      </c>
      <c r="P4657">
        <v>60.606060606060602</v>
      </c>
      <c r="Q4657">
        <v>6.9325156606836996E-2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238</v>
      </c>
      <c r="E4658">
        <v>5.8482000000000003</v>
      </c>
      <c r="F4658">
        <v>3.42</v>
      </c>
      <c r="G4658">
        <v>-4.9651303245297402</v>
      </c>
      <c r="H4658">
        <v>23.824079802670202</v>
      </c>
      <c r="I4658">
        <v>-1.8523775321048299</v>
      </c>
      <c r="J4658">
        <v>0.31500770741905398</v>
      </c>
      <c r="K4658">
        <v>2.86659864026183</v>
      </c>
      <c r="L4658">
        <v>2.8313018090969999</v>
      </c>
      <c r="M4658">
        <v>60.196177287439099</v>
      </c>
      <c r="N4658">
        <v>0.65775824159980301</v>
      </c>
      <c r="O4658">
        <v>5.26315789473683</v>
      </c>
      <c r="P4658">
        <v>75.384615384615302</v>
      </c>
      <c r="Q4658">
        <v>6.4060046129073997E-2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72</v>
      </c>
      <c r="E4659">
        <v>5.8389552</v>
      </c>
      <c r="F4659">
        <v>19.239999999999998</v>
      </c>
      <c r="G4659">
        <v>-21.842875315240001</v>
      </c>
      <c r="H4659">
        <v>-3.0266413061516402</v>
      </c>
      <c r="I4659">
        <v>-29.964909501414201</v>
      </c>
      <c r="J4659">
        <v>-7.2738491609767202</v>
      </c>
      <c r="K4659">
        <v>20.187897325386398</v>
      </c>
      <c r="L4659">
        <v>19.095431483435899</v>
      </c>
      <c r="M4659">
        <v>30.394512122361402</v>
      </c>
      <c r="N4659">
        <v>0.21257695842944099</v>
      </c>
      <c r="O4659">
        <v>35.083160083160003</v>
      </c>
      <c r="P4659">
        <v>48</v>
      </c>
      <c r="Q4659">
        <v>5.9417807826027999E-2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62</v>
      </c>
      <c r="E4660">
        <v>5.8301166359999996</v>
      </c>
      <c r="F4660">
        <v>10.74</v>
      </c>
      <c r="G4660">
        <v>149.153549357359</v>
      </c>
      <c r="H4660">
        <v>15.043534132444799</v>
      </c>
      <c r="I4660">
        <v>34.113315485129498</v>
      </c>
      <c r="J4660">
        <v>-9.2809518885405407</v>
      </c>
      <c r="K4660">
        <v>11.4353771592301</v>
      </c>
      <c r="L4660">
        <v>9.5065239752215493</v>
      </c>
      <c r="M4660">
        <v>29.444481111489601</v>
      </c>
      <c r="N4660">
        <v>0.15943474646716499</v>
      </c>
      <c r="O4660">
        <v>36.1266294227188</v>
      </c>
      <c r="P4660">
        <v>221.556886227544</v>
      </c>
      <c r="Q4660">
        <v>9.0916679715386001E-2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1429</v>
      </c>
      <c r="E4661">
        <v>5.8210949999999997</v>
      </c>
      <c r="F4661">
        <v>10.5</v>
      </c>
      <c r="G4661">
        <v>77.794183532345002</v>
      </c>
      <c r="H4661">
        <v>31.011553812641601</v>
      </c>
      <c r="I4661">
        <v>56.837462040087601</v>
      </c>
      <c r="J4661">
        <v>24.049540890771102</v>
      </c>
      <c r="K4661">
        <v>9.4202329261184197</v>
      </c>
      <c r="L4661">
        <v>8.0288428972607093</v>
      </c>
      <c r="M4661">
        <v>55.656590219711703</v>
      </c>
      <c r="N4661">
        <v>1.1748355088047999</v>
      </c>
      <c r="O4661">
        <v>15.2380952380952</v>
      </c>
      <c r="P4661">
        <v>112.550607287449</v>
      </c>
      <c r="Q4661">
        <v>8.4965424314960999E-2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694</v>
      </c>
      <c r="E4662">
        <v>5.8106049999999998</v>
      </c>
      <c r="F4662">
        <v>11.5</v>
      </c>
      <c r="G4662">
        <v>-26.505803407709699</v>
      </c>
      <c r="H4662">
        <v>-19.614271444829001</v>
      </c>
      <c r="I4662">
        <v>0.24430272415609799</v>
      </c>
      <c r="J4662">
        <v>4.4496230920344297</v>
      </c>
      <c r="K4662">
        <v>11.9069133677234</v>
      </c>
      <c r="L4662">
        <v>11.2336868977465</v>
      </c>
      <c r="M4662">
        <v>48.0492055714709</v>
      </c>
      <c r="N4662">
        <v>0.68905072377078502</v>
      </c>
      <c r="O4662">
        <v>25.9130434782608</v>
      </c>
      <c r="P4662">
        <v>42.150803461062999</v>
      </c>
      <c r="Q4662">
        <v>6.7968198661676998E-2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1351</v>
      </c>
      <c r="E4663">
        <v>5.8065239999999996</v>
      </c>
      <c r="F4663">
        <v>11.45</v>
      </c>
      <c r="G4663">
        <v>3.0933288314903802</v>
      </c>
      <c r="H4663">
        <v>-10.372089004108499</v>
      </c>
      <c r="I4663">
        <v>-13.791451330761101</v>
      </c>
      <c r="J4663">
        <v>3.8653035654072099</v>
      </c>
      <c r="K4663">
        <v>10.3105905904906</v>
      </c>
      <c r="L4663">
        <v>10.4371308904822</v>
      </c>
      <c r="M4663">
        <v>63.974942930444001</v>
      </c>
      <c r="N4663">
        <v>1.7305186827274901</v>
      </c>
      <c r="O4663">
        <v>10.0436681222707</v>
      </c>
      <c r="P4663">
        <v>34.705882352941103</v>
      </c>
      <c r="Q4663">
        <v>6.8468766827635003E-2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543</v>
      </c>
      <c r="E4664">
        <v>5.8027199999999999</v>
      </c>
      <c r="F4664">
        <v>17.27</v>
      </c>
      <c r="G4664">
        <v>48.571106609268099</v>
      </c>
      <c r="H4664">
        <v>-4.2897992008884698</v>
      </c>
      <c r="I4664">
        <v>2.0560579117311102</v>
      </c>
      <c r="J4664">
        <v>0.31500770741905398</v>
      </c>
      <c r="K4664">
        <v>14.047087644490199</v>
      </c>
      <c r="L4664">
        <v>11.130695545469999</v>
      </c>
      <c r="M4664">
        <v>99.999999982024406</v>
      </c>
      <c r="N4664">
        <v>0.383630289532294</v>
      </c>
      <c r="O4664">
        <v>0</v>
      </c>
      <c r="P4664">
        <v>74.620829120323506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628</v>
      </c>
      <c r="E4665">
        <v>5.7794748</v>
      </c>
      <c r="F4665">
        <v>18.04</v>
      </c>
      <c r="G4665">
        <v>-80.763508775347205</v>
      </c>
      <c r="H4665">
        <v>-10.268337780346799</v>
      </c>
      <c r="I4665">
        <v>-52.814926353453302</v>
      </c>
      <c r="J4665">
        <v>-3.6014413787428201</v>
      </c>
      <c r="K4665">
        <v>19.9637629340281</v>
      </c>
      <c r="L4665">
        <v>25.097706778113501</v>
      </c>
      <c r="M4665">
        <v>13.572831881254301</v>
      </c>
      <c r="N4665">
        <v>0.46310518146204399</v>
      </c>
      <c r="O4665">
        <v>143.292682926829</v>
      </c>
      <c r="P4665">
        <v>13.602015113350101</v>
      </c>
      <c r="Q4665">
        <v>3.5191958259751001E-2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797</v>
      </c>
      <c r="E4666">
        <v>5.7750000000000004</v>
      </c>
      <c r="F4666">
        <v>5.5</v>
      </c>
      <c r="G4666">
        <v>-10.2572577799657</v>
      </c>
      <c r="H4666">
        <v>-11.697206608295801</v>
      </c>
      <c r="I4666">
        <v>-30.660823987610101</v>
      </c>
      <c r="J4666">
        <v>-2.2273651739368798</v>
      </c>
      <c r="K4666">
        <v>5.9475911125366396</v>
      </c>
      <c r="L4666">
        <v>5.8914392946525096</v>
      </c>
      <c r="M4666">
        <v>20.6449062183998</v>
      </c>
      <c r="N4666">
        <v>0.66041840369893101</v>
      </c>
      <c r="O4666">
        <v>54.181818181818201</v>
      </c>
      <c r="P4666">
        <v>30.952380952380899</v>
      </c>
      <c r="Q4666">
        <v>-7.3613272380384995E-2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135</v>
      </c>
      <c r="E4667">
        <v>5.7652305999999998</v>
      </c>
      <c r="F4667">
        <v>11.53</v>
      </c>
      <c r="G4667">
        <v>-9.0590331112907094</v>
      </c>
      <c r="H4667">
        <v>-22.623132534221799</v>
      </c>
      <c r="I4667">
        <v>-35.288279066631603</v>
      </c>
      <c r="J4667">
        <v>-3.6849922925809402</v>
      </c>
      <c r="K4667">
        <v>12.7299108311636</v>
      </c>
      <c r="L4667">
        <v>12.600603450999101</v>
      </c>
      <c r="M4667">
        <v>13.781490624700499</v>
      </c>
      <c r="N4667">
        <v>0.47026933462576997</v>
      </c>
      <c r="O4667">
        <v>63.573287077189903</v>
      </c>
      <c r="P4667">
        <v>25.190010857763198</v>
      </c>
      <c r="Q4667">
        <v>-4.1118097762559997E-3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414</v>
      </c>
      <c r="E4668">
        <v>5.7564000000000002</v>
      </c>
      <c r="F4668">
        <v>15.99</v>
      </c>
      <c r="G4668">
        <v>-34.297432716574498</v>
      </c>
      <c r="H4668">
        <v>-9.2579520671305104</v>
      </c>
      <c r="I4668">
        <v>-29.4591886776156</v>
      </c>
      <c r="J4668">
        <v>4.9433387032114799</v>
      </c>
      <c r="K4668">
        <v>15.949980175536201</v>
      </c>
      <c r="L4668">
        <v>17.0713628804541</v>
      </c>
      <c r="M4668">
        <v>60.6426695732724</v>
      </c>
      <c r="N4668">
        <v>1.03375117051162</v>
      </c>
      <c r="O4668">
        <v>29.143214509068098</v>
      </c>
      <c r="P4668">
        <v>12.1318373071528</v>
      </c>
      <c r="Q4668">
        <v>3.3134417855876001E-2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705</v>
      </c>
      <c r="E4669">
        <v>5.722810688</v>
      </c>
      <c r="F4669">
        <v>208.67</v>
      </c>
      <c r="G4669">
        <v>31.1777454898873</v>
      </c>
      <c r="H4669">
        <v>-0.76215346658774297</v>
      </c>
      <c r="I4669">
        <v>14.566465943610901</v>
      </c>
      <c r="J4669">
        <v>-2.1320666478074899</v>
      </c>
      <c r="K4669">
        <v>199.27210309736401</v>
      </c>
      <c r="L4669">
        <v>174.213902872511</v>
      </c>
      <c r="M4669">
        <v>41.480968958534298</v>
      </c>
      <c r="N4669">
        <v>1.4392116796252401</v>
      </c>
      <c r="O4669">
        <v>5.4296257248286697</v>
      </c>
      <c r="P4669">
        <v>60.515384615384598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694</v>
      </c>
      <c r="E4670">
        <v>5.7194191999999999</v>
      </c>
      <c r="F4670">
        <v>7.96</v>
      </c>
      <c r="G4670">
        <v>141.204439942601</v>
      </c>
      <c r="H4670">
        <v>-10.424768526041801</v>
      </c>
      <c r="I4670">
        <v>-19.527248899091301</v>
      </c>
      <c r="J4670">
        <v>2.9995714658083101</v>
      </c>
      <c r="K4670">
        <v>7.5822562652309697</v>
      </c>
      <c r="L4670">
        <v>6.8062560361104403</v>
      </c>
      <c r="M4670">
        <v>60.737532157370502</v>
      </c>
      <c r="N4670">
        <v>0.76759678230266404</v>
      </c>
      <c r="O4670">
        <v>15.954773869346701</v>
      </c>
      <c r="P4670">
        <v>165.333333333333</v>
      </c>
      <c r="Q4670">
        <v>7.6693063395275998E-2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633</v>
      </c>
      <c r="E4671">
        <v>5.7179927507280599</v>
      </c>
      <c r="F4671">
        <v>4.5999999999999996</v>
      </c>
      <c r="G4671">
        <v>-62.300936401484499</v>
      </c>
      <c r="H4671">
        <v>-4.2897992008884698</v>
      </c>
      <c r="I4671">
        <v>-21.617083414457699</v>
      </c>
      <c r="J4671">
        <v>0.31500770741905398</v>
      </c>
      <c r="K4671">
        <v>4.8306262525968</v>
      </c>
      <c r="L4671">
        <v>6.08224246390074</v>
      </c>
      <c r="M4671">
        <v>0</v>
      </c>
      <c r="O4671">
        <v>61.739130434782602</v>
      </c>
      <c r="P4671">
        <v>0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705</v>
      </c>
      <c r="E4672">
        <v>5.7107817000000001</v>
      </c>
      <c r="F4672">
        <v>38.82</v>
      </c>
      <c r="G4672">
        <v>15.260693682876701</v>
      </c>
      <c r="H4672">
        <v>0.92051287509524704</v>
      </c>
      <c r="I4672">
        <v>2.8196292430107199</v>
      </c>
      <c r="J4672">
        <v>-0.24923953546373201</v>
      </c>
      <c r="K4672">
        <v>37.199956192220903</v>
      </c>
      <c r="L4672">
        <v>33.856825120811997</v>
      </c>
      <c r="M4672">
        <v>46.348393818943599</v>
      </c>
      <c r="N4672">
        <v>0.78306202437406303</v>
      </c>
      <c r="O4672">
        <v>1.4940752189593001</v>
      </c>
      <c r="P4672">
        <v>47.324478178368103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122</v>
      </c>
      <c r="E4673">
        <v>5.7072000000000003</v>
      </c>
      <c r="F4673">
        <v>1.23</v>
      </c>
      <c r="G4673">
        <v>68.058606609268097</v>
      </c>
      <c r="H4673">
        <v>-5.2511065295250903E-2</v>
      </c>
      <c r="I4673">
        <v>88.022260847837302</v>
      </c>
      <c r="J4673">
        <v>0.31500770741905398</v>
      </c>
      <c r="K4673">
        <v>0.97462020940690297</v>
      </c>
      <c r="L4673">
        <v>0.79347047722437702</v>
      </c>
      <c r="M4673">
        <v>99.996143041068393</v>
      </c>
      <c r="N4673">
        <v>0.74590319134873995</v>
      </c>
      <c r="O4673">
        <v>0</v>
      </c>
      <c r="P4673">
        <v>115.78947368420999</v>
      </c>
      <c r="Q4673">
        <v>9.0343197249309004E-2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414</v>
      </c>
      <c r="E4674">
        <v>5.6861370000000004</v>
      </c>
      <c r="F4674">
        <v>18.95</v>
      </c>
      <c r="G4674">
        <v>-24.1288933907318</v>
      </c>
      <c r="H4674">
        <v>-4.2897992008884698</v>
      </c>
      <c r="I4674">
        <v>-13.617083414457699</v>
      </c>
      <c r="J4674">
        <v>0.31500770741905398</v>
      </c>
      <c r="K4674">
        <v>18.949999965979099</v>
      </c>
      <c r="L4674">
        <v>18.949283298505399</v>
      </c>
      <c r="M4674">
        <v>100</v>
      </c>
      <c r="O4674">
        <v>0</v>
      </c>
      <c r="P4674">
        <v>0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543</v>
      </c>
      <c r="E4675">
        <v>5.6749530000000004</v>
      </c>
      <c r="F4675">
        <v>8.7799999999999994</v>
      </c>
      <c r="G4675">
        <v>80.057153120896004</v>
      </c>
      <c r="H4675">
        <v>12.696502168974501</v>
      </c>
      <c r="I4675">
        <v>-9.4652447430461404</v>
      </c>
      <c r="J4675">
        <v>20.427525288291001</v>
      </c>
      <c r="K4675">
        <v>7.9354404504527203</v>
      </c>
      <c r="L4675">
        <v>7.1982535012320197</v>
      </c>
      <c r="M4675">
        <v>65.264298313867101</v>
      </c>
      <c r="N4675">
        <v>3.26027607843137</v>
      </c>
      <c r="O4675">
        <v>23.917995444191298</v>
      </c>
      <c r="P4675">
        <v>149.43181818181799</v>
      </c>
      <c r="Q4675">
        <v>0.111381799249706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E4676">
        <v>5.6506368</v>
      </c>
      <c r="F4676">
        <v>10.24</v>
      </c>
      <c r="G4676">
        <v>1.0544806923977601</v>
      </c>
      <c r="H4676">
        <v>-12.586742432329499</v>
      </c>
      <c r="I4676">
        <v>-5.1425071432713096</v>
      </c>
      <c r="J4676">
        <v>-3.0888561380271198</v>
      </c>
      <c r="K4676">
        <v>10.514073230604099</v>
      </c>
      <c r="L4676">
        <v>9.4163567838540807</v>
      </c>
      <c r="M4676">
        <v>40.792317380191101</v>
      </c>
      <c r="N4676">
        <v>0.15245183974644599</v>
      </c>
      <c r="O4676">
        <v>26.46484375</v>
      </c>
      <c r="P4676">
        <v>62.282091917591103</v>
      </c>
      <c r="Q4676">
        <v>4.5499494641642997E-2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705</v>
      </c>
      <c r="E4677">
        <v>5.6472677519999896</v>
      </c>
      <c r="F4677">
        <v>19.87</v>
      </c>
      <c r="G4677">
        <v>8.9541445500877597</v>
      </c>
      <c r="H4677">
        <v>2.6769746469143101</v>
      </c>
      <c r="I4677">
        <v>2.7859628655656601</v>
      </c>
      <c r="J4677">
        <v>6.5132644950285506E-2</v>
      </c>
      <c r="K4677">
        <v>19.063405582643</v>
      </c>
      <c r="L4677">
        <v>17.5654554644927</v>
      </c>
      <c r="M4677">
        <v>60.5497023931554</v>
      </c>
      <c r="N4677">
        <v>0.46299089235359298</v>
      </c>
      <c r="O4677">
        <v>4.17715148465021</v>
      </c>
      <c r="P4677">
        <v>52.846153846153797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414</v>
      </c>
      <c r="E4678">
        <v>5.6388999999999996</v>
      </c>
      <c r="F4678">
        <v>18.190000000000001</v>
      </c>
      <c r="G4678">
        <v>-23.353270122033699</v>
      </c>
      <c r="H4678">
        <v>-5.4772024017144902</v>
      </c>
      <c r="I4678">
        <v>-17.880241309194599</v>
      </c>
      <c r="J4678">
        <v>-17.539069545799801</v>
      </c>
      <c r="K4678">
        <v>19.312336401310102</v>
      </c>
      <c r="L4678">
        <v>18.008196325677702</v>
      </c>
      <c r="M4678">
        <v>32.001551021314498</v>
      </c>
      <c r="N4678">
        <v>1.2800120439604501</v>
      </c>
      <c r="O4678">
        <v>51.017042330951</v>
      </c>
      <c r="P4678">
        <v>46.693548387096698</v>
      </c>
      <c r="Q4678">
        <v>1.2770890362939E-2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135</v>
      </c>
      <c r="E4679">
        <v>5.6303999999999998</v>
      </c>
      <c r="F4679">
        <v>31.5</v>
      </c>
      <c r="G4679">
        <v>-0.59948162602594801</v>
      </c>
      <c r="H4679">
        <v>-4.2897992008884698</v>
      </c>
      <c r="I4679">
        <v>17.0883107764135</v>
      </c>
      <c r="J4679">
        <v>0.31500770741905398</v>
      </c>
      <c r="K4679">
        <v>27.857828134491299</v>
      </c>
      <c r="L4679">
        <v>24.404864382080198</v>
      </c>
      <c r="M4679">
        <v>81.201129778348403</v>
      </c>
      <c r="N4679">
        <v>0</v>
      </c>
      <c r="O4679">
        <v>0</v>
      </c>
      <c r="P4679">
        <v>36.956521739130402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135</v>
      </c>
      <c r="E4680">
        <v>5.6174580000000001</v>
      </c>
      <c r="F4680">
        <v>1.26</v>
      </c>
      <c r="G4680">
        <v>-4.1288933907318297</v>
      </c>
      <c r="H4680">
        <v>18.787123876034599</v>
      </c>
      <c r="I4680">
        <v>-19.587232668189099</v>
      </c>
      <c r="J4680">
        <v>1.9023092947206399</v>
      </c>
      <c r="K4680">
        <v>1.1060451535281799</v>
      </c>
      <c r="L4680">
        <v>1.0196703263000599</v>
      </c>
      <c r="M4680">
        <v>68.518248020290599</v>
      </c>
      <c r="N4680">
        <v>4.0603594066349897</v>
      </c>
      <c r="O4680">
        <v>35.714285714285701</v>
      </c>
      <c r="P4680">
        <v>72.602739726027394</v>
      </c>
      <c r="Q4680">
        <v>2.2240827855025999E-2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628</v>
      </c>
      <c r="E4681">
        <v>5.5706210450000002</v>
      </c>
      <c r="F4681">
        <v>1.05</v>
      </c>
      <c r="G4681">
        <v>-5.5931859894901201</v>
      </c>
      <c r="H4681">
        <v>-1.87035303188851</v>
      </c>
      <c r="I4681">
        <v>-12.2495918825592</v>
      </c>
      <c r="J4681">
        <v>1.0670674632677399</v>
      </c>
      <c r="K4681">
        <v>0.87095729667658806</v>
      </c>
      <c r="L4681">
        <v>0.71054764949087601</v>
      </c>
      <c r="M4681">
        <v>93.6507375906683</v>
      </c>
      <c r="N4681">
        <v>1</v>
      </c>
      <c r="Q4681">
        <v>2.6574399778243E-2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E4682">
        <v>5.5612760000000003</v>
      </c>
      <c r="F4682">
        <v>5.96</v>
      </c>
      <c r="G4682">
        <v>-85.874721375327397</v>
      </c>
      <c r="H4682">
        <v>-9.1411294043313394</v>
      </c>
      <c r="I4682">
        <v>-75.016047145027699</v>
      </c>
      <c r="J4682">
        <v>-5.2750544043821899</v>
      </c>
      <c r="K4682">
        <v>6.8964048081955998</v>
      </c>
      <c r="L4682">
        <v>10.039013998551299</v>
      </c>
      <c r="M4682">
        <v>20.5585589813317</v>
      </c>
      <c r="N4682">
        <v>0.152922036641507</v>
      </c>
      <c r="O4682">
        <v>202.01342281879101</v>
      </c>
      <c r="P4682">
        <v>15.2804642166344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1154</v>
      </c>
      <c r="E4683">
        <v>5.5459199999999997</v>
      </c>
      <c r="F4683">
        <v>1.59</v>
      </c>
      <c r="G4683">
        <v>11.768542506704</v>
      </c>
      <c r="H4683">
        <v>-2.4030067480582802</v>
      </c>
      <c r="I4683">
        <v>-38.2616331774909</v>
      </c>
      <c r="J4683">
        <v>-2.6790042686288298</v>
      </c>
      <c r="K4683">
        <v>1.69978237056218</v>
      </c>
      <c r="L4683">
        <v>1.69618623776259</v>
      </c>
      <c r="M4683">
        <v>42.023117601402099</v>
      </c>
      <c r="N4683">
        <v>0.37044161780516399</v>
      </c>
      <c r="O4683">
        <v>42.138364779874102</v>
      </c>
      <c r="P4683">
        <v>39.473684210526301</v>
      </c>
      <c r="Q4683">
        <v>-3.3181067594871001E-2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21</v>
      </c>
      <c r="E4684">
        <v>5.5434539999999997</v>
      </c>
      <c r="F4684">
        <v>12.46</v>
      </c>
      <c r="G4684">
        <v>22.978544625796999</v>
      </c>
      <c r="H4684">
        <v>0.68071469970126097</v>
      </c>
      <c r="I4684">
        <v>13.655643858269499</v>
      </c>
      <c r="J4684">
        <v>0.31500770741905398</v>
      </c>
      <c r="K4684">
        <v>9.2362107936793691</v>
      </c>
      <c r="M4684">
        <v>100</v>
      </c>
      <c r="N4684">
        <v>0.17325772996025901</v>
      </c>
      <c r="O4684">
        <v>0</v>
      </c>
      <c r="P4684">
        <v>47.107438016528903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95</v>
      </c>
      <c r="E4685">
        <v>5.5353750000000002</v>
      </c>
      <c r="F4685">
        <v>4.3499999999999996</v>
      </c>
      <c r="G4685">
        <v>-108.50950380365801</v>
      </c>
      <c r="I4685">
        <v>-26.617083414457699</v>
      </c>
      <c r="K4685">
        <v>17.265326357059401</v>
      </c>
      <c r="L4685">
        <v>64.568764294626902</v>
      </c>
      <c r="M4685">
        <v>49.458628392849597</v>
      </c>
      <c r="N4685">
        <v>1</v>
      </c>
      <c r="O4685">
        <v>540.22988505747105</v>
      </c>
      <c r="P4685">
        <v>10.126582278480999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106</v>
      </c>
      <c r="E4686">
        <v>5.5</v>
      </c>
      <c r="F4686">
        <v>11</v>
      </c>
      <c r="G4686">
        <v>139.02900134610999</v>
      </c>
      <c r="H4686">
        <v>-6.7654844351944003</v>
      </c>
      <c r="I4686">
        <v>56.66155435644</v>
      </c>
      <c r="J4686">
        <v>-9.4231264988002597</v>
      </c>
      <c r="K4686">
        <v>10.9267931872192</v>
      </c>
      <c r="L4686">
        <v>9.1555154244944408</v>
      </c>
      <c r="M4686">
        <v>26.320440541652498</v>
      </c>
      <c r="N4686">
        <v>9.3831035767511103E-2</v>
      </c>
      <c r="O4686">
        <v>35.909090909090899</v>
      </c>
      <c r="P4686">
        <v>212.5</v>
      </c>
      <c r="Q4686">
        <v>7.5851274520678996E-2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543</v>
      </c>
      <c r="E4687">
        <v>5.4878999999999998</v>
      </c>
      <c r="F4687">
        <v>16.63</v>
      </c>
      <c r="G4687">
        <v>-33.846591544912002</v>
      </c>
      <c r="H4687">
        <v>-4.2897992008884698</v>
      </c>
      <c r="I4687">
        <v>-13.617083414457699</v>
      </c>
      <c r="J4687">
        <v>0.31500770741905398</v>
      </c>
      <c r="K4687">
        <v>16.6350350183194</v>
      </c>
      <c r="L4687">
        <v>16.733498459881002</v>
      </c>
      <c r="M4687">
        <v>2.3131596830000001E-6</v>
      </c>
      <c r="O4687">
        <v>16.295850871918201</v>
      </c>
      <c r="P4687">
        <v>0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493</v>
      </c>
      <c r="E4688">
        <v>5.47</v>
      </c>
      <c r="F4688">
        <v>5.47</v>
      </c>
      <c r="G4688">
        <v>26.976078984958701</v>
      </c>
      <c r="H4688">
        <v>-18.311370849578701</v>
      </c>
      <c r="I4688">
        <v>-47.233588268826701</v>
      </c>
      <c r="J4688">
        <v>-4.3003769079655498</v>
      </c>
      <c r="K4688">
        <v>6.3132545930514201</v>
      </c>
      <c r="L4688">
        <v>5.8177092984654601</v>
      </c>
      <c r="M4688">
        <v>12.1285796797512</v>
      </c>
      <c r="N4688">
        <v>0.527881854819235</v>
      </c>
      <c r="O4688">
        <v>62.705667276051201</v>
      </c>
      <c r="P4688">
        <v>81.727574750830499</v>
      </c>
      <c r="Q4688">
        <v>0.11124936545435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E4689">
        <v>5.4695999999999998</v>
      </c>
      <c r="F4689">
        <v>12</v>
      </c>
      <c r="G4689">
        <v>28.737348647484701</v>
      </c>
      <c r="H4689">
        <v>-4.2897992008884698</v>
      </c>
      <c r="I4689">
        <v>-18.378988176362501</v>
      </c>
      <c r="J4689">
        <v>0.31500770741905398</v>
      </c>
      <c r="K4689">
        <v>11.459367144806601</v>
      </c>
      <c r="L4689">
        <v>11.0274541931594</v>
      </c>
      <c r="M4689">
        <v>66.943267162723302</v>
      </c>
      <c r="N4689">
        <v>0</v>
      </c>
      <c r="O4689">
        <v>33.3333333333333</v>
      </c>
      <c r="P4689">
        <v>53.846153846153797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543</v>
      </c>
      <c r="E4690">
        <v>5.4678839999999997</v>
      </c>
      <c r="F4690">
        <v>5.9</v>
      </c>
      <c r="G4690">
        <v>36.634049388559703</v>
      </c>
      <c r="H4690">
        <v>-25.435774644271799</v>
      </c>
      <c r="I4690">
        <v>-19.217083414457701</v>
      </c>
      <c r="J4690">
        <v>-14.0553626629513</v>
      </c>
      <c r="K4690">
        <v>6.3603652177063204</v>
      </c>
      <c r="L4690">
        <v>6.1404302257973198</v>
      </c>
      <c r="M4690">
        <v>38.635181039139702</v>
      </c>
      <c r="N4690">
        <v>1.4062766919559799</v>
      </c>
      <c r="O4690">
        <v>49.322033898305001</v>
      </c>
      <c r="P4690">
        <v>100</v>
      </c>
      <c r="Q4690">
        <v>5.0411708908938001E-2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628</v>
      </c>
      <c r="E4691">
        <v>5.4518626599999997</v>
      </c>
      <c r="F4691">
        <v>15.58</v>
      </c>
      <c r="G4691">
        <v>64.719591457752998</v>
      </c>
      <c r="H4691">
        <v>-6.4637122443667296</v>
      </c>
      <c r="I4691">
        <v>12.536762739388299</v>
      </c>
      <c r="J4691">
        <v>2.3067659491772901</v>
      </c>
      <c r="K4691">
        <v>15.7501058376169</v>
      </c>
      <c r="L4691">
        <v>15.8223649384942</v>
      </c>
      <c r="M4691">
        <v>73.484081656597894</v>
      </c>
      <c r="N4691">
        <v>0.54910845642323303</v>
      </c>
      <c r="O4691">
        <v>108.344030808729</v>
      </c>
      <c r="P4691">
        <v>97.715736040609102</v>
      </c>
      <c r="Q4691">
        <v>0.124776941861898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135</v>
      </c>
      <c r="E4692">
        <v>5.4479968000000003</v>
      </c>
      <c r="F4692">
        <v>7.31</v>
      </c>
      <c r="G4692">
        <v>-2.2955600573985002</v>
      </c>
      <c r="H4692">
        <v>-18.7683268082504</v>
      </c>
      <c r="I4692">
        <v>-16.538730160805699</v>
      </c>
      <c r="J4692">
        <v>-1.5159782080738999</v>
      </c>
      <c r="K4692">
        <v>7.66378941908137</v>
      </c>
      <c r="L4692">
        <v>7.2846695841690199</v>
      </c>
      <c r="M4692">
        <v>59.539895937523298</v>
      </c>
      <c r="N4692">
        <v>3.0232391129495499</v>
      </c>
      <c r="O4692">
        <v>53.351573187414502</v>
      </c>
      <c r="P4692">
        <v>87.435897435897402</v>
      </c>
      <c r="Q4692">
        <v>7.1239928138584999E-2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286</v>
      </c>
      <c r="E4693">
        <v>5.4432074899999998</v>
      </c>
      <c r="F4693">
        <v>2.0299999999999998</v>
      </c>
      <c r="G4693">
        <v>78.871106609268097</v>
      </c>
      <c r="H4693">
        <v>-20.368230573437401</v>
      </c>
      <c r="I4693">
        <v>-0.83930563668000202</v>
      </c>
      <c r="J4693">
        <v>0.31500770741905398</v>
      </c>
      <c r="K4693">
        <v>1.8941729175631301</v>
      </c>
      <c r="L4693">
        <v>1.31847805867084</v>
      </c>
      <c r="M4693">
        <v>2.53309981687421</v>
      </c>
      <c r="N4693">
        <v>1.5031475498222999</v>
      </c>
      <c r="O4693">
        <v>36.945812807881701</v>
      </c>
      <c r="P4693">
        <v>125.555555555555</v>
      </c>
      <c r="Q4693">
        <v>3.4458004642482998E-2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E4694">
        <v>5.4418480000000002</v>
      </c>
      <c r="F4694">
        <v>7.06</v>
      </c>
      <c r="G4694">
        <v>-36.968399563571303</v>
      </c>
      <c r="H4694">
        <v>-11.669873001626399</v>
      </c>
      <c r="I4694">
        <v>-37.292759090133401</v>
      </c>
      <c r="J4694">
        <v>7.4273832408472096</v>
      </c>
      <c r="K4694">
        <v>7.5289534337544302</v>
      </c>
      <c r="L4694">
        <v>8.0250969610814007</v>
      </c>
      <c r="M4694">
        <v>35.433818766832303</v>
      </c>
      <c r="N4694">
        <v>1.37777777777777</v>
      </c>
      <c r="O4694">
        <v>100</v>
      </c>
      <c r="P4694">
        <v>8.6153846153846008</v>
      </c>
      <c r="Q4694">
        <v>2.8604026016162E-2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21</v>
      </c>
      <c r="E4695">
        <v>5.4347760000000003</v>
      </c>
      <c r="F4695">
        <v>5.4</v>
      </c>
      <c r="G4695">
        <v>-9.2352763694552298</v>
      </c>
      <c r="H4695">
        <v>-26.703592304336699</v>
      </c>
      <c r="I4695">
        <v>75.856600796068506</v>
      </c>
      <c r="J4695">
        <v>-3.5995830399119</v>
      </c>
      <c r="K4695">
        <v>6.3497285375962198</v>
      </c>
      <c r="L4695">
        <v>5.2438683577457903</v>
      </c>
      <c r="M4695">
        <v>18.833089850405099</v>
      </c>
      <c r="N4695">
        <v>0.39246323529411697</v>
      </c>
      <c r="O4695">
        <v>48.148148148148103</v>
      </c>
      <c r="P4695">
        <v>171.356783919598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132</v>
      </c>
      <c r="E4696">
        <v>5.4195500000000001</v>
      </c>
      <c r="F4696">
        <v>10.130000000000001</v>
      </c>
      <c r="G4696">
        <v>-5.0924656586519097</v>
      </c>
      <c r="H4696">
        <v>-6.3207469765170901</v>
      </c>
      <c r="I4696">
        <v>-18.944186218195998</v>
      </c>
      <c r="J4696">
        <v>-3.2088018163904599</v>
      </c>
      <c r="K4696">
        <v>10.4216423884076</v>
      </c>
      <c r="L4696">
        <v>10.1683293038438</v>
      </c>
      <c r="M4696">
        <v>40.424345388038098</v>
      </c>
      <c r="N4696">
        <v>0.98237738132543695</v>
      </c>
      <c r="O4696">
        <v>28.331688055281301</v>
      </c>
      <c r="P4696">
        <v>28.7166454891995</v>
      </c>
      <c r="Q4696">
        <v>1.353909293849E-3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705</v>
      </c>
      <c r="E4697">
        <v>5.4082145400000003</v>
      </c>
      <c r="F4697">
        <v>30.99</v>
      </c>
      <c r="G4697">
        <v>15.2146317891242</v>
      </c>
      <c r="H4697">
        <v>-3.70896667426697</v>
      </c>
      <c r="I4697">
        <v>15.7774886105944</v>
      </c>
      <c r="J4697">
        <v>-0.73261134019998697</v>
      </c>
      <c r="K4697">
        <v>30.138558286758901</v>
      </c>
      <c r="L4697">
        <v>26.621836323642</v>
      </c>
      <c r="M4697">
        <v>52.608347411978002</v>
      </c>
      <c r="N4697">
        <v>0.92550685533558996</v>
      </c>
      <c r="O4697">
        <v>5.7115198451113303</v>
      </c>
      <c r="P4697">
        <v>44.610359309379298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E4698">
        <v>5.4001799999999998</v>
      </c>
      <c r="F4698">
        <v>0.6</v>
      </c>
      <c r="G4698">
        <v>-24.1288933907318</v>
      </c>
      <c r="H4698">
        <v>-4.2897992008884698</v>
      </c>
      <c r="I4698">
        <v>-40.4463517071406</v>
      </c>
      <c r="J4698">
        <v>0.31500770741905398</v>
      </c>
      <c r="K4698">
        <v>0.60875679653456705</v>
      </c>
      <c r="L4698">
        <v>0.68240576779535</v>
      </c>
      <c r="M4698">
        <v>49.931478543125401</v>
      </c>
      <c r="N4698">
        <v>0.46633640480990801</v>
      </c>
      <c r="O4698">
        <v>60</v>
      </c>
      <c r="P4698">
        <v>13.207547169811299</v>
      </c>
      <c r="Q4698">
        <v>6.2950021443060004E-3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446</v>
      </c>
      <c r="E4699">
        <v>5.3864999999999998</v>
      </c>
      <c r="F4699">
        <v>5.13</v>
      </c>
      <c r="G4699">
        <v>204.71726045542201</v>
      </c>
      <c r="H4699">
        <v>23.720672003299999</v>
      </c>
      <c r="I4699">
        <v>7.6595123302230697</v>
      </c>
      <c r="J4699">
        <v>15.917844586851601</v>
      </c>
      <c r="K4699">
        <v>3.94458468273907</v>
      </c>
      <c r="L4699">
        <v>3.14968671869498</v>
      </c>
      <c r="M4699">
        <v>91.3431067758859</v>
      </c>
      <c r="N4699">
        <v>4.03</v>
      </c>
      <c r="O4699">
        <v>0</v>
      </c>
      <c r="P4699">
        <v>251.36986301369799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271</v>
      </c>
      <c r="E4700">
        <v>5.3857495999999996</v>
      </c>
      <c r="F4700">
        <v>7.48</v>
      </c>
      <c r="G4700">
        <v>-45.392051285468597</v>
      </c>
      <c r="H4700">
        <v>-12.9589078699971</v>
      </c>
      <c r="I4700">
        <v>-16.851236066462899</v>
      </c>
      <c r="J4700">
        <v>0.31500770741905398</v>
      </c>
      <c r="K4700">
        <v>7.98898704852152</v>
      </c>
      <c r="L4700">
        <v>8.0409371308453395</v>
      </c>
      <c r="M4700">
        <v>3.3807551966831801</v>
      </c>
      <c r="N4700">
        <v>0.71538461538461495</v>
      </c>
      <c r="O4700">
        <v>28.342245989304701</v>
      </c>
      <c r="P4700">
        <v>18.354430379746798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549</v>
      </c>
      <c r="E4701">
        <v>5.3726450000000003</v>
      </c>
      <c r="F4701">
        <v>15.65</v>
      </c>
      <c r="G4701">
        <v>436.80300625084499</v>
      </c>
      <c r="H4701">
        <v>23.332298477254</v>
      </c>
      <c r="I4701">
        <v>70.500563644365698</v>
      </c>
      <c r="J4701">
        <v>1.5213569137682501</v>
      </c>
      <c r="K4701">
        <v>13.167606288298201</v>
      </c>
      <c r="L4701">
        <v>9.4095400548591002</v>
      </c>
      <c r="M4701">
        <v>59.105793486444199</v>
      </c>
      <c r="N4701">
        <v>1.2712083814363799</v>
      </c>
      <c r="O4701">
        <v>6.7731629392971202</v>
      </c>
      <c r="P4701">
        <v>460.93189964157699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705</v>
      </c>
      <c r="E4702">
        <v>5.3691015169999998</v>
      </c>
      <c r="F4702">
        <v>116.77</v>
      </c>
      <c r="G4702">
        <v>14.486966058460901</v>
      </c>
      <c r="H4702">
        <v>-0.94447545988128201</v>
      </c>
      <c r="I4702">
        <v>8.0310049280779108</v>
      </c>
      <c r="J4702">
        <v>3.7326346780393399E-2</v>
      </c>
      <c r="K4702">
        <v>111.24604427269099</v>
      </c>
      <c r="L4702">
        <v>100.823644130926</v>
      </c>
      <c r="M4702">
        <v>48.897049978633802</v>
      </c>
      <c r="N4702">
        <v>0.85112030046175402</v>
      </c>
      <c r="O4702">
        <v>5.3352744711826698</v>
      </c>
      <c r="P4702">
        <v>42.402439024390198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135</v>
      </c>
      <c r="E4703">
        <v>5.3324999999999996</v>
      </c>
      <c r="F4703">
        <v>7.11</v>
      </c>
      <c r="G4703">
        <v>-84.363792719590805</v>
      </c>
      <c r="H4703">
        <v>-10.2421801532694</v>
      </c>
      <c r="I4703">
        <v>-61.144758691210498</v>
      </c>
      <c r="J4703">
        <v>-1.7511079950602699</v>
      </c>
      <c r="K4703">
        <v>7.9879480565643401</v>
      </c>
      <c r="L4703">
        <v>11.5544744631685</v>
      </c>
      <c r="M4703">
        <v>38.8595395205204</v>
      </c>
      <c r="N4703">
        <v>1.1809523809523801</v>
      </c>
      <c r="O4703">
        <v>219.83122362869099</v>
      </c>
      <c r="P4703">
        <v>12.5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46</v>
      </c>
      <c r="E4704">
        <v>5.3233899999999998</v>
      </c>
      <c r="F4704">
        <v>17.54</v>
      </c>
      <c r="G4704">
        <v>-14.5038933907318</v>
      </c>
      <c r="H4704">
        <v>0.282299275078706</v>
      </c>
      <c r="I4704">
        <v>-17.5601283213581</v>
      </c>
      <c r="J4704">
        <v>1.7939610635055201</v>
      </c>
      <c r="K4704">
        <v>18.377363456877902</v>
      </c>
      <c r="L4704">
        <v>18.8537741585825</v>
      </c>
      <c r="M4704">
        <v>43.091226881885802</v>
      </c>
      <c r="N4704">
        <v>0.92616879346240399</v>
      </c>
      <c r="O4704">
        <v>43.6716077537058</v>
      </c>
      <c r="P4704">
        <v>34.923076923076898</v>
      </c>
      <c r="Q4704">
        <v>0.12925690943248999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543</v>
      </c>
      <c r="E4705">
        <v>5.31</v>
      </c>
      <c r="F4705">
        <v>17.7</v>
      </c>
      <c r="G4705">
        <v>42.068289707859698</v>
      </c>
      <c r="H4705">
        <v>-0.45332121346708298</v>
      </c>
      <c r="I4705">
        <v>-6.2141707930985497</v>
      </c>
      <c r="J4705">
        <v>0.194015571907865</v>
      </c>
      <c r="K4705">
        <v>16.3648738915027</v>
      </c>
      <c r="L4705">
        <v>14.8636225443112</v>
      </c>
      <c r="M4705">
        <v>60.129918808196699</v>
      </c>
      <c r="N4705">
        <v>0.36257602862254001</v>
      </c>
      <c r="O4705">
        <v>11.581920903954799</v>
      </c>
      <c r="P4705">
        <v>81.352459016393396</v>
      </c>
      <c r="Q4705">
        <v>1.5960818126031E-2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705</v>
      </c>
      <c r="E4706">
        <v>5.3081630099999897</v>
      </c>
      <c r="F4706">
        <v>22.14</v>
      </c>
      <c r="G4706">
        <v>13.815031842912999</v>
      </c>
      <c r="H4706">
        <v>1.8013278974328599</v>
      </c>
      <c r="I4706">
        <v>6.3829165855422403</v>
      </c>
      <c r="J4706">
        <v>-0.44766613735437799</v>
      </c>
      <c r="K4706">
        <v>20.938908592313499</v>
      </c>
      <c r="L4706">
        <v>19.026939013539501</v>
      </c>
      <c r="M4706">
        <v>49.829539143146199</v>
      </c>
      <c r="N4706">
        <v>0.62649022119240905</v>
      </c>
      <c r="O4706">
        <v>7.4977416440831002</v>
      </c>
      <c r="P4706">
        <v>42.838709677419303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95</v>
      </c>
      <c r="E4707">
        <v>5.2930872000000004</v>
      </c>
      <c r="F4707">
        <v>9.93</v>
      </c>
      <c r="G4707">
        <v>2.2069844718635698</v>
      </c>
      <c r="H4707">
        <v>-9.3443086161511104</v>
      </c>
      <c r="I4707">
        <v>3.2064459973069299</v>
      </c>
      <c r="J4707">
        <v>-0.71805014382061105</v>
      </c>
      <c r="K4707">
        <v>9.2246910232617196</v>
      </c>
      <c r="L4707">
        <v>8.5541145845823507</v>
      </c>
      <c r="M4707">
        <v>54.0933631068335</v>
      </c>
      <c r="N4707">
        <v>1.6994475644699101</v>
      </c>
      <c r="O4707">
        <v>25.8811681772406</v>
      </c>
      <c r="P4707">
        <v>53.953488372092998</v>
      </c>
      <c r="Q4707">
        <v>6.3289535687941004E-2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694</v>
      </c>
      <c r="E4708">
        <v>5.2907178500000001</v>
      </c>
      <c r="F4708">
        <v>1762.75</v>
      </c>
      <c r="G4708">
        <v>53.317251163324897</v>
      </c>
      <c r="H4708">
        <v>-13.3725914086806</v>
      </c>
      <c r="I4708">
        <v>17.204097334364</v>
      </c>
      <c r="J4708">
        <v>-4.2192120147321397</v>
      </c>
      <c r="K4708">
        <v>1788.80257444214</v>
      </c>
      <c r="L4708">
        <v>1680.0198404991299</v>
      </c>
      <c r="M4708">
        <v>49.658840510571899</v>
      </c>
      <c r="N4708">
        <v>1.67023809523809</v>
      </c>
      <c r="O4708">
        <v>18.332151467876901</v>
      </c>
      <c r="P4708">
        <v>103.55080831408701</v>
      </c>
      <c r="Q4708">
        <v>8.4550405963805003E-2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72</v>
      </c>
      <c r="E4709">
        <v>5.2826661000000001</v>
      </c>
      <c r="F4709">
        <v>5.23</v>
      </c>
      <c r="G4709">
        <v>-39.6377786896009</v>
      </c>
      <c r="H4709">
        <v>-4.2897992008884698</v>
      </c>
      <c r="I4709">
        <v>-36.705318708575398</v>
      </c>
      <c r="J4709">
        <v>-1.7182640116197601</v>
      </c>
      <c r="K4709">
        <v>5.5086162747128897</v>
      </c>
      <c r="L4709">
        <v>5.9426758074885697</v>
      </c>
      <c r="M4709">
        <v>41.813080568629204</v>
      </c>
      <c r="N4709">
        <v>1.01326933949818</v>
      </c>
      <c r="O4709">
        <v>38.814531548757103</v>
      </c>
      <c r="P4709">
        <v>6.7346938775510097</v>
      </c>
      <c r="Q4709">
        <v>1.6835101994832999E-2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5.274</v>
      </c>
      <c r="F4710">
        <v>35.159999999999997</v>
      </c>
      <c r="G4710">
        <v>-2.25714295745628</v>
      </c>
      <c r="H4710">
        <v>-9.7492586603479392</v>
      </c>
      <c r="I4710">
        <v>-40.367083414457703</v>
      </c>
      <c r="J4710">
        <v>-1.5643751817815099</v>
      </c>
      <c r="K4710">
        <v>38.684527021421999</v>
      </c>
      <c r="L4710">
        <v>37.161571883082097</v>
      </c>
      <c r="M4710">
        <v>35.154639757517501</v>
      </c>
      <c r="N4710">
        <v>1.85521812484936</v>
      </c>
      <c r="O4710">
        <v>45.051194539249103</v>
      </c>
      <c r="P4710">
        <v>69.038461538461505</v>
      </c>
      <c r="Q4710">
        <v>1.9983783697106999E-2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72</v>
      </c>
      <c r="E4711">
        <v>5.2389999999999999</v>
      </c>
      <c r="F4711">
        <v>5.2</v>
      </c>
      <c r="G4711">
        <v>-31.930311830448101</v>
      </c>
      <c r="H4711">
        <v>-13.9899755677315</v>
      </c>
      <c r="I4711">
        <v>-39.331369128743397</v>
      </c>
      <c r="J4711">
        <v>-3.0812187076752799</v>
      </c>
      <c r="K4711">
        <v>5.6555985085246396</v>
      </c>
      <c r="L4711">
        <v>5.8918706208108897</v>
      </c>
      <c r="M4711">
        <v>39.647374601051702</v>
      </c>
      <c r="N4711">
        <v>0.206604533734422</v>
      </c>
      <c r="O4711">
        <v>49.807692307692299</v>
      </c>
      <c r="P4711">
        <v>15.5555555555555</v>
      </c>
      <c r="Q4711">
        <v>3.3419094601344998E-2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543</v>
      </c>
      <c r="E4712">
        <v>5.2140000000000004</v>
      </c>
      <c r="F4712">
        <v>8.69</v>
      </c>
      <c r="G4712">
        <v>50.720201176672603</v>
      </c>
      <c r="H4712">
        <v>49.754318446170302</v>
      </c>
      <c r="I4712">
        <v>34.9299251325507</v>
      </c>
      <c r="J4712">
        <v>15.901214603970701</v>
      </c>
      <c r="K4712">
        <v>6.2074459455856497</v>
      </c>
      <c r="L4712">
        <v>5.84720642186908</v>
      </c>
      <c r="M4712">
        <v>89.992636363391</v>
      </c>
      <c r="N4712">
        <v>4.1990146571556703</v>
      </c>
      <c r="O4712">
        <v>0.115074798619096</v>
      </c>
      <c r="P4712">
        <v>112.469437652811</v>
      </c>
      <c r="Q4712">
        <v>3.2453431138264002E-2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628</v>
      </c>
      <c r="E4713">
        <v>5.181</v>
      </c>
      <c r="F4713">
        <v>17.27</v>
      </c>
      <c r="G4713">
        <v>21.241476979638499</v>
      </c>
      <c r="H4713">
        <v>-1.34362356349468</v>
      </c>
      <c r="I4713">
        <v>-12.7998037880713</v>
      </c>
      <c r="J4713">
        <v>3.2028899271246098</v>
      </c>
      <c r="K4713">
        <v>18.7799271885115</v>
      </c>
      <c r="L4713">
        <v>17.013558952945399</v>
      </c>
      <c r="M4713">
        <v>31.2262559162243</v>
      </c>
      <c r="N4713">
        <v>1.49258943781942</v>
      </c>
      <c r="O4713">
        <v>27.388535031847098</v>
      </c>
      <c r="P4713">
        <v>61.401869158878498</v>
      </c>
      <c r="Q4713">
        <v>7.1382644872629006E-2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396</v>
      </c>
      <c r="E4714">
        <v>5.1628499999999997</v>
      </c>
      <c r="F4714">
        <v>10.43</v>
      </c>
      <c r="G4714">
        <v>86.153364673784296</v>
      </c>
      <c r="H4714">
        <v>-15.623132534221799</v>
      </c>
      <c r="I4714">
        <v>40.444954990268897</v>
      </c>
      <c r="J4714">
        <v>-2.07031339349837</v>
      </c>
      <c r="K4714">
        <v>11.6517668820411</v>
      </c>
      <c r="L4714">
        <v>10.634935056751999</v>
      </c>
      <c r="M4714">
        <v>15.1851907878569</v>
      </c>
      <c r="N4714">
        <v>0.53047668629811595</v>
      </c>
      <c r="O4714">
        <v>101.246404602109</v>
      </c>
      <c r="P4714">
        <v>131.263858093126</v>
      </c>
      <c r="Q4714">
        <v>2.4541373112035001E-2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817</v>
      </c>
      <c r="E4715">
        <v>5.1505925000000001</v>
      </c>
      <c r="F4715">
        <v>6.55</v>
      </c>
      <c r="G4715">
        <v>44.251569334203801</v>
      </c>
      <c r="H4715">
        <v>-10.315624165020401</v>
      </c>
      <c r="I4715">
        <v>-12.3806073711811</v>
      </c>
      <c r="J4715">
        <v>0.31500770741905398</v>
      </c>
      <c r="K4715">
        <v>7.8424276517304303</v>
      </c>
      <c r="L4715">
        <v>7.0939621844834404</v>
      </c>
      <c r="M4715">
        <v>17.9160078544712</v>
      </c>
      <c r="N4715">
        <v>0.62407002188183802</v>
      </c>
      <c r="O4715">
        <v>63.9694656488549</v>
      </c>
      <c r="P4715">
        <v>115.460526315789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E4716">
        <v>5.1177000000000001</v>
      </c>
      <c r="F4716">
        <v>10.25</v>
      </c>
      <c r="G4716">
        <v>-26.509845771684201</v>
      </c>
      <c r="H4716">
        <v>-4.2897992008884698</v>
      </c>
      <c r="I4716">
        <v>-15.9980357954101</v>
      </c>
      <c r="J4716">
        <v>0.31500770741905398</v>
      </c>
      <c r="K4716">
        <v>10.5850107157104</v>
      </c>
      <c r="M4716">
        <v>99.999998210623801</v>
      </c>
      <c r="O4716">
        <v>2.4390243902439002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543</v>
      </c>
      <c r="E4717">
        <v>5.1172599999999999</v>
      </c>
      <c r="F4717">
        <v>16.55</v>
      </c>
      <c r="G4717">
        <v>-24.1288933907318</v>
      </c>
      <c r="H4717">
        <v>-4.2897992008884698</v>
      </c>
      <c r="I4717">
        <v>-13.617083414457699</v>
      </c>
      <c r="J4717">
        <v>0.31500770741905398</v>
      </c>
      <c r="K4717">
        <v>16.549999999999901</v>
      </c>
      <c r="L4717">
        <v>16.55</v>
      </c>
      <c r="M4717">
        <v>100</v>
      </c>
      <c r="O4717">
        <v>0</v>
      </c>
      <c r="P4717">
        <v>0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286</v>
      </c>
      <c r="E4718">
        <v>5.1064352749999999</v>
      </c>
      <c r="F4718">
        <v>175.05</v>
      </c>
      <c r="G4718">
        <v>23.095665061749202</v>
      </c>
      <c r="H4718">
        <v>-4.2897992008884698</v>
      </c>
      <c r="I4718">
        <v>33.917682704379096</v>
      </c>
      <c r="J4718">
        <v>0.31500770741905398</v>
      </c>
      <c r="K4718">
        <v>165.60874540571601</v>
      </c>
      <c r="L4718">
        <v>139.855030674348</v>
      </c>
      <c r="M4718">
        <v>99.999999999866205</v>
      </c>
      <c r="N4718">
        <v>0</v>
      </c>
      <c r="O4718">
        <v>0</v>
      </c>
      <c r="P4718">
        <v>47.534766118836899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21</v>
      </c>
      <c r="E4719">
        <v>5.0947369</v>
      </c>
      <c r="F4719">
        <v>2.2000000000000002</v>
      </c>
      <c r="G4719">
        <v>-5.2099744718128997</v>
      </c>
      <c r="H4719">
        <v>0.47210556101629098</v>
      </c>
      <c r="I4719">
        <v>-14.0695721022405</v>
      </c>
      <c r="J4719">
        <v>0.31500770741905398</v>
      </c>
      <c r="K4719">
        <v>2.08484262645463</v>
      </c>
      <c r="L4719">
        <v>1.89410279940799</v>
      </c>
      <c r="M4719">
        <v>99.988573876911602</v>
      </c>
      <c r="N4719">
        <v>1.1272727272727201</v>
      </c>
      <c r="O4719">
        <v>0.45454545454543999</v>
      </c>
      <c r="P4719">
        <v>25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51</v>
      </c>
      <c r="E4720">
        <v>5.0814000000000004</v>
      </c>
      <c r="F4720">
        <v>56.46</v>
      </c>
      <c r="G4720">
        <v>-6.5038933907318199</v>
      </c>
      <c r="H4720">
        <v>12.1254799372114</v>
      </c>
      <c r="I4720">
        <v>-8.9646274367005798</v>
      </c>
      <c r="J4720">
        <v>-8.4086906492081894</v>
      </c>
      <c r="K4720">
        <v>59.134257326754202</v>
      </c>
      <c r="L4720">
        <v>57.677567578626103</v>
      </c>
      <c r="M4720">
        <v>38.575504936608802</v>
      </c>
      <c r="N4720">
        <v>1.1253204560968799</v>
      </c>
      <c r="O4720">
        <v>32.040382571732103</v>
      </c>
      <c r="P4720">
        <v>35.428160230270997</v>
      </c>
      <c r="Q4720">
        <v>9.5685953110119001E-2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414</v>
      </c>
      <c r="E4721">
        <v>5.0793600000000003</v>
      </c>
      <c r="F4721">
        <v>12.21</v>
      </c>
      <c r="G4721">
        <v>34.442535180696702</v>
      </c>
      <c r="H4721">
        <v>-8.3327034913175009</v>
      </c>
      <c r="I4721">
        <v>-57.5049510615165</v>
      </c>
      <c r="J4721">
        <v>2.5118442627793298</v>
      </c>
      <c r="K4721">
        <v>12.7709394500411</v>
      </c>
      <c r="L4721">
        <v>13.870598423779599</v>
      </c>
      <c r="M4721">
        <v>54.301361036244998</v>
      </c>
      <c r="N4721">
        <v>3.04603405709944</v>
      </c>
      <c r="O4721">
        <v>91.400491400491404</v>
      </c>
      <c r="P4721">
        <v>59.607843137254903</v>
      </c>
      <c r="Q4721">
        <v>6.2072206150079003E-2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E4722">
        <v>5.0760864000000003</v>
      </c>
      <c r="F4722">
        <v>7.84</v>
      </c>
      <c r="G4722">
        <v>165.16999959819799</v>
      </c>
      <c r="H4722">
        <v>3.3818024141855498</v>
      </c>
      <c r="I4722">
        <v>66.612801643013498</v>
      </c>
      <c r="J4722">
        <v>-5.3453696510715103</v>
      </c>
      <c r="K4722">
        <v>7.4705005905408903</v>
      </c>
      <c r="L4722">
        <v>5.5925326856081297</v>
      </c>
      <c r="M4722">
        <v>26.706366110282101</v>
      </c>
      <c r="N4722">
        <v>9.5953194654139096E-2</v>
      </c>
      <c r="O4722">
        <v>17.219387755102002</v>
      </c>
      <c r="P4722">
        <v>223.96694214876001</v>
      </c>
      <c r="Q4722">
        <v>6.6053959193604003E-2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E4723">
        <v>5.0745823999999997</v>
      </c>
      <c r="F4723">
        <v>9.2799999999999994</v>
      </c>
      <c r="G4723">
        <v>63.725357621413799</v>
      </c>
      <c r="H4723">
        <v>-10.6255964553763</v>
      </c>
      <c r="I4723">
        <v>10.447087708536801</v>
      </c>
      <c r="J4723">
        <v>6.1622630773474301</v>
      </c>
      <c r="K4723">
        <v>9.0426554533715606</v>
      </c>
      <c r="L4723">
        <v>7.8145973147836303</v>
      </c>
      <c r="M4723">
        <v>73.656395384915101</v>
      </c>
      <c r="N4723">
        <v>0.31266746355775599</v>
      </c>
      <c r="O4723">
        <v>33.512931034482698</v>
      </c>
      <c r="P4723">
        <v>146.80851063829701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132</v>
      </c>
      <c r="E4724">
        <v>5.0652321599999999</v>
      </c>
      <c r="F4724">
        <v>0.3</v>
      </c>
      <c r="G4724">
        <v>-5.5931859894901201</v>
      </c>
      <c r="H4724">
        <v>-1.87035303188851</v>
      </c>
      <c r="I4724">
        <v>-12.2495918825592</v>
      </c>
      <c r="J4724">
        <v>1.0670674632677399</v>
      </c>
      <c r="K4724">
        <v>0.38104149371468099</v>
      </c>
      <c r="L4724">
        <v>0.316837459592406</v>
      </c>
      <c r="M4724">
        <v>38.332852816306797</v>
      </c>
      <c r="N4724">
        <v>1</v>
      </c>
      <c r="Q4724">
        <v>5.2048647419290002E-2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E4725">
        <v>5.0640273850000002</v>
      </c>
      <c r="F4725">
        <v>5.05</v>
      </c>
      <c r="G4725">
        <v>0.56246463395952495</v>
      </c>
      <c r="H4725">
        <v>-7.9157533993617601</v>
      </c>
      <c r="I4725">
        <v>-29.168922879340698</v>
      </c>
      <c r="J4725">
        <v>1.31500770741905</v>
      </c>
      <c r="K4725">
        <v>5.0994877907096603</v>
      </c>
      <c r="L4725">
        <v>4.8992851599303799</v>
      </c>
      <c r="M4725">
        <v>43.663807823376303</v>
      </c>
      <c r="N4725">
        <v>2.5881720058517899</v>
      </c>
      <c r="O4725">
        <v>24.950495049504902</v>
      </c>
      <c r="P4725">
        <v>53.4954407294832</v>
      </c>
      <c r="Q4725">
        <v>-4.5014894086515003E-2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633</v>
      </c>
      <c r="E4726">
        <v>5.0563715311606101</v>
      </c>
      <c r="F4726">
        <v>16.86</v>
      </c>
      <c r="G4726">
        <v>-25.9343680558454</v>
      </c>
      <c r="H4726">
        <v>0.69152084892472998</v>
      </c>
      <c r="I4726">
        <v>-24.880241309194599</v>
      </c>
      <c r="J4726">
        <v>0.31500770741905398</v>
      </c>
      <c r="K4726">
        <v>16.650232567014399</v>
      </c>
      <c r="L4726">
        <v>19.114858966570299</v>
      </c>
      <c r="M4726">
        <v>98.301476099178998</v>
      </c>
      <c r="N4726">
        <v>1.87696778881085E-3</v>
      </c>
      <c r="O4726">
        <v>36.832740213523103</v>
      </c>
      <c r="P4726">
        <v>10.848126232741601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135</v>
      </c>
      <c r="E4727">
        <v>5.055555</v>
      </c>
      <c r="F4727">
        <v>4.8499999999999996</v>
      </c>
      <c r="G4727">
        <v>-5.5931859894901201</v>
      </c>
      <c r="H4727">
        <v>-1.87035303188851</v>
      </c>
      <c r="I4727">
        <v>-12.2495918825592</v>
      </c>
      <c r="J4727">
        <v>1.0670674632677399</v>
      </c>
      <c r="K4727">
        <v>5.1230840222052203</v>
      </c>
      <c r="M4727">
        <v>99.999956885964906</v>
      </c>
      <c r="N4727">
        <v>1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21</v>
      </c>
      <c r="E4728">
        <v>5.0381089799999996</v>
      </c>
      <c r="F4728">
        <v>3.18</v>
      </c>
      <c r="G4728">
        <v>30.993057828780302</v>
      </c>
      <c r="H4728">
        <v>14.112978576889301</v>
      </c>
      <c r="I4728">
        <v>-21.443170370979502</v>
      </c>
      <c r="J4728">
        <v>1.8031029455142999</v>
      </c>
      <c r="K4728">
        <v>3.2192201569833601</v>
      </c>
      <c r="M4728">
        <v>36.822359366275201</v>
      </c>
      <c r="N4728">
        <v>1.34375794928951</v>
      </c>
      <c r="O4728">
        <v>47.798742138364702</v>
      </c>
      <c r="P4728">
        <v>63.076923076923002</v>
      </c>
      <c r="Q4728">
        <v>4.2399897810074999E-2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1154</v>
      </c>
      <c r="E4729">
        <v>5.0135519000000004</v>
      </c>
      <c r="F4729">
        <v>5.03</v>
      </c>
      <c r="G4729">
        <v>87.215644424394199</v>
      </c>
      <c r="H4729">
        <v>114.008073139537</v>
      </c>
      <c r="I4729">
        <v>132.95154403652199</v>
      </c>
      <c r="J4729">
        <v>8.0881169511165307</v>
      </c>
      <c r="K4729">
        <v>3.12030372750699</v>
      </c>
      <c r="L4729">
        <v>2.0143504835376498</v>
      </c>
      <c r="M4729">
        <v>84.416093668485601</v>
      </c>
      <c r="N4729">
        <v>2.1703486545911401</v>
      </c>
      <c r="O4729">
        <v>3.9761431411530799</v>
      </c>
      <c r="P4729">
        <v>159.27835051546299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414</v>
      </c>
      <c r="E4730">
        <v>5.0041668000000001</v>
      </c>
      <c r="F4730">
        <v>16.68</v>
      </c>
      <c r="G4730">
        <v>110.140769530616</v>
      </c>
      <c r="H4730">
        <v>-1.83279674388602</v>
      </c>
      <c r="I4730">
        <v>13.614037867006701</v>
      </c>
      <c r="J4730">
        <v>-3.60204298382518</v>
      </c>
      <c r="K4730">
        <v>17.731251656501001</v>
      </c>
      <c r="L4730">
        <v>15.400553902588801</v>
      </c>
      <c r="M4730">
        <v>33.129406131287297</v>
      </c>
      <c r="N4730">
        <v>0.21224111244101501</v>
      </c>
      <c r="O4730">
        <v>72.961630695443603</v>
      </c>
      <c r="P4730">
        <v>134.26966292134799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E4731">
        <v>4.9749999999999996</v>
      </c>
      <c r="F4731">
        <v>9.9499999999999993</v>
      </c>
      <c r="G4731">
        <v>-19.1710874835588</v>
      </c>
      <c r="H4731">
        <v>0.66800670628450798</v>
      </c>
      <c r="I4731">
        <v>-8.6592775072847807</v>
      </c>
      <c r="J4731">
        <v>0.31500770741905398</v>
      </c>
      <c r="K4731">
        <v>9.7021969548006606</v>
      </c>
      <c r="L4731">
        <v>9.7077179678694403</v>
      </c>
      <c r="M4731">
        <v>100</v>
      </c>
      <c r="N4731">
        <v>0</v>
      </c>
      <c r="O4731">
        <v>0</v>
      </c>
      <c r="P4731">
        <v>10.432852386237499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106</v>
      </c>
      <c r="E4732">
        <v>4.9252500000000001</v>
      </c>
      <c r="F4732">
        <v>9.9499999999999993</v>
      </c>
      <c r="G4732">
        <v>8.3611199248473795</v>
      </c>
      <c r="H4732">
        <v>-5.0834499945392597</v>
      </c>
      <c r="I4732">
        <v>-15.5875267642114</v>
      </c>
      <c r="J4732">
        <v>4.6991413191100699</v>
      </c>
      <c r="K4732">
        <v>9.4988282121751801</v>
      </c>
      <c r="L4732">
        <v>9.6184201583253301</v>
      </c>
      <c r="M4732">
        <v>64.2108871897467</v>
      </c>
      <c r="N4732">
        <v>1.26628051567099</v>
      </c>
      <c r="O4732">
        <v>60.7035175879397</v>
      </c>
      <c r="P4732">
        <v>41.737891737891701</v>
      </c>
      <c r="Q4732">
        <v>1.8960885866236E-2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46</v>
      </c>
      <c r="E4733">
        <v>4.9078384000000002</v>
      </c>
      <c r="F4733">
        <v>14.3</v>
      </c>
      <c r="G4733">
        <v>114.602325307097</v>
      </c>
      <c r="H4733">
        <v>-4.2897992008884698</v>
      </c>
      <c r="I4733">
        <v>-2.5059723033466401</v>
      </c>
      <c r="J4733">
        <v>0.31500770741905398</v>
      </c>
      <c r="K4733">
        <v>12.300756220284701</v>
      </c>
      <c r="L4733">
        <v>10.137854552130801</v>
      </c>
      <c r="M4733">
        <v>0.63586995437069005</v>
      </c>
      <c r="N4733">
        <v>0</v>
      </c>
      <c r="O4733">
        <v>0.55944055944054905</v>
      </c>
      <c r="P4733">
        <v>152.65017667844501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469</v>
      </c>
      <c r="E4734">
        <v>4.8972119999999997</v>
      </c>
      <c r="F4734">
        <v>4.7</v>
      </c>
      <c r="G4734">
        <v>-39.596519290012303</v>
      </c>
      <c r="H4734">
        <v>-4.2897992008884698</v>
      </c>
      <c r="I4734">
        <v>-33.956066465305199</v>
      </c>
      <c r="J4734">
        <v>6.9816743740857197</v>
      </c>
      <c r="K4734">
        <v>5.3876664470562696</v>
      </c>
      <c r="L4734">
        <v>6.2439435905231004</v>
      </c>
      <c r="M4734">
        <v>88.048946820818898</v>
      </c>
      <c r="N4734">
        <v>1.21224163754368</v>
      </c>
      <c r="O4734">
        <v>29.5744680851063</v>
      </c>
      <c r="P4734">
        <v>14.355231143552301</v>
      </c>
      <c r="Q4734">
        <v>-5.9721848650856002E-2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1509</v>
      </c>
      <c r="E4735">
        <v>4.8832000000000004</v>
      </c>
      <c r="F4735">
        <v>3.2</v>
      </c>
      <c r="G4735">
        <v>159.05694731723199</v>
      </c>
      <c r="H4735">
        <v>131.99338663981899</v>
      </c>
      <c r="I4735">
        <v>169.568757293506</v>
      </c>
      <c r="J4735">
        <v>31.842101303478099</v>
      </c>
      <c r="M4735">
        <v>100</v>
      </c>
      <c r="O4735">
        <v>0</v>
      </c>
      <c r="P4735">
        <v>183.18584070796399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4.8817354240000004</v>
      </c>
      <c r="F4736">
        <v>5.84</v>
      </c>
      <c r="G4736">
        <v>23.345854084015599</v>
      </c>
      <c r="H4736">
        <v>-26.841345592641002</v>
      </c>
      <c r="I4736">
        <v>-44.504657378954803</v>
      </c>
      <c r="J4736">
        <v>-13.827849435438001</v>
      </c>
      <c r="K4736">
        <v>7.1295865056635499</v>
      </c>
      <c r="L4736">
        <v>6.1913661651420702</v>
      </c>
      <c r="M4736">
        <v>2.3190876202432</v>
      </c>
      <c r="N4736">
        <v>1.1444527145359</v>
      </c>
      <c r="O4736">
        <v>45.376712328767098</v>
      </c>
      <c r="P4736">
        <v>55.319148936170201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286</v>
      </c>
      <c r="E4737">
        <v>4.8816904000000001</v>
      </c>
      <c r="F4737">
        <v>4.5199999999999996</v>
      </c>
      <c r="G4737">
        <v>187.59524454030199</v>
      </c>
      <c r="H4737">
        <v>115.23401032292099</v>
      </c>
      <c r="I4737">
        <v>146.15303152806999</v>
      </c>
      <c r="J4737">
        <v>8.2775369814237507</v>
      </c>
      <c r="K4737">
        <v>2.6521653511094199</v>
      </c>
      <c r="L4737">
        <v>1.5077118827525899</v>
      </c>
      <c r="M4737">
        <v>84.421700099171701</v>
      </c>
      <c r="N4737">
        <v>1.7672666803531101</v>
      </c>
      <c r="O4737">
        <v>3.9823008849557602</v>
      </c>
      <c r="P4737">
        <v>211.72413793103399</v>
      </c>
      <c r="Q4737">
        <v>0.23439084126797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1154</v>
      </c>
      <c r="E4738">
        <v>4.8789999999999996</v>
      </c>
      <c r="F4738">
        <v>2.87</v>
      </c>
      <c r="G4738">
        <v>29.347042438145099</v>
      </c>
      <c r="H4738">
        <v>-8.9409619915861391</v>
      </c>
      <c r="I4738">
        <v>-25.036836500877499</v>
      </c>
      <c r="J4738">
        <v>-3.6983702190023502</v>
      </c>
      <c r="K4738">
        <v>2.96520664685892</v>
      </c>
      <c r="L4738">
        <v>2.9946536414591698</v>
      </c>
      <c r="M4738">
        <v>46.044118984190199</v>
      </c>
      <c r="N4738">
        <v>0.571918904318793</v>
      </c>
      <c r="O4738">
        <v>55.052264808362303</v>
      </c>
      <c r="P4738">
        <v>67.836257309941502</v>
      </c>
      <c r="Q4738">
        <v>4.0760591128039996E-3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543</v>
      </c>
      <c r="E4739">
        <v>4.8752924999999996</v>
      </c>
      <c r="F4739">
        <v>9.75</v>
      </c>
      <c r="G4739">
        <v>57.774091683895001</v>
      </c>
      <c r="H4739">
        <v>21.192826281736998</v>
      </c>
      <c r="I4739">
        <v>30.827361029986601</v>
      </c>
      <c r="J4739">
        <v>0.41767711193650597</v>
      </c>
      <c r="K4739">
        <v>7.8810113009695204</v>
      </c>
      <c r="L4739">
        <v>6.44140665788367</v>
      </c>
      <c r="M4739">
        <v>87.876538635991395</v>
      </c>
      <c r="N4739">
        <v>1.0223929306622399</v>
      </c>
      <c r="O4739">
        <v>1.3333333333333399</v>
      </c>
      <c r="P4739">
        <v>114.28571428571399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414</v>
      </c>
      <c r="E4740">
        <v>4.851</v>
      </c>
      <c r="F4740">
        <v>14.7</v>
      </c>
      <c r="G4740">
        <v>-11.051970313808701</v>
      </c>
      <c r="H4740">
        <v>-27.7272992008884</v>
      </c>
      <c r="I4740">
        <v>-49.424943676466498</v>
      </c>
      <c r="J4740">
        <v>0.31500770741905398</v>
      </c>
      <c r="K4740">
        <v>17.752051029432899</v>
      </c>
      <c r="L4740">
        <v>17.844676220081201</v>
      </c>
      <c r="M4740">
        <v>19.642347575830701</v>
      </c>
      <c r="N4740">
        <v>0.30902978339350101</v>
      </c>
      <c r="O4740">
        <v>71.428571428571402</v>
      </c>
      <c r="P4740">
        <v>49.238578680202998</v>
      </c>
      <c r="Q4740">
        <v>8.4770904579758E-2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E4741">
        <v>4.8427470000000001</v>
      </c>
      <c r="F4741">
        <v>9.49</v>
      </c>
      <c r="G4741">
        <v>24.1523566092681</v>
      </c>
      <c r="H4741">
        <v>28.456162619963202</v>
      </c>
      <c r="I4741">
        <v>11.2513376381738</v>
      </c>
      <c r="J4741">
        <v>-15.1199782607755</v>
      </c>
      <c r="K4741">
        <v>8.34055834382443</v>
      </c>
      <c r="L4741">
        <v>7.7586201759062297</v>
      </c>
      <c r="M4741">
        <v>49.389583116658798</v>
      </c>
      <c r="N4741">
        <v>4.2811060974198698</v>
      </c>
      <c r="O4741">
        <v>22.023182297154801</v>
      </c>
      <c r="P4741">
        <v>66.491228070175396</v>
      </c>
      <c r="Q4741">
        <v>2.2981907544275999E-2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163</v>
      </c>
      <c r="E4742">
        <v>4.8364752799999904</v>
      </c>
      <c r="F4742">
        <v>5.6</v>
      </c>
      <c r="G4742">
        <v>31.4266621648237</v>
      </c>
      <c r="K4742">
        <v>5.4856592989664099</v>
      </c>
      <c r="L4742">
        <v>5.3129273959650396</v>
      </c>
      <c r="M4742">
        <v>11.3707014279082</v>
      </c>
      <c r="N4742">
        <v>1</v>
      </c>
      <c r="O4742">
        <v>29.464285714285701</v>
      </c>
      <c r="P4742">
        <v>59.999999999999901</v>
      </c>
      <c r="Q4742">
        <v>-8.5879446318412003E-2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E4743">
        <v>4.8164899999999999</v>
      </c>
      <c r="F4743">
        <v>8.2899999999999991</v>
      </c>
      <c r="G4743">
        <v>41.671106609268101</v>
      </c>
      <c r="H4743">
        <v>-10.03692563767</v>
      </c>
      <c r="I4743">
        <v>6.5278441217740903</v>
      </c>
      <c r="J4743">
        <v>0.31500770741905398</v>
      </c>
      <c r="K4743">
        <v>7.3987573695451099</v>
      </c>
      <c r="L4743">
        <v>6.4314253819236802</v>
      </c>
      <c r="M4743">
        <v>79.942175515624299</v>
      </c>
      <c r="N4743">
        <v>0.68081149217523595</v>
      </c>
      <c r="O4743">
        <v>4.9457177322074797</v>
      </c>
      <c r="P4743">
        <v>100.726392251815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543</v>
      </c>
      <c r="E4744">
        <v>4.7993550000000003</v>
      </c>
      <c r="F4744">
        <v>14.5</v>
      </c>
      <c r="G4744">
        <v>178.58509408317201</v>
      </c>
      <c r="H4744">
        <v>5.1385601161122603</v>
      </c>
      <c r="I4744">
        <v>-6.8424147841190299</v>
      </c>
      <c r="J4744">
        <v>-5.1978128054014503</v>
      </c>
      <c r="K4744">
        <v>14.7960782392746</v>
      </c>
      <c r="L4744">
        <v>13.183857119861299</v>
      </c>
      <c r="M4744">
        <v>36.080932548297</v>
      </c>
      <c r="N4744">
        <v>1.6922427983538999</v>
      </c>
      <c r="O4744">
        <v>37.586206896551701</v>
      </c>
      <c r="P4744">
        <v>217.28665207877401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4.7987539999999997</v>
      </c>
      <c r="F4745">
        <v>11.72</v>
      </c>
      <c r="G4745">
        <v>38.648884387045896</v>
      </c>
      <c r="H4745">
        <v>-2.5536880897773502</v>
      </c>
      <c r="I4745">
        <v>49.160694363319998</v>
      </c>
      <c r="J4745">
        <v>-2.8254881603495301</v>
      </c>
      <c r="M4745">
        <v>26.581327503570101</v>
      </c>
      <c r="N4745">
        <v>0.47181951626278601</v>
      </c>
      <c r="O4745">
        <v>8.6177474402730301</v>
      </c>
      <c r="P4745">
        <v>62.7777777777777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543</v>
      </c>
      <c r="E4746">
        <v>4.7986199999999997</v>
      </c>
      <c r="F4746">
        <v>9.5399999999999991</v>
      </c>
      <c r="G4746">
        <v>111.426662164823</v>
      </c>
      <c r="H4746">
        <v>-5.0040849151741904</v>
      </c>
      <c r="I4746">
        <v>83.083947513377197</v>
      </c>
      <c r="J4746">
        <v>-4.2928354298358302</v>
      </c>
      <c r="K4746">
        <v>10.136822594647199</v>
      </c>
      <c r="L4746">
        <v>8.21096325690044</v>
      </c>
      <c r="M4746">
        <v>14.296322843214</v>
      </c>
      <c r="N4746">
        <v>7.4773094616436594E-2</v>
      </c>
      <c r="O4746">
        <v>23.1656184486373</v>
      </c>
      <c r="P4746">
        <v>193.53846153846101</v>
      </c>
      <c r="Q4746">
        <v>0.12424547247406401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72</v>
      </c>
      <c r="E4747">
        <v>4.76</v>
      </c>
      <c r="F4747">
        <v>2.8</v>
      </c>
      <c r="G4747">
        <v>-23.045860899757098</v>
      </c>
      <c r="H4747">
        <v>3.6153391390324798</v>
      </c>
      <c r="I4747">
        <v>3.0495832522088899</v>
      </c>
      <c r="J4747">
        <v>2.1806793492100902</v>
      </c>
      <c r="K4747">
        <v>2.57156888389326</v>
      </c>
      <c r="L4747">
        <v>2.4950938189454699</v>
      </c>
      <c r="M4747">
        <v>60.8699580169718</v>
      </c>
      <c r="N4747">
        <v>1.1482973377661501</v>
      </c>
      <c r="O4747">
        <v>12.857142857142801</v>
      </c>
      <c r="P4747">
        <v>39.999999999999901</v>
      </c>
      <c r="Q4747">
        <v>4.3378075281317999E-2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414</v>
      </c>
      <c r="E4748">
        <v>4.7396177460000004</v>
      </c>
      <c r="F4748">
        <v>30.62</v>
      </c>
      <c r="G4748">
        <v>225.41448560470101</v>
      </c>
      <c r="H4748">
        <v>23.240396550881599</v>
      </c>
      <c r="I4748">
        <v>235.92629558097599</v>
      </c>
      <c r="J4748">
        <v>5.2858681805078396</v>
      </c>
      <c r="K4748">
        <v>23.924379546347001</v>
      </c>
      <c r="M4748">
        <v>100</v>
      </c>
      <c r="N4748">
        <v>5.1725134008338198</v>
      </c>
      <c r="O4748">
        <v>0</v>
      </c>
      <c r="P4748">
        <v>249.54337899543299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472</v>
      </c>
      <c r="E4749">
        <v>4.6824136000000003</v>
      </c>
      <c r="F4749">
        <v>14.26</v>
      </c>
      <c r="G4749">
        <v>19.331871196793301</v>
      </c>
      <c r="H4749">
        <v>39.672065205891101</v>
      </c>
      <c r="I4749">
        <v>-9.5294921735818505</v>
      </c>
      <c r="J4749">
        <v>19.316759020904101</v>
      </c>
      <c r="K4749">
        <v>10.411631463448799</v>
      </c>
      <c r="L4749">
        <v>10.2153891170127</v>
      </c>
      <c r="M4749">
        <v>94.005488426812704</v>
      </c>
      <c r="N4749">
        <v>2.6004770529860401</v>
      </c>
      <c r="O4749">
        <v>0</v>
      </c>
      <c r="P4749">
        <v>96.148555708390603</v>
      </c>
      <c r="Q4749">
        <v>0.171134873993254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543</v>
      </c>
      <c r="E4750">
        <v>4.6418749999999998</v>
      </c>
      <c r="F4750">
        <v>6.25</v>
      </c>
      <c r="G4750">
        <v>47.1039833215969</v>
      </c>
      <c r="H4750">
        <v>16.782289523695599</v>
      </c>
      <c r="I4750">
        <v>-3.58187214685212</v>
      </c>
      <c r="J4750">
        <v>1.05937043749076E-2</v>
      </c>
      <c r="K4750">
        <v>6.2912061559185997</v>
      </c>
      <c r="L4750">
        <v>5.85849766589316</v>
      </c>
      <c r="M4750">
        <v>34.494053478397298</v>
      </c>
      <c r="N4750">
        <v>0.47934782608695597</v>
      </c>
      <c r="O4750">
        <v>58.08</v>
      </c>
      <c r="P4750">
        <v>92.307692307692307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72</v>
      </c>
      <c r="E4751">
        <v>4.6306723999999999</v>
      </c>
      <c r="F4751">
        <v>11.32</v>
      </c>
      <c r="G4751">
        <v>-42.040423485002997</v>
      </c>
      <c r="H4751">
        <v>-7.2088984502629501</v>
      </c>
      <c r="I4751">
        <v>-15.1823008057621</v>
      </c>
      <c r="J4751">
        <v>1.3566743740857301</v>
      </c>
      <c r="K4751">
        <v>11.6913132364615</v>
      </c>
      <c r="L4751">
        <v>12.080577224992</v>
      </c>
      <c r="M4751">
        <v>22.975320315123898</v>
      </c>
      <c r="N4751">
        <v>0.912934728097335</v>
      </c>
      <c r="O4751">
        <v>25.353356890459299</v>
      </c>
      <c r="P4751">
        <v>19.788359788359799</v>
      </c>
      <c r="Q4751">
        <v>-7.2715790891491994E-2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46</v>
      </c>
      <c r="E4752">
        <v>4.61571</v>
      </c>
      <c r="F4752">
        <v>1.97</v>
      </c>
      <c r="G4752">
        <v>26.2527859985811</v>
      </c>
      <c r="H4752">
        <v>37.621965504993803</v>
      </c>
      <c r="I4752">
        <v>-22.413379710754</v>
      </c>
      <c r="J4752">
        <v>8.7419739995538794</v>
      </c>
      <c r="K4752">
        <v>1.54753214611193</v>
      </c>
      <c r="L4752">
        <v>1.58388403615548</v>
      </c>
      <c r="M4752">
        <v>89.661319479639204</v>
      </c>
      <c r="N4752">
        <v>1.12794462603345</v>
      </c>
      <c r="O4752">
        <v>15.228426395939</v>
      </c>
      <c r="P4752">
        <v>72.807017543859601</v>
      </c>
      <c r="Q4752">
        <v>-4.6859003266659996E-3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135</v>
      </c>
      <c r="E4753">
        <v>4.6079999999999997</v>
      </c>
      <c r="F4753">
        <v>15.36</v>
      </c>
      <c r="G4753">
        <v>102.754415324186</v>
      </c>
      <c r="H4753">
        <v>-4.22335401816422</v>
      </c>
      <c r="I4753">
        <v>-13.290499482387199</v>
      </c>
      <c r="J4753">
        <v>0.31500770741905398</v>
      </c>
      <c r="K4753">
        <v>15.9984054602138</v>
      </c>
      <c r="L4753">
        <v>15.088265263769401</v>
      </c>
      <c r="M4753">
        <v>59.680798144235098</v>
      </c>
      <c r="N4753">
        <v>0.92146205938530901</v>
      </c>
      <c r="O4753">
        <v>119.986979166666</v>
      </c>
      <c r="P4753">
        <v>139.25233644859799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E4754">
        <v>4.5915299999999997</v>
      </c>
      <c r="F4754">
        <v>1.53</v>
      </c>
      <c r="G4754">
        <v>-17.8788933907318</v>
      </c>
      <c r="H4754">
        <v>-10.956465867555099</v>
      </c>
      <c r="I4754">
        <v>-33.090767624983997</v>
      </c>
      <c r="J4754">
        <v>-0.96704357463222801</v>
      </c>
      <c r="K4754">
        <v>1.55628174770294</v>
      </c>
      <c r="L4754">
        <v>1.63891234851574</v>
      </c>
      <c r="M4754">
        <v>44.587566026423097</v>
      </c>
      <c r="N4754">
        <v>0.669292294139194</v>
      </c>
      <c r="O4754">
        <v>50.3267973856208</v>
      </c>
      <c r="P4754">
        <v>36.607142857142797</v>
      </c>
      <c r="Q4754">
        <v>-0.142007978998271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72</v>
      </c>
      <c r="E4755">
        <v>4.5750000000000002</v>
      </c>
      <c r="F4755">
        <v>2.5</v>
      </c>
      <c r="G4755">
        <v>13.233743971905501</v>
      </c>
      <c r="H4755">
        <v>2.4612556514321802</v>
      </c>
      <c r="I4755">
        <v>6.0001414659250099</v>
      </c>
      <c r="J4755">
        <v>0.31500770741905398</v>
      </c>
      <c r="K4755">
        <v>2.0408605609407999</v>
      </c>
      <c r="L4755">
        <v>1.80853355912701</v>
      </c>
      <c r="M4755">
        <v>59.640597569555197</v>
      </c>
      <c r="N4755">
        <v>0.421266636722536</v>
      </c>
      <c r="O4755">
        <v>3.2</v>
      </c>
      <c r="P4755">
        <v>39.664804469273697</v>
      </c>
      <c r="Q4755">
        <v>1.7452725248853999E-2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1784</v>
      </c>
      <c r="E4756">
        <v>4.5748573769999998</v>
      </c>
      <c r="F4756">
        <v>1.39</v>
      </c>
      <c r="G4756">
        <v>22.186896082952298</v>
      </c>
      <c r="H4756">
        <v>-21.056266266756701</v>
      </c>
      <c r="I4756">
        <v>25.382916585542201</v>
      </c>
      <c r="J4756">
        <v>-5.12716916332925</v>
      </c>
      <c r="K4756">
        <v>1.3407681091477801</v>
      </c>
      <c r="L4756">
        <v>1.12614780862366</v>
      </c>
      <c r="M4756">
        <v>6.1744661006105002</v>
      </c>
      <c r="N4756">
        <v>0.223972639341634</v>
      </c>
      <c r="O4756">
        <v>40.287769784172603</v>
      </c>
      <c r="P4756">
        <v>73.749999999999901</v>
      </c>
      <c r="Q4756">
        <v>6.9055170959437001E-2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230</v>
      </c>
      <c r="E4757">
        <v>4.5602394999999998</v>
      </c>
      <c r="F4757">
        <v>11.95</v>
      </c>
      <c r="G4757">
        <v>56.657793447392102</v>
      </c>
      <c r="H4757">
        <v>19.902067326744401</v>
      </c>
      <c r="I4757">
        <v>14.739522385757001</v>
      </c>
      <c r="J4757">
        <v>10.592785485196799</v>
      </c>
      <c r="K4757">
        <v>11.184533999783101</v>
      </c>
      <c r="L4757">
        <v>10.6826837385111</v>
      </c>
      <c r="M4757">
        <v>57.930750741851703</v>
      </c>
      <c r="N4757">
        <v>0.44910694455390199</v>
      </c>
      <c r="O4757">
        <v>63.682008368200798</v>
      </c>
      <c r="P4757">
        <v>117.272727272727</v>
      </c>
      <c r="Q4757">
        <v>2.6265498739280999E-2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543</v>
      </c>
      <c r="E4758">
        <v>4.5357000000000003</v>
      </c>
      <c r="F4758">
        <v>23.26</v>
      </c>
      <c r="G4758">
        <v>-6.0578274008840998</v>
      </c>
      <c r="H4758">
        <v>5.7906551294475497</v>
      </c>
      <c r="I4758">
        <v>-21.534739788171098</v>
      </c>
      <c r="J4758">
        <v>6.0422804346917802</v>
      </c>
      <c r="K4758">
        <v>21.437747951606401</v>
      </c>
      <c r="L4758">
        <v>20.945531009629399</v>
      </c>
      <c r="M4758">
        <v>68.922527934636605</v>
      </c>
      <c r="N4758">
        <v>1.68394654171769</v>
      </c>
      <c r="O4758">
        <v>19.6044711951848</v>
      </c>
      <c r="P4758">
        <v>51.530944625407102</v>
      </c>
      <c r="Q4758">
        <v>0.124440404495443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18</v>
      </c>
      <c r="E4759">
        <v>4.5279289</v>
      </c>
      <c r="F4759">
        <v>13.31</v>
      </c>
      <c r="G4759">
        <v>125.589680718086</v>
      </c>
      <c r="H4759">
        <v>0.59593759974195004</v>
      </c>
      <c r="I4759">
        <v>179.55472275294301</v>
      </c>
      <c r="J4759">
        <v>5.2834619660941398</v>
      </c>
      <c r="K4759">
        <v>11.7179239267694</v>
      </c>
      <c r="L4759">
        <v>8.3904939921174506</v>
      </c>
      <c r="M4759">
        <v>99.256670704492706</v>
      </c>
      <c r="N4759">
        <v>0.38644986449864499</v>
      </c>
      <c r="O4759">
        <v>0</v>
      </c>
      <c r="P4759">
        <v>193.17180616740001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62</v>
      </c>
      <c r="E4760">
        <v>4.52709048</v>
      </c>
      <c r="F4760">
        <v>10.199999999999999</v>
      </c>
      <c r="G4760">
        <v>45.5882447124295</v>
      </c>
      <c r="H4760">
        <v>17.1387722276829</v>
      </c>
      <c r="I4760">
        <v>33.145506513599699</v>
      </c>
      <c r="J4760">
        <v>0.31500770741905398</v>
      </c>
      <c r="K4760">
        <v>8.57661096856428</v>
      </c>
      <c r="L4760">
        <v>7.24846220483896</v>
      </c>
      <c r="M4760">
        <v>100</v>
      </c>
      <c r="N4760">
        <v>4.4285714285714199</v>
      </c>
      <c r="O4760">
        <v>0</v>
      </c>
      <c r="P4760">
        <v>69.717138103161403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543</v>
      </c>
      <c r="E4761">
        <v>4.524</v>
      </c>
      <c r="F4761">
        <v>15.08</v>
      </c>
      <c r="G4761">
        <v>16.280790035711298</v>
      </c>
      <c r="H4761">
        <v>-4.2897992008884698</v>
      </c>
      <c r="I4761">
        <v>7.7999858286984303</v>
      </c>
      <c r="J4761">
        <v>0.31500770741905398</v>
      </c>
      <c r="K4761">
        <v>11.1063720673553</v>
      </c>
      <c r="M4761">
        <v>100</v>
      </c>
      <c r="N4761">
        <v>3.30666666666666</v>
      </c>
      <c r="O4761">
        <v>0</v>
      </c>
      <c r="P4761">
        <v>40.409683426443202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543</v>
      </c>
      <c r="E4762">
        <v>4.5</v>
      </c>
      <c r="F4762">
        <v>45</v>
      </c>
      <c r="G4762">
        <v>-37.988005182462302</v>
      </c>
      <c r="H4762">
        <v>0.36136358980919903</v>
      </c>
      <c r="I4762">
        <v>27.892350547806299</v>
      </c>
      <c r="J4762">
        <v>7.2287639440548199</v>
      </c>
      <c r="K4762">
        <v>40.278521331426802</v>
      </c>
      <c r="L4762">
        <v>37.255304699406302</v>
      </c>
      <c r="M4762">
        <v>84.393883461621698</v>
      </c>
      <c r="N4762">
        <v>0.31611157788606897</v>
      </c>
      <c r="O4762">
        <v>34.355555555555497</v>
      </c>
      <c r="P4762">
        <v>88.758389261744895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628</v>
      </c>
      <c r="E4763">
        <v>4.4980230600000004</v>
      </c>
      <c r="F4763">
        <v>13.8</v>
      </c>
      <c r="G4763">
        <v>-45.045798834857898</v>
      </c>
      <c r="I4763">
        <v>-4.0932738906482298</v>
      </c>
      <c r="K4763">
        <v>17.182926074637699</v>
      </c>
      <c r="L4763">
        <v>23.662368761796301</v>
      </c>
      <c r="M4763">
        <v>89.584477983611194</v>
      </c>
      <c r="N4763">
        <v>1</v>
      </c>
      <c r="O4763">
        <v>26.449275362318801</v>
      </c>
      <c r="P4763">
        <v>15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E4764">
        <v>4.4926919999999999</v>
      </c>
      <c r="F4764">
        <v>0.68</v>
      </c>
      <c r="G4764">
        <v>-28.3542455034078</v>
      </c>
      <c r="H4764">
        <v>5.0852007991115098</v>
      </c>
      <c r="I4764">
        <v>-24.143399203931398</v>
      </c>
      <c r="J4764">
        <v>-2.4627700703587201</v>
      </c>
      <c r="K4764">
        <v>0.67417335663153299</v>
      </c>
      <c r="L4764">
        <v>0.68599089143390501</v>
      </c>
      <c r="M4764">
        <v>40.934319177270602</v>
      </c>
      <c r="N4764">
        <v>1.21322709337308</v>
      </c>
      <c r="O4764">
        <v>36.764705882352899</v>
      </c>
      <c r="P4764">
        <v>25.925925925925899</v>
      </c>
      <c r="Q4764">
        <v>-6.0070663846532001E-2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46</v>
      </c>
      <c r="E4765">
        <v>4.4709079999999997</v>
      </c>
      <c r="F4765">
        <v>1.27</v>
      </c>
      <c r="G4765">
        <v>77.458408196569707</v>
      </c>
      <c r="H4765">
        <v>7.7472378361485497</v>
      </c>
      <c r="I4765">
        <v>-9.5187227587200507</v>
      </c>
      <c r="J4765">
        <v>4.62535253500526</v>
      </c>
      <c r="K4765">
        <v>0.94506610241820899</v>
      </c>
      <c r="L4765">
        <v>0.68936319778980104</v>
      </c>
      <c r="M4765">
        <v>97.5185837220466</v>
      </c>
      <c r="N4765">
        <v>0.73825425104898701</v>
      </c>
      <c r="O4765">
        <v>0</v>
      </c>
      <c r="P4765">
        <v>118.965517241379</v>
      </c>
      <c r="Q4765">
        <v>0.117292497763767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21</v>
      </c>
      <c r="E4766">
        <v>4.4622900000000003</v>
      </c>
      <c r="F4766">
        <v>8.1</v>
      </c>
      <c r="G4766">
        <v>-8.0830481185255394</v>
      </c>
      <c r="H4766">
        <v>-19.6022992008884</v>
      </c>
      <c r="I4766">
        <v>-13.3695586619825</v>
      </c>
      <c r="J4766">
        <v>-0.41759302518166203</v>
      </c>
      <c r="K4766">
        <v>8.5082734656215102</v>
      </c>
      <c r="L4766">
        <v>8.3624195461194297</v>
      </c>
      <c r="M4766">
        <v>43.614542025118901</v>
      </c>
      <c r="N4766">
        <v>0.77836566047651401</v>
      </c>
      <c r="O4766">
        <v>54.320987654320902</v>
      </c>
      <c r="P4766">
        <v>32.137030995106002</v>
      </c>
      <c r="Q4766">
        <v>8.9863785018657993E-2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628</v>
      </c>
      <c r="E4767">
        <v>4.4469000000000003</v>
      </c>
      <c r="F4767">
        <v>5.4</v>
      </c>
      <c r="G4767">
        <v>11.891257742769399</v>
      </c>
      <c r="H4767">
        <v>10.154645243555899</v>
      </c>
      <c r="I4767">
        <v>-27.217083414457701</v>
      </c>
      <c r="J4767">
        <v>15.7858597253562</v>
      </c>
      <c r="K4767">
        <v>4.6898259985928599</v>
      </c>
      <c r="L4767">
        <v>4.6802264552891897</v>
      </c>
      <c r="M4767">
        <v>85.461414207082996</v>
      </c>
      <c r="N4767">
        <v>2.1684384782860699</v>
      </c>
      <c r="O4767">
        <v>21.296296296296202</v>
      </c>
      <c r="P4767">
        <v>128.813559322033</v>
      </c>
      <c r="Q4767">
        <v>8.9541283083112003E-2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1382</v>
      </c>
      <c r="E4768">
        <v>4.4467559999999997</v>
      </c>
      <c r="F4768">
        <v>2.98</v>
      </c>
      <c r="G4768">
        <v>-53.345045409734198</v>
      </c>
      <c r="H4768">
        <v>-2.5948839466511902</v>
      </c>
      <c r="I4768">
        <v>-38.554111122266299</v>
      </c>
      <c r="J4768">
        <v>2.0099229616563301</v>
      </c>
      <c r="K4768">
        <v>4.1647744223148102</v>
      </c>
      <c r="L4768">
        <v>5.0256570889441097</v>
      </c>
      <c r="M4768">
        <v>39.343320288102397</v>
      </c>
      <c r="N4768">
        <v>1.38008973935362</v>
      </c>
      <c r="O4768">
        <v>55.369127516778498</v>
      </c>
      <c r="P4768">
        <v>6.0498220640569302</v>
      </c>
      <c r="Q4768">
        <v>-1.8346285416980999E-2</v>
      </c>
    </row>
    <row r="4769" spans="1:17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405</v>
      </c>
      <c r="E4769">
        <v>4.4406074999999996</v>
      </c>
      <c r="F4769">
        <v>10.25</v>
      </c>
      <c r="G4769">
        <v>23.778754516915999</v>
      </c>
      <c r="H4769">
        <v>0.65112453702773299</v>
      </c>
      <c r="I4769">
        <v>-3.5204131674115802</v>
      </c>
      <c r="J4769">
        <v>5.2559314453352597</v>
      </c>
      <c r="K4769">
        <v>9.3578376358902808</v>
      </c>
      <c r="L4769">
        <v>8.8864278726821695</v>
      </c>
      <c r="M4769">
        <v>100</v>
      </c>
      <c r="N4769">
        <v>6.1</v>
      </c>
      <c r="O4769">
        <v>0</v>
      </c>
      <c r="P4769">
        <v>47.907647907647899</v>
      </c>
    </row>
    <row r="4770" spans="1:17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382</v>
      </c>
      <c r="E4770">
        <v>4.4338521000000002</v>
      </c>
      <c r="F4770">
        <v>3.05</v>
      </c>
      <c r="G4770">
        <v>-82.059927873490395</v>
      </c>
      <c r="H4770">
        <v>-17.276812187901399</v>
      </c>
      <c r="I4770">
        <v>-61.480331277705602</v>
      </c>
      <c r="J4770">
        <v>-1.1555805278750499</v>
      </c>
      <c r="K4770">
        <v>3.8931952535437899</v>
      </c>
      <c r="L4770">
        <v>5.0713489842245298</v>
      </c>
      <c r="M4770">
        <v>26.751900394769699</v>
      </c>
      <c r="N4770">
        <v>2.0070422535211199</v>
      </c>
      <c r="O4770">
        <v>144.26229508196701</v>
      </c>
      <c r="P4770">
        <v>0</v>
      </c>
      <c r="Q4770">
        <v>4.5697846705600002E-3</v>
      </c>
    </row>
    <row r="4771" spans="1:17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51</v>
      </c>
      <c r="E4771">
        <v>4.4167664469999997</v>
      </c>
      <c r="F4771">
        <v>5.27</v>
      </c>
      <c r="G4771">
        <v>-52.330528268115998</v>
      </c>
      <c r="H4771">
        <v>-4.0996851324474104</v>
      </c>
      <c r="I4771">
        <v>-27.081779637774599</v>
      </c>
      <c r="J4771">
        <v>-4.5586385019672298</v>
      </c>
      <c r="K4771">
        <v>5.43493598876932</v>
      </c>
      <c r="L4771">
        <v>5.83192977690757</v>
      </c>
      <c r="M4771">
        <v>19.553572178607599</v>
      </c>
      <c r="N4771">
        <v>1.0163934426229499</v>
      </c>
      <c r="O4771">
        <v>39.278937381404099</v>
      </c>
      <c r="P4771">
        <v>5.3999999999999799</v>
      </c>
    </row>
    <row r="4772" spans="1:17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132</v>
      </c>
      <c r="E4772">
        <v>4.3573556880000002</v>
      </c>
      <c r="F4772">
        <v>9.84</v>
      </c>
      <c r="G4772">
        <v>-14.061779296772</v>
      </c>
      <c r="H4772">
        <v>5.7773148930712601</v>
      </c>
      <c r="I4772">
        <v>-3.5499693204980298</v>
      </c>
      <c r="J4772">
        <v>5.21905888012693</v>
      </c>
      <c r="K4772">
        <v>9.1019500468978194</v>
      </c>
      <c r="L4772">
        <v>9.0178254867697394</v>
      </c>
      <c r="M4772">
        <v>100</v>
      </c>
      <c r="N4772">
        <v>6.2</v>
      </c>
      <c r="O4772">
        <v>0</v>
      </c>
      <c r="P4772">
        <v>10.067114093959701</v>
      </c>
    </row>
    <row r="4773" spans="1:17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135</v>
      </c>
      <c r="E4773">
        <v>4.3448399999999996</v>
      </c>
      <c r="F4773">
        <v>7.29</v>
      </c>
      <c r="G4773">
        <v>-24.1288933907318</v>
      </c>
      <c r="H4773">
        <v>-4.2897992008884698</v>
      </c>
      <c r="I4773">
        <v>-13.617083414457699</v>
      </c>
      <c r="J4773">
        <v>0.31500770741905398</v>
      </c>
      <c r="K4773">
        <v>7.2899996724650702</v>
      </c>
      <c r="L4773">
        <v>7.2812279832481304</v>
      </c>
      <c r="M4773">
        <v>98.182515309086796</v>
      </c>
      <c r="O4773">
        <v>0</v>
      </c>
      <c r="P4773">
        <v>0</v>
      </c>
    </row>
    <row r="4774" spans="1:17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E4774">
        <v>4.3385197120000001</v>
      </c>
      <c r="F4774">
        <v>4.6399999999999997</v>
      </c>
      <c r="G4774">
        <v>-68.225278932900494</v>
      </c>
      <c r="H4774">
        <v>-3.63903998179955</v>
      </c>
      <c r="I4774">
        <v>-49.880819678194001</v>
      </c>
      <c r="J4774">
        <v>5.2923832730299001</v>
      </c>
      <c r="K4774">
        <v>4.9231714013902197</v>
      </c>
      <c r="L4774">
        <v>6.1796732248966997</v>
      </c>
      <c r="M4774">
        <v>84.647680173698305</v>
      </c>
      <c r="N4774">
        <v>0.64137931034482698</v>
      </c>
      <c r="O4774">
        <v>78.879310344827601</v>
      </c>
      <c r="P4774">
        <v>22.105263157894701</v>
      </c>
    </row>
    <row r="4775" spans="1:17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E4775">
        <v>4.3183769999999999</v>
      </c>
      <c r="F4775">
        <v>13.7</v>
      </c>
      <c r="G4775">
        <v>51.512132250293803</v>
      </c>
      <c r="H4775">
        <v>-5.1256654622866398</v>
      </c>
      <c r="I4775">
        <v>36.602214831156203</v>
      </c>
      <c r="J4775">
        <v>-1.1200376098014799</v>
      </c>
      <c r="K4775">
        <v>14.406845115214001</v>
      </c>
      <c r="L4775">
        <v>12.3046914453202</v>
      </c>
      <c r="M4775">
        <v>46.428930458106997</v>
      </c>
      <c r="N4775">
        <v>0.28828272251308901</v>
      </c>
      <c r="O4775">
        <v>36.642335766423301</v>
      </c>
      <c r="P4775">
        <v>141.62257495590799</v>
      </c>
      <c r="Q4775">
        <v>-2.9869500551429E-2</v>
      </c>
    </row>
    <row r="4776" spans="1:17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472</v>
      </c>
      <c r="E4776">
        <v>4.3051316880000003</v>
      </c>
      <c r="F4776">
        <v>1.32</v>
      </c>
      <c r="G4776">
        <v>14.818475030320799</v>
      </c>
      <c r="H4776">
        <v>-13.878840296778799</v>
      </c>
      <c r="I4776">
        <v>12.097202299827901</v>
      </c>
      <c r="J4776">
        <v>3.44000770741905</v>
      </c>
      <c r="K4776">
        <v>1.17107994542948</v>
      </c>
      <c r="L4776">
        <v>1.0196820416847201</v>
      </c>
      <c r="M4776">
        <v>69.592024436713103</v>
      </c>
      <c r="N4776">
        <v>1.2654061435900199</v>
      </c>
      <c r="O4776">
        <v>12.1212121212121</v>
      </c>
      <c r="P4776">
        <v>76</v>
      </c>
      <c r="Q4776">
        <v>-4.3229273533189998E-2</v>
      </c>
    </row>
    <row r="4777" spans="1:17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46</v>
      </c>
      <c r="E4777">
        <v>4.2841931999999998</v>
      </c>
      <c r="F4777">
        <v>12</v>
      </c>
      <c r="G4777">
        <v>76.540002930338304</v>
      </c>
      <c r="H4777">
        <v>19.421541005297101</v>
      </c>
      <c r="I4777">
        <v>-11.1405676159949</v>
      </c>
      <c r="J4777">
        <v>4.2111116035229399</v>
      </c>
      <c r="K4777">
        <v>11.2473924361302</v>
      </c>
      <c r="L4777">
        <v>11.018130199536399</v>
      </c>
      <c r="M4777">
        <v>68.476142110041394</v>
      </c>
      <c r="N4777">
        <v>0.36528752107074702</v>
      </c>
      <c r="O4777">
        <v>24.4166666666666</v>
      </c>
      <c r="P4777">
        <v>113.523131672597</v>
      </c>
      <c r="Q4777">
        <v>7.2540433468510001E-3</v>
      </c>
    </row>
    <row r="4778" spans="1:17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1154</v>
      </c>
      <c r="E4778">
        <v>4.2493646909999896</v>
      </c>
      <c r="F4778">
        <v>1.39</v>
      </c>
      <c r="G4778">
        <v>-14.680074493094001</v>
      </c>
      <c r="H4778">
        <v>5.6275561710123601</v>
      </c>
      <c r="I4778">
        <v>-4.1682645168199697</v>
      </c>
      <c r="J4778">
        <v>10.2323630793198</v>
      </c>
      <c r="M4778">
        <v>100</v>
      </c>
      <c r="O4778">
        <v>0</v>
      </c>
      <c r="P4778">
        <v>14.876033057851201</v>
      </c>
    </row>
    <row r="4779" spans="1:17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343</v>
      </c>
      <c r="E4779">
        <v>4.1851178000000004</v>
      </c>
      <c r="F4779">
        <v>5.27</v>
      </c>
      <c r="G4779">
        <v>-38.853812484582903</v>
      </c>
      <c r="H4779">
        <v>-7.7760377329985699</v>
      </c>
      <c r="I4779">
        <v>-26.220731839001701</v>
      </c>
      <c r="J4779">
        <v>-11.7251260718451</v>
      </c>
      <c r="K4779">
        <v>5.4423852458974897</v>
      </c>
      <c r="L4779">
        <v>5.6753774911678203</v>
      </c>
      <c r="M4779">
        <v>43.425046215275103</v>
      </c>
      <c r="N4779">
        <v>0.80889791120429799</v>
      </c>
      <c r="O4779">
        <v>39.468690702087201</v>
      </c>
      <c r="P4779">
        <v>14.3167028199566</v>
      </c>
      <c r="Q4779">
        <v>6.7134822921489007E-2</v>
      </c>
    </row>
    <row r="4780" spans="1:17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414</v>
      </c>
      <c r="E4780">
        <v>4.1631200000000002</v>
      </c>
      <c r="F4780">
        <v>13</v>
      </c>
      <c r="G4780">
        <v>69.900957355536804</v>
      </c>
      <c r="H4780">
        <v>0.57294589715073396</v>
      </c>
      <c r="I4780">
        <v>80.412767331810798</v>
      </c>
      <c r="J4780">
        <v>-4.4570720646607098</v>
      </c>
      <c r="K4780">
        <v>10.071192248377001</v>
      </c>
      <c r="L4780">
        <v>10.061937023430501</v>
      </c>
      <c r="M4780">
        <v>13.789869622568901</v>
      </c>
      <c r="N4780">
        <v>0.78726790450928297</v>
      </c>
      <c r="O4780">
        <v>7.9999999999999796</v>
      </c>
      <c r="P4780">
        <v>132.558139534883</v>
      </c>
      <c r="Q4780">
        <v>3.8939231553601003E-2</v>
      </c>
    </row>
    <row r="4781" spans="1:17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E4781">
        <v>4.1395439999999999</v>
      </c>
      <c r="F4781">
        <v>9.9700000000000006</v>
      </c>
      <c r="G4781">
        <v>-29.176512438350802</v>
      </c>
      <c r="H4781">
        <v>-17.206465867555099</v>
      </c>
      <c r="I4781">
        <v>-43.848014135241499</v>
      </c>
      <c r="J4781">
        <v>0.31500770741905398</v>
      </c>
      <c r="K4781">
        <v>10.358715862352801</v>
      </c>
      <c r="L4781">
        <v>10.295022701822401</v>
      </c>
      <c r="M4781">
        <v>0.65645149396904401</v>
      </c>
      <c r="N4781">
        <v>0.43601868067717398</v>
      </c>
      <c r="O4781">
        <v>50.852557673019</v>
      </c>
      <c r="P4781">
        <v>49.6996996996996</v>
      </c>
      <c r="Q4781">
        <v>6.4600995867083996E-2</v>
      </c>
    </row>
    <row r="4782" spans="1:17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204</v>
      </c>
      <c r="E4782">
        <v>4.1134649999999997</v>
      </c>
      <c r="F4782">
        <v>40.93</v>
      </c>
      <c r="G4782">
        <v>38.744166696812897</v>
      </c>
      <c r="H4782">
        <v>16.554605877351801</v>
      </c>
      <c r="I4782">
        <v>55.795168241171297</v>
      </c>
      <c r="J4782">
        <v>12.6058170352654</v>
      </c>
      <c r="K4782">
        <v>37.276238046978698</v>
      </c>
      <c r="L4782">
        <v>31.131149044725099</v>
      </c>
      <c r="M4782">
        <v>63.501127988384397</v>
      </c>
      <c r="N4782">
        <v>0.33987726699906801</v>
      </c>
      <c r="O4782">
        <v>17.273393598827202</v>
      </c>
      <c r="P4782">
        <v>162.877328195247</v>
      </c>
      <c r="Q4782">
        <v>0.104471379232964</v>
      </c>
    </row>
    <row r="4783" spans="1:17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1154</v>
      </c>
      <c r="E4783">
        <v>4.0981874100000004</v>
      </c>
      <c r="F4783">
        <v>4.74</v>
      </c>
      <c r="G4783">
        <v>17.787274273938799</v>
      </c>
      <c r="H4783">
        <v>-12.670751581840801</v>
      </c>
      <c r="I4783">
        <v>-19.006304971343901</v>
      </c>
      <c r="J4783">
        <v>-1.5217269864585099</v>
      </c>
      <c r="K4783">
        <v>5.2053360211574002</v>
      </c>
      <c r="L4783">
        <v>5.1949340833172801</v>
      </c>
      <c r="M4783">
        <v>31.535588628382701</v>
      </c>
      <c r="N4783">
        <v>0.51382976703392103</v>
      </c>
      <c r="O4783">
        <v>58.227848101265799</v>
      </c>
      <c r="P4783">
        <v>117.43119266055</v>
      </c>
      <c r="Q4783">
        <v>-8.8424086645462002E-2</v>
      </c>
    </row>
    <row r="4784" spans="1:17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628</v>
      </c>
      <c r="E4784">
        <v>4.0598794500000004</v>
      </c>
      <c r="F4784">
        <v>4.51</v>
      </c>
      <c r="G4784">
        <v>-3.8622267240651702</v>
      </c>
      <c r="H4784">
        <v>-6.2463209400188999</v>
      </c>
      <c r="I4784">
        <v>-24.132956430330701</v>
      </c>
      <c r="J4784">
        <v>-3.1111164895830798</v>
      </c>
      <c r="K4784">
        <v>4.5787903721845602</v>
      </c>
      <c r="L4784">
        <v>4.5034589557802702</v>
      </c>
      <c r="M4784">
        <v>38.945268343619503</v>
      </c>
      <c r="N4784">
        <v>1.0854865309500401</v>
      </c>
      <c r="O4784">
        <v>33.0376940133037</v>
      </c>
      <c r="P4784">
        <v>30.346820809248499</v>
      </c>
      <c r="Q4784">
        <v>2.9239887439927999E-2</v>
      </c>
    </row>
    <row r="4785" spans="1:17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21</v>
      </c>
      <c r="E4785">
        <v>4.0399560000000001</v>
      </c>
      <c r="F4785">
        <v>10.11</v>
      </c>
      <c r="G4785">
        <v>-42.266545212594103</v>
      </c>
      <c r="H4785">
        <v>-26.759124354262699</v>
      </c>
      <c r="I4785">
        <v>-41.914955754883202</v>
      </c>
      <c r="J4785">
        <v>-3.0310725985082998</v>
      </c>
      <c r="K4785">
        <v>11.3097919930236</v>
      </c>
      <c r="L4785">
        <v>10.484832172463999</v>
      </c>
      <c r="M4785">
        <v>1.9689873494554999</v>
      </c>
      <c r="N4785">
        <v>1.4091109478324699</v>
      </c>
      <c r="O4785">
        <v>54.500494559841698</v>
      </c>
      <c r="P4785">
        <v>44.428571428571402</v>
      </c>
      <c r="Q4785">
        <v>0.145590165476606</v>
      </c>
    </row>
    <row r="4786" spans="1:17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414</v>
      </c>
      <c r="E4786">
        <v>3.9905255999999998</v>
      </c>
      <c r="F4786">
        <v>7.99</v>
      </c>
      <c r="G4786">
        <v>3.9159784041399601</v>
      </c>
      <c r="H4786">
        <v>15.108697039713</v>
      </c>
      <c r="I4786">
        <v>26.558355182033399</v>
      </c>
      <c r="J4786">
        <v>-0.186245425413025</v>
      </c>
      <c r="K4786">
        <v>7.1760574537184398</v>
      </c>
      <c r="L4786">
        <v>6.5228117578892597</v>
      </c>
      <c r="M4786">
        <v>60.593430470850102</v>
      </c>
      <c r="N4786">
        <v>1.1373369246555201</v>
      </c>
      <c r="O4786">
        <v>8.6357947434292797</v>
      </c>
      <c r="P4786">
        <v>74.074074074074005</v>
      </c>
      <c r="Q4786">
        <v>4.5615486553219002E-2</v>
      </c>
    </row>
    <row r="4787" spans="1:17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E4787">
        <v>3.9706039999999998</v>
      </c>
      <c r="F4787">
        <v>45.1</v>
      </c>
      <c r="G4787">
        <v>34.116720644355802</v>
      </c>
      <c r="H4787">
        <v>-5.1471304824888202</v>
      </c>
      <c r="I4787">
        <v>44.628530620629903</v>
      </c>
      <c r="J4787">
        <v>0.31500770741905398</v>
      </c>
      <c r="K4787">
        <v>43.738640475784003</v>
      </c>
      <c r="L4787">
        <v>37.451746461532998</v>
      </c>
      <c r="M4787">
        <v>50.127975425573403</v>
      </c>
      <c r="N4787">
        <v>1.8235294117647001</v>
      </c>
      <c r="O4787">
        <v>0.86474501108646495</v>
      </c>
      <c r="P4787">
        <v>75.828460038986293</v>
      </c>
    </row>
    <row r="4788" spans="1:17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E4788">
        <v>3.9383455000000001</v>
      </c>
      <c r="F4788">
        <v>4.8499999999999996</v>
      </c>
      <c r="G4788">
        <v>-38.1359855893133</v>
      </c>
      <c r="H4788">
        <v>-0.74813253422180903</v>
      </c>
      <c r="I4788">
        <v>-25.1134337794212</v>
      </c>
      <c r="J4788">
        <v>15.361304003715301</v>
      </c>
      <c r="K4788">
        <v>4.9738302475783103</v>
      </c>
      <c r="L4788">
        <v>5.40027186458566</v>
      </c>
      <c r="M4788">
        <v>48.787093588765202</v>
      </c>
      <c r="N4788">
        <v>0.50907214262310896</v>
      </c>
      <c r="O4788">
        <v>63.917525773195798</v>
      </c>
      <c r="P4788">
        <v>14.117647058823501</v>
      </c>
      <c r="Q4788">
        <v>-2.8515551754939999E-2</v>
      </c>
    </row>
    <row r="4789" spans="1:17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72</v>
      </c>
      <c r="E4789">
        <v>3.9203920000000001</v>
      </c>
      <c r="F4789">
        <v>1.96</v>
      </c>
      <c r="G4789">
        <v>31.4266621648237</v>
      </c>
      <c r="H4789">
        <v>9.4244865133972304</v>
      </c>
      <c r="I4789">
        <v>14.487491748940901</v>
      </c>
      <c r="J4789">
        <v>-7.12685275769722</v>
      </c>
      <c r="K4789">
        <v>2.04787384325541</v>
      </c>
      <c r="L4789">
        <v>1.7504080742183701</v>
      </c>
      <c r="M4789">
        <v>24.659709752001799</v>
      </c>
      <c r="N4789">
        <v>0.18688880278363501</v>
      </c>
      <c r="O4789">
        <v>21.938775510204</v>
      </c>
      <c r="P4789">
        <v>117.777777777777</v>
      </c>
      <c r="Q4789">
        <v>5.8208458464239998E-2</v>
      </c>
    </row>
    <row r="4790" spans="1:17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304</v>
      </c>
      <c r="E4790">
        <v>3.901932</v>
      </c>
      <c r="F4790">
        <v>3</v>
      </c>
      <c r="K4790">
        <v>3.13914626791387</v>
      </c>
      <c r="L4790">
        <v>4.4077132628643598</v>
      </c>
      <c r="M4790">
        <v>99.841790054050605</v>
      </c>
      <c r="N4790">
        <v>1</v>
      </c>
    </row>
    <row r="4791" spans="1:17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817</v>
      </c>
      <c r="E4791">
        <v>3.9000439799999902</v>
      </c>
      <c r="F4791">
        <v>79.569999999999993</v>
      </c>
      <c r="G4791">
        <v>-24.1288933907318</v>
      </c>
      <c r="H4791">
        <v>-4.2897992008884698</v>
      </c>
      <c r="I4791">
        <v>115.09806461658501</v>
      </c>
      <c r="J4791">
        <v>0.31500770741905398</v>
      </c>
      <c r="K4791">
        <v>73.539876087077204</v>
      </c>
      <c r="M4791">
        <v>100</v>
      </c>
      <c r="N4791">
        <v>6.2</v>
      </c>
      <c r="O4791">
        <v>0</v>
      </c>
    </row>
    <row r="4792" spans="1:17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705</v>
      </c>
      <c r="E4792">
        <v>3.8994098080000001</v>
      </c>
      <c r="F4792">
        <v>560.4</v>
      </c>
      <c r="G4792">
        <v>8.2000872227419102</v>
      </c>
      <c r="H4792">
        <v>6.5932680444035601</v>
      </c>
      <c r="I4792">
        <v>0.54988883832305802</v>
      </c>
      <c r="J4792">
        <v>1.5895531619645</v>
      </c>
      <c r="K4792">
        <v>519.31601109656106</v>
      </c>
      <c r="L4792">
        <v>487.78660774239597</v>
      </c>
      <c r="M4792">
        <v>60.046073572563003</v>
      </c>
      <c r="N4792">
        <v>1.49191941297056</v>
      </c>
      <c r="O4792">
        <v>1.7826552462526699</v>
      </c>
      <c r="P4792">
        <v>33.219226929111301</v>
      </c>
      <c r="Q4792">
        <v>2.4635765917062999E-2</v>
      </c>
    </row>
    <row r="4793" spans="1:17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E4793">
        <v>3.8909807999999999</v>
      </c>
      <c r="F4793">
        <v>12.96</v>
      </c>
      <c r="G4793">
        <v>-0.109754634750952</v>
      </c>
      <c r="H4793">
        <v>-27.054026843164898</v>
      </c>
      <c r="I4793">
        <v>-21.7021897974364</v>
      </c>
      <c r="J4793">
        <v>-12.5290289898286</v>
      </c>
      <c r="K4793">
        <v>14.558709571370599</v>
      </c>
      <c r="L4793">
        <v>14.660685344491</v>
      </c>
      <c r="M4793">
        <v>38.1781181711046</v>
      </c>
      <c r="N4793">
        <v>2.1584178313693201</v>
      </c>
      <c r="O4793">
        <v>60.879629629629598</v>
      </c>
      <c r="P4793">
        <v>27.684729064039399</v>
      </c>
      <c r="Q4793">
        <v>4.6822522381243001E-2</v>
      </c>
    </row>
    <row r="4794" spans="1:17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46</v>
      </c>
      <c r="E4794">
        <v>3.8882227</v>
      </c>
      <c r="F4794">
        <v>7.03</v>
      </c>
      <c r="G4794">
        <v>9.7758685140300798</v>
      </c>
      <c r="H4794">
        <v>26.506660976102602</v>
      </c>
      <c r="I4794">
        <v>23.4199536225792</v>
      </c>
      <c r="J4794">
        <v>-4.9414025489912001</v>
      </c>
      <c r="K4794">
        <v>5.3401531078754596</v>
      </c>
      <c r="L4794">
        <v>5.1032189526395699</v>
      </c>
      <c r="M4794">
        <v>62.9986355666355</v>
      </c>
      <c r="N4794">
        <v>3.5009062546788599</v>
      </c>
      <c r="O4794">
        <v>10.9530583214793</v>
      </c>
      <c r="P4794">
        <v>100.85714285714199</v>
      </c>
      <c r="Q4794">
        <v>3.6651300405939002E-2</v>
      </c>
    </row>
    <row r="4795" spans="1:17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628</v>
      </c>
      <c r="E4795">
        <v>3.8820000000000001</v>
      </c>
      <c r="F4795">
        <v>60</v>
      </c>
      <c r="G4795">
        <v>60.3162341838147</v>
      </c>
      <c r="H4795">
        <v>-2.8527746869408799</v>
      </c>
      <c r="I4795">
        <v>-9.0328059175081297</v>
      </c>
      <c r="J4795">
        <v>2.3558240339496699</v>
      </c>
      <c r="K4795">
        <v>52.646558526424798</v>
      </c>
      <c r="L4795">
        <v>41.946262524861602</v>
      </c>
      <c r="M4795">
        <v>99.566328599164194</v>
      </c>
      <c r="N4795">
        <v>0.55463968410661402</v>
      </c>
      <c r="O4795">
        <v>0</v>
      </c>
      <c r="P4795">
        <v>121.40221402214</v>
      </c>
      <c r="Q4795">
        <v>0.12897515004159299</v>
      </c>
    </row>
    <row r="4796" spans="1:17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46</v>
      </c>
      <c r="E4796">
        <v>3.867534</v>
      </c>
      <c r="F4796">
        <v>7.66</v>
      </c>
      <c r="G4796">
        <v>20.946864185025699</v>
      </c>
      <c r="H4796">
        <v>11.636693907840399</v>
      </c>
      <c r="I4796">
        <v>1.57088651035425</v>
      </c>
      <c r="J4796">
        <v>-1.1172839592476</v>
      </c>
      <c r="K4796">
        <v>7.0291674716971801</v>
      </c>
      <c r="L4796">
        <v>6.4490001757041302</v>
      </c>
      <c r="M4796">
        <v>69.2296289870945</v>
      </c>
      <c r="N4796">
        <v>1.74687370531793</v>
      </c>
      <c r="O4796">
        <v>30.287206266318499</v>
      </c>
      <c r="P4796">
        <v>82.380952380952294</v>
      </c>
      <c r="Q4796">
        <v>7.0277921677768002E-2</v>
      </c>
    </row>
    <row r="4797" spans="1:17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72</v>
      </c>
      <c r="E4797">
        <v>3.8625069600000002</v>
      </c>
      <c r="F4797">
        <v>8.8800000000000008</v>
      </c>
      <c r="G4797">
        <v>140.61099100233099</v>
      </c>
      <c r="H4797">
        <v>-12.2897992008884</v>
      </c>
      <c r="I4797">
        <v>-10.600842115153799</v>
      </c>
      <c r="J4797">
        <v>-0.92793014568828303</v>
      </c>
      <c r="K4797">
        <v>8.7774353732282204</v>
      </c>
      <c r="L4797">
        <v>7.6262514352714996</v>
      </c>
      <c r="M4797">
        <v>54.119055418377002</v>
      </c>
      <c r="N4797">
        <v>2.59772377032228</v>
      </c>
      <c r="O4797">
        <v>41.6666666666666</v>
      </c>
      <c r="P4797">
        <v>177.5</v>
      </c>
      <c r="Q4797">
        <v>0.10392540178561201</v>
      </c>
    </row>
    <row r="4798" spans="1:17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E4798">
        <v>3.8434605999999998</v>
      </c>
      <c r="F4798">
        <v>5.89</v>
      </c>
      <c r="G4798">
        <v>159.04418353234499</v>
      </c>
      <c r="H4798">
        <v>121.919878218466</v>
      </c>
      <c r="I4798">
        <v>133.86190818218</v>
      </c>
      <c r="J4798">
        <v>15.747106472851099</v>
      </c>
      <c r="K4798">
        <v>3.1962303638354901</v>
      </c>
      <c r="L4798">
        <v>1.8083965986919599</v>
      </c>
      <c r="M4798">
        <v>99.979272933131497</v>
      </c>
      <c r="N4798">
        <v>1.35416023101202</v>
      </c>
      <c r="O4798">
        <v>0</v>
      </c>
      <c r="P4798">
        <v>197.47474747474701</v>
      </c>
    </row>
    <row r="4799" spans="1:17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628</v>
      </c>
      <c r="E4799">
        <v>3.835232</v>
      </c>
      <c r="F4799">
        <v>6.4</v>
      </c>
      <c r="G4799">
        <v>-41.548248229441498</v>
      </c>
      <c r="H4799">
        <v>22.9829280718387</v>
      </c>
      <c r="I4799">
        <v>-23.476238344035199</v>
      </c>
      <c r="J4799">
        <v>4.44723911237773</v>
      </c>
      <c r="K4799">
        <v>6.0174244111708299</v>
      </c>
      <c r="L4799">
        <v>7.2146925056413798</v>
      </c>
      <c r="M4799">
        <v>62.3332815936568</v>
      </c>
      <c r="N4799">
        <v>1.73536036036036</v>
      </c>
      <c r="O4799">
        <v>27.34375</v>
      </c>
      <c r="P4799">
        <v>56.097560975609703</v>
      </c>
    </row>
    <row r="4800" spans="1:17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2990</v>
      </c>
      <c r="E4800">
        <v>3.804462</v>
      </c>
      <c r="F4800">
        <v>23.5</v>
      </c>
      <c r="G4800">
        <v>-48.322441777828601</v>
      </c>
      <c r="H4800">
        <v>-6.2505835146139601</v>
      </c>
      <c r="I4800">
        <v>-26.386199969765801</v>
      </c>
      <c r="J4800">
        <v>0.31500770741905398</v>
      </c>
      <c r="K4800">
        <v>27.846774237170902</v>
      </c>
      <c r="L4800">
        <v>26.7019435866221</v>
      </c>
      <c r="M4800">
        <v>6.24203432598497</v>
      </c>
      <c r="N4800">
        <v>0</v>
      </c>
      <c r="O4800">
        <v>31.9148936170212</v>
      </c>
      <c r="P4800">
        <v>0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628</v>
      </c>
      <c r="E4801">
        <v>3.79381656499999</v>
      </c>
      <c r="F4801">
        <v>24.47</v>
      </c>
      <c r="G4801">
        <v>19.054254649057501</v>
      </c>
      <c r="H4801">
        <v>-4.2897992008884698</v>
      </c>
      <c r="I4801">
        <v>-36.155861508791403</v>
      </c>
      <c r="J4801">
        <v>0.31500770741905398</v>
      </c>
      <c r="K4801">
        <v>24.666097524831301</v>
      </c>
      <c r="M4801">
        <v>3.4941471230000001E-6</v>
      </c>
      <c r="N4801">
        <v>0</v>
      </c>
      <c r="O4801">
        <v>44.748671843073097</v>
      </c>
      <c r="P4801">
        <v>43.183148039789302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170</v>
      </c>
      <c r="E4802">
        <v>3.7741275000000001</v>
      </c>
      <c r="F4802">
        <v>6.21</v>
      </c>
      <c r="G4802">
        <v>128.31013099951201</v>
      </c>
      <c r="H4802">
        <v>-24.785882751802301</v>
      </c>
      <c r="I4802">
        <v>14.4241536989443</v>
      </c>
      <c r="J4802">
        <v>-0.98158872694075106</v>
      </c>
      <c r="K4802">
        <v>6.7342419209676097</v>
      </c>
      <c r="L4802">
        <v>5.3658240822357799</v>
      </c>
      <c r="M4802">
        <v>36.286774981824699</v>
      </c>
      <c r="N4802">
        <v>0.91293760400453905</v>
      </c>
      <c r="O4802">
        <v>35.265700483091699</v>
      </c>
      <c r="P4802">
        <v>170</v>
      </c>
      <c r="Q4802">
        <v>2.8922489894545E-2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46</v>
      </c>
      <c r="E4803">
        <v>3.7551427500000001</v>
      </c>
      <c r="F4803">
        <v>2.65</v>
      </c>
      <c r="G4803">
        <v>-74.596183110357998</v>
      </c>
      <c r="I4803">
        <v>-22.237773069630101</v>
      </c>
      <c r="K4803">
        <v>4.20551033348326</v>
      </c>
      <c r="L4803">
        <v>8.3203468668060196</v>
      </c>
      <c r="M4803">
        <v>7.8432681322368997E-2</v>
      </c>
      <c r="N4803">
        <v>1</v>
      </c>
      <c r="O4803">
        <v>111.320754716981</v>
      </c>
      <c r="P4803">
        <v>3.9215686274509798</v>
      </c>
      <c r="Q4803">
        <v>-3.2202925944115002E-2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543</v>
      </c>
      <c r="E4804">
        <v>3.72</v>
      </c>
      <c r="F4804">
        <v>3.72</v>
      </c>
      <c r="G4804">
        <v>80.266711004872505</v>
      </c>
      <c r="H4804">
        <v>-1.6294927384190999E-2</v>
      </c>
      <c r="I4804">
        <v>4.4781546807803299</v>
      </c>
      <c r="J4804">
        <v>-5.1113488817282304</v>
      </c>
      <c r="K4804">
        <v>3.6483403756790298</v>
      </c>
      <c r="L4804">
        <v>3.0188130727645199</v>
      </c>
      <c r="M4804">
        <v>38.131449081119698</v>
      </c>
      <c r="N4804">
        <v>1.21518429979307</v>
      </c>
      <c r="O4804">
        <v>10.752688172042999</v>
      </c>
      <c r="P4804">
        <v>141.55844155844099</v>
      </c>
      <c r="Q4804">
        <v>8.3897200488181001E-2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1429</v>
      </c>
      <c r="E4805">
        <v>3.7189622999999998</v>
      </c>
      <c r="F4805">
        <v>8.0399999999999991</v>
      </c>
      <c r="G4805">
        <v>65.942028595083698</v>
      </c>
      <c r="H4805">
        <v>0.82242025048309797</v>
      </c>
      <c r="I4805">
        <v>-28.176063223171901</v>
      </c>
      <c r="J4805">
        <v>5.69000770741905</v>
      </c>
      <c r="K4805">
        <v>8.1491099129140299</v>
      </c>
      <c r="L4805">
        <v>6.9723105159235397</v>
      </c>
      <c r="M4805">
        <v>40.097543094347301</v>
      </c>
      <c r="N4805">
        <v>1.22607600846304</v>
      </c>
      <c r="O4805">
        <v>17.039800995024802</v>
      </c>
      <c r="P4805">
        <v>108.290155440414</v>
      </c>
      <c r="Q4805">
        <v>4.9829902382944997E-2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132</v>
      </c>
      <c r="E4806">
        <v>3.6779907999999999</v>
      </c>
      <c r="F4806">
        <v>7.48</v>
      </c>
      <c r="G4806">
        <v>-22.259734512227102</v>
      </c>
      <c r="H4806">
        <v>-6.3100012210904897</v>
      </c>
      <c r="I4806">
        <v>-26.6403392284112</v>
      </c>
      <c r="J4806">
        <v>-1.45714419131512</v>
      </c>
      <c r="K4806">
        <v>7.7148120842722099</v>
      </c>
      <c r="L4806">
        <v>7.6673263042806701</v>
      </c>
      <c r="M4806">
        <v>36.233573452951603</v>
      </c>
      <c r="N4806">
        <v>0.79516350429847904</v>
      </c>
      <c r="O4806">
        <v>52.139037433155003</v>
      </c>
      <c r="P4806">
        <v>16.6926677067082</v>
      </c>
      <c r="Q4806">
        <v>5.1943874235551003E-2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132</v>
      </c>
      <c r="E4807">
        <v>3.6767500000000002</v>
      </c>
      <c r="F4807">
        <v>6.25</v>
      </c>
      <c r="G4807">
        <v>-70.5727665698235</v>
      </c>
      <c r="H4807">
        <v>2.05166421374566</v>
      </c>
      <c r="I4807">
        <v>-36.265598265942899</v>
      </c>
      <c r="J4807">
        <v>-1.19101638896648</v>
      </c>
      <c r="K4807">
        <v>6.8616642196052702</v>
      </c>
      <c r="L4807">
        <v>8.04182038890327</v>
      </c>
      <c r="M4807">
        <v>41.7238580357917</v>
      </c>
      <c r="N4807">
        <v>0.54968512926624502</v>
      </c>
      <c r="O4807">
        <v>100</v>
      </c>
      <c r="P4807">
        <v>6.6552901023890696</v>
      </c>
      <c r="Q4807">
        <v>8.6241851401956005E-2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941</v>
      </c>
      <c r="E4808">
        <v>3.67063187999999</v>
      </c>
      <c r="F4808">
        <v>3.72</v>
      </c>
      <c r="G4808">
        <v>18.948029686191202</v>
      </c>
      <c r="H4808">
        <v>11.390674171892501</v>
      </c>
      <c r="I4808">
        <v>-1.56889064337341</v>
      </c>
      <c r="J4808">
        <v>-4.5511723412427498</v>
      </c>
      <c r="K4808">
        <v>3.5546015944429299</v>
      </c>
      <c r="L4808">
        <v>3.2077085530375902</v>
      </c>
      <c r="M4808">
        <v>32.974544410451003</v>
      </c>
      <c r="N4808">
        <v>0.85031169783645</v>
      </c>
      <c r="O4808">
        <v>31.720430107526798</v>
      </c>
      <c r="P4808">
        <v>61.038961038960998</v>
      </c>
      <c r="Q4808">
        <v>2.5511182983145E-2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204</v>
      </c>
      <c r="E4809">
        <v>3.6666629999999998</v>
      </c>
      <c r="F4809">
        <v>5.18</v>
      </c>
      <c r="G4809">
        <v>-41.248893390731801</v>
      </c>
      <c r="H4809">
        <v>10.311970710615901</v>
      </c>
      <c r="I4809">
        <v>-19.435265232639502</v>
      </c>
      <c r="J4809">
        <v>0.50843130509796697</v>
      </c>
      <c r="K4809">
        <v>4.8827669934651796</v>
      </c>
      <c r="L4809">
        <v>4.9592116126613099</v>
      </c>
      <c r="M4809">
        <v>58.418772542360202</v>
      </c>
      <c r="N4809">
        <v>0.97792145508801198</v>
      </c>
      <c r="O4809">
        <v>26.4478764478764</v>
      </c>
      <c r="P4809">
        <v>35.958005249343799</v>
      </c>
      <c r="Q4809">
        <v>4.0050111556730002E-2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1429</v>
      </c>
      <c r="E4810">
        <v>3.6425595000000301</v>
      </c>
      <c r="F4810">
        <v>41.67</v>
      </c>
      <c r="G4810">
        <v>41.953211033341503</v>
      </c>
      <c r="H4810">
        <v>-2.8046506860369802</v>
      </c>
      <c r="I4810">
        <v>-5.4114225471505604</v>
      </c>
      <c r="J4810">
        <v>-4.3361550832786202</v>
      </c>
      <c r="K4810">
        <v>41.211247112938501</v>
      </c>
      <c r="L4810">
        <v>38.169972916404497</v>
      </c>
      <c r="M4810">
        <v>52.471646248896</v>
      </c>
      <c r="N4810">
        <v>0.99533664972998803</v>
      </c>
      <c r="O4810">
        <v>51.139908807295399</v>
      </c>
      <c r="P4810">
        <v>82.522996057818602</v>
      </c>
      <c r="Q4810">
        <v>6.3054224138243006E-2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51</v>
      </c>
      <c r="E4811">
        <v>3.6217199999999998</v>
      </c>
      <c r="F4811">
        <v>12</v>
      </c>
      <c r="G4811">
        <v>64.254152135170798</v>
      </c>
      <c r="H4811">
        <v>-4.2897992008884698</v>
      </c>
      <c r="I4811">
        <v>-23.391519504683298</v>
      </c>
      <c r="J4811">
        <v>0.31500770741905398</v>
      </c>
      <c r="K4811">
        <v>12.152541432199399</v>
      </c>
      <c r="L4811">
        <v>10.478390166470501</v>
      </c>
      <c r="M4811">
        <v>0.208805843141221</v>
      </c>
      <c r="N4811">
        <v>0</v>
      </c>
      <c r="O4811">
        <v>22.499999999999901</v>
      </c>
      <c r="P4811">
        <v>88.383045525902602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E4812">
        <v>3.6206295000000002</v>
      </c>
      <c r="F4812">
        <v>4.6500000000000004</v>
      </c>
      <c r="G4812">
        <v>36.215934195475</v>
      </c>
      <c r="H4812">
        <v>33.101505146937598</v>
      </c>
      <c r="I4812">
        <v>-28.763068815917599</v>
      </c>
      <c r="J4812">
        <v>2.2504915783867898</v>
      </c>
      <c r="K4812">
        <v>3.9000698015074602</v>
      </c>
      <c r="L4812">
        <v>4.0091094045102897</v>
      </c>
      <c r="M4812">
        <v>72.603698998299095</v>
      </c>
      <c r="N4812">
        <v>1.1239840792998299</v>
      </c>
      <c r="O4812">
        <v>26.451612903225701</v>
      </c>
      <c r="P4812">
        <v>103.05676855895101</v>
      </c>
      <c r="Q4812">
        <v>5.4302772546264998E-2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62</v>
      </c>
      <c r="E4813">
        <v>3.5525475000000002</v>
      </c>
      <c r="F4813">
        <v>10.25</v>
      </c>
      <c r="G4813">
        <v>39.347980612457903</v>
      </c>
      <c r="H4813">
        <v>1.26575635466706</v>
      </c>
      <c r="I4813">
        <v>31.1569278849772</v>
      </c>
      <c r="J4813">
        <v>-1.2857455882494899</v>
      </c>
      <c r="K4813">
        <v>10.870324624552</v>
      </c>
      <c r="L4813">
        <v>12.3921633973913</v>
      </c>
      <c r="M4813">
        <v>25.450636823068301</v>
      </c>
      <c r="N4813">
        <v>0.33226549508570002</v>
      </c>
      <c r="O4813">
        <v>22.9268292682926</v>
      </c>
      <c r="P4813">
        <v>74.616695059625201</v>
      </c>
      <c r="Q4813">
        <v>2.2091011923756999E-2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705</v>
      </c>
      <c r="E4814">
        <v>3.52154549999999</v>
      </c>
      <c r="F4814">
        <v>20100</v>
      </c>
      <c r="G4814">
        <v>-5.5931859894901201</v>
      </c>
      <c r="H4814">
        <v>-1.87035303188851</v>
      </c>
      <c r="I4814">
        <v>-12.2495918825592</v>
      </c>
      <c r="J4814">
        <v>1.0670674632677399</v>
      </c>
      <c r="K4814">
        <v>19208.7545485521</v>
      </c>
      <c r="L4814">
        <v>17019.334615027899</v>
      </c>
      <c r="M4814">
        <v>52.023657374319697</v>
      </c>
      <c r="N4814">
        <v>1</v>
      </c>
      <c r="Q4814">
        <v>0.111248485696195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543</v>
      </c>
      <c r="E4815">
        <v>3.4913688</v>
      </c>
      <c r="F4815">
        <v>5.62</v>
      </c>
      <c r="G4815">
        <v>-24.1288933907318</v>
      </c>
      <c r="H4815">
        <v>-4.2897992008884698</v>
      </c>
      <c r="I4815">
        <v>-13.617083414457699</v>
      </c>
      <c r="J4815">
        <v>0.31500770741905398</v>
      </c>
      <c r="K4815">
        <v>5.6199995680994004</v>
      </c>
      <c r="L4815">
        <v>5.6069578229096404</v>
      </c>
      <c r="M4815">
        <v>100</v>
      </c>
      <c r="O4815">
        <v>0</v>
      </c>
      <c r="P4815">
        <v>0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343</v>
      </c>
      <c r="E4816">
        <v>3.4610400000000001</v>
      </c>
      <c r="F4816">
        <v>22.8</v>
      </c>
      <c r="G4816">
        <v>20.633011371172898</v>
      </c>
      <c r="H4816">
        <v>10.8617159506266</v>
      </c>
      <c r="I4816">
        <v>33.479690779090603</v>
      </c>
      <c r="J4816">
        <v>5.1425939143156096</v>
      </c>
      <c r="K4816">
        <v>17.1048077461055</v>
      </c>
      <c r="M4816">
        <v>99.898758905883795</v>
      </c>
      <c r="N4816">
        <v>0.72706935123042504</v>
      </c>
      <c r="O4816">
        <v>0</v>
      </c>
      <c r="P4816">
        <v>51.495016611295597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46</v>
      </c>
      <c r="E4817">
        <v>3.4481172</v>
      </c>
      <c r="F4817">
        <v>2.2000000000000002</v>
      </c>
      <c r="G4817">
        <v>-88.063319620239994</v>
      </c>
      <c r="H4817">
        <v>-4.2897992008884698</v>
      </c>
      <c r="I4817">
        <v>-69.617083414457696</v>
      </c>
      <c r="J4817">
        <v>-8.1956305904532893</v>
      </c>
      <c r="K4817">
        <v>2.2542163054734399</v>
      </c>
      <c r="L4817">
        <v>3.6215139898490101</v>
      </c>
      <c r="M4817">
        <v>40.411547251432999</v>
      </c>
      <c r="N4817">
        <v>1.1860103626942999</v>
      </c>
      <c r="O4817">
        <v>177.272727272727</v>
      </c>
      <c r="P4817">
        <v>37.5</v>
      </c>
      <c r="Q4817">
        <v>-0.15508294985756399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543</v>
      </c>
      <c r="E4818">
        <v>3.4447614</v>
      </c>
      <c r="F4818">
        <v>5.73</v>
      </c>
      <c r="G4818">
        <v>-33.464336428706503</v>
      </c>
      <c r="H4818">
        <v>5.0435341324448597</v>
      </c>
      <c r="I4818">
        <v>3.3216920957463101</v>
      </c>
      <c r="J4818">
        <v>-0.71947505120162802</v>
      </c>
      <c r="K4818">
        <v>5.9836015241337703</v>
      </c>
      <c r="L4818">
        <v>6.48000395062535</v>
      </c>
      <c r="M4818">
        <v>89.020248414768801</v>
      </c>
      <c r="N4818">
        <v>0.32991678506190297</v>
      </c>
      <c r="O4818">
        <v>10.2966841186736</v>
      </c>
      <c r="P4818">
        <v>27.901785714285701</v>
      </c>
      <c r="Q4818">
        <v>-4.4866073626913E-2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628</v>
      </c>
      <c r="E4819">
        <v>3.4424190000000001</v>
      </c>
      <c r="F4819">
        <v>8.1</v>
      </c>
      <c r="G4819">
        <v>-10.6835152394713</v>
      </c>
      <c r="H4819">
        <v>-8.8453547564440296</v>
      </c>
      <c r="I4819">
        <v>-36.400686846297603</v>
      </c>
      <c r="J4819">
        <v>-6.1120075431255998</v>
      </c>
      <c r="K4819">
        <v>8.9708443120588903</v>
      </c>
      <c r="L4819">
        <v>9.4126246646947997</v>
      </c>
      <c r="M4819">
        <v>31.391173399811301</v>
      </c>
      <c r="N4819">
        <v>0.45296143615612</v>
      </c>
      <c r="O4819">
        <v>96.913580246913497</v>
      </c>
      <c r="P4819">
        <v>19.117647058823501</v>
      </c>
      <c r="Q4819">
        <v>7.5965844458095996E-2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27</v>
      </c>
      <c r="E4820">
        <v>3.439981</v>
      </c>
      <c r="F4820">
        <v>0.67</v>
      </c>
      <c r="G4820">
        <v>-14.292827816961299</v>
      </c>
      <c r="H4820">
        <v>0.397700799111529</v>
      </c>
      <c r="I4820">
        <v>-12.1019318993062</v>
      </c>
      <c r="J4820">
        <v>0.31500770741905398</v>
      </c>
      <c r="K4820">
        <v>0.60387551360054803</v>
      </c>
      <c r="L4820">
        <v>0.461940213409678</v>
      </c>
      <c r="M4820">
        <v>99.986675120655903</v>
      </c>
      <c r="N4820">
        <v>0.81117776939126895</v>
      </c>
      <c r="O4820">
        <v>0</v>
      </c>
      <c r="P4820">
        <v>19.6428571428571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72</v>
      </c>
      <c r="E4821">
        <v>3.4157122497302499</v>
      </c>
      <c r="F4821">
        <v>9.2899999999999991</v>
      </c>
      <c r="G4821">
        <v>30.446813764010201</v>
      </c>
      <c r="H4821">
        <v>-4.2897992008884698</v>
      </c>
      <c r="I4821">
        <v>40.958623740284303</v>
      </c>
      <c r="J4821">
        <v>0.31500770741905398</v>
      </c>
      <c r="K4821">
        <v>9.0773827278792307</v>
      </c>
      <c r="L4821">
        <v>7.6481511688373303</v>
      </c>
      <c r="M4821">
        <v>100</v>
      </c>
      <c r="N4821">
        <v>0</v>
      </c>
      <c r="O4821">
        <v>0</v>
      </c>
      <c r="P4821">
        <v>54.575707154741998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E4822">
        <v>3.3950573999999998</v>
      </c>
      <c r="F4822">
        <v>4.54</v>
      </c>
      <c r="G4822">
        <v>-23.015307644629299</v>
      </c>
      <c r="H4822">
        <v>0.29957277978786301</v>
      </c>
      <c r="I4822">
        <v>-17.021338733606701</v>
      </c>
      <c r="J4822">
        <v>3.16536400195587</v>
      </c>
      <c r="K4822">
        <v>4.1391984536683699</v>
      </c>
      <c r="L4822">
        <v>5.3036277966353502</v>
      </c>
      <c r="M4822">
        <v>88.682237141559895</v>
      </c>
      <c r="N4822">
        <v>1.5879325007833101</v>
      </c>
      <c r="O4822">
        <v>12.775330396475701</v>
      </c>
      <c r="P4822">
        <v>78.740157480314906</v>
      </c>
      <c r="Q4822">
        <v>-3.004009503231E-3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705</v>
      </c>
      <c r="E4823">
        <v>3.3721852499999998</v>
      </c>
      <c r="F4823">
        <v>2749.6</v>
      </c>
      <c r="G4823">
        <v>1.9995469762406399</v>
      </c>
      <c r="H4823">
        <v>2.1244726874237898</v>
      </c>
      <c r="I4823">
        <v>2.9284289305671298</v>
      </c>
      <c r="J4823">
        <v>0.228073895174629</v>
      </c>
      <c r="K4823">
        <v>2633.0907075230698</v>
      </c>
      <c r="L4823">
        <v>2418.5807906865798</v>
      </c>
      <c r="M4823">
        <v>62.239883768519803</v>
      </c>
      <c r="N4823">
        <v>0.75072194719471896</v>
      </c>
      <c r="O4823">
        <v>3.57870235670643</v>
      </c>
      <c r="P4823">
        <v>32.600308641975303</v>
      </c>
      <c r="Q4823">
        <v>1.8760771011537999E-2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1784</v>
      </c>
      <c r="E4824">
        <v>3.3415609000000002</v>
      </c>
      <c r="F4824">
        <v>6.47</v>
      </c>
      <c r="G4824">
        <v>26.3362228883379</v>
      </c>
      <c r="H4824">
        <v>-1.42811398626208</v>
      </c>
      <c r="I4824">
        <v>69.669035565712207</v>
      </c>
      <c r="J4824">
        <v>0.31500770741905398</v>
      </c>
      <c r="K4824">
        <v>5.6990612247248604</v>
      </c>
      <c r="L4824">
        <v>4.8162535670837103</v>
      </c>
      <c r="M4824">
        <v>57.856060947393999</v>
      </c>
      <c r="N4824">
        <v>0.56953100735065698</v>
      </c>
      <c r="O4824">
        <v>6.1823802163833097</v>
      </c>
      <c r="P4824">
        <v>100.931677018633</v>
      </c>
      <c r="Q4824">
        <v>8.7137511902942E-2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917</v>
      </c>
      <c r="E4825">
        <v>3.3255836159999999</v>
      </c>
      <c r="F4825">
        <v>7.36</v>
      </c>
      <c r="G4825">
        <v>-81.087957718217197</v>
      </c>
      <c r="H4825">
        <v>-22.628526277479601</v>
      </c>
      <c r="I4825">
        <v>-64.517683814724606</v>
      </c>
      <c r="J4825">
        <v>0.18308158604702501</v>
      </c>
      <c r="K4825">
        <v>12.4933328405781</v>
      </c>
      <c r="L4825">
        <v>15.975635809862601</v>
      </c>
      <c r="M4825">
        <v>0.30646261782601403</v>
      </c>
      <c r="N4825">
        <v>1.5320802713397399</v>
      </c>
      <c r="O4825">
        <v>155.16304347825999</v>
      </c>
      <c r="P4825">
        <v>2.2222222222222099</v>
      </c>
      <c r="Q4825">
        <v>-5.8608659076849999E-2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51</v>
      </c>
      <c r="E4826">
        <v>3.3128831999999999</v>
      </c>
      <c r="F4826">
        <v>2.76</v>
      </c>
      <c r="G4826">
        <v>-5.1633761493525201</v>
      </c>
      <c r="H4826">
        <v>-4.6334418125723298</v>
      </c>
      <c r="I4826">
        <v>17.8114880141136</v>
      </c>
      <c r="J4826">
        <v>0.66102846866472198</v>
      </c>
      <c r="K4826">
        <v>2.2949885521297602</v>
      </c>
      <c r="M4826">
        <v>36.987061255288801</v>
      </c>
      <c r="N4826">
        <v>0.37725561027144</v>
      </c>
      <c r="O4826">
        <v>14.130434782608599</v>
      </c>
      <c r="P4826">
        <v>56.818181818181799</v>
      </c>
      <c r="Q4826">
        <v>0.12796986693055401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628</v>
      </c>
      <c r="E4827">
        <v>3.2987500000000001</v>
      </c>
      <c r="F4827">
        <v>3.77</v>
      </c>
      <c r="G4827">
        <v>-28.4436142029145</v>
      </c>
      <c r="H4827">
        <v>11.710200799111499</v>
      </c>
      <c r="I4827">
        <v>-19.367083414457699</v>
      </c>
      <c r="J4827">
        <v>9.9080309632330099</v>
      </c>
      <c r="K4827">
        <v>3.6402050652382001</v>
      </c>
      <c r="L4827">
        <v>4.24685718662439</v>
      </c>
      <c r="M4827">
        <v>51.862727220647201</v>
      </c>
      <c r="N4827">
        <v>0.74117175518910505</v>
      </c>
      <c r="O4827">
        <v>49.6021220159151</v>
      </c>
      <c r="P4827">
        <v>39.114391143911398</v>
      </c>
      <c r="Q4827">
        <v>6.3655399677581007E-2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472</v>
      </c>
      <c r="E4828">
        <v>3.2976000000000001</v>
      </c>
      <c r="F4828">
        <v>2.29</v>
      </c>
      <c r="G4828">
        <v>0.327628348398597</v>
      </c>
      <c r="H4828">
        <v>-9.8932474767505401</v>
      </c>
      <c r="I4828">
        <v>-15.3338216118826</v>
      </c>
      <c r="J4828">
        <v>-0.58996966814655605</v>
      </c>
      <c r="K4828">
        <v>2.2307764866600901</v>
      </c>
      <c r="L4828">
        <v>2.1453718215708499</v>
      </c>
      <c r="M4828">
        <v>50.330097841983601</v>
      </c>
      <c r="N4828">
        <v>0.45826767494475801</v>
      </c>
      <c r="O4828">
        <v>15.283842794759799</v>
      </c>
      <c r="P4828">
        <v>63.571428571428498</v>
      </c>
      <c r="Q4828">
        <v>7.2390626273139996E-2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628</v>
      </c>
      <c r="E4829">
        <v>3.2966655710000001</v>
      </c>
      <c r="F4829">
        <v>0.97</v>
      </c>
      <c r="G4829">
        <v>10.5933288314903</v>
      </c>
      <c r="H4829">
        <v>-0.208166547827246</v>
      </c>
      <c r="I4829">
        <v>-11.511820256563</v>
      </c>
      <c r="J4829">
        <v>0.31500770741905398</v>
      </c>
      <c r="K4829">
        <v>0.92875283979064105</v>
      </c>
      <c r="L4829">
        <v>0.73040479456506902</v>
      </c>
      <c r="M4829">
        <v>7.6223539792306099</v>
      </c>
      <c r="N4829">
        <v>1.6827462418667199E-2</v>
      </c>
      <c r="O4829">
        <v>5.1546391752577296</v>
      </c>
      <c r="P4829">
        <v>36.619718309859103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E4830">
        <v>3.28066572</v>
      </c>
      <c r="F4830">
        <v>4.5199999999999996</v>
      </c>
      <c r="G4830">
        <v>-89.492878065061305</v>
      </c>
      <c r="H4830">
        <v>-18.3119394222906</v>
      </c>
      <c r="I4830">
        <v>-52.204039936196899</v>
      </c>
      <c r="J4830">
        <v>0.31500770741905398</v>
      </c>
      <c r="K4830">
        <v>6.0713135023083202</v>
      </c>
      <c r="L4830">
        <v>8.7405410746367398</v>
      </c>
      <c r="M4830">
        <v>0.58035002687090298</v>
      </c>
      <c r="N4830">
        <v>4.1626668613382201</v>
      </c>
      <c r="O4830">
        <v>300.66371681415899</v>
      </c>
      <c r="P4830">
        <v>2.0316027088036002</v>
      </c>
      <c r="Q4830">
        <v>1.4743285346598E-2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132</v>
      </c>
      <c r="E4831">
        <v>3.2696244000000001</v>
      </c>
      <c r="F4831">
        <v>7.56</v>
      </c>
      <c r="G4831">
        <v>-53.474687783255099</v>
      </c>
      <c r="H4831">
        <v>-27.639552895469699</v>
      </c>
      <c r="I4831">
        <v>-40.644110441484798</v>
      </c>
      <c r="J4831">
        <v>-10.259704936259</v>
      </c>
      <c r="K4831">
        <v>9.1703379858944292</v>
      </c>
      <c r="L4831">
        <v>10.522291425265101</v>
      </c>
      <c r="M4831">
        <v>15.5452992004598</v>
      </c>
      <c r="N4831">
        <v>0.60348157537590497</v>
      </c>
      <c r="O4831">
        <v>164.021164021164</v>
      </c>
      <c r="P4831">
        <v>23.934426229508102</v>
      </c>
      <c r="Q4831">
        <v>2.3620589527300999E-2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414</v>
      </c>
      <c r="E4832">
        <v>3.2650000000000001</v>
      </c>
      <c r="F4832">
        <v>6.53</v>
      </c>
      <c r="G4832">
        <v>-7.5217505335889596</v>
      </c>
      <c r="H4832">
        <v>1.2871422256925899E-2</v>
      </c>
      <c r="I4832">
        <v>-25.134698590609499</v>
      </c>
      <c r="J4832">
        <v>-2.04610340369205</v>
      </c>
      <c r="K4832">
        <v>6.9613599435157596</v>
      </c>
      <c r="L4832">
        <v>7.12263815109762</v>
      </c>
      <c r="M4832">
        <v>32.755098023427102</v>
      </c>
      <c r="N4832">
        <v>1.1431579668604099</v>
      </c>
      <c r="O4832">
        <v>96.324655436447102</v>
      </c>
      <c r="P4832">
        <v>35.758835758835701</v>
      </c>
      <c r="Q4832">
        <v>6.2516401813775005E-2</v>
      </c>
    </row>
    <row r="4833" spans="1:17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E4833">
        <v>3.2114331170702899</v>
      </c>
      <c r="F4833">
        <v>15.25</v>
      </c>
      <c r="G4833">
        <v>-62.010767117819398</v>
      </c>
      <c r="H4833">
        <v>-4.6165965865093899</v>
      </c>
      <c r="I4833">
        <v>-5.3074243235486698</v>
      </c>
      <c r="J4833">
        <v>0.31500770741905398</v>
      </c>
      <c r="K4833">
        <v>14.8428108630113</v>
      </c>
      <c r="L4833">
        <v>15.319076427319001</v>
      </c>
      <c r="M4833">
        <v>52.0677046831699</v>
      </c>
      <c r="N4833">
        <v>0.51666666666666605</v>
      </c>
      <c r="O4833">
        <v>86.885245901639294</v>
      </c>
      <c r="P4833">
        <v>42.124883504193797</v>
      </c>
    </row>
    <row r="4834" spans="1:17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414</v>
      </c>
      <c r="E4834">
        <v>3.2032943999999999</v>
      </c>
      <c r="F4834">
        <v>8.4600000000000009</v>
      </c>
      <c r="G4834">
        <v>11.883968345602501</v>
      </c>
      <c r="H4834">
        <v>-9.2336194256075697</v>
      </c>
      <c r="I4834">
        <v>-19.617083414457699</v>
      </c>
      <c r="J4834">
        <v>0.31500770741905398</v>
      </c>
      <c r="K4834">
        <v>8.5177041564306304</v>
      </c>
      <c r="L4834">
        <v>7.9325721545474499</v>
      </c>
      <c r="M4834">
        <v>20.171589802924402</v>
      </c>
      <c r="N4834">
        <v>0</v>
      </c>
      <c r="O4834">
        <v>7.56501182033095</v>
      </c>
      <c r="P4834">
        <v>96.287703016241295</v>
      </c>
    </row>
    <row r="4835" spans="1:17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705</v>
      </c>
      <c r="E4835">
        <v>3.13730683</v>
      </c>
      <c r="F4835">
        <v>84.33</v>
      </c>
      <c r="G4835">
        <v>29.2820580373198</v>
      </c>
      <c r="H4835">
        <v>2.3471434742707502</v>
      </c>
      <c r="I4835">
        <v>8.5648928243136098</v>
      </c>
      <c r="J4835">
        <v>0.14804288929144499</v>
      </c>
      <c r="K4835">
        <v>79.660102079933196</v>
      </c>
      <c r="L4835">
        <v>71.437812516589801</v>
      </c>
      <c r="M4835">
        <v>50.818864179380903</v>
      </c>
      <c r="N4835">
        <v>1.2826129921607801</v>
      </c>
      <c r="O4835">
        <v>3.1661330487370898</v>
      </c>
      <c r="P4835">
        <v>58.753765060240902</v>
      </c>
      <c r="Q4835">
        <v>1.4865976829215E-2</v>
      </c>
    </row>
    <row r="4836" spans="1:17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72</v>
      </c>
      <c r="E4836">
        <v>3.1274999999999999</v>
      </c>
      <c r="F4836">
        <v>1.39</v>
      </c>
      <c r="G4836">
        <v>16.275147013308501</v>
      </c>
      <c r="H4836">
        <v>-1.18902400709002</v>
      </c>
      <c r="I4836">
        <v>39.1301693327949</v>
      </c>
      <c r="J4836">
        <v>1.0725834649948101</v>
      </c>
      <c r="K4836">
        <v>1.17728660140257</v>
      </c>
      <c r="L4836">
        <v>1.4605395820587499</v>
      </c>
      <c r="M4836">
        <v>90.988323197356195</v>
      </c>
      <c r="N4836">
        <v>1.21939695301442</v>
      </c>
      <c r="O4836">
        <v>0</v>
      </c>
      <c r="P4836">
        <v>63.529411764705799</v>
      </c>
      <c r="Q4836">
        <v>-0.120129620909199</v>
      </c>
    </row>
    <row r="4837" spans="1:17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543</v>
      </c>
      <c r="E4837">
        <v>3.1238001118785701</v>
      </c>
      <c r="F4837">
        <v>3.13</v>
      </c>
      <c r="G4837">
        <v>-24.1288933907318</v>
      </c>
      <c r="H4837">
        <v>-4.2897992008884698</v>
      </c>
      <c r="I4837">
        <v>-13.617083414457699</v>
      </c>
      <c r="J4837">
        <v>0.31500770741905398</v>
      </c>
      <c r="K4837">
        <v>3.1299999953854001</v>
      </c>
      <c r="L4837">
        <v>3.1298998253925299</v>
      </c>
      <c r="M4837">
        <v>100</v>
      </c>
      <c r="O4837">
        <v>0</v>
      </c>
      <c r="P4837">
        <v>0</v>
      </c>
    </row>
    <row r="4838" spans="1:17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343</v>
      </c>
      <c r="E4838">
        <v>3.1089600850000001</v>
      </c>
      <c r="F4838">
        <v>6.05</v>
      </c>
      <c r="G4838">
        <v>-24.7857078406497</v>
      </c>
      <c r="H4838">
        <v>-1.70498498441029</v>
      </c>
      <c r="I4838">
        <v>-25.1667910167969</v>
      </c>
      <c r="J4838">
        <v>3.9039147221009398</v>
      </c>
      <c r="K4838">
        <v>6.1981330491946398</v>
      </c>
      <c r="L4838">
        <v>6.3107286872430297</v>
      </c>
      <c r="M4838">
        <v>26.3249811708043</v>
      </c>
      <c r="N4838">
        <v>1.39959549528843</v>
      </c>
      <c r="O4838">
        <v>26.446280991735499</v>
      </c>
      <c r="P4838">
        <v>17.933723196881001</v>
      </c>
      <c r="Q4838">
        <v>-1.4115922163161E-2</v>
      </c>
    </row>
    <row r="4839" spans="1:17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D4839" t="s">
        <v>352</v>
      </c>
      <c r="E4839">
        <v>3.0908943359999999</v>
      </c>
      <c r="F4839">
        <v>2.88</v>
      </c>
      <c r="G4839">
        <v>-19.781067303775298</v>
      </c>
      <c r="H4839">
        <v>-20.906113400284202</v>
      </c>
      <c r="I4839">
        <v>-1.5548266051192401</v>
      </c>
      <c r="J4839">
        <v>-7.68499229258095</v>
      </c>
      <c r="K4839">
        <v>3.2148707851740101</v>
      </c>
      <c r="L4839">
        <v>3.2309013016376</v>
      </c>
      <c r="M4839">
        <v>42.710004030316</v>
      </c>
      <c r="N4839">
        <v>0.36996014177118502</v>
      </c>
      <c r="O4839">
        <v>86.4583333333333</v>
      </c>
      <c r="P4839">
        <v>84.615384615384599</v>
      </c>
    </row>
    <row r="4840" spans="1:17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546</v>
      </c>
      <c r="E4840">
        <v>3.0887395</v>
      </c>
      <c r="F4840">
        <v>1.57</v>
      </c>
      <c r="G4840">
        <v>-17.326172302296399</v>
      </c>
      <c r="H4840">
        <v>4.4058529730245697</v>
      </c>
      <c r="I4840">
        <v>-4.5893056366799803</v>
      </c>
      <c r="J4840">
        <v>-2.9107987441938499</v>
      </c>
      <c r="K4840">
        <v>1.4543516821536799</v>
      </c>
      <c r="L4840">
        <v>1.5757822888775399</v>
      </c>
      <c r="M4840">
        <v>63.957152610321202</v>
      </c>
      <c r="N4840">
        <v>0.81414941115061401</v>
      </c>
      <c r="O4840">
        <v>54.777070063694197</v>
      </c>
      <c r="P4840">
        <v>35.344827586206897</v>
      </c>
      <c r="Q4840">
        <v>-1.7466142000483E-2</v>
      </c>
    </row>
    <row r="4841" spans="1:17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106</v>
      </c>
      <c r="E4841">
        <v>3.0079349999999998</v>
      </c>
      <c r="F4841">
        <v>354.95</v>
      </c>
      <c r="G4841">
        <v>811.18072452758099</v>
      </c>
      <c r="H4841">
        <v>73.943235370174193</v>
      </c>
      <c r="I4841">
        <v>-15.374625623148599</v>
      </c>
      <c r="J4841">
        <v>6.4125686830288098</v>
      </c>
      <c r="K4841">
        <v>264.68720419979297</v>
      </c>
      <c r="L4841">
        <v>254.80864157937299</v>
      </c>
      <c r="M4841">
        <v>4.3324220454509996E-3</v>
      </c>
      <c r="N4841">
        <v>0.27565823290878899</v>
      </c>
      <c r="O4841">
        <v>91.294548527961595</v>
      </c>
      <c r="P4841">
        <v>845.52477357485304</v>
      </c>
    </row>
    <row r="4842" spans="1:17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  <c r="E4842">
        <v>3.0016989999999999</v>
      </c>
      <c r="F4842">
        <v>37</v>
      </c>
      <c r="G4842">
        <v>-68.764536066176902</v>
      </c>
      <c r="H4842">
        <v>-2.3979073089965701</v>
      </c>
      <c r="I4842">
        <v>19.716249918875501</v>
      </c>
      <c r="J4842">
        <v>0.31500770741905398</v>
      </c>
      <c r="K4842">
        <v>36.220954545882599</v>
      </c>
      <c r="L4842">
        <v>40.067604504413602</v>
      </c>
      <c r="M4842">
        <v>38.561565753703597</v>
      </c>
      <c r="N4842">
        <v>1.7464788732394301</v>
      </c>
      <c r="O4842">
        <v>162.16216216216199</v>
      </c>
      <c r="P4842">
        <v>42.857142857142797</v>
      </c>
      <c r="Q4842">
        <v>-3.5714432354596003E-2</v>
      </c>
    </row>
    <row r="4843" spans="1:17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  <c r="D4843" t="s">
        <v>543</v>
      </c>
      <c r="E4843">
        <v>2.9933882440000001</v>
      </c>
      <c r="F4843">
        <v>13.46</v>
      </c>
      <c r="G4843">
        <v>-24.1288933907318</v>
      </c>
      <c r="H4843">
        <v>-4.2897992008884698</v>
      </c>
      <c r="I4843">
        <v>-13.617083414457699</v>
      </c>
      <c r="J4843">
        <v>0.31500770741905398</v>
      </c>
      <c r="K4843">
        <v>13.4599976153313</v>
      </c>
      <c r="L4843">
        <v>13.3326539429588</v>
      </c>
      <c r="M4843">
        <v>100</v>
      </c>
      <c r="O4843">
        <v>0</v>
      </c>
      <c r="P4843">
        <v>0</v>
      </c>
    </row>
    <row r="4844" spans="1:17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  <c r="D4844" t="s">
        <v>628</v>
      </c>
      <c r="E4844">
        <v>2.9876148200000001</v>
      </c>
      <c r="F4844">
        <v>2.62</v>
      </c>
      <c r="G4844">
        <v>-30.557464819303199</v>
      </c>
      <c r="H4844">
        <v>0.51020079911152905</v>
      </c>
      <c r="I4844">
        <v>-35.173969642002596</v>
      </c>
      <c r="J4844">
        <v>0.31500770741905398</v>
      </c>
      <c r="K4844">
        <v>2.6676621534699598</v>
      </c>
      <c r="L4844">
        <v>2.5287526204695601</v>
      </c>
      <c r="M4844">
        <v>70.002221847097303</v>
      </c>
      <c r="N4844">
        <v>1.33953635073332</v>
      </c>
      <c r="O4844">
        <v>30.152671755725098</v>
      </c>
      <c r="P4844">
        <v>8.7136929460580799</v>
      </c>
    </row>
    <row r="4845" spans="1:17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  <c r="D4845" t="s">
        <v>414</v>
      </c>
      <c r="E4845">
        <v>2.9769999999999999</v>
      </c>
      <c r="F4845">
        <v>148.85</v>
      </c>
      <c r="G4845">
        <v>990.85238001750702</v>
      </c>
      <c r="H4845">
        <v>19.838453903380898</v>
      </c>
      <c r="I4845">
        <v>719.34318519214503</v>
      </c>
      <c r="J4845">
        <v>4.3420925256656497</v>
      </c>
      <c r="K4845">
        <v>112.54839322222701</v>
      </c>
      <c r="L4845">
        <v>62.349625210065199</v>
      </c>
      <c r="M4845">
        <v>100</v>
      </c>
      <c r="N4845">
        <v>0.64400000000000002</v>
      </c>
      <c r="O4845">
        <v>0</v>
      </c>
      <c r="P4845">
        <v>1014.98127340823</v>
      </c>
    </row>
    <row r="4846" spans="1:17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  <c r="D4846" t="s">
        <v>86</v>
      </c>
      <c r="E4846">
        <v>2.9680347999999999</v>
      </c>
      <c r="F4846">
        <v>7.16</v>
      </c>
      <c r="G4846">
        <v>38.598379336540802</v>
      </c>
      <c r="H4846">
        <v>-0.28979920088847699</v>
      </c>
      <c r="I4846">
        <v>-35.365717294239097</v>
      </c>
      <c r="J4846">
        <v>2.8117225563020898</v>
      </c>
      <c r="K4846">
        <v>7.6748290576968197</v>
      </c>
      <c r="L4846">
        <v>7.4055650235845398</v>
      </c>
      <c r="M4846">
        <v>39.422543061577002</v>
      </c>
      <c r="N4846">
        <v>1.19815853093976</v>
      </c>
      <c r="O4846">
        <v>39.944134078212201</v>
      </c>
      <c r="P4846">
        <v>103.988603988603</v>
      </c>
      <c r="Q4846">
        <v>0.14272109355069401</v>
      </c>
    </row>
    <row r="4847" spans="1:17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  <c r="D4847" t="s">
        <v>1509</v>
      </c>
      <c r="E4847">
        <v>2.9498098000000001</v>
      </c>
      <c r="F4847">
        <v>3.22</v>
      </c>
      <c r="G4847">
        <v>1.6523566092681701</v>
      </c>
      <c r="H4847">
        <v>-4.2897992008884698</v>
      </c>
      <c r="I4847">
        <v>55.856600796068498</v>
      </c>
      <c r="J4847">
        <v>0.31500770741905398</v>
      </c>
      <c r="K4847">
        <v>2.57996757204078</v>
      </c>
      <c r="M4847">
        <v>72.602206848020401</v>
      </c>
      <c r="N4847">
        <v>0.14138971493306299</v>
      </c>
      <c r="O4847">
        <v>0</v>
      </c>
      <c r="P4847">
        <v>69.473684210526301</v>
      </c>
    </row>
    <row r="4848" spans="1:17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  <c r="D4848" t="s">
        <v>135</v>
      </c>
      <c r="E4848">
        <v>2.9325000000000001</v>
      </c>
      <c r="F4848">
        <v>8.5</v>
      </c>
      <c r="G4848">
        <v>-76.6428598711787</v>
      </c>
      <c r="H4848">
        <v>-4.0617490298508496</v>
      </c>
      <c r="I4848">
        <v>-49.027417760962301</v>
      </c>
      <c r="J4848">
        <v>3.72677241330139</v>
      </c>
      <c r="K4848">
        <v>9.1398621868544598</v>
      </c>
      <c r="L4848">
        <v>11.3992879696121</v>
      </c>
      <c r="M4848">
        <v>37.501581904218803</v>
      </c>
      <c r="N4848">
        <v>0.81781314697368501</v>
      </c>
      <c r="O4848">
        <v>110.588235294117</v>
      </c>
      <c r="P4848">
        <v>7.5949367088607502</v>
      </c>
      <c r="Q4848">
        <v>-6.3844372324765003E-2</v>
      </c>
    </row>
    <row r="4849" spans="1:17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51</v>
      </c>
      <c r="E4849">
        <v>2.9153310000000001</v>
      </c>
      <c r="F4849">
        <v>7.1</v>
      </c>
      <c r="G4849">
        <v>89.726528296015104</v>
      </c>
      <c r="H4849">
        <v>-4.2897992008884698</v>
      </c>
      <c r="I4849">
        <v>-6.6893725710842702</v>
      </c>
      <c r="J4849">
        <v>0.31500770741905398</v>
      </c>
      <c r="K4849">
        <v>5.8028590308185901</v>
      </c>
      <c r="L4849">
        <v>5.1790984752995399</v>
      </c>
      <c r="M4849">
        <v>99.374589082173401</v>
      </c>
      <c r="N4849">
        <v>1.08081161652402</v>
      </c>
      <c r="O4849">
        <v>3.5211267605633698</v>
      </c>
      <c r="P4849">
        <v>154.480286738351</v>
      </c>
      <c r="Q4849">
        <v>0.103761517256071</v>
      </c>
    </row>
    <row r="4850" spans="1:17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628</v>
      </c>
      <c r="E4850">
        <v>2.9002683600000001</v>
      </c>
      <c r="F4850">
        <v>7.26</v>
      </c>
      <c r="G4850">
        <v>48.728249466411</v>
      </c>
      <c r="H4850">
        <v>-4.2897992008884698</v>
      </c>
      <c r="I4850">
        <v>18.382916585542201</v>
      </c>
      <c r="J4850">
        <v>0.31500770741905398</v>
      </c>
      <c r="K4850">
        <v>6.3964450009326104</v>
      </c>
      <c r="M4850">
        <v>99.959652270858797</v>
      </c>
      <c r="N4850">
        <v>2.4916943521594601</v>
      </c>
      <c r="O4850">
        <v>0</v>
      </c>
      <c r="P4850">
        <v>81.5</v>
      </c>
    </row>
    <row r="4851" spans="1:17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543</v>
      </c>
      <c r="E4851">
        <v>2.8891200000000001</v>
      </c>
      <c r="F4851">
        <v>4.63</v>
      </c>
      <c r="G4851">
        <v>-28.269680140214199</v>
      </c>
      <c r="H4851">
        <v>-12.4147992008884</v>
      </c>
      <c r="I4851">
        <v>-5.4395133209998301</v>
      </c>
      <c r="J4851">
        <v>18.229446210092799</v>
      </c>
      <c r="K4851">
        <v>4.6863649497435604</v>
      </c>
      <c r="L4851">
        <v>4.7988519650372004</v>
      </c>
      <c r="M4851">
        <v>64.586031060451504</v>
      </c>
      <c r="N4851">
        <v>3.85422755981743</v>
      </c>
      <c r="O4851">
        <v>76.457883369330403</v>
      </c>
      <c r="P4851">
        <v>26.502732240437101</v>
      </c>
      <c r="Q4851">
        <v>0.109541995141056</v>
      </c>
    </row>
    <row r="4852" spans="1:17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E4852">
        <v>2.8783485</v>
      </c>
      <c r="F4852">
        <v>18.18</v>
      </c>
      <c r="G4852">
        <v>-19.163535423064399</v>
      </c>
      <c r="H4852">
        <v>-4.2897992008884698</v>
      </c>
      <c r="I4852">
        <v>-13.617083414457699</v>
      </c>
      <c r="J4852">
        <v>0.31500770741905398</v>
      </c>
      <c r="K4852">
        <v>18.177853340231099</v>
      </c>
      <c r="L4852">
        <v>17.9348104219299</v>
      </c>
      <c r="M4852">
        <v>100</v>
      </c>
      <c r="O4852">
        <v>0</v>
      </c>
      <c r="P4852">
        <v>4.9653579676674298</v>
      </c>
    </row>
    <row r="4853" spans="1:17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62</v>
      </c>
      <c r="E4853">
        <v>2.8650551850000001</v>
      </c>
      <c r="F4853">
        <v>2.79</v>
      </c>
      <c r="G4853">
        <v>-25.889456771013499</v>
      </c>
      <c r="H4853">
        <v>-8.8997282789026499</v>
      </c>
      <c r="I4853">
        <v>-27.505972303346599</v>
      </c>
      <c r="J4853">
        <v>-1.50980981082913</v>
      </c>
      <c r="K4853">
        <v>2.8057318191309402</v>
      </c>
      <c r="L4853">
        <v>3.0315634253758699</v>
      </c>
      <c r="M4853">
        <v>54.523969676232198</v>
      </c>
      <c r="N4853">
        <v>0.89436330422143495</v>
      </c>
      <c r="O4853">
        <v>60.931899641576997</v>
      </c>
      <c r="P4853">
        <v>9.4117647058823604</v>
      </c>
      <c r="Q4853">
        <v>-0.139218186263975</v>
      </c>
    </row>
    <row r="4854" spans="1:17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72</v>
      </c>
      <c r="E4854">
        <v>2.8451119999999999</v>
      </c>
      <c r="F4854">
        <v>2.84</v>
      </c>
      <c r="G4854">
        <v>-19.331845420252101</v>
      </c>
      <c r="H4854">
        <v>0.507248769591226</v>
      </c>
      <c r="I4854">
        <v>-8.8200354439780604</v>
      </c>
      <c r="J4854">
        <v>0.31500770741905398</v>
      </c>
      <c r="M4854">
        <v>100</v>
      </c>
      <c r="O4854">
        <v>0</v>
      </c>
      <c r="P4854">
        <v>4.7970479704797002</v>
      </c>
    </row>
    <row r="4855" spans="1:17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414</v>
      </c>
      <c r="E4855">
        <v>2.8315115999999998</v>
      </c>
      <c r="F4855">
        <v>8.2799999999999994</v>
      </c>
      <c r="G4855">
        <v>-4.1288933907318501</v>
      </c>
      <c r="H4855">
        <v>-17.258716671413602</v>
      </c>
      <c r="I4855">
        <v>-25.812205365677201</v>
      </c>
      <c r="J4855">
        <v>6.1820220490096496</v>
      </c>
      <c r="K4855">
        <v>8.8166693828386897</v>
      </c>
      <c r="L4855">
        <v>8.7974143242740901</v>
      </c>
      <c r="M4855">
        <v>62.923698039562602</v>
      </c>
      <c r="N4855">
        <v>2.63842899743406</v>
      </c>
      <c r="O4855">
        <v>55.072463768115902</v>
      </c>
      <c r="P4855">
        <v>45.518453427064998</v>
      </c>
      <c r="Q4855">
        <v>5.1555485736338003E-2</v>
      </c>
    </row>
    <row r="4856" spans="1:17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543</v>
      </c>
      <c r="E4856">
        <v>2.823</v>
      </c>
      <c r="F4856">
        <v>9.41</v>
      </c>
      <c r="G4856">
        <v>41.540120693775201</v>
      </c>
      <c r="H4856">
        <v>-4.2897992008884698</v>
      </c>
      <c r="I4856">
        <v>40.6452116675094</v>
      </c>
      <c r="J4856">
        <v>0.31500770741905398</v>
      </c>
      <c r="K4856">
        <v>9.2205480873069696</v>
      </c>
      <c r="L4856">
        <v>7.7384104756282897</v>
      </c>
      <c r="M4856">
        <v>99.992037052364694</v>
      </c>
      <c r="O4856">
        <v>0</v>
      </c>
      <c r="P4856">
        <v>65.669014084506998</v>
      </c>
    </row>
    <row r="4857" spans="1:17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291</v>
      </c>
      <c r="E4857">
        <v>2.7934911200000001</v>
      </c>
      <c r="F4857">
        <v>1.85</v>
      </c>
      <c r="G4857">
        <v>6.1527967501132501</v>
      </c>
      <c r="H4857">
        <v>1.17468167342845</v>
      </c>
      <c r="I4857">
        <v>-38.7182979893565</v>
      </c>
      <c r="J4857">
        <v>-3.1849922925809402</v>
      </c>
      <c r="K4857">
        <v>1.95956168153291</v>
      </c>
      <c r="L4857">
        <v>2.2650943118762701</v>
      </c>
      <c r="M4857">
        <v>21.0644952842487</v>
      </c>
      <c r="N4857">
        <v>1.34386529491117</v>
      </c>
      <c r="O4857">
        <v>75.675675675675606</v>
      </c>
      <c r="P4857">
        <v>31.205673758865199</v>
      </c>
      <c r="Q4857">
        <v>-0.128825051226957</v>
      </c>
    </row>
    <row r="4858" spans="1:17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705</v>
      </c>
      <c r="E4858">
        <v>2.7862319549999999</v>
      </c>
      <c r="F4858">
        <v>265.79000000000002</v>
      </c>
      <c r="G4858">
        <v>-1.90411642025449</v>
      </c>
      <c r="H4858">
        <v>2.2848792965512099</v>
      </c>
      <c r="I4858">
        <v>2.9574779890510099</v>
      </c>
      <c r="J4858">
        <v>4.3759214130027999</v>
      </c>
      <c r="K4858">
        <v>255.44248365124</v>
      </c>
      <c r="L4858">
        <v>236.80492410235601</v>
      </c>
      <c r="M4858">
        <v>60.128846353450299</v>
      </c>
      <c r="N4858">
        <v>0.47676102424149502</v>
      </c>
      <c r="O4858">
        <v>2.5809849881485101</v>
      </c>
      <c r="P4858">
        <v>51.017045454545404</v>
      </c>
      <c r="Q4858">
        <v>3.1679578910440001E-2</v>
      </c>
    </row>
    <row r="4859" spans="1:17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405</v>
      </c>
      <c r="E4859">
        <v>2.7730199999999998</v>
      </c>
      <c r="F4859">
        <v>6.78</v>
      </c>
      <c r="G4859">
        <v>7.5215920461613699</v>
      </c>
      <c r="H4859">
        <v>-9.2231325342218096</v>
      </c>
      <c r="I4859">
        <v>30.6382357344784</v>
      </c>
      <c r="J4859">
        <v>0.31500770741905398</v>
      </c>
      <c r="K4859">
        <v>5.8254909831995496</v>
      </c>
      <c r="L4859">
        <v>5.1156777130288402</v>
      </c>
      <c r="M4859">
        <v>8.7544454190070304</v>
      </c>
      <c r="N4859">
        <v>1.6946240411706199</v>
      </c>
      <c r="O4859">
        <v>11.3569321533923</v>
      </c>
      <c r="P4859">
        <v>92.613636363636303</v>
      </c>
    </row>
    <row r="4860" spans="1:17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543</v>
      </c>
      <c r="E4860">
        <v>2.7591076999999999</v>
      </c>
      <c r="F4860">
        <v>4.21</v>
      </c>
      <c r="G4860">
        <v>132.578423682438</v>
      </c>
      <c r="H4860">
        <v>0.69773197118135499</v>
      </c>
      <c r="I4860">
        <v>143.09023365871201</v>
      </c>
      <c r="J4860">
        <v>0.31500770741905398</v>
      </c>
      <c r="M4860">
        <v>100</v>
      </c>
      <c r="N4860">
        <v>0.21274979104931199</v>
      </c>
      <c r="O4860">
        <v>0</v>
      </c>
      <c r="P4860">
        <v>168.15286624203799</v>
      </c>
    </row>
    <row r="4861" spans="1:17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46</v>
      </c>
      <c r="E4861">
        <v>2.7296870000000002</v>
      </c>
      <c r="F4861">
        <v>1.58</v>
      </c>
      <c r="G4861">
        <v>37.095596405186498</v>
      </c>
      <c r="H4861">
        <v>15.5514706403813</v>
      </c>
      <c r="I4861">
        <v>31.337045025909202</v>
      </c>
      <c r="J4861">
        <v>5.1761188185301696</v>
      </c>
      <c r="K4861">
        <v>1.2133518227542901</v>
      </c>
      <c r="L4861">
        <v>1.2709406468867399</v>
      </c>
      <c r="M4861">
        <v>99.9985810540893</v>
      </c>
      <c r="N4861">
        <v>1.43493941020876</v>
      </c>
      <c r="O4861">
        <v>0</v>
      </c>
      <c r="P4861">
        <v>73.626373626373606</v>
      </c>
      <c r="Q4861">
        <v>8.6569234435160999E-2</v>
      </c>
    </row>
    <row r="4862" spans="1:17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405</v>
      </c>
      <c r="E4862">
        <v>2.7066286800000001</v>
      </c>
      <c r="F4862">
        <v>1.47</v>
      </c>
      <c r="G4862">
        <v>-32.824545564644801</v>
      </c>
      <c r="H4862">
        <v>-3.6048676940391502</v>
      </c>
      <c r="I4862">
        <v>-31.950416747791099</v>
      </c>
      <c r="J4862">
        <v>-2.9744659767914698</v>
      </c>
      <c r="K4862">
        <v>1.4801286516982901</v>
      </c>
      <c r="L4862">
        <v>1.54037019910645</v>
      </c>
      <c r="M4862">
        <v>46.830870846302098</v>
      </c>
      <c r="N4862">
        <v>0.72227664913285905</v>
      </c>
      <c r="O4862">
        <v>34.6938775510204</v>
      </c>
      <c r="P4862">
        <v>28.947368421052602</v>
      </c>
      <c r="Q4862">
        <v>-8.1743710204329995E-2</v>
      </c>
    </row>
    <row r="4863" spans="1:17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543</v>
      </c>
      <c r="E4863">
        <v>2.6956533333333299</v>
      </c>
      <c r="F4863">
        <v>13.77</v>
      </c>
      <c r="G4863">
        <v>-24.1288933907318</v>
      </c>
      <c r="H4863">
        <v>-4.2897992008884698</v>
      </c>
      <c r="I4863">
        <v>-13.617083414457699</v>
      </c>
      <c r="J4863">
        <v>0.31500770741905398</v>
      </c>
      <c r="K4863">
        <v>13.7699976834305</v>
      </c>
      <c r="L4863">
        <v>13.732484609493</v>
      </c>
      <c r="M4863">
        <v>100</v>
      </c>
      <c r="O4863">
        <v>0</v>
      </c>
      <c r="P4863">
        <v>0</v>
      </c>
    </row>
    <row r="4864" spans="1:17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D4864" t="s">
        <v>72</v>
      </c>
      <c r="E4864">
        <v>2.6850138000000001</v>
      </c>
      <c r="F4864">
        <v>8.1300000000000008</v>
      </c>
      <c r="G4864">
        <v>-24.1288933907318</v>
      </c>
      <c r="H4864">
        <v>-4.2897992008884698</v>
      </c>
      <c r="I4864">
        <v>-13.617083414457699</v>
      </c>
      <c r="J4864">
        <v>0.31500770741905398</v>
      </c>
      <c r="K4864">
        <v>8.1299999719203395</v>
      </c>
      <c r="L4864">
        <v>8.1293718736469103</v>
      </c>
      <c r="M4864">
        <v>100</v>
      </c>
      <c r="O4864">
        <v>0</v>
      </c>
      <c r="P4864">
        <v>0</v>
      </c>
    </row>
    <row r="4865" spans="1:17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D4865" t="s">
        <v>222</v>
      </c>
      <c r="E4865">
        <v>2.64594</v>
      </c>
      <c r="F4865">
        <v>4.18</v>
      </c>
      <c r="G4865">
        <v>-66.8686194181291</v>
      </c>
      <c r="H4865">
        <v>0.47210556101627399</v>
      </c>
      <c r="I4865">
        <v>-2.1504167477911</v>
      </c>
      <c r="J4865">
        <v>0.31500770741905398</v>
      </c>
      <c r="K4865">
        <v>3.9017986121342401</v>
      </c>
      <c r="L4865">
        <v>4.4099686288984596</v>
      </c>
      <c r="M4865">
        <v>71.518716908574305</v>
      </c>
      <c r="N4865">
        <v>1.2307692307692299</v>
      </c>
      <c r="O4865">
        <v>74.641148325358799</v>
      </c>
      <c r="P4865">
        <v>25.149700598802301</v>
      </c>
    </row>
    <row r="4866" spans="1:17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1154</v>
      </c>
      <c r="E4866">
        <v>2.6414268320000001</v>
      </c>
      <c r="F4866">
        <v>1.76</v>
      </c>
      <c r="G4866">
        <v>-42.268428274452702</v>
      </c>
      <c r="H4866">
        <v>0.25565534456607403</v>
      </c>
      <c r="I4866">
        <v>-32.511092631047603</v>
      </c>
      <c r="J4866">
        <v>-7.6849922925809402</v>
      </c>
      <c r="K4866">
        <v>2.0099161900139699</v>
      </c>
      <c r="L4866">
        <v>2.2276494153031901</v>
      </c>
      <c r="M4866">
        <v>17.7045142421041</v>
      </c>
      <c r="N4866">
        <v>1.14809983794121</v>
      </c>
      <c r="O4866">
        <v>53.409090909090899</v>
      </c>
      <c r="P4866">
        <v>8.6419753086419693</v>
      </c>
      <c r="Q4866">
        <v>-1.9734287020836998E-2</v>
      </c>
    </row>
    <row r="4867" spans="1:17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E4867">
        <v>2.6349789000000001</v>
      </c>
      <c r="F4867">
        <v>1.38</v>
      </c>
      <c r="G4867">
        <v>-24.848317851163401</v>
      </c>
      <c r="H4867">
        <v>-7.81092596145184</v>
      </c>
      <c r="I4867">
        <v>-21.617083414457699</v>
      </c>
      <c r="J4867">
        <v>-5.2022336718912801</v>
      </c>
      <c r="K4867">
        <v>1.5479142524414999</v>
      </c>
      <c r="L4867">
        <v>1.5139202101918501</v>
      </c>
      <c r="M4867">
        <v>39.991344726754001</v>
      </c>
      <c r="N4867">
        <v>2.3042861493717899</v>
      </c>
      <c r="O4867">
        <v>67.391304347826093</v>
      </c>
      <c r="P4867">
        <v>43.75</v>
      </c>
      <c r="Q4867">
        <v>-1.8635602956555999E-2</v>
      </c>
    </row>
    <row r="4868" spans="1:17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E4868">
        <v>2.6349399999999998</v>
      </c>
      <c r="F4868">
        <v>4.0599999999999996</v>
      </c>
      <c r="G4868">
        <v>26.241476979638499</v>
      </c>
      <c r="H4868">
        <v>-32.176122469094501</v>
      </c>
      <c r="I4868">
        <v>-37.8708147577413</v>
      </c>
      <c r="J4868">
        <v>0.31500770741905398</v>
      </c>
      <c r="K4868">
        <v>4.2871630464727497</v>
      </c>
      <c r="L4868">
        <v>4.0982398165165099</v>
      </c>
      <c r="M4868">
        <v>34.869337904787102</v>
      </c>
      <c r="N4868">
        <v>0.236641221374045</v>
      </c>
      <c r="O4868">
        <v>48.522167487684698</v>
      </c>
      <c r="P4868">
        <v>87.096774193548299</v>
      </c>
    </row>
    <row r="4869" spans="1:17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343</v>
      </c>
      <c r="E4869">
        <v>2.6179439000000002</v>
      </c>
      <c r="F4869">
        <v>2.42</v>
      </c>
      <c r="G4869">
        <v>18.224047785738701</v>
      </c>
      <c r="H4869">
        <v>0.47210556101628098</v>
      </c>
      <c r="I4869">
        <v>13.0844872661705</v>
      </c>
      <c r="J4869">
        <v>0.31500770741905398</v>
      </c>
      <c r="K4869">
        <v>1.86086438706741</v>
      </c>
      <c r="L4869">
        <v>1.43903805638615</v>
      </c>
      <c r="M4869">
        <v>99.999999999999602</v>
      </c>
      <c r="N4869">
        <v>1.83784996075206</v>
      </c>
      <c r="O4869">
        <v>0</v>
      </c>
      <c r="P4869">
        <v>49.382716049382601</v>
      </c>
      <c r="Q4869">
        <v>8.2564299295480995E-2</v>
      </c>
    </row>
    <row r="4870" spans="1:17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543</v>
      </c>
      <c r="E4870">
        <v>2.6152199999999999</v>
      </c>
      <c r="F4870">
        <v>8.6999999999999993</v>
      </c>
      <c r="G4870">
        <v>18.027969354366199</v>
      </c>
      <c r="H4870">
        <v>2.1055496363208301</v>
      </c>
      <c r="I4870">
        <v>-20.0686963176835</v>
      </c>
      <c r="J4870">
        <v>-4.86633944284001</v>
      </c>
      <c r="K4870">
        <v>8.1266045680159191</v>
      </c>
      <c r="L4870">
        <v>7.96887661501653</v>
      </c>
      <c r="M4870">
        <v>20.924352900965101</v>
      </c>
      <c r="N4870">
        <v>0.76903920578832197</v>
      </c>
      <c r="O4870">
        <v>20.689655172413801</v>
      </c>
      <c r="P4870">
        <v>45.242070116861399</v>
      </c>
      <c r="Q4870">
        <v>1.3506187822987001E-2</v>
      </c>
    </row>
    <row r="4871" spans="1:17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72</v>
      </c>
      <c r="E4871">
        <v>2.5273368</v>
      </c>
      <c r="F4871">
        <v>16.11</v>
      </c>
      <c r="G4871">
        <v>-12.795099334062799</v>
      </c>
      <c r="H4871">
        <v>-0.354315329920736</v>
      </c>
      <c r="I4871">
        <v>-20.225779066631599</v>
      </c>
      <c r="J4871">
        <v>0.31500770741905398</v>
      </c>
      <c r="K4871">
        <v>15.7873706496329</v>
      </c>
      <c r="L4871">
        <v>15.843807118902401</v>
      </c>
      <c r="M4871">
        <v>55.983188191246398</v>
      </c>
      <c r="N4871">
        <v>8.9855072463768101E-2</v>
      </c>
      <c r="O4871">
        <v>17.939168218497802</v>
      </c>
      <c r="P4871">
        <v>23.923076923076898</v>
      </c>
    </row>
    <row r="4872" spans="1:17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132</v>
      </c>
      <c r="E4872">
        <v>2.5271839599999999</v>
      </c>
      <c r="F4872">
        <v>7.31</v>
      </c>
      <c r="G4872">
        <v>20.910789148950698</v>
      </c>
      <c r="H4872">
        <v>-9.4685908161782208</v>
      </c>
      <c r="I4872">
        <v>-13.204995502369799</v>
      </c>
      <c r="J4872">
        <v>4.9408580475551096</v>
      </c>
      <c r="K4872">
        <v>8.8355287274083096</v>
      </c>
      <c r="L4872">
        <v>7.9096948863153402</v>
      </c>
      <c r="M4872">
        <v>29.434993267626201</v>
      </c>
      <c r="N4872">
        <v>2.6909371614975601</v>
      </c>
      <c r="O4872">
        <v>58.002735978112099</v>
      </c>
      <c r="P4872">
        <v>80.493827160493794</v>
      </c>
      <c r="Q4872">
        <v>6.8967717126381001E-2</v>
      </c>
    </row>
    <row r="4873" spans="1:17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414</v>
      </c>
      <c r="E4873">
        <v>2.50595422912424</v>
      </c>
      <c r="F4873">
        <v>8.33</v>
      </c>
      <c r="G4873">
        <v>-24.1288933907318</v>
      </c>
      <c r="H4873">
        <v>-4.2897992008884698</v>
      </c>
      <c r="I4873">
        <v>-13.617083414457699</v>
      </c>
      <c r="J4873">
        <v>0.31500770741905398</v>
      </c>
      <c r="K4873">
        <v>8.3299999999999894</v>
      </c>
      <c r="L4873">
        <v>8.3299999999999894</v>
      </c>
      <c r="M4873">
        <v>50</v>
      </c>
      <c r="O4873">
        <v>0</v>
      </c>
      <c r="P4873">
        <v>0</v>
      </c>
    </row>
    <row r="4874" spans="1:17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628</v>
      </c>
      <c r="E4874">
        <v>2.5025556276588099</v>
      </c>
      <c r="F4874">
        <v>12.52</v>
      </c>
      <c r="G4874">
        <v>-24.367937215432999</v>
      </c>
      <c r="H4874">
        <v>-4.2897992008884698</v>
      </c>
      <c r="I4874">
        <v>-13.617083414457699</v>
      </c>
      <c r="J4874">
        <v>0.31500770741905398</v>
      </c>
      <c r="K4874">
        <v>12.5199960900341</v>
      </c>
      <c r="L4874">
        <v>12.5642851641965</v>
      </c>
      <c r="M4874">
        <v>55.887715274265297</v>
      </c>
      <c r="O4874">
        <v>0.23961661341853599</v>
      </c>
      <c r="P4874">
        <v>4.94551550712489</v>
      </c>
    </row>
    <row r="4875" spans="1:17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628</v>
      </c>
      <c r="E4875">
        <v>2.4750000000000001</v>
      </c>
      <c r="F4875">
        <v>4.95</v>
      </c>
      <c r="G4875">
        <v>9.6548903930519501</v>
      </c>
      <c r="H4875">
        <v>0.58308215504373795</v>
      </c>
      <c r="I4875">
        <v>13.3059935086191</v>
      </c>
      <c r="J4875">
        <v>0.31500770741905398</v>
      </c>
      <c r="K4875">
        <v>3.80100687681393</v>
      </c>
      <c r="L4875">
        <v>2.7223273725455499</v>
      </c>
      <c r="M4875">
        <v>99.999999999501</v>
      </c>
      <c r="N4875">
        <v>1.5843520782395999</v>
      </c>
      <c r="O4875">
        <v>0</v>
      </c>
      <c r="P4875">
        <v>40.625</v>
      </c>
      <c r="Q4875">
        <v>0.125588603914675</v>
      </c>
    </row>
    <row r="4876" spans="1:17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122</v>
      </c>
      <c r="E4876">
        <v>2.4581436750000001</v>
      </c>
      <c r="F4876">
        <v>169.65</v>
      </c>
      <c r="G4876">
        <v>54.450053977689201</v>
      </c>
      <c r="H4876">
        <v>-8.3876765593790292</v>
      </c>
      <c r="I4876">
        <v>-0.290430107844526</v>
      </c>
      <c r="J4876">
        <v>14.8572612285458</v>
      </c>
      <c r="K4876">
        <v>149.58862055487</v>
      </c>
      <c r="L4876">
        <v>131.15946915564999</v>
      </c>
      <c r="M4876">
        <v>79.672726862048194</v>
      </c>
      <c r="N4876">
        <v>0.781898038370338</v>
      </c>
      <c r="O4876">
        <v>8.4585912172119002</v>
      </c>
      <c r="P4876">
        <v>182.70288285285699</v>
      </c>
      <c r="Q4876">
        <v>3.3069342260074998E-2</v>
      </c>
    </row>
    <row r="4877" spans="1:17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E4877">
        <v>2.4222385599999998</v>
      </c>
      <c r="F4877">
        <v>3.22</v>
      </c>
      <c r="G4877">
        <v>-22.2301592135166</v>
      </c>
      <c r="H4877">
        <v>-1.7420285002515301</v>
      </c>
      <c r="I4877">
        <v>-1.02967082704516</v>
      </c>
      <c r="J4877">
        <v>2.2137418846342398</v>
      </c>
      <c r="K4877">
        <v>3.2862813391696899</v>
      </c>
      <c r="M4877">
        <v>93.020306887865303</v>
      </c>
      <c r="N4877">
        <v>0.57952828203607698</v>
      </c>
      <c r="O4877">
        <v>0.93167701863352503</v>
      </c>
      <c r="P4877">
        <v>23.371647509578501</v>
      </c>
    </row>
    <row r="4878" spans="1:17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95</v>
      </c>
      <c r="E4878">
        <v>2.394396</v>
      </c>
      <c r="F4878">
        <v>2.93</v>
      </c>
      <c r="G4878">
        <v>1.6221795706415501</v>
      </c>
      <c r="H4878">
        <v>-9.4510895234691201</v>
      </c>
      <c r="I4878">
        <v>-39.062376035322899</v>
      </c>
      <c r="J4878">
        <v>-4.5393612246197703</v>
      </c>
      <c r="K4878">
        <v>3.17562032146567</v>
      </c>
      <c r="L4878">
        <v>3.7197603618041999</v>
      </c>
      <c r="M4878">
        <v>16.0337706337186</v>
      </c>
      <c r="N4878">
        <v>0.84623723913632598</v>
      </c>
      <c r="O4878">
        <v>63.139931740614301</v>
      </c>
      <c r="P4878">
        <v>47.236180904522598</v>
      </c>
      <c r="Q4878">
        <v>-2.7903125537744999E-2</v>
      </c>
    </row>
    <row r="4879" spans="1:17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D4879" t="s">
        <v>628</v>
      </c>
      <c r="E4879">
        <v>2.3485</v>
      </c>
      <c r="F4879">
        <v>7.7</v>
      </c>
      <c r="G4879">
        <v>43.993377351626201</v>
      </c>
      <c r="H4879">
        <v>42.098033498731297</v>
      </c>
      <c r="I4879">
        <v>16.450484153109802</v>
      </c>
      <c r="J4879">
        <v>0.31500770741905398</v>
      </c>
      <c r="K4879">
        <v>5.5099713160668102</v>
      </c>
      <c r="L4879">
        <v>4.98204831316019</v>
      </c>
      <c r="M4879">
        <v>77.549325755653996</v>
      </c>
      <c r="N4879">
        <v>0.56598667776852596</v>
      </c>
      <c r="O4879">
        <v>5.1948051948051903</v>
      </c>
      <c r="P4879">
        <v>129.166666666666</v>
      </c>
      <c r="Q4879">
        <v>2.2812567312596999E-2</v>
      </c>
    </row>
    <row r="4880" spans="1:17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46</v>
      </c>
      <c r="E4880">
        <v>2.34178631999999</v>
      </c>
      <c r="F4880">
        <v>2.4</v>
      </c>
      <c r="G4880">
        <v>-5.5931859894901201</v>
      </c>
      <c r="H4880">
        <v>-1.87035303188851</v>
      </c>
      <c r="I4880">
        <v>-12.2495918825592</v>
      </c>
      <c r="J4880">
        <v>1.0670674632677399</v>
      </c>
      <c r="K4880">
        <v>1.7400020759405499</v>
      </c>
      <c r="L4880">
        <v>1.26157303085244</v>
      </c>
      <c r="M4880">
        <v>79.607056726233907</v>
      </c>
      <c r="N4880">
        <v>1</v>
      </c>
      <c r="Q4880">
        <v>-3.5149089750809E-2</v>
      </c>
    </row>
    <row r="4881" spans="1:17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46</v>
      </c>
      <c r="E4881">
        <v>2.2983612181383499</v>
      </c>
      <c r="F4881">
        <v>24.48</v>
      </c>
      <c r="G4881">
        <v>3.3711066092681699</v>
      </c>
      <c r="H4881">
        <v>-4.2897992008884698</v>
      </c>
      <c r="I4881">
        <v>-8.6428124024509003</v>
      </c>
      <c r="J4881">
        <v>0.31500770741905398</v>
      </c>
      <c r="K4881">
        <v>24.4305506205597</v>
      </c>
      <c r="L4881">
        <v>23.317880468656501</v>
      </c>
      <c r="M4881">
        <v>100</v>
      </c>
      <c r="O4881">
        <v>0</v>
      </c>
      <c r="P4881">
        <v>27.5</v>
      </c>
    </row>
    <row r="4882" spans="1:17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414</v>
      </c>
      <c r="E4882">
        <v>2.2841999999999998</v>
      </c>
      <c r="F4882">
        <v>4.8600000000000003</v>
      </c>
      <c r="G4882">
        <v>392.89238320501198</v>
      </c>
      <c r="H4882">
        <v>118.60739706079301</v>
      </c>
      <c r="I4882">
        <v>403.40419318128698</v>
      </c>
      <c r="J4882">
        <v>5.6130209524521497</v>
      </c>
      <c r="M4882">
        <v>100</v>
      </c>
      <c r="O4882">
        <v>0</v>
      </c>
      <c r="P4882">
        <v>417.02127659574398</v>
      </c>
    </row>
    <row r="4883" spans="1:17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268</v>
      </c>
      <c r="E4883">
        <v>2.2678451000000002</v>
      </c>
      <c r="F4883">
        <v>3.31</v>
      </c>
      <c r="G4883">
        <v>-19.382057947693799</v>
      </c>
      <c r="H4883">
        <v>-4.2897992008884698</v>
      </c>
      <c r="I4883">
        <v>-8.8702479714197899</v>
      </c>
      <c r="J4883">
        <v>0.31500770741905398</v>
      </c>
      <c r="K4883">
        <v>3.25482544268871</v>
      </c>
      <c r="L4883">
        <v>3.1931801259179302</v>
      </c>
      <c r="M4883">
        <v>50</v>
      </c>
      <c r="O4883">
        <v>0</v>
      </c>
      <c r="P4883">
        <v>4.7468354430379698</v>
      </c>
    </row>
    <row r="4884" spans="1:17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472</v>
      </c>
      <c r="E4884">
        <v>2.2530000000000001</v>
      </c>
      <c r="F4884">
        <v>45.06</v>
      </c>
      <c r="G4884">
        <v>23.463638545068999</v>
      </c>
      <c r="H4884">
        <v>0.69622130237340796</v>
      </c>
      <c r="I4884">
        <v>7.8711883569091698</v>
      </c>
      <c r="J4884">
        <v>0.31500770741905398</v>
      </c>
      <c r="K4884">
        <v>34.351678532924197</v>
      </c>
      <c r="L4884">
        <v>23.4497943682006</v>
      </c>
      <c r="M4884">
        <v>100</v>
      </c>
      <c r="N4884">
        <v>2.1065088757396402</v>
      </c>
      <c r="O4884">
        <v>0</v>
      </c>
      <c r="P4884">
        <v>47.5925319358008</v>
      </c>
    </row>
    <row r="4885" spans="1:17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E4885">
        <v>2.2430983119999999</v>
      </c>
      <c r="F4885">
        <v>3.76</v>
      </c>
      <c r="G4885">
        <v>288.25820338346102</v>
      </c>
      <c r="H4885">
        <v>1.6256937568580001</v>
      </c>
      <c r="I4885">
        <v>133.751337638173</v>
      </c>
      <c r="J4885">
        <v>0.31500770741905398</v>
      </c>
      <c r="K4885">
        <v>3.4285306671160298</v>
      </c>
      <c r="L4885">
        <v>2.27730389377846</v>
      </c>
      <c r="M4885">
        <v>99.999999987781294</v>
      </c>
      <c r="N4885">
        <v>0</v>
      </c>
      <c r="O4885">
        <v>0</v>
      </c>
      <c r="P4885">
        <v>362.07228915662603</v>
      </c>
    </row>
    <row r="4886" spans="1:17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705</v>
      </c>
      <c r="E4886">
        <v>2.2099980540000002</v>
      </c>
      <c r="F4886">
        <v>71.400000000000006</v>
      </c>
      <c r="G4886">
        <v>39.782952339295697</v>
      </c>
      <c r="H4886">
        <v>-5.8547006959282797</v>
      </c>
      <c r="I4886">
        <v>15.170795373421001</v>
      </c>
      <c r="J4886">
        <v>-4.2242876855348603</v>
      </c>
      <c r="K4886">
        <v>70.613394475063302</v>
      </c>
      <c r="L4886">
        <v>61.2579375575081</v>
      </c>
      <c r="M4886">
        <v>42.618677459081702</v>
      </c>
      <c r="N4886">
        <v>1.1761318965543199</v>
      </c>
      <c r="O4886">
        <v>6.5826330532212598</v>
      </c>
      <c r="P4886">
        <v>67.213114754098299</v>
      </c>
    </row>
    <row r="4887" spans="1:17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238</v>
      </c>
      <c r="E4887">
        <v>2.1842478000000001</v>
      </c>
      <c r="F4887">
        <v>1.26</v>
      </c>
      <c r="G4887">
        <v>-17.349232373782598</v>
      </c>
      <c r="H4887">
        <v>-9.5529570956253202</v>
      </c>
      <c r="I4887">
        <v>-4.9963937592853398</v>
      </c>
      <c r="J4887">
        <v>0.31500770741905398</v>
      </c>
      <c r="K4887">
        <v>1.19483530771591</v>
      </c>
      <c r="L4887">
        <v>0.97263956868184198</v>
      </c>
      <c r="M4887">
        <v>1.93617448515496</v>
      </c>
      <c r="N4887">
        <v>1.0202891053826399</v>
      </c>
      <c r="O4887">
        <v>5.55555555555555</v>
      </c>
      <c r="P4887">
        <v>17.757009345794302</v>
      </c>
    </row>
    <row r="4888" spans="1:17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543</v>
      </c>
      <c r="E4888">
        <v>2.1650564000000001</v>
      </c>
      <c r="F4888">
        <v>6.98</v>
      </c>
      <c r="G4888">
        <v>-24.1288933907318</v>
      </c>
      <c r="H4888">
        <v>-4.2897992008884698</v>
      </c>
      <c r="I4888">
        <v>-13.617083414457699</v>
      </c>
      <c r="J4888">
        <v>0.31500770741905398</v>
      </c>
      <c r="K4888">
        <v>6.9799960764081899</v>
      </c>
      <c r="L4888">
        <v>6.9511775324152998</v>
      </c>
      <c r="M4888">
        <v>99.999996303717197</v>
      </c>
      <c r="O4888">
        <v>0</v>
      </c>
      <c r="P4888">
        <v>0</v>
      </c>
    </row>
    <row r="4889" spans="1:17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21</v>
      </c>
      <c r="E4889">
        <v>2.08</v>
      </c>
      <c r="F4889">
        <v>16.64</v>
      </c>
      <c r="G4889">
        <v>-19.1446662613942</v>
      </c>
      <c r="H4889">
        <v>0.69442792844906898</v>
      </c>
      <c r="I4889">
        <v>-8.6328562851202193</v>
      </c>
      <c r="J4889">
        <v>0.31500770741905398</v>
      </c>
      <c r="K4889">
        <v>16.170361157683601</v>
      </c>
      <c r="L4889">
        <v>15.9416276275059</v>
      </c>
      <c r="M4889">
        <v>100</v>
      </c>
      <c r="N4889">
        <v>0</v>
      </c>
      <c r="O4889">
        <v>0</v>
      </c>
      <c r="P4889">
        <v>4.9842271293375404</v>
      </c>
    </row>
    <row r="4890" spans="1:17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414</v>
      </c>
      <c r="E4890">
        <v>2.0541</v>
      </c>
      <c r="F4890">
        <v>4.0999999999999996</v>
      </c>
      <c r="G4890">
        <v>-24.1288933907318</v>
      </c>
      <c r="H4890">
        <v>-4.2897992008884698</v>
      </c>
      <c r="I4890">
        <v>-13.617083414457699</v>
      </c>
      <c r="J4890">
        <v>0.31500770741905398</v>
      </c>
      <c r="K4890">
        <v>4.0999899033171703</v>
      </c>
      <c r="L4890">
        <v>4.0887326389865102</v>
      </c>
      <c r="M4890">
        <v>99.806682354411805</v>
      </c>
      <c r="O4890">
        <v>0</v>
      </c>
      <c r="P4890">
        <v>0</v>
      </c>
    </row>
    <row r="4891" spans="1:17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21</v>
      </c>
      <c r="E4891">
        <v>2.0234999999999999</v>
      </c>
      <c r="F4891">
        <v>5.7</v>
      </c>
      <c r="G4891">
        <v>33.329670145179698</v>
      </c>
      <c r="H4891">
        <v>5.8019439183775701</v>
      </c>
      <c r="I4891">
        <v>-4.4216811156071802</v>
      </c>
      <c r="J4891">
        <v>0.31500770741905398</v>
      </c>
      <c r="K4891">
        <v>4.6002851091777499</v>
      </c>
      <c r="L4891">
        <v>3.8052623243892101</v>
      </c>
      <c r="M4891">
        <v>43.509520391865102</v>
      </c>
      <c r="N4891">
        <v>1.3522262107185501</v>
      </c>
      <c r="O4891">
        <v>5.26315789473683</v>
      </c>
      <c r="P4891">
        <v>83.870967741935402</v>
      </c>
    </row>
    <row r="4892" spans="1:17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405</v>
      </c>
      <c r="E4892">
        <v>1.9955985000000001</v>
      </c>
      <c r="F4892">
        <v>6.65</v>
      </c>
      <c r="G4892">
        <v>-23.371317633156</v>
      </c>
      <c r="H4892">
        <v>-4.9990190590444996</v>
      </c>
      <c r="I4892">
        <v>-42.1117070703717</v>
      </c>
      <c r="J4892">
        <v>-5.5989707872045997</v>
      </c>
      <c r="K4892">
        <v>7.3655591033342498</v>
      </c>
      <c r="L4892">
        <v>7.3216812949319499</v>
      </c>
      <c r="M4892">
        <v>32.210425684534002</v>
      </c>
      <c r="N4892">
        <v>1.45349123206558</v>
      </c>
      <c r="O4892">
        <v>40.601503759398398</v>
      </c>
      <c r="P4892">
        <v>26.425855513308001</v>
      </c>
      <c r="Q4892">
        <v>3.1340434767925002E-2</v>
      </c>
    </row>
    <row r="4893" spans="1:17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286</v>
      </c>
      <c r="E4893">
        <v>1.976</v>
      </c>
      <c r="F4893">
        <v>61.75</v>
      </c>
      <c r="G4893">
        <v>-24.1288933907318</v>
      </c>
      <c r="H4893">
        <v>-4.2897992008884698</v>
      </c>
      <c r="I4893">
        <v>-13.617083414457699</v>
      </c>
      <c r="J4893">
        <v>0.31500770741905398</v>
      </c>
      <c r="K4893">
        <v>61.75</v>
      </c>
      <c r="L4893">
        <v>61.75</v>
      </c>
      <c r="M4893">
        <v>50</v>
      </c>
      <c r="O4893">
        <v>0</v>
      </c>
      <c r="P4893">
        <v>0</v>
      </c>
    </row>
    <row r="4894" spans="1:17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89</v>
      </c>
      <c r="E4894">
        <v>1.95423462</v>
      </c>
      <c r="F4894">
        <v>7.9</v>
      </c>
      <c r="K4894">
        <v>7.7408079907778697</v>
      </c>
      <c r="M4894">
        <v>57.238046106161903</v>
      </c>
      <c r="N4894">
        <v>1</v>
      </c>
    </row>
    <row r="4895" spans="1:17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917</v>
      </c>
      <c r="E4895">
        <v>1.9468433999999999</v>
      </c>
      <c r="F4895">
        <v>3.93</v>
      </c>
      <c r="G4895">
        <v>23.6154675115238</v>
      </c>
      <c r="H4895">
        <v>0.51020079911152805</v>
      </c>
      <c r="I4895">
        <v>3.0001272680348099</v>
      </c>
      <c r="J4895">
        <v>0.31500770741905398</v>
      </c>
      <c r="K4895">
        <v>3.7612700567636601</v>
      </c>
      <c r="L4895">
        <v>3.3732156534771902</v>
      </c>
      <c r="M4895">
        <v>99.758189427494898</v>
      </c>
      <c r="N4895">
        <v>0</v>
      </c>
      <c r="O4895">
        <v>0</v>
      </c>
      <c r="P4895">
        <v>47.7443609022556</v>
      </c>
    </row>
    <row r="4896" spans="1:17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543</v>
      </c>
      <c r="E4896">
        <v>1.9104384000000001</v>
      </c>
      <c r="F4896">
        <v>25.8</v>
      </c>
      <c r="G4896">
        <v>83.100022271918704</v>
      </c>
      <c r="H4896">
        <v>58.281089267920599</v>
      </c>
      <c r="I4896">
        <v>65.549583252208905</v>
      </c>
      <c r="J4896">
        <v>10.524319967137099</v>
      </c>
      <c r="K4896">
        <v>16.764936713263999</v>
      </c>
      <c r="M4896">
        <v>100</v>
      </c>
      <c r="N4896">
        <v>1.07313019390581</v>
      </c>
      <c r="O4896">
        <v>0</v>
      </c>
      <c r="P4896">
        <v>107.22891566265</v>
      </c>
    </row>
    <row r="4897" spans="1:17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6545</v>
      </c>
      <c r="E4897">
        <v>1.8997286</v>
      </c>
      <c r="F4897">
        <v>6.49</v>
      </c>
      <c r="G4897">
        <v>9.1359936729231901</v>
      </c>
      <c r="H4897">
        <v>-4.2897992008884698</v>
      </c>
      <c r="I4897">
        <v>1.86334363180558</v>
      </c>
      <c r="J4897">
        <v>0.31500770741905398</v>
      </c>
      <c r="K4897">
        <v>5.0363298518389898</v>
      </c>
      <c r="M4897">
        <v>100</v>
      </c>
      <c r="N4897">
        <v>0</v>
      </c>
      <c r="O4897">
        <v>0</v>
      </c>
      <c r="P4897">
        <v>33.264887063655003</v>
      </c>
    </row>
    <row r="4898" spans="1:17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343</v>
      </c>
      <c r="E4898">
        <v>1.8231299999999999</v>
      </c>
      <c r="F4898">
        <v>8.6199999999999992</v>
      </c>
      <c r="G4898">
        <v>-50.0863401992424</v>
      </c>
      <c r="H4898">
        <v>6.1767833968416603</v>
      </c>
      <c r="I4898">
        <v>-57.092493250523297</v>
      </c>
      <c r="J4898">
        <v>3.3738312368308101</v>
      </c>
      <c r="K4898">
        <v>9.2061584920820092</v>
      </c>
      <c r="L4898">
        <v>5.6711096332207598</v>
      </c>
      <c r="M4898">
        <v>65.114981828691498</v>
      </c>
      <c r="N4898">
        <v>2.51026201585799</v>
      </c>
      <c r="O4898">
        <v>126.218097447795</v>
      </c>
      <c r="P4898">
        <v>19.888734353268401</v>
      </c>
    </row>
    <row r="4899" spans="1:17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51</v>
      </c>
      <c r="E4899">
        <v>1.7676799999999999</v>
      </c>
      <c r="F4899">
        <v>4</v>
      </c>
      <c r="G4899">
        <v>95.651326389487906</v>
      </c>
      <c r="H4899">
        <v>-16.710851832467402</v>
      </c>
      <c r="I4899">
        <v>27.227987008077399</v>
      </c>
      <c r="J4899">
        <v>0.31500770741905398</v>
      </c>
      <c r="K4899">
        <v>3.1815198931544</v>
      </c>
      <c r="M4899">
        <v>9.1518954062835001E-2</v>
      </c>
      <c r="N4899">
        <v>0.16002747252747199</v>
      </c>
      <c r="O4899">
        <v>37.999999999999901</v>
      </c>
      <c r="P4899">
        <v>142.42424242424201</v>
      </c>
      <c r="Q4899">
        <v>0.157737334605484</v>
      </c>
    </row>
    <row r="4900" spans="1:17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106</v>
      </c>
      <c r="E4900">
        <v>1.7656765999999999</v>
      </c>
      <c r="F4900">
        <v>5.86</v>
      </c>
      <c r="G4900">
        <v>13.1076405671136</v>
      </c>
      <c r="H4900">
        <v>-18.376270609535599</v>
      </c>
      <c r="I4900">
        <v>-28.318684578940999</v>
      </c>
      <c r="J4900">
        <v>0.31500770741905398</v>
      </c>
      <c r="K4900">
        <v>5.4218692255661196</v>
      </c>
      <c r="L4900">
        <v>4.8209383900493599</v>
      </c>
      <c r="M4900">
        <v>2.7965111907379998E-3</v>
      </c>
      <c r="N4900">
        <v>2.3701005391228298</v>
      </c>
      <c r="O4900">
        <v>29.0102389078498</v>
      </c>
      <c r="P4900">
        <v>54.210526315789402</v>
      </c>
      <c r="Q4900">
        <v>4.1393682323710997E-2</v>
      </c>
    </row>
    <row r="4901" spans="1:17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705</v>
      </c>
      <c r="E4901">
        <v>1.7649299939999901</v>
      </c>
      <c r="F4901">
        <v>4531.74</v>
      </c>
      <c r="G4901">
        <v>-25.039163060581402</v>
      </c>
      <c r="K4901">
        <v>4523.2196314963803</v>
      </c>
      <c r="L4901">
        <v>4345.2923176734603</v>
      </c>
      <c r="M4901">
        <v>66.2688689774686</v>
      </c>
      <c r="N4901">
        <v>1</v>
      </c>
      <c r="O4901">
        <v>4.3749200086500899</v>
      </c>
      <c r="P4901">
        <v>0.48203991130819601</v>
      </c>
      <c r="Q4901">
        <v>7.1969087878504007E-2</v>
      </c>
    </row>
    <row r="4902" spans="1:17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543</v>
      </c>
      <c r="E4902">
        <v>1.7184999999999999</v>
      </c>
      <c r="F4902">
        <v>37.880000000000003</v>
      </c>
      <c r="G4902">
        <v>16.375557647843799</v>
      </c>
      <c r="H4902">
        <v>-4.2897992008884698</v>
      </c>
      <c r="I4902">
        <v>2.08236679934797</v>
      </c>
      <c r="J4902">
        <v>0.31500770741905398</v>
      </c>
      <c r="K4902">
        <v>30.849768239280198</v>
      </c>
      <c r="M4902">
        <v>100</v>
      </c>
      <c r="N4902">
        <v>0</v>
      </c>
      <c r="O4902">
        <v>0</v>
      </c>
      <c r="P4902">
        <v>40.504451038575603</v>
      </c>
    </row>
    <row r="4903" spans="1:17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21</v>
      </c>
      <c r="E4903">
        <v>1.6015999999999999</v>
      </c>
      <c r="F4903">
        <v>0.44</v>
      </c>
      <c r="G4903">
        <v>-24.1288933907318</v>
      </c>
      <c r="H4903">
        <v>-4.2897992008884698</v>
      </c>
      <c r="I4903">
        <v>-13.617083414457699</v>
      </c>
      <c r="J4903">
        <v>0.31500770741905398</v>
      </c>
      <c r="K4903">
        <v>0.439999974987408</v>
      </c>
      <c r="L4903">
        <v>0.43924469043226799</v>
      </c>
      <c r="M4903">
        <v>100</v>
      </c>
      <c r="O4903">
        <v>0</v>
      </c>
      <c r="P4903">
        <v>0</v>
      </c>
    </row>
    <row r="4904" spans="1:17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543</v>
      </c>
      <c r="E4904">
        <v>1.5473912000000001</v>
      </c>
      <c r="F4904">
        <v>2.14</v>
      </c>
      <c r="G4904">
        <v>1.0173054396775301</v>
      </c>
      <c r="H4904">
        <v>5.4537905427012703</v>
      </c>
      <c r="I4904">
        <v>6.6076356866658301</v>
      </c>
      <c r="J4904">
        <v>0.31500770741905398</v>
      </c>
      <c r="K4904">
        <v>1.77172611496372</v>
      </c>
      <c r="L4904">
        <v>1.3547533150534801</v>
      </c>
      <c r="M4904">
        <v>99.999999956459703</v>
      </c>
      <c r="N4904">
        <v>1.33615819209039</v>
      </c>
      <c r="O4904">
        <v>0</v>
      </c>
      <c r="P4904">
        <v>42.6666666666666</v>
      </c>
    </row>
    <row r="4905" spans="1:17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628</v>
      </c>
      <c r="E4905">
        <v>1.5193308000000001</v>
      </c>
      <c r="F4905">
        <v>4.42</v>
      </c>
      <c r="G4905">
        <v>45.219765613099497</v>
      </c>
      <c r="H4905">
        <v>-4.2897992008884698</v>
      </c>
      <c r="I4905">
        <v>47.696785198680899</v>
      </c>
      <c r="J4905">
        <v>0.31500770741905398</v>
      </c>
      <c r="K4905">
        <v>4.3160533037541899</v>
      </c>
      <c r="L4905">
        <v>3.5170601136705302</v>
      </c>
      <c r="M4905">
        <v>100</v>
      </c>
      <c r="O4905">
        <v>0</v>
      </c>
      <c r="P4905">
        <v>69.348659003831401</v>
      </c>
    </row>
    <row r="4906" spans="1:17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E4906">
        <v>1.4592000000000001</v>
      </c>
      <c r="F4906">
        <v>7.68</v>
      </c>
      <c r="G4906">
        <v>134.456965195126</v>
      </c>
      <c r="H4906">
        <v>0.62823358599676205</v>
      </c>
      <c r="I4906">
        <v>7.5185632732393897</v>
      </c>
      <c r="J4906">
        <v>0.31500770741905398</v>
      </c>
      <c r="K4906">
        <v>5.0503463709032399</v>
      </c>
      <c r="L4906">
        <v>3.12965886585138</v>
      </c>
      <c r="M4906">
        <v>99.999969111859201</v>
      </c>
      <c r="N4906">
        <v>1.12349861410532</v>
      </c>
      <c r="O4906">
        <v>0</v>
      </c>
      <c r="P4906">
        <v>158.58585858585801</v>
      </c>
      <c r="Q4906">
        <v>8.9532620068939001E-2</v>
      </c>
    </row>
    <row r="4907" spans="1:17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135</v>
      </c>
      <c r="E4907">
        <v>1.3824000000000001</v>
      </c>
      <c r="F4907">
        <v>11.52</v>
      </c>
      <c r="G4907">
        <v>-24.1288933907318</v>
      </c>
      <c r="H4907">
        <v>-4.2897992008884698</v>
      </c>
      <c r="I4907">
        <v>-13.617083414457699</v>
      </c>
      <c r="J4907">
        <v>0.31500770741905398</v>
      </c>
      <c r="K4907">
        <v>11.5199999999999</v>
      </c>
      <c r="L4907">
        <v>11.52</v>
      </c>
      <c r="M4907">
        <v>50</v>
      </c>
      <c r="O4907">
        <v>0</v>
      </c>
      <c r="P4907">
        <v>0</v>
      </c>
    </row>
    <row r="4908" spans="1:17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119</v>
      </c>
      <c r="E4908">
        <v>1.37832452449136</v>
      </c>
      <c r="F4908">
        <v>13.12</v>
      </c>
      <c r="G4908">
        <v>-24.1288933907318</v>
      </c>
      <c r="H4908">
        <v>-4.2897992008884698</v>
      </c>
      <c r="I4908">
        <v>-13.617083414457699</v>
      </c>
      <c r="J4908">
        <v>0.31500770741905398</v>
      </c>
      <c r="K4908">
        <v>13.12</v>
      </c>
      <c r="L4908">
        <v>13.1199999999999</v>
      </c>
      <c r="M4908">
        <v>50</v>
      </c>
      <c r="O4908">
        <v>0</v>
      </c>
      <c r="P4908">
        <v>0</v>
      </c>
    </row>
    <row r="4909" spans="1:17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633</v>
      </c>
      <c r="E4909">
        <v>1.3188</v>
      </c>
      <c r="F4909">
        <v>18.84</v>
      </c>
      <c r="G4909">
        <v>-24.1288933907318</v>
      </c>
      <c r="H4909">
        <v>-4.2897992008884698</v>
      </c>
      <c r="I4909">
        <v>-13.617083414457699</v>
      </c>
      <c r="J4909">
        <v>0.31500770741905398</v>
      </c>
      <c r="K4909">
        <v>18.839971333985901</v>
      </c>
      <c r="L4909">
        <v>18.739483253857699</v>
      </c>
      <c r="M4909">
        <v>100</v>
      </c>
      <c r="O4909">
        <v>0</v>
      </c>
      <c r="P4909">
        <v>0</v>
      </c>
    </row>
    <row r="4910" spans="1:17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1154</v>
      </c>
      <c r="E4910">
        <v>1.2757499999999999</v>
      </c>
      <c r="F4910">
        <v>85.05</v>
      </c>
      <c r="G4910">
        <v>-41.031677953506602</v>
      </c>
      <c r="H4910">
        <v>-4.2897992008884698</v>
      </c>
      <c r="I4910">
        <v>-27.2719057494831</v>
      </c>
      <c r="J4910">
        <v>0.31500770741905398</v>
      </c>
      <c r="K4910">
        <v>85.301186807528595</v>
      </c>
      <c r="L4910">
        <v>90.126229187686903</v>
      </c>
      <c r="M4910">
        <v>3.8134211653962402</v>
      </c>
      <c r="O4910">
        <v>20.3409758965314</v>
      </c>
      <c r="P4910">
        <v>0</v>
      </c>
    </row>
    <row r="4911" spans="1:17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E4911">
        <v>1.2705</v>
      </c>
      <c r="F4911">
        <v>10.5</v>
      </c>
      <c r="G4911">
        <v>-24.1288933907318</v>
      </c>
      <c r="H4911">
        <v>-4.2897992008884698</v>
      </c>
      <c r="I4911">
        <v>-13.617083414457699</v>
      </c>
      <c r="J4911">
        <v>0.31500770741905398</v>
      </c>
      <c r="K4911">
        <v>10.499999979987701</v>
      </c>
      <c r="L4911">
        <v>10.499578410885499</v>
      </c>
      <c r="M4911">
        <v>100</v>
      </c>
      <c r="O4911">
        <v>0</v>
      </c>
      <c r="P4911">
        <v>0</v>
      </c>
    </row>
    <row r="4912" spans="1:17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72</v>
      </c>
      <c r="E4912">
        <v>1.2510239999999999</v>
      </c>
      <c r="F4912">
        <v>10.050000000000001</v>
      </c>
      <c r="G4912">
        <v>-24.1288933907318</v>
      </c>
      <c r="H4912">
        <v>-4.2897992008884698</v>
      </c>
      <c r="I4912">
        <v>-13.617083414457699</v>
      </c>
      <c r="J4912">
        <v>0.31500770741905398</v>
      </c>
      <c r="K4912">
        <v>10.050000000000001</v>
      </c>
      <c r="L4912">
        <v>10.049999999999899</v>
      </c>
      <c r="M4912">
        <v>50</v>
      </c>
      <c r="O4912">
        <v>0</v>
      </c>
      <c r="P4912">
        <v>0</v>
      </c>
    </row>
    <row r="4913" spans="1:17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238</v>
      </c>
      <c r="E4913">
        <v>1.1623418240000001</v>
      </c>
      <c r="F4913">
        <v>68.319999999999993</v>
      </c>
      <c r="G4913">
        <v>398.19526563067399</v>
      </c>
      <c r="H4913">
        <v>23.2984360932291</v>
      </c>
      <c r="I4913">
        <v>337.936122137425</v>
      </c>
      <c r="J4913">
        <v>0.31500770741905398</v>
      </c>
      <c r="K4913">
        <v>36.160891870870898</v>
      </c>
      <c r="L4913">
        <v>17.5112007845992</v>
      </c>
      <c r="M4913">
        <v>100</v>
      </c>
      <c r="N4913">
        <v>0.45880452342487799</v>
      </c>
      <c r="O4913">
        <v>0</v>
      </c>
      <c r="P4913">
        <v>422.32415902140599</v>
      </c>
    </row>
    <row r="4914" spans="1:17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72</v>
      </c>
      <c r="E4914">
        <v>1.143</v>
      </c>
      <c r="F4914">
        <v>3.81</v>
      </c>
      <c r="G4914">
        <v>-24.1288933907318</v>
      </c>
      <c r="H4914">
        <v>-4.2897992008884698</v>
      </c>
      <c r="I4914">
        <v>-13.617083414457699</v>
      </c>
      <c r="J4914">
        <v>0.31500770741905398</v>
      </c>
      <c r="K4914">
        <v>3.80999996308205</v>
      </c>
      <c r="L4914">
        <v>3.8091490113246702</v>
      </c>
      <c r="M4914">
        <v>100</v>
      </c>
      <c r="O4914">
        <v>0</v>
      </c>
      <c r="P4914">
        <v>0</v>
      </c>
    </row>
    <row r="4915" spans="1:17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72</v>
      </c>
      <c r="E4915">
        <v>1.132288</v>
      </c>
      <c r="F4915">
        <v>46.44</v>
      </c>
      <c r="G4915">
        <v>-4.2218445913515001</v>
      </c>
      <c r="H4915">
        <v>-4.2897992008884698</v>
      </c>
      <c r="I4915">
        <v>2.1068139192077999</v>
      </c>
      <c r="J4915">
        <v>0.31500770741905398</v>
      </c>
      <c r="K4915">
        <v>39.303451137429597</v>
      </c>
      <c r="M4915">
        <v>99.998347797893004</v>
      </c>
      <c r="N4915">
        <v>0</v>
      </c>
      <c r="O4915">
        <v>0</v>
      </c>
      <c r="P4915">
        <v>47.898089171974497</v>
      </c>
    </row>
    <row r="4916" spans="1:17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E4916">
        <v>1.129</v>
      </c>
      <c r="F4916">
        <v>11.29</v>
      </c>
      <c r="G4916">
        <v>45.9012270911958</v>
      </c>
      <c r="H4916">
        <v>0.63585135673233595</v>
      </c>
      <c r="I4916">
        <v>56.413037067469901</v>
      </c>
      <c r="J4916">
        <v>0.31500770741905398</v>
      </c>
      <c r="K4916">
        <v>10.724636911762399</v>
      </c>
      <c r="L4916">
        <v>8.4333970455888601</v>
      </c>
      <c r="M4916">
        <v>100</v>
      </c>
      <c r="N4916">
        <v>0</v>
      </c>
      <c r="O4916">
        <v>0</v>
      </c>
      <c r="P4916">
        <v>70.030120481927696</v>
      </c>
    </row>
    <row r="4917" spans="1:17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628</v>
      </c>
      <c r="E4917">
        <v>1.0733211024003799</v>
      </c>
      <c r="F4917">
        <v>1.95</v>
      </c>
      <c r="K4917">
        <v>2.2159995707425302</v>
      </c>
      <c r="M4917" s="1">
        <v>2.4459774300000002E-7</v>
      </c>
      <c r="N4917">
        <v>1</v>
      </c>
    </row>
    <row r="4918" spans="1:17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D4918" t="s">
        <v>62</v>
      </c>
      <c r="E4918">
        <v>1.0683750000000001</v>
      </c>
      <c r="F4918">
        <v>2.5</v>
      </c>
      <c r="G4918">
        <v>-12.5217505335889</v>
      </c>
      <c r="H4918">
        <v>0.312711259362565</v>
      </c>
      <c r="I4918">
        <v>-11.5762670879271</v>
      </c>
      <c r="J4918">
        <v>0.31500770741905398</v>
      </c>
      <c r="K4918">
        <v>2.1581231139174299</v>
      </c>
      <c r="M4918">
        <v>98.542049079298295</v>
      </c>
      <c r="N4918">
        <v>5.9152346869361999E-4</v>
      </c>
      <c r="O4918">
        <v>0</v>
      </c>
      <c r="P4918">
        <v>14.678899082568799</v>
      </c>
    </row>
    <row r="4919" spans="1:17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46</v>
      </c>
      <c r="E4919">
        <v>0.97624999999999995</v>
      </c>
      <c r="F4919">
        <v>3.55</v>
      </c>
      <c r="G4919">
        <v>10.852095202424</v>
      </c>
      <c r="H4919">
        <v>-4.8500232905243301</v>
      </c>
      <c r="I4919">
        <v>-11.897885706721301</v>
      </c>
      <c r="J4919">
        <v>0.31500770741905398</v>
      </c>
      <c r="K4919">
        <v>3.1838296686579599</v>
      </c>
      <c r="L4919">
        <v>2.9733750042103999</v>
      </c>
      <c r="M4919">
        <v>79.483614479345704</v>
      </c>
      <c r="N4919">
        <v>1.52758959645067E-2</v>
      </c>
      <c r="O4919">
        <v>31.267605633802798</v>
      </c>
      <c r="P4919">
        <v>77.499999999999901</v>
      </c>
      <c r="Q4919">
        <v>2.4918477967632999E-2</v>
      </c>
    </row>
    <row r="4920" spans="1:17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286</v>
      </c>
      <c r="E4920">
        <v>0.93840000000000001</v>
      </c>
      <c r="F4920">
        <v>0.92</v>
      </c>
      <c r="G4920">
        <v>3.6488843870459502</v>
      </c>
      <c r="H4920">
        <v>0.25565534456607403</v>
      </c>
      <c r="I4920">
        <v>4.3316345342601803</v>
      </c>
      <c r="J4920">
        <v>0.31500770741905398</v>
      </c>
      <c r="K4920">
        <v>0.75874316989201096</v>
      </c>
      <c r="L4920">
        <v>0.50855028386846102</v>
      </c>
      <c r="M4920">
        <v>99.996259876719094</v>
      </c>
      <c r="N4920">
        <v>0.77452392382781199</v>
      </c>
      <c r="O4920">
        <v>0</v>
      </c>
      <c r="P4920">
        <v>39.393939393939398</v>
      </c>
    </row>
    <row r="4921" spans="1:17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46</v>
      </c>
      <c r="E4921">
        <v>0.93283125</v>
      </c>
      <c r="F4921">
        <v>57.85</v>
      </c>
      <c r="G4921">
        <v>-24.1288933907318</v>
      </c>
      <c r="H4921">
        <v>-4.2897992008884698</v>
      </c>
      <c r="I4921">
        <v>-13.617083414457699</v>
      </c>
      <c r="J4921">
        <v>0.31500770741905398</v>
      </c>
      <c r="K4921">
        <v>57.849922852914403</v>
      </c>
      <c r="L4921">
        <v>57.580323631299102</v>
      </c>
      <c r="M4921">
        <v>100</v>
      </c>
      <c r="O4921">
        <v>0</v>
      </c>
      <c r="P4921">
        <v>0</v>
      </c>
    </row>
    <row r="4922" spans="1:17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170</v>
      </c>
      <c r="E4922">
        <v>0.92903103284561495</v>
      </c>
      <c r="F4922">
        <v>9.5</v>
      </c>
      <c r="G4922">
        <v>-24.1288933907318</v>
      </c>
      <c r="I4922">
        <v>-13.617083414457699</v>
      </c>
      <c r="K4922">
        <v>9.5</v>
      </c>
      <c r="L4922">
        <v>9.5</v>
      </c>
      <c r="M4922">
        <v>50</v>
      </c>
      <c r="O4922">
        <v>0</v>
      </c>
      <c r="P4922">
        <v>0</v>
      </c>
    </row>
    <row r="4923" spans="1:17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543</v>
      </c>
      <c r="E4923">
        <v>0.86460657346542202</v>
      </c>
      <c r="F4923">
        <v>11.02</v>
      </c>
      <c r="G4923">
        <v>-24.1288933907318</v>
      </c>
      <c r="H4923">
        <v>-4.2897992008884698</v>
      </c>
      <c r="I4923">
        <v>-13.617083414457699</v>
      </c>
      <c r="J4923">
        <v>0.31500770741905398</v>
      </c>
      <c r="K4923">
        <v>11.0199999431017</v>
      </c>
      <c r="L4923">
        <v>11.0187272176529</v>
      </c>
      <c r="M4923">
        <v>100</v>
      </c>
      <c r="O4923">
        <v>0</v>
      </c>
      <c r="P4923">
        <v>0</v>
      </c>
    </row>
    <row r="4924" spans="1:17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633</v>
      </c>
      <c r="E4924">
        <v>0.73349999999999704</v>
      </c>
      <c r="F4924">
        <v>4.8899999999999997</v>
      </c>
      <c r="G4924">
        <v>-24.1288933907318</v>
      </c>
      <c r="I4924">
        <v>-13.617083414457699</v>
      </c>
      <c r="K4924">
        <v>4.8899999999999899</v>
      </c>
      <c r="L4924">
        <v>4.8899999999999801</v>
      </c>
      <c r="M4924">
        <v>50</v>
      </c>
      <c r="O4924">
        <v>0</v>
      </c>
      <c r="P4924">
        <v>0</v>
      </c>
    </row>
    <row r="4925" spans="1:17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204</v>
      </c>
      <c r="E4925">
        <v>0.72540000000000004</v>
      </c>
      <c r="F4925">
        <v>8.06</v>
      </c>
      <c r="G4925">
        <v>56.994702114886103</v>
      </c>
      <c r="H4925">
        <v>0.65811746577820096</v>
      </c>
      <c r="I4925">
        <v>43.192255106943001</v>
      </c>
      <c r="J4925">
        <v>0.31500770741905398</v>
      </c>
      <c r="K4925">
        <v>7.3097102405433203</v>
      </c>
      <c r="L4925">
        <v>5.8610454977339597</v>
      </c>
      <c r="M4925">
        <v>100</v>
      </c>
      <c r="N4925">
        <v>0.27826086956521701</v>
      </c>
      <c r="O4925">
        <v>0</v>
      </c>
      <c r="P4925">
        <v>81.123595505617899</v>
      </c>
    </row>
    <row r="4926" spans="1:17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95</v>
      </c>
      <c r="E4926">
        <v>0.72519999999999996</v>
      </c>
      <c r="F4926">
        <v>29.6</v>
      </c>
      <c r="G4926">
        <v>-24.1288933907318</v>
      </c>
      <c r="H4926">
        <v>-4.2897992008884698</v>
      </c>
      <c r="I4926">
        <v>-13.617083414457699</v>
      </c>
      <c r="J4926">
        <v>0.31500770741905398</v>
      </c>
      <c r="K4926">
        <v>29.599999999999898</v>
      </c>
      <c r="M4926">
        <v>50</v>
      </c>
      <c r="O4926">
        <v>0</v>
      </c>
      <c r="P4926">
        <v>0</v>
      </c>
    </row>
    <row r="4927" spans="1:17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E4927">
        <v>0.66086999999999996</v>
      </c>
      <c r="F4927">
        <v>10.5</v>
      </c>
      <c r="G4927">
        <v>-24.1288933907318</v>
      </c>
      <c r="H4927">
        <v>-4.2897992008884698</v>
      </c>
      <c r="I4927">
        <v>-13.617083414457699</v>
      </c>
      <c r="J4927">
        <v>0.31500770741905398</v>
      </c>
      <c r="K4927">
        <v>9.9611101194196898</v>
      </c>
      <c r="M4927">
        <v>50</v>
      </c>
      <c r="O4927">
        <v>0</v>
      </c>
    </row>
    <row r="4928" spans="1:17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705</v>
      </c>
      <c r="E4928">
        <v>0.62861604399999904</v>
      </c>
      <c r="F4928">
        <v>35.880000000000003</v>
      </c>
      <c r="G4928">
        <v>39.110415071506502</v>
      </c>
      <c r="H4928">
        <v>-5.8986757612213401</v>
      </c>
      <c r="I4928">
        <v>15.494107661468799</v>
      </c>
      <c r="J4928">
        <v>-3.7163775739662301</v>
      </c>
      <c r="K4928">
        <v>35.512174701545199</v>
      </c>
      <c r="L4928">
        <v>30.9119822572206</v>
      </c>
      <c r="M4928">
        <v>21.949362773198501</v>
      </c>
      <c r="N4928">
        <v>0.93141451222046501</v>
      </c>
      <c r="O4928">
        <v>8.6677814938684392</v>
      </c>
      <c r="P4928">
        <v>65.345622119815602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21</v>
      </c>
      <c r="E4929">
        <v>0.58799999999999997</v>
      </c>
      <c r="F4929">
        <v>1.68</v>
      </c>
      <c r="G4929">
        <v>0.31555105371259901</v>
      </c>
      <c r="H4929">
        <v>0.71020079911151501</v>
      </c>
      <c r="I4929">
        <v>2.2449855510594698</v>
      </c>
      <c r="J4929">
        <v>0.31500770741905398</v>
      </c>
      <c r="K4929">
        <v>1.4355024591238701</v>
      </c>
      <c r="M4929">
        <v>99.999999999480096</v>
      </c>
      <c r="N4929">
        <v>0.33773087071240099</v>
      </c>
      <c r="O4929">
        <v>0</v>
      </c>
      <c r="P4929">
        <v>44.827586206896498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106</v>
      </c>
      <c r="E4930">
        <v>0.49906499999999998</v>
      </c>
      <c r="F4930">
        <v>20.37</v>
      </c>
      <c r="G4930">
        <v>-13.9016206634591</v>
      </c>
      <c r="H4930">
        <v>0.710200799111537</v>
      </c>
      <c r="I4930">
        <v>-8.6170834144577508</v>
      </c>
      <c r="J4930">
        <v>0.31500770741905398</v>
      </c>
      <c r="K4930">
        <v>19.836201121475</v>
      </c>
      <c r="L4930">
        <v>19.263695720424899</v>
      </c>
      <c r="M4930">
        <v>100</v>
      </c>
      <c r="N4930">
        <v>0</v>
      </c>
      <c r="O4930">
        <v>0</v>
      </c>
      <c r="P4930">
        <v>10.2272727272727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135</v>
      </c>
      <c r="E4931">
        <v>0.49402200000000002</v>
      </c>
      <c r="F4931">
        <v>4.1100000000000003</v>
      </c>
      <c r="G4931">
        <v>-24.1288933907318</v>
      </c>
      <c r="H4931">
        <v>-4.2897992008884698</v>
      </c>
      <c r="I4931">
        <v>-13.617083414457699</v>
      </c>
      <c r="J4931">
        <v>0.31500770741905398</v>
      </c>
      <c r="K4931">
        <v>4.1099999593583902</v>
      </c>
      <c r="L4931">
        <v>4.1090908697520696</v>
      </c>
      <c r="M4931">
        <v>100</v>
      </c>
      <c r="O4931">
        <v>0</v>
      </c>
      <c r="P4931">
        <v>0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543</v>
      </c>
      <c r="E4932">
        <v>0.38344160399999999</v>
      </c>
      <c r="F4932">
        <v>4.03</v>
      </c>
      <c r="G4932">
        <v>-19.180976724065101</v>
      </c>
      <c r="H4932">
        <v>-4.2897992008884698</v>
      </c>
      <c r="I4932">
        <v>-8.6691667477910901</v>
      </c>
      <c r="J4932">
        <v>0.31500770741905398</v>
      </c>
      <c r="K4932">
        <v>3.84744308218729</v>
      </c>
      <c r="L4932">
        <v>3.8214259061384701</v>
      </c>
      <c r="M4932">
        <v>100</v>
      </c>
      <c r="N4932">
        <v>6.2</v>
      </c>
      <c r="O4932">
        <v>0</v>
      </c>
      <c r="P4932">
        <v>4.9479166666666696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E4933">
        <v>0.38200000000000001</v>
      </c>
      <c r="F4933">
        <v>9.5500000000000007</v>
      </c>
      <c r="G4933">
        <v>-24.1288933907318</v>
      </c>
      <c r="H4933">
        <v>-4.2897992008884698</v>
      </c>
      <c r="I4933">
        <v>-13.617083414457699</v>
      </c>
      <c r="J4933">
        <v>0.31500770741905398</v>
      </c>
      <c r="K4933">
        <v>9.5499987196626801</v>
      </c>
      <c r="L4933">
        <v>9.5258613789206592</v>
      </c>
      <c r="M4933">
        <v>100</v>
      </c>
      <c r="O4933">
        <v>0</v>
      </c>
      <c r="P4933">
        <v>0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46</v>
      </c>
      <c r="E4934">
        <v>0.36780000000000002</v>
      </c>
      <c r="F4934">
        <v>12.26</v>
      </c>
      <c r="G4934">
        <v>167.77586851403001</v>
      </c>
      <c r="H4934">
        <v>0.67595422376906</v>
      </c>
      <c r="I4934">
        <v>178.28767849030399</v>
      </c>
      <c r="J4934">
        <v>0.31500770741905398</v>
      </c>
      <c r="K4934">
        <v>11.2486031796766</v>
      </c>
      <c r="M4934">
        <v>100</v>
      </c>
      <c r="N4934">
        <v>0</v>
      </c>
      <c r="O4934">
        <v>0</v>
      </c>
      <c r="P4934">
        <v>191.90476190476099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414</v>
      </c>
      <c r="E4935">
        <v>0.35678500000000002</v>
      </c>
      <c r="F4935">
        <v>7.15</v>
      </c>
      <c r="G4935">
        <v>-24.1288933907318</v>
      </c>
      <c r="H4935">
        <v>-4.2897992008884698</v>
      </c>
      <c r="I4935">
        <v>-13.617083414457699</v>
      </c>
      <c r="J4935">
        <v>0.31500770741905398</v>
      </c>
      <c r="K4935">
        <v>7.1499999246282702</v>
      </c>
      <c r="L4935">
        <v>7.1483638147442896</v>
      </c>
      <c r="M4935">
        <v>100</v>
      </c>
      <c r="O4935">
        <v>0</v>
      </c>
      <c r="P4935">
        <v>0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106</v>
      </c>
      <c r="E4936">
        <v>0.34499999999999997</v>
      </c>
      <c r="F4936">
        <v>3.45</v>
      </c>
      <c r="G4936">
        <v>-14.2562819257636</v>
      </c>
      <c r="H4936">
        <v>-4.2897992008884698</v>
      </c>
      <c r="I4936">
        <v>-13.617083414457699</v>
      </c>
      <c r="J4936">
        <v>0.31500770741905398</v>
      </c>
      <c r="K4936">
        <v>3.4498155525420202</v>
      </c>
      <c r="L4936">
        <v>3.4067393444473502</v>
      </c>
      <c r="M4936">
        <v>100</v>
      </c>
      <c r="O4936">
        <v>0</v>
      </c>
      <c r="P4936">
        <v>9.8726114649681591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E4937">
        <v>0.33499999999999802</v>
      </c>
      <c r="F4937">
        <v>1</v>
      </c>
      <c r="G4937">
        <v>-14.8449732899431</v>
      </c>
      <c r="H4937">
        <v>-4.2627840798750798</v>
      </c>
      <c r="I4937">
        <v>-17.738252227332602</v>
      </c>
      <c r="J4937">
        <v>-0.68487498968562099</v>
      </c>
      <c r="M4937">
        <v>50</v>
      </c>
      <c r="N4937">
        <v>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D4938" t="s">
        <v>414</v>
      </c>
      <c r="E4938">
        <v>0.28151999999999999</v>
      </c>
      <c r="F4938">
        <v>11.73</v>
      </c>
      <c r="G4938">
        <v>106.776618420291</v>
      </c>
      <c r="H4938">
        <v>-4.2897992008884698</v>
      </c>
      <c r="I4938">
        <v>-13.617083414457699</v>
      </c>
      <c r="J4938">
        <v>0.31500770741905398</v>
      </c>
      <c r="K4938">
        <v>11.7142256186171</v>
      </c>
      <c r="L4938">
        <v>10.3308248548395</v>
      </c>
      <c r="M4938">
        <v>99.999262565895194</v>
      </c>
      <c r="O4938">
        <v>0</v>
      </c>
      <c r="P4938">
        <v>263.15789473684202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D4939" t="s">
        <v>343</v>
      </c>
      <c r="E4939">
        <v>0.22970760000000001</v>
      </c>
      <c r="F4939">
        <v>2.14</v>
      </c>
      <c r="G4939">
        <v>-19.226932606418099</v>
      </c>
      <c r="H4939">
        <v>-4.2897992008884698</v>
      </c>
      <c r="I4939">
        <v>-8.7151226301440303</v>
      </c>
      <c r="J4939">
        <v>0.31500770741905398</v>
      </c>
      <c r="K4939">
        <v>2.0985265727514801</v>
      </c>
      <c r="L4939">
        <v>2.0596716186198898</v>
      </c>
      <c r="M4939">
        <v>100</v>
      </c>
      <c r="N4939">
        <v>0</v>
      </c>
      <c r="O4939">
        <v>0</v>
      </c>
      <c r="P4939">
        <v>4.9019607843137303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E4940">
        <v>0.2205</v>
      </c>
      <c r="F4940">
        <v>0.63</v>
      </c>
      <c r="G4940">
        <v>1.8711066092681601</v>
      </c>
      <c r="H4940">
        <v>-4.2897992008884698</v>
      </c>
      <c r="I4940">
        <v>-1.1170834144577699</v>
      </c>
      <c r="J4940">
        <v>0.31500770741905398</v>
      </c>
      <c r="K4940">
        <v>0.51026023290498101</v>
      </c>
      <c r="M4940">
        <v>100</v>
      </c>
      <c r="N4940">
        <v>0.67073170731707299</v>
      </c>
      <c r="O4940">
        <v>0</v>
      </c>
      <c r="P4940">
        <v>26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72</v>
      </c>
      <c r="E4941">
        <v>0.205176</v>
      </c>
      <c r="F4941">
        <v>1.03</v>
      </c>
      <c r="G4941">
        <v>-24.1288933907318</v>
      </c>
      <c r="H4941">
        <v>-4.2897992008884698</v>
      </c>
      <c r="I4941">
        <v>-13.617083414457699</v>
      </c>
      <c r="J4941">
        <v>0.31500770741905398</v>
      </c>
      <c r="K4941">
        <v>1.0299999953854</v>
      </c>
      <c r="L4941">
        <v>1.02989982539251</v>
      </c>
      <c r="M4941">
        <v>100</v>
      </c>
      <c r="O4941">
        <v>0</v>
      </c>
      <c r="P4941">
        <v>0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D4942" t="s">
        <v>917</v>
      </c>
      <c r="E4942">
        <v>0.20382</v>
      </c>
      <c r="F4942">
        <v>2.58</v>
      </c>
      <c r="G4942">
        <v>-24.1288933907318</v>
      </c>
      <c r="I4942">
        <v>-13.617083414457699</v>
      </c>
      <c r="K4942">
        <v>2.5799999999999899</v>
      </c>
      <c r="L4942">
        <v>2.5799999999999899</v>
      </c>
      <c r="M4942">
        <v>50</v>
      </c>
      <c r="O4942">
        <v>0</v>
      </c>
      <c r="P4942">
        <v>0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E4943">
        <v>0.20249999999999899</v>
      </c>
      <c r="F4943">
        <v>0.6</v>
      </c>
      <c r="G4943">
        <v>-13.0177822796207</v>
      </c>
      <c r="H4943">
        <v>-4.2897992008884698</v>
      </c>
      <c r="I4943">
        <v>-10.168807552388699</v>
      </c>
      <c r="J4943">
        <v>0.31500770741905398</v>
      </c>
      <c r="K4943">
        <v>0.512364241439347</v>
      </c>
      <c r="M4943">
        <v>100</v>
      </c>
      <c r="N4943">
        <v>0</v>
      </c>
      <c r="O4943">
        <v>0</v>
      </c>
      <c r="P4943">
        <v>11.111111111111001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D4944" t="s">
        <v>95</v>
      </c>
      <c r="E4944">
        <v>0.17280000000000001</v>
      </c>
      <c r="F4944">
        <v>1.44</v>
      </c>
      <c r="G4944">
        <v>-89.679132625181595</v>
      </c>
      <c r="H4944">
        <v>-4.2897992008884698</v>
      </c>
      <c r="I4944">
        <v>-79.167322648907501</v>
      </c>
      <c r="K4944">
        <v>1.51599561782055</v>
      </c>
      <c r="L4944">
        <v>2.56737409726624</v>
      </c>
      <c r="M4944">
        <v>100</v>
      </c>
      <c r="O4944">
        <v>190.277777777777</v>
      </c>
      <c r="P4944">
        <v>71.428571428571402</v>
      </c>
    </row>
    <row r="4945" spans="1:17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238</v>
      </c>
      <c r="E4945">
        <v>0.124319999999998</v>
      </c>
      <c r="F4945">
        <v>5.18</v>
      </c>
      <c r="G4945">
        <v>-24.1288933907318</v>
      </c>
      <c r="H4945">
        <v>-4.2897992008884698</v>
      </c>
      <c r="I4945">
        <v>-13.617083414457699</v>
      </c>
      <c r="J4945">
        <v>0.31500770741905398</v>
      </c>
      <c r="K4945">
        <v>5.18</v>
      </c>
      <c r="L4945">
        <v>5.1799999999999899</v>
      </c>
      <c r="M4945">
        <v>100</v>
      </c>
      <c r="O4945">
        <v>0</v>
      </c>
      <c r="P4945">
        <v>0</v>
      </c>
    </row>
    <row r="4946" spans="1:17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238</v>
      </c>
      <c r="E4946">
        <v>0.114264</v>
      </c>
      <c r="F4946">
        <v>12</v>
      </c>
      <c r="G4946">
        <v>-24.1288933907318</v>
      </c>
      <c r="H4946">
        <v>-4.2897992008884698</v>
      </c>
      <c r="I4946">
        <v>-13.617083414457699</v>
      </c>
      <c r="J4946">
        <v>0.31500770741905398</v>
      </c>
      <c r="K4946">
        <v>12</v>
      </c>
      <c r="L4946">
        <v>12</v>
      </c>
      <c r="M4946">
        <v>50</v>
      </c>
      <c r="O4946">
        <v>0</v>
      </c>
      <c r="P4946">
        <v>0</v>
      </c>
    </row>
    <row r="4947" spans="1:17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132</v>
      </c>
      <c r="E4947">
        <v>0.105825</v>
      </c>
      <c r="F4947">
        <v>4.25</v>
      </c>
      <c r="G4947">
        <v>-24.1288933907318</v>
      </c>
      <c r="H4947">
        <v>-4.2897992008884698</v>
      </c>
      <c r="I4947">
        <v>-13.617083414457699</v>
      </c>
      <c r="J4947">
        <v>0.31500770741905398</v>
      </c>
      <c r="K4947">
        <v>4.2499999889159303</v>
      </c>
      <c r="L4947">
        <v>4.2497520553869199</v>
      </c>
      <c r="M4947">
        <v>100</v>
      </c>
      <c r="O4947">
        <v>0</v>
      </c>
      <c r="P4947">
        <v>0</v>
      </c>
    </row>
    <row r="4948" spans="1:17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170</v>
      </c>
      <c r="E4948">
        <v>9.7919999999999993E-2</v>
      </c>
      <c r="F4948">
        <v>2.04</v>
      </c>
      <c r="G4948">
        <v>-4.1288933907318199</v>
      </c>
      <c r="H4948">
        <v>-4.2897992008884698</v>
      </c>
      <c r="I4948">
        <v>6.3829165855422296</v>
      </c>
      <c r="J4948">
        <v>0.31500770741905398</v>
      </c>
      <c r="K4948">
        <v>1.95592901204799</v>
      </c>
      <c r="L4948">
        <v>1.8060209227694599</v>
      </c>
      <c r="M4948">
        <v>100</v>
      </c>
      <c r="N4948">
        <v>0</v>
      </c>
      <c r="O4948">
        <v>0</v>
      </c>
      <c r="P4948">
        <v>19.999999999999901</v>
      </c>
    </row>
    <row r="4949" spans="1:17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414</v>
      </c>
      <c r="E4949">
        <v>9.7884604062407093E-2</v>
      </c>
      <c r="F4949">
        <v>4.63</v>
      </c>
      <c r="G4949">
        <v>-8.3788933907318306</v>
      </c>
      <c r="H4949">
        <v>-4.2897992008884698</v>
      </c>
      <c r="I4949">
        <v>2.1329165855422199</v>
      </c>
      <c r="J4949">
        <v>0.31500770741905398</v>
      </c>
      <c r="K4949">
        <v>4.3978488367695503</v>
      </c>
      <c r="L4949">
        <v>4.1391844099378696</v>
      </c>
      <c r="M4949">
        <v>50</v>
      </c>
      <c r="N4949">
        <v>0</v>
      </c>
      <c r="O4949">
        <v>0</v>
      </c>
      <c r="P4949">
        <v>15.749999999999901</v>
      </c>
    </row>
    <row r="4950" spans="1:17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D4950" t="s">
        <v>543</v>
      </c>
      <c r="E4950">
        <v>9.1329431639917899E-2</v>
      </c>
      <c r="F4950">
        <v>4.55</v>
      </c>
      <c r="G4950">
        <v>-24.1288933907318</v>
      </c>
      <c r="H4950">
        <v>-4.2897992008884698</v>
      </c>
      <c r="I4950">
        <v>-13.617083414457699</v>
      </c>
      <c r="J4950">
        <v>0.31500770741905398</v>
      </c>
      <c r="K4950">
        <v>4.55</v>
      </c>
      <c r="L4950">
        <v>4.5499999999999803</v>
      </c>
      <c r="M4950">
        <v>50</v>
      </c>
      <c r="O4950">
        <v>0</v>
      </c>
      <c r="P4950">
        <v>0</v>
      </c>
    </row>
    <row r="4951" spans="1:17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132</v>
      </c>
      <c r="E4951">
        <v>9.0601812000000004E-2</v>
      </c>
      <c r="F4951">
        <v>0.44</v>
      </c>
      <c r="G4951">
        <v>-14.1288933907318</v>
      </c>
      <c r="H4951">
        <v>-4.2897992008884698</v>
      </c>
      <c r="I4951">
        <v>-13.617083414457699</v>
      </c>
      <c r="J4951">
        <v>0.31500770741905398</v>
      </c>
      <c r="K4951">
        <v>0.43998798580723297</v>
      </c>
      <c r="L4951">
        <v>0.43414834309130301</v>
      </c>
      <c r="M4951">
        <v>50</v>
      </c>
      <c r="O4951">
        <v>0</v>
      </c>
      <c r="P4951">
        <v>9.9999999999999805</v>
      </c>
    </row>
    <row r="4952" spans="1:17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633</v>
      </c>
      <c r="E4952">
        <v>8.9298000000000002E-2</v>
      </c>
      <c r="F4952">
        <v>38.74</v>
      </c>
      <c r="G4952">
        <v>-19.142443526233102</v>
      </c>
      <c r="H4952">
        <v>-4.2897992008884698</v>
      </c>
      <c r="I4952">
        <v>-13.617083414457699</v>
      </c>
      <c r="J4952">
        <v>0.31500770741905398</v>
      </c>
      <c r="K4952">
        <v>38.739331790035301</v>
      </c>
      <c r="L4952">
        <v>38.458584591132102</v>
      </c>
      <c r="M4952">
        <v>50</v>
      </c>
      <c r="O4952">
        <v>0</v>
      </c>
      <c r="P4952">
        <v>4.9864498644986499</v>
      </c>
    </row>
    <row r="4953" spans="1:17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E4953">
        <v>8.1900000000000001E-2</v>
      </c>
      <c r="F4953">
        <v>0.13</v>
      </c>
      <c r="G4953">
        <v>-24.1288933907318</v>
      </c>
      <c r="H4953">
        <v>-4.2897992008884698</v>
      </c>
      <c r="I4953">
        <v>-13.617083414457699</v>
      </c>
      <c r="J4953">
        <v>0.31500770741905398</v>
      </c>
      <c r="K4953">
        <v>0.12999999999999901</v>
      </c>
      <c r="L4953">
        <v>0.12999999999999901</v>
      </c>
      <c r="M4953">
        <v>50</v>
      </c>
      <c r="O4953">
        <v>0</v>
      </c>
      <c r="P4953">
        <v>0</v>
      </c>
    </row>
    <row r="4954" spans="1:17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543</v>
      </c>
      <c r="E4954">
        <v>7.0599999999999996E-2</v>
      </c>
      <c r="F4954">
        <v>3.53</v>
      </c>
      <c r="G4954">
        <v>-14.1600460387069</v>
      </c>
      <c r="H4954">
        <v>-4.2897992008884698</v>
      </c>
      <c r="I4954">
        <v>-8.8693089337456108</v>
      </c>
      <c r="J4954">
        <v>0.31500770741905398</v>
      </c>
      <c r="K4954">
        <v>3.46071098080512</v>
      </c>
      <c r="L4954">
        <v>3.4550356045234998</v>
      </c>
      <c r="M4954">
        <v>100</v>
      </c>
      <c r="N4954">
        <v>0</v>
      </c>
      <c r="O4954">
        <v>0</v>
      </c>
      <c r="P4954">
        <v>9.9688473520249197</v>
      </c>
    </row>
    <row r="4955" spans="1:17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D4955" t="s">
        <v>405</v>
      </c>
      <c r="E4955">
        <v>5.2079951999999999E-2</v>
      </c>
      <c r="F4955">
        <v>1.78</v>
      </c>
      <c r="G4955">
        <v>167.67438529779201</v>
      </c>
      <c r="H4955">
        <v>0.41608315205270502</v>
      </c>
      <c r="I4955">
        <v>18.234768437393999</v>
      </c>
      <c r="J4955">
        <v>0.31500770741905398</v>
      </c>
      <c r="K4955">
        <v>1.67505144387525</v>
      </c>
      <c r="L4955">
        <v>1.35139282746142</v>
      </c>
      <c r="M4955">
        <v>100</v>
      </c>
      <c r="N4955">
        <v>0</v>
      </c>
      <c r="O4955">
        <v>0</v>
      </c>
      <c r="P4955">
        <v>191.80327868852399</v>
      </c>
    </row>
    <row r="4956" spans="1:17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180</v>
      </c>
      <c r="E4956">
        <v>5.1029999999999999E-2</v>
      </c>
      <c r="F4956">
        <v>22.68</v>
      </c>
      <c r="G4956">
        <v>-92.452915737100497</v>
      </c>
      <c r="H4956">
        <v>-4.2897992008884698</v>
      </c>
      <c r="I4956">
        <v>-13.617083414457699</v>
      </c>
      <c r="J4956">
        <v>0.31500770741905398</v>
      </c>
      <c r="K4956">
        <v>22.852965205510898</v>
      </c>
      <c r="L4956">
        <v>34.611328121685702</v>
      </c>
      <c r="M4956">
        <v>0</v>
      </c>
      <c r="O4956">
        <v>215.69664902998201</v>
      </c>
      <c r="P4956">
        <v>4.9999999999999796</v>
      </c>
    </row>
    <row r="4957" spans="1:17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135</v>
      </c>
      <c r="E4957">
        <v>2.6800000000000001E-2</v>
      </c>
      <c r="F4957">
        <v>1.34</v>
      </c>
      <c r="G4957">
        <v>-24.1288933907318</v>
      </c>
      <c r="H4957">
        <v>-4.2897992008884698</v>
      </c>
      <c r="I4957">
        <v>-13.617083414457699</v>
      </c>
      <c r="J4957">
        <v>0.31500770741905398</v>
      </c>
      <c r="K4957">
        <v>1.3399999933495499</v>
      </c>
      <c r="L4957">
        <v>1.3398512332321599</v>
      </c>
      <c r="M4957">
        <v>100</v>
      </c>
      <c r="O4957">
        <v>0</v>
      </c>
      <c r="P4957">
        <v>0</v>
      </c>
    </row>
    <row r="4958" spans="1:17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132</v>
      </c>
      <c r="E4958">
        <v>2.4500000000000001E-2</v>
      </c>
      <c r="F4958">
        <v>0.05</v>
      </c>
      <c r="G4958">
        <v>-24.1288933907318</v>
      </c>
      <c r="H4958">
        <v>-4.2897992008884698</v>
      </c>
      <c r="I4958">
        <v>136.38291658554201</v>
      </c>
      <c r="J4958">
        <v>0.31500770741905398</v>
      </c>
      <c r="K4958">
        <v>4.3146003140887297E-2</v>
      </c>
      <c r="M4958">
        <v>100</v>
      </c>
      <c r="N4958">
        <v>0</v>
      </c>
      <c r="O4958">
        <v>0</v>
      </c>
    </row>
    <row r="4959" spans="1:17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E4959">
        <v>4.9799999999999996E-4</v>
      </c>
      <c r="F4959">
        <v>0.02</v>
      </c>
      <c r="G4959">
        <v>-24.1288933907318</v>
      </c>
      <c r="H4959">
        <v>-4.2897992008884698</v>
      </c>
      <c r="I4959">
        <v>-13.617083414457699</v>
      </c>
      <c r="J4959">
        <v>0.31500770741905398</v>
      </c>
      <c r="K4959">
        <v>0.02</v>
      </c>
      <c r="L4959">
        <v>0.02</v>
      </c>
      <c r="M4959">
        <v>50</v>
      </c>
      <c r="O4959">
        <v>0</v>
      </c>
      <c r="P4959">
        <v>0</v>
      </c>
    </row>
    <row r="4960" spans="1:17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D4960" t="s">
        <v>1294</v>
      </c>
      <c r="E4960">
        <v>0</v>
      </c>
      <c r="F4960">
        <v>1241.8599999999999</v>
      </c>
      <c r="G4960">
        <v>-16.442588956192001</v>
      </c>
      <c r="H4960">
        <v>-4.1275931992664097</v>
      </c>
      <c r="I4960">
        <v>-8.5767795921498404</v>
      </c>
      <c r="J4960">
        <v>0.31500770741905398</v>
      </c>
      <c r="K4960">
        <v>1226.24458215606</v>
      </c>
      <c r="L4960">
        <v>1198.3841291149099</v>
      </c>
      <c r="M4960">
        <v>36.382996971611497</v>
      </c>
      <c r="N4960">
        <v>0.70507737418802696</v>
      </c>
      <c r="O4960">
        <v>1.7022852817548</v>
      </c>
      <c r="P4960">
        <v>8.3647469458987693</v>
      </c>
      <c r="Q4960">
        <v>-0.13193077695746</v>
      </c>
    </row>
    <row r="4961" spans="1:17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D4961" t="s">
        <v>1294</v>
      </c>
      <c r="E4961">
        <v>0</v>
      </c>
      <c r="F4961">
        <v>1224.99</v>
      </c>
      <c r="G4961">
        <v>-16.741453878844599</v>
      </c>
      <c r="H4961">
        <v>-3.7150865572103098</v>
      </c>
      <c r="I4961">
        <v>-9.6942838386359202</v>
      </c>
      <c r="J4961">
        <v>0.43760680835898103</v>
      </c>
      <c r="K4961">
        <v>1215.16199586832</v>
      </c>
      <c r="L4961">
        <v>1189.3421920421099</v>
      </c>
      <c r="M4961">
        <v>36.058663394519002</v>
      </c>
      <c r="N4961">
        <v>1.1677718227843401</v>
      </c>
      <c r="O4961">
        <v>13.6743973420191</v>
      </c>
      <c r="P4961">
        <v>9.2278198840838108</v>
      </c>
      <c r="Q4961">
        <v>-0.13333261542483699</v>
      </c>
    </row>
    <row r="4962" spans="1:17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D4962" t="s">
        <v>705</v>
      </c>
      <c r="E4962">
        <v>0</v>
      </c>
      <c r="F4962">
        <v>53.22</v>
      </c>
      <c r="G4962">
        <v>-9.2821087554275508</v>
      </c>
      <c r="H4962">
        <v>-2.5471718550439602</v>
      </c>
      <c r="I4962">
        <v>3.4374188509713401</v>
      </c>
      <c r="J4962">
        <v>-0.11602677533956</v>
      </c>
      <c r="K4962">
        <v>51.768519895005298</v>
      </c>
      <c r="L4962">
        <v>48.5105897734189</v>
      </c>
      <c r="M4962">
        <v>37.853305265548997</v>
      </c>
      <c r="N4962">
        <v>0.88008907757196198</v>
      </c>
      <c r="O4962">
        <v>4.2841037204058399</v>
      </c>
      <c r="P4962">
        <v>24.759716817478498</v>
      </c>
      <c r="Q4962">
        <v>7.2054511565187995E-2</v>
      </c>
    </row>
    <row r="4963" spans="1:17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D4963" t="s">
        <v>705</v>
      </c>
      <c r="E4963">
        <v>0</v>
      </c>
      <c r="F4963">
        <v>26.03</v>
      </c>
      <c r="G4963">
        <v>-12.922843918351701</v>
      </c>
      <c r="H4963">
        <v>-3.00375087664841</v>
      </c>
      <c r="I4963">
        <v>-1.06465551633004</v>
      </c>
      <c r="J4963">
        <v>-0.59997513665262603</v>
      </c>
      <c r="K4963">
        <v>25.377761791918399</v>
      </c>
      <c r="L4963">
        <v>24.058434889478502</v>
      </c>
      <c r="M4963">
        <v>42.1652590342811</v>
      </c>
      <c r="N4963">
        <v>0.91701142149385395</v>
      </c>
      <c r="O4963">
        <v>3.2654629273914701</v>
      </c>
      <c r="P4963">
        <v>19.130434782608599</v>
      </c>
      <c r="Q4963">
        <v>-2.5629607369169999E-2</v>
      </c>
    </row>
    <row r="4964" spans="1:17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D4964" t="s">
        <v>705</v>
      </c>
      <c r="E4964">
        <v>0</v>
      </c>
      <c r="F4964">
        <v>21.56</v>
      </c>
      <c r="G4964">
        <v>29.126722190729598</v>
      </c>
      <c r="H4964">
        <v>-2.9186408084534698</v>
      </c>
      <c r="I4964">
        <v>8.8898772083048794</v>
      </c>
      <c r="J4964">
        <v>-2.5835430172186098</v>
      </c>
      <c r="K4964">
        <v>20.831764163963399</v>
      </c>
      <c r="L4964">
        <v>18.422590024108398</v>
      </c>
      <c r="M4964">
        <v>39.917065374287702</v>
      </c>
      <c r="N4964">
        <v>1.06151186509741</v>
      </c>
      <c r="O4964">
        <v>6.0760667903524999</v>
      </c>
      <c r="P4964">
        <v>53.978003142408099</v>
      </c>
      <c r="Q4964">
        <v>8.1438948753974005E-2</v>
      </c>
    </row>
    <row r="4965" spans="1:17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D4965" t="s">
        <v>705</v>
      </c>
      <c r="E4965">
        <v>0</v>
      </c>
      <c r="F4965">
        <v>29.68</v>
      </c>
      <c r="G4965">
        <v>24.3602000653418</v>
      </c>
      <c r="H4965">
        <v>5.3421138094576798E-2</v>
      </c>
      <c r="I4965">
        <v>8.8655841325874594</v>
      </c>
      <c r="J4965">
        <v>-0.82249647458161301</v>
      </c>
      <c r="K4965">
        <v>28.575916804837298</v>
      </c>
      <c r="L4965">
        <v>25.5996952359225</v>
      </c>
      <c r="M4965">
        <v>46.770192321881197</v>
      </c>
      <c r="N4965">
        <v>1.25306111138815</v>
      </c>
      <c r="O4965">
        <v>9.3328840970350502</v>
      </c>
      <c r="P4965">
        <v>52.088137330258697</v>
      </c>
      <c r="Q4965">
        <v>-1.7638996257211999E-2</v>
      </c>
    </row>
    <row r="4966" spans="1:17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D4966" t="s">
        <v>705</v>
      </c>
      <c r="E4966">
        <v>0</v>
      </c>
      <c r="F4966">
        <v>42.44</v>
      </c>
      <c r="G4966">
        <v>11.3323258879148</v>
      </c>
      <c r="H4966">
        <v>9.80829782403781</v>
      </c>
      <c r="I4966">
        <v>-3.4977269017436998</v>
      </c>
      <c r="J4966">
        <v>1.9383068241533501</v>
      </c>
      <c r="K4966">
        <v>38.608266724123197</v>
      </c>
      <c r="L4966">
        <v>36.581129713915097</v>
      </c>
      <c r="M4966">
        <v>42.372329352446798</v>
      </c>
      <c r="N4966">
        <v>1.5455621883495401</v>
      </c>
      <c r="O4966">
        <v>10.673892554194101</v>
      </c>
      <c r="P4966">
        <v>50.496453900709199</v>
      </c>
      <c r="Q4966">
        <v>2.6969867049001998E-2</v>
      </c>
    </row>
    <row r="4967" spans="1:17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D4967" t="s">
        <v>705</v>
      </c>
      <c r="E4967">
        <v>0</v>
      </c>
      <c r="F4967">
        <v>38.64</v>
      </c>
      <c r="G4967">
        <v>12.4082090827663</v>
      </c>
      <c r="H4967">
        <v>-1.2377822157504701</v>
      </c>
      <c r="I4967">
        <v>6.3084286898252904</v>
      </c>
      <c r="J4967">
        <v>-0.120889728478385</v>
      </c>
      <c r="K4967">
        <v>37.223930855168099</v>
      </c>
      <c r="L4967">
        <v>33.802615468130099</v>
      </c>
      <c r="M4967">
        <v>37.855201331873801</v>
      </c>
      <c r="N4967">
        <v>0.70809969684250895</v>
      </c>
      <c r="O4967">
        <v>1.9151138716356</v>
      </c>
      <c r="P4967">
        <v>59.669421487603302</v>
      </c>
      <c r="Q4967">
        <v>5.8879591037521002E-2</v>
      </c>
    </row>
    <row r="4968" spans="1:17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D4968" t="s">
        <v>705</v>
      </c>
      <c r="E4968">
        <v>0</v>
      </c>
      <c r="F4968">
        <v>52.95</v>
      </c>
      <c r="G4968">
        <v>-9.5185037803422201</v>
      </c>
      <c r="H4968">
        <v>-2.10001817899066</v>
      </c>
      <c r="I4968">
        <v>3.0385676099969601</v>
      </c>
      <c r="J4968">
        <v>0.25864851147692802</v>
      </c>
      <c r="K4968">
        <v>51.5995315045136</v>
      </c>
      <c r="L4968">
        <v>48.356186460172601</v>
      </c>
      <c r="M4968">
        <v>38.548106434567202</v>
      </c>
      <c r="N4968">
        <v>0.67393892344019102</v>
      </c>
      <c r="O4968">
        <v>2.9272898961284199</v>
      </c>
      <c r="P4968">
        <v>25.325443786982198</v>
      </c>
      <c r="Q4968">
        <v>-3.9160773297699998E-4</v>
      </c>
    </row>
    <row r="4969" spans="1:17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D4969" t="s">
        <v>705</v>
      </c>
      <c r="E4969">
        <v>0</v>
      </c>
      <c r="F4969">
        <v>157.24</v>
      </c>
      <c r="G4969">
        <v>16.213841346861798</v>
      </c>
      <c r="H4969">
        <v>5.1909515868906704</v>
      </c>
      <c r="I4969">
        <v>4.7330595932194797</v>
      </c>
      <c r="J4969">
        <v>2.6784228102180001</v>
      </c>
      <c r="K4969">
        <v>147.93589523073101</v>
      </c>
      <c r="L4969">
        <v>135.611008172015</v>
      </c>
      <c r="M4969">
        <v>34.574083232051997</v>
      </c>
      <c r="N4969">
        <v>0.81765077567773803</v>
      </c>
      <c r="O4969">
        <v>1.8443144238107201</v>
      </c>
      <c r="P4969">
        <v>42.932460685392201</v>
      </c>
      <c r="Q4969">
        <v>3.8010026247456002E-2</v>
      </c>
    </row>
    <row r="4970" spans="1:17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D4970" t="s">
        <v>549</v>
      </c>
      <c r="E4970">
        <v>0</v>
      </c>
      <c r="F4970">
        <v>88.69</v>
      </c>
      <c r="G4970">
        <v>-30.277041538879899</v>
      </c>
      <c r="H4970">
        <v>-15.651404126898999</v>
      </c>
      <c r="I4970">
        <v>-16.741059383873299</v>
      </c>
      <c r="J4970">
        <v>-0.518325625914278</v>
      </c>
      <c r="K4970">
        <v>92.446666626179507</v>
      </c>
      <c r="L4970">
        <v>97.529830929387899</v>
      </c>
      <c r="M4970">
        <v>70.236447926634199</v>
      </c>
      <c r="N4970">
        <v>0.58613654771960799</v>
      </c>
      <c r="O4970">
        <v>49.171270718232002</v>
      </c>
      <c r="P4970">
        <v>34.297395517867898</v>
      </c>
      <c r="Q4970">
        <v>0.14567341613641299</v>
      </c>
    </row>
    <row r="4971" spans="1:17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  <c r="D4971" t="s">
        <v>705</v>
      </c>
      <c r="E4971">
        <v>0</v>
      </c>
      <c r="F4971">
        <v>273.16000000000003</v>
      </c>
      <c r="G4971">
        <v>7.5335156322594496</v>
      </c>
      <c r="H4971">
        <v>1.4572402603502199</v>
      </c>
      <c r="I4971">
        <v>4.8083046025369498</v>
      </c>
      <c r="J4971">
        <v>2.0623684646087201</v>
      </c>
      <c r="K4971">
        <v>263.56468177798399</v>
      </c>
      <c r="L4971">
        <v>241.78951543071301</v>
      </c>
      <c r="M4971">
        <v>38.8935273072047</v>
      </c>
      <c r="N4971">
        <v>0.56606385957459104</v>
      </c>
      <c r="O4971">
        <v>3.8585444428173901</v>
      </c>
      <c r="P4971">
        <v>36.069738480697303</v>
      </c>
      <c r="Q4971">
        <v>1.8802390589823002E-2</v>
      </c>
    </row>
    <row r="4972" spans="1:17" hidden="1" x14ac:dyDescent="0.3">
      <c r="A4972" t="s">
        <v>10099</v>
      </c>
      <c r="B4972" t="s">
        <v>10100</v>
      </c>
      <c r="C4972" t="str">
        <f>IFERROR(VLOOKUP(Table1[[#This Row],[Ticker]],[1]!Table1[[Symbol]:[Industry]],2,FALSE),"-")</f>
        <v>-</v>
      </c>
      <c r="D4972" t="s">
        <v>238</v>
      </c>
      <c r="E4972">
        <v>0</v>
      </c>
      <c r="F4972">
        <v>1542.65</v>
      </c>
      <c r="G4972">
        <v>-13.576363650155599</v>
      </c>
      <c r="H4972">
        <v>-4.68292771096446</v>
      </c>
      <c r="I4972">
        <v>-10.674238664532799</v>
      </c>
      <c r="J4972">
        <v>-0.53668581444875496</v>
      </c>
      <c r="K4972">
        <v>1546.3732930297699</v>
      </c>
      <c r="L4972">
        <v>1509.3563527510501</v>
      </c>
      <c r="M4972">
        <v>62.226032105996701</v>
      </c>
      <c r="N4972">
        <v>0.53710708426828502</v>
      </c>
      <c r="O4972">
        <v>40.991151589796701</v>
      </c>
      <c r="P4972">
        <v>32.353824374758702</v>
      </c>
      <c r="Q4972">
        <v>6.3467078324692006E-2</v>
      </c>
    </row>
    <row r="4973" spans="1:17" hidden="1" x14ac:dyDescent="0.3">
      <c r="A4973" t="s">
        <v>10101</v>
      </c>
      <c r="B4973" t="s">
        <v>10102</v>
      </c>
      <c r="C4973" t="str">
        <f>IFERROR(VLOOKUP(Table1[[#This Row],[Ticker]],[1]!Table1[[Symbol]:[Industry]],2,FALSE),"-")</f>
        <v>-</v>
      </c>
      <c r="D4973" t="s">
        <v>705</v>
      </c>
      <c r="E4973">
        <v>0</v>
      </c>
      <c r="F4973">
        <v>268.72000000000003</v>
      </c>
      <c r="G4973">
        <v>2.1315022301862698</v>
      </c>
      <c r="H4973">
        <v>0.82143376166832105</v>
      </c>
      <c r="I4973">
        <v>2.4757147883331001</v>
      </c>
      <c r="J4973">
        <v>0.158751894330764</v>
      </c>
      <c r="K4973">
        <v>257.60973971513602</v>
      </c>
      <c r="L4973">
        <v>239.33969284886999</v>
      </c>
      <c r="M4973">
        <v>30.520322535784199</v>
      </c>
      <c r="N4973">
        <v>0.34402054292002898</v>
      </c>
      <c r="O4973">
        <v>8.6632926466210005</v>
      </c>
      <c r="P4973">
        <v>32.04914004914</v>
      </c>
      <c r="Q4973">
        <v>1.6721317295981999E-2</v>
      </c>
    </row>
    <row r="4974" spans="1:17" hidden="1" x14ac:dyDescent="0.3">
      <c r="A4974" t="s">
        <v>10103</v>
      </c>
      <c r="B4974" t="s">
        <v>10104</v>
      </c>
      <c r="C4974" t="str">
        <f>IFERROR(VLOOKUP(Table1[[#This Row],[Ticker]],[1]!Table1[[Symbol]:[Industry]],2,FALSE),"-")</f>
        <v>-</v>
      </c>
      <c r="D4974" t="s">
        <v>705</v>
      </c>
      <c r="E4974">
        <v>0</v>
      </c>
      <c r="F4974">
        <v>731.85</v>
      </c>
      <c r="G4974">
        <v>39.402043082800603</v>
      </c>
      <c r="H4974">
        <v>-3.6547370873571801</v>
      </c>
      <c r="I4974">
        <v>21.7978485866524</v>
      </c>
      <c r="J4974">
        <v>-3.45764753341563</v>
      </c>
      <c r="K4974">
        <v>711.18069088644802</v>
      </c>
      <c r="L4974">
        <v>611.00690201260898</v>
      </c>
      <c r="M4974">
        <v>33.773001793398997</v>
      </c>
      <c r="N4974">
        <v>1.18799748741655</v>
      </c>
      <c r="O4974">
        <v>3.5704037712646</v>
      </c>
      <c r="P4974">
        <v>69.802784222737799</v>
      </c>
      <c r="Q4974">
        <v>3.7138248543373997E-2</v>
      </c>
    </row>
    <row r="4975" spans="1:17" hidden="1" x14ac:dyDescent="0.3">
      <c r="A4975" t="s">
        <v>10105</v>
      </c>
      <c r="B4975" t="s">
        <v>10106</v>
      </c>
      <c r="C4975" t="str">
        <f>IFERROR(VLOOKUP(Table1[[#This Row],[Ticker]],[1]!Table1[[Symbol]:[Industry]],2,FALSE),"-")</f>
        <v>-</v>
      </c>
      <c r="D4975" t="s">
        <v>705</v>
      </c>
      <c r="E4975">
        <v>0</v>
      </c>
      <c r="F4975">
        <v>261.11</v>
      </c>
      <c r="G4975">
        <v>2.5005925452526601</v>
      </c>
      <c r="H4975">
        <v>-3.6498544710113302E-2</v>
      </c>
      <c r="I4975">
        <v>2.1334263825100401</v>
      </c>
      <c r="J4975">
        <v>0.41748616796484</v>
      </c>
      <c r="K4975">
        <v>251.19589612458199</v>
      </c>
      <c r="L4975">
        <v>233.297532129459</v>
      </c>
      <c r="M4975">
        <v>38.590708796903002</v>
      </c>
      <c r="N4975">
        <v>0.80540118844605402</v>
      </c>
      <c r="O4975">
        <v>5.3157673011374502</v>
      </c>
      <c r="P4975">
        <v>31.211055276381899</v>
      </c>
      <c r="Q4975">
        <v>1.5258138167479E-2</v>
      </c>
    </row>
    <row r="4976" spans="1:17" hidden="1" x14ac:dyDescent="0.3">
      <c r="A4976" t="s">
        <v>10107</v>
      </c>
      <c r="B4976" t="s">
        <v>10108</v>
      </c>
      <c r="C4976" t="str">
        <f>IFERROR(VLOOKUP(Table1[[#This Row],[Ticker]],[1]!Table1[[Symbol]:[Industry]],2,FALSE),"-")</f>
        <v>-</v>
      </c>
      <c r="D4976" t="s">
        <v>705</v>
      </c>
      <c r="E4976">
        <v>0</v>
      </c>
      <c r="F4976">
        <v>267.49</v>
      </c>
      <c r="G4976">
        <v>-12.651502267581099</v>
      </c>
      <c r="H4976">
        <v>-3.27969819078747</v>
      </c>
      <c r="I4976">
        <v>-1.30183316252628</v>
      </c>
      <c r="J4976">
        <v>-0.92968186551080101</v>
      </c>
      <c r="K4976">
        <v>260.02319344398501</v>
      </c>
      <c r="L4976">
        <v>246.47453099724501</v>
      </c>
      <c r="M4976">
        <v>43.6990592984979</v>
      </c>
      <c r="N4976">
        <v>0.76214104525298598</v>
      </c>
      <c r="O4976">
        <v>2.7739354742233302</v>
      </c>
      <c r="P4976">
        <v>19.228883441051899</v>
      </c>
      <c r="Q4976">
        <v>-2.6504851824225999E-2</v>
      </c>
    </row>
    <row r="4977" spans="1:17" hidden="1" x14ac:dyDescent="0.3">
      <c r="A4977" t="s">
        <v>10109</v>
      </c>
      <c r="B4977" t="s">
        <v>10110</v>
      </c>
      <c r="C4977" t="str">
        <f>IFERROR(VLOOKUP(Table1[[#This Row],[Ticker]],[1]!Table1[[Symbol]:[Industry]],2,FALSE),"-")</f>
        <v>-</v>
      </c>
      <c r="D4977" t="s">
        <v>705</v>
      </c>
      <c r="E4977">
        <v>0</v>
      </c>
      <c r="F4977">
        <v>265.52</v>
      </c>
      <c r="G4977">
        <v>1.82458086071972</v>
      </c>
      <c r="H4977">
        <v>0.53270582255426102</v>
      </c>
      <c r="I4977">
        <v>2.5791443217463299</v>
      </c>
      <c r="J4977">
        <v>0.307490888536812</v>
      </c>
      <c r="K4977">
        <v>255.21551651682799</v>
      </c>
      <c r="L4977">
        <v>236.14228434157101</v>
      </c>
      <c r="M4977">
        <v>39.772223044646402</v>
      </c>
      <c r="N4977">
        <v>0.17454962143955399</v>
      </c>
      <c r="O4977">
        <v>5.6831877071407098</v>
      </c>
      <c r="P4977">
        <v>1158.2097332132801</v>
      </c>
      <c r="Q4977">
        <v>-4.0451341168239998E-3</v>
      </c>
    </row>
    <row r="4978" spans="1:17" hidden="1" x14ac:dyDescent="0.3">
      <c r="A4978" t="s">
        <v>10111</v>
      </c>
      <c r="B4978" t="s">
        <v>10112</v>
      </c>
      <c r="C4978" t="str">
        <f>IFERROR(VLOOKUP(Table1[[#This Row],[Ticker]],[1]!Table1[[Symbol]:[Industry]],2,FALSE),"-")</f>
        <v>-</v>
      </c>
      <c r="D4978" t="s">
        <v>225</v>
      </c>
      <c r="E4978">
        <v>0</v>
      </c>
      <c r="F4978">
        <v>162</v>
      </c>
      <c r="G4978">
        <v>10.8711066092681</v>
      </c>
      <c r="H4978">
        <v>5.1696602585709801</v>
      </c>
      <c r="I4978">
        <v>-7.6654810599777097</v>
      </c>
      <c r="J4978">
        <v>0.31500770741905398</v>
      </c>
      <c r="K4978">
        <v>149.22878906421201</v>
      </c>
      <c r="L4978">
        <v>145.071348280058</v>
      </c>
      <c r="M4978">
        <v>50</v>
      </c>
      <c r="N4978">
        <v>0</v>
      </c>
      <c r="O4978">
        <v>0</v>
      </c>
      <c r="P4978">
        <v>62</v>
      </c>
    </row>
    <row r="4979" spans="1:17" hidden="1" x14ac:dyDescent="0.3">
      <c r="A4979" t="s">
        <v>10113</v>
      </c>
      <c r="B4979" t="s">
        <v>10114</v>
      </c>
      <c r="C4979" t="str">
        <f>IFERROR(VLOOKUP(Table1[[#This Row],[Ticker]],[1]!Table1[[Symbol]:[Industry]],2,FALSE),"-")</f>
        <v>-</v>
      </c>
      <c r="D4979" t="s">
        <v>705</v>
      </c>
      <c r="E4979">
        <v>0</v>
      </c>
      <c r="F4979">
        <v>887.55</v>
      </c>
      <c r="G4979">
        <v>31.308934980546599</v>
      </c>
      <c r="H4979">
        <v>-3.2628252506776501</v>
      </c>
      <c r="I4979">
        <v>15.5412157211398</v>
      </c>
      <c r="J4979">
        <v>-1.92733523914925</v>
      </c>
      <c r="K4979">
        <v>852.34030985555</v>
      </c>
      <c r="L4979">
        <v>748.924605636568</v>
      </c>
      <c r="M4979">
        <v>37.3388535311583</v>
      </c>
      <c r="N4979">
        <v>1.58781638460386</v>
      </c>
      <c r="O4979">
        <v>4.2194805926426699</v>
      </c>
      <c r="P4979">
        <v>89.834024896265504</v>
      </c>
      <c r="Q4979">
        <v>2.6632969630870001E-2</v>
      </c>
    </row>
    <row r="4980" spans="1:17" hidden="1" x14ac:dyDescent="0.3">
      <c r="A4980" t="s">
        <v>10115</v>
      </c>
      <c r="B4980" t="s">
        <v>10116</v>
      </c>
      <c r="C4980" t="str">
        <f>IFERROR(VLOOKUP(Table1[[#This Row],[Ticker]],[1]!Table1[[Symbol]:[Industry]],2,FALSE),"-")</f>
        <v>-</v>
      </c>
      <c r="D4980" t="s">
        <v>705</v>
      </c>
      <c r="E4980">
        <v>0</v>
      </c>
      <c r="F4980">
        <v>862.7</v>
      </c>
      <c r="G4980">
        <v>-2.3044211743934699</v>
      </c>
      <c r="H4980">
        <v>0.25455368326082101</v>
      </c>
      <c r="I4980">
        <v>-0.84584158439240298</v>
      </c>
      <c r="J4980">
        <v>-1.2010086399861299</v>
      </c>
      <c r="K4980">
        <v>832.83586224556598</v>
      </c>
      <c r="L4980">
        <v>775.85202613305898</v>
      </c>
      <c r="M4980">
        <v>43.617668529781398</v>
      </c>
      <c r="N4980">
        <v>3.9191795418220501</v>
      </c>
      <c r="O4980">
        <v>14.7559986090181</v>
      </c>
      <c r="P4980">
        <v>40.276422764227597</v>
      </c>
      <c r="Q4980">
        <v>3.5665262196414999E-2</v>
      </c>
    </row>
    <row r="4981" spans="1:17" hidden="1" x14ac:dyDescent="0.3">
      <c r="A4981" t="s">
        <v>10117</v>
      </c>
      <c r="B4981" t="s">
        <v>10118</v>
      </c>
      <c r="C4981" t="str">
        <f>IFERROR(VLOOKUP(Table1[[#This Row],[Ticker]],[1]!Table1[[Symbol]:[Industry]],2,FALSE),"-")</f>
        <v>-</v>
      </c>
      <c r="D4981" t="s">
        <v>705</v>
      </c>
      <c r="E4981">
        <v>0</v>
      </c>
      <c r="F4981">
        <v>281.86</v>
      </c>
      <c r="G4981">
        <v>6.2773248011808302</v>
      </c>
      <c r="H4981">
        <v>-0.13715341454819499</v>
      </c>
      <c r="I4981">
        <v>5.3111866277363298</v>
      </c>
      <c r="J4981">
        <v>-4.44271048146945</v>
      </c>
      <c r="K4981">
        <v>271.46417361970902</v>
      </c>
      <c r="L4981">
        <v>248.988353082538</v>
      </c>
      <c r="M4981">
        <v>36.174903309900898</v>
      </c>
      <c r="N4981">
        <v>1.04148571792706</v>
      </c>
      <c r="O4981">
        <v>4.9208827077272304</v>
      </c>
      <c r="P4981">
        <v>60.594837900974298</v>
      </c>
      <c r="Q4981">
        <v>1.2902501101542001E-2</v>
      </c>
    </row>
    <row r="4982" spans="1:17" hidden="1" x14ac:dyDescent="0.3">
      <c r="A4982" t="s">
        <v>10119</v>
      </c>
      <c r="B4982" t="s">
        <v>10120</v>
      </c>
      <c r="C4982" t="str">
        <f>IFERROR(VLOOKUP(Table1[[#This Row],[Ticker]],[1]!Table1[[Symbol]:[Industry]],2,FALSE),"-")</f>
        <v>-</v>
      </c>
      <c r="D4982" t="s">
        <v>705</v>
      </c>
      <c r="E4982">
        <v>0</v>
      </c>
      <c r="F4982">
        <v>906.64</v>
      </c>
      <c r="G4982">
        <v>-0.90851770730195702</v>
      </c>
      <c r="H4982">
        <v>0.38762015395023702</v>
      </c>
      <c r="I4982">
        <v>1.5308140162292001</v>
      </c>
      <c r="J4982">
        <v>0.54666793907928801</v>
      </c>
      <c r="K4982">
        <v>872.56735604534697</v>
      </c>
      <c r="L4982">
        <v>813.46368866956595</v>
      </c>
      <c r="M4982">
        <v>36.216852662223999</v>
      </c>
      <c r="N4982">
        <v>0.71663063349495204</v>
      </c>
      <c r="O4982">
        <v>1.47136680490602</v>
      </c>
      <c r="P4982">
        <v>28.601418439716301</v>
      </c>
      <c r="Q4982">
        <v>1.1367808071405999E-2</v>
      </c>
    </row>
    <row r="4983" spans="1:17" hidden="1" x14ac:dyDescent="0.3">
      <c r="A4983" t="s">
        <v>10121</v>
      </c>
      <c r="B4983" t="s">
        <v>10122</v>
      </c>
      <c r="C4983" t="str">
        <f>IFERROR(VLOOKUP(Table1[[#This Row],[Ticker]],[1]!Table1[[Symbol]:[Industry]],2,FALSE),"-")</f>
        <v>-</v>
      </c>
      <c r="D4983" t="s">
        <v>705</v>
      </c>
      <c r="E4983">
        <v>0</v>
      </c>
      <c r="F4983">
        <v>876.57</v>
      </c>
      <c r="G4983">
        <v>-1.21752219998295</v>
      </c>
      <c r="H4983">
        <v>-0.29269324792860801</v>
      </c>
      <c r="I4983">
        <v>1.2766172697375799</v>
      </c>
      <c r="J4983">
        <v>0.407473460843706</v>
      </c>
      <c r="K4983">
        <v>845.83622717063895</v>
      </c>
      <c r="L4983">
        <v>788.80788130764699</v>
      </c>
      <c r="M4983">
        <v>37.423081017166801</v>
      </c>
      <c r="N4983">
        <v>1.34561104394304</v>
      </c>
      <c r="O4983">
        <v>1.8150290336196699</v>
      </c>
      <c r="P4983">
        <v>28.5029466092004</v>
      </c>
      <c r="Q4983">
        <v>2.5475784075280001E-3</v>
      </c>
    </row>
    <row r="4984" spans="1:17" hidden="1" x14ac:dyDescent="0.3">
      <c r="A4984" t="s">
        <v>10123</v>
      </c>
      <c r="B4984" t="s">
        <v>10124</v>
      </c>
      <c r="C4984" t="str">
        <f>IFERROR(VLOOKUP(Table1[[#This Row],[Ticker]],[1]!Table1[[Symbol]:[Industry]],2,FALSE),"-")</f>
        <v>-</v>
      </c>
      <c r="D4984" t="s">
        <v>705</v>
      </c>
      <c r="E4984">
        <v>0</v>
      </c>
      <c r="F4984">
        <v>263.66000000000003</v>
      </c>
      <c r="G4984">
        <v>-12.5975905142512</v>
      </c>
      <c r="H4984">
        <v>-2.7555274046397602</v>
      </c>
      <c r="I4984">
        <v>-0.94186973924407902</v>
      </c>
      <c r="J4984">
        <v>1.74559183418341E-2</v>
      </c>
      <c r="K4984">
        <v>256.78304428014599</v>
      </c>
      <c r="L4984">
        <v>243.44297187272599</v>
      </c>
      <c r="M4984">
        <v>45.289626408737497</v>
      </c>
      <c r="N4984">
        <v>0.39106003839063802</v>
      </c>
      <c r="O4984">
        <v>2.2225593567473099</v>
      </c>
      <c r="P4984">
        <v>19.3031674208144</v>
      </c>
    </row>
    <row r="4985" spans="1:17" hidden="1" x14ac:dyDescent="0.3">
      <c r="A4985" t="s">
        <v>10125</v>
      </c>
      <c r="B4985" t="s">
        <v>10126</v>
      </c>
      <c r="C4985" t="str">
        <f>IFERROR(VLOOKUP(Table1[[#This Row],[Ticker]],[1]!Table1[[Symbol]:[Industry]],2,FALSE),"-")</f>
        <v>-</v>
      </c>
      <c r="D4985" t="s">
        <v>705</v>
      </c>
      <c r="E4985">
        <v>0</v>
      </c>
      <c r="F4985">
        <v>423.37</v>
      </c>
      <c r="G4985">
        <v>10.7925508872884</v>
      </c>
      <c r="H4985">
        <v>9.85061459959865</v>
      </c>
      <c r="I4985">
        <v>-3.8703431287953101</v>
      </c>
      <c r="J4985">
        <v>1.6095752743446301</v>
      </c>
      <c r="K4985">
        <v>386.11881174133202</v>
      </c>
      <c r="L4985">
        <v>366.01619511183497</v>
      </c>
      <c r="M4985">
        <v>43.691570787736502</v>
      </c>
      <c r="N4985">
        <v>1.2449071421045701</v>
      </c>
      <c r="O4985">
        <v>2.2769681366180801</v>
      </c>
      <c r="P4985">
        <v>37.301767472028502</v>
      </c>
    </row>
    <row r="4986" spans="1:17" hidden="1" x14ac:dyDescent="0.3">
      <c r="A4986" t="s">
        <v>10127</v>
      </c>
      <c r="B4986" t="s">
        <v>10128</v>
      </c>
      <c r="C4986" t="str">
        <f>IFERROR(VLOOKUP(Table1[[#This Row],[Ticker]],[1]!Table1[[Symbol]:[Industry]],2,FALSE),"-")</f>
        <v>-</v>
      </c>
      <c r="D4986" t="s">
        <v>705</v>
      </c>
      <c r="E4986">
        <v>0</v>
      </c>
      <c r="F4986">
        <v>534.37</v>
      </c>
      <c r="G4986">
        <v>-9.0869127664045894</v>
      </c>
      <c r="H4986">
        <v>-1.9272620163572201</v>
      </c>
      <c r="I4986">
        <v>3.6438939615050199</v>
      </c>
      <c r="J4986">
        <v>0.236323605354541</v>
      </c>
      <c r="K4986">
        <v>518.84866750772096</v>
      </c>
      <c r="L4986">
        <v>486.02712770834802</v>
      </c>
      <c r="M4986">
        <v>38.951823625668403</v>
      </c>
      <c r="N4986">
        <v>0.24735366418911001</v>
      </c>
      <c r="O4986">
        <v>1.8395493759006001</v>
      </c>
      <c r="P4986">
        <v>24.969597754911099</v>
      </c>
    </row>
    <row r="4987" spans="1:17" hidden="1" x14ac:dyDescent="0.3">
      <c r="A4987" t="s">
        <v>10129</v>
      </c>
      <c r="B4987" t="s">
        <v>10130</v>
      </c>
      <c r="C4987" t="str">
        <f>IFERROR(VLOOKUP(Table1[[#This Row],[Ticker]],[1]!Table1[[Symbol]:[Industry]],2,FALSE),"-")</f>
        <v>-</v>
      </c>
      <c r="D4987" t="s">
        <v>1294</v>
      </c>
      <c r="E4987">
        <v>0</v>
      </c>
      <c r="F4987">
        <v>123.76</v>
      </c>
      <c r="G4987">
        <v>-16.4084651550281</v>
      </c>
      <c r="H4987">
        <v>-3.05726017048584</v>
      </c>
      <c r="I4987">
        <v>-9.2487245006443004</v>
      </c>
      <c r="J4987">
        <v>0.48575329649134302</v>
      </c>
      <c r="K4987">
        <v>122.002375619052</v>
      </c>
      <c r="L4987">
        <v>119.44697625872401</v>
      </c>
      <c r="M4987">
        <v>42.831285615245399</v>
      </c>
      <c r="N4987">
        <v>2.4654590672792098</v>
      </c>
      <c r="O4987">
        <v>1.80995475113121</v>
      </c>
      <c r="P4987">
        <v>7.9365079365079501</v>
      </c>
    </row>
    <row r="4988" spans="1:17" hidden="1" x14ac:dyDescent="0.3">
      <c r="A4988" t="s">
        <v>10131</v>
      </c>
      <c r="B4988" t="s">
        <v>10132</v>
      </c>
      <c r="C4988" t="str">
        <f>IFERROR(VLOOKUP(Table1[[#This Row],[Ticker]],[1]!Table1[[Symbol]:[Industry]],2,FALSE),"-")</f>
        <v>-</v>
      </c>
      <c r="D4988" t="s">
        <v>705</v>
      </c>
      <c r="E4988">
        <v>0</v>
      </c>
      <c r="F4988">
        <v>41.12</v>
      </c>
      <c r="G4988">
        <v>6.4522434781154203</v>
      </c>
      <c r="H4988">
        <v>-0.33141300449161498</v>
      </c>
      <c r="I4988">
        <v>3.0023153376692902</v>
      </c>
      <c r="J4988">
        <v>-0.72363963557611299</v>
      </c>
      <c r="K4988">
        <v>39.690568383300899</v>
      </c>
      <c r="L4988">
        <v>36.651862803526299</v>
      </c>
      <c r="M4988">
        <v>40.246772189485696</v>
      </c>
      <c r="N4988">
        <v>0.76227058833543604</v>
      </c>
      <c r="O4988">
        <v>2.1400778210116802</v>
      </c>
      <c r="P4988">
        <v>32.902391725921099</v>
      </c>
    </row>
    <row r="4989" spans="1:17" hidden="1" x14ac:dyDescent="0.3">
      <c r="A4989" t="s">
        <v>10133</v>
      </c>
      <c r="B4989" t="s">
        <v>10134</v>
      </c>
      <c r="C4989" t="str">
        <f>IFERROR(VLOOKUP(Table1[[#This Row],[Ticker]],[1]!Table1[[Symbol]:[Industry]],2,FALSE),"-")</f>
        <v>-</v>
      </c>
      <c r="D4989" t="s">
        <v>1294</v>
      </c>
      <c r="E4989">
        <v>0</v>
      </c>
      <c r="F4989">
        <v>56.42</v>
      </c>
      <c r="G4989">
        <v>-16.682692667060099</v>
      </c>
      <c r="H4989">
        <v>-3.0923014350261</v>
      </c>
      <c r="I4989">
        <v>-9.5595400725175104</v>
      </c>
      <c r="J4989">
        <v>0.70507862940486798</v>
      </c>
      <c r="K4989">
        <v>55.724659791569401</v>
      </c>
      <c r="L4989">
        <v>54.557963671950503</v>
      </c>
      <c r="M4989">
        <v>51.453169897924603</v>
      </c>
      <c r="N4989">
        <v>0.442721905267347</v>
      </c>
      <c r="O4989">
        <v>3.15490960652251</v>
      </c>
      <c r="P4989">
        <v>7.9601990049751299</v>
      </c>
    </row>
    <row r="4990" spans="1:17" hidden="1" x14ac:dyDescent="0.3">
      <c r="A4990" t="s">
        <v>10135</v>
      </c>
      <c r="B4990" t="s">
        <v>10136</v>
      </c>
      <c r="C4990" t="str">
        <f>IFERROR(VLOOKUP(Table1[[#This Row],[Ticker]],[1]!Table1[[Symbol]:[Industry]],2,FALSE),"-")</f>
        <v>-</v>
      </c>
      <c r="D4990" t="s">
        <v>628</v>
      </c>
      <c r="M4990">
        <v>50</v>
      </c>
    </row>
    <row r="4991" spans="1:17" hidden="1" x14ac:dyDescent="0.3">
      <c r="A4991" t="s">
        <v>10137</v>
      </c>
      <c r="B4991" t="s">
        <v>10138</v>
      </c>
      <c r="C4991" t="str">
        <f>IFERROR(VLOOKUP(Table1[[#This Row],[Ticker]],[1]!Table1[[Symbol]:[Industry]],2,FALSE),"-")</f>
        <v>-</v>
      </c>
    </row>
    <row r="4992" spans="1:17" hidden="1" x14ac:dyDescent="0.3">
      <c r="A4992" t="s">
        <v>10139</v>
      </c>
      <c r="B4992" t="s">
        <v>10140</v>
      </c>
      <c r="C4992" t="str">
        <f>IFERROR(VLOOKUP(Table1[[#This Row],[Ticker]],[1]!Table1[[Symbol]:[Industry]],2,FALSE),"-")</f>
        <v>-</v>
      </c>
      <c r="D4992" t="s">
        <v>633</v>
      </c>
      <c r="F4992">
        <v>250</v>
      </c>
      <c r="G4992">
        <v>-5.5931859894901201</v>
      </c>
      <c r="H4992">
        <v>-1.87035303188851</v>
      </c>
      <c r="I4992">
        <v>-12.2495918825592</v>
      </c>
      <c r="J4992">
        <v>1.0670674632677399</v>
      </c>
      <c r="N4992">
        <v>1</v>
      </c>
    </row>
    <row r="4993" spans="1:16" hidden="1" x14ac:dyDescent="0.3">
      <c r="A4993" t="s">
        <v>10141</v>
      </c>
      <c r="B4993" t="s">
        <v>10142</v>
      </c>
      <c r="C4993" t="str">
        <f>IFERROR(VLOOKUP(Table1[[#This Row],[Ticker]],[1]!Table1[[Symbol]:[Industry]],2,FALSE),"-")</f>
        <v>-</v>
      </c>
      <c r="F4993">
        <v>10.28</v>
      </c>
      <c r="G4993">
        <v>-5.5931859894901201</v>
      </c>
      <c r="H4993">
        <v>-1.87035303188851</v>
      </c>
      <c r="I4993">
        <v>-12.2495918825592</v>
      </c>
      <c r="J4993">
        <v>1.0670674632677399</v>
      </c>
    </row>
    <row r="4994" spans="1:16" hidden="1" x14ac:dyDescent="0.3">
      <c r="A4994" t="s">
        <v>10143</v>
      </c>
      <c r="B4994" t="s">
        <v>10144</v>
      </c>
      <c r="C4994" t="str">
        <f>IFERROR(VLOOKUP(Table1[[#This Row],[Ticker]],[1]!Table1[[Symbol]:[Industry]],2,FALSE),"-")</f>
        <v>-</v>
      </c>
      <c r="F4994">
        <v>1.1499999999999999</v>
      </c>
      <c r="G4994">
        <v>-5.5931859894901201</v>
      </c>
      <c r="H4994">
        <v>-1.87035303188851</v>
      </c>
      <c r="I4994">
        <v>-12.2495918825592</v>
      </c>
      <c r="J4994">
        <v>1.0670674632677399</v>
      </c>
    </row>
    <row r="4995" spans="1:16" hidden="1" x14ac:dyDescent="0.3">
      <c r="A4995" t="s">
        <v>10145</v>
      </c>
      <c r="B4995" t="s">
        <v>10146</v>
      </c>
      <c r="C4995" t="str">
        <f>IFERROR(VLOOKUP(Table1[[#This Row],[Ticker]],[1]!Table1[[Symbol]:[Industry]],2,FALSE),"-")</f>
        <v>-</v>
      </c>
      <c r="D4995" t="s">
        <v>132</v>
      </c>
      <c r="F4995">
        <v>90.18</v>
      </c>
      <c r="G4995">
        <v>3.7497226047304602</v>
      </c>
      <c r="H4995">
        <v>11.035637360352201</v>
      </c>
      <c r="I4995">
        <v>-20.7437569468985</v>
      </c>
      <c r="J4995">
        <v>9.6205632629745992</v>
      </c>
      <c r="K4995">
        <v>85.254207503263103</v>
      </c>
      <c r="L4995">
        <v>86.143093952193794</v>
      </c>
      <c r="N4995">
        <v>0.67362797320145895</v>
      </c>
      <c r="O4995">
        <v>39.443335551119901</v>
      </c>
      <c r="P4995">
        <v>58.851506077153402</v>
      </c>
    </row>
    <row r="4996" spans="1:16" hidden="1" x14ac:dyDescent="0.3">
      <c r="A4996" t="s">
        <v>10147</v>
      </c>
      <c r="B4996" t="s">
        <v>10148</v>
      </c>
      <c r="C4996" t="str">
        <f>IFERROR(VLOOKUP(Table1[[#This Row],[Ticker]],[1]!Table1[[Symbol]:[Industry]],2,FALSE),"-")</f>
        <v>-</v>
      </c>
    </row>
    <row r="4997" spans="1:16" hidden="1" x14ac:dyDescent="0.3">
      <c r="A4997" t="s">
        <v>10149</v>
      </c>
      <c r="B4997" t="s">
        <v>10150</v>
      </c>
      <c r="C4997" t="str">
        <f>IFERROR(VLOOKUP(Table1[[#This Row],[Ticker]],[1]!Table1[[Symbol]:[Industry]],2,FALSE),"-")</f>
        <v>-</v>
      </c>
    </row>
    <row r="4998" spans="1:16" hidden="1" x14ac:dyDescent="0.3">
      <c r="A4998" t="s">
        <v>10151</v>
      </c>
      <c r="B4998" t="s">
        <v>10152</v>
      </c>
      <c r="C4998" t="str">
        <f>IFERROR(VLOOKUP(Table1[[#This Row],[Ticker]],[1]!Table1[[Symbol]:[Industry]],2,FALSE),"-")</f>
        <v>-</v>
      </c>
    </row>
    <row r="4999" spans="1:16" hidden="1" x14ac:dyDescent="0.3">
      <c r="A4999" t="s">
        <v>10153</v>
      </c>
      <c r="B4999" t="s">
        <v>10154</v>
      </c>
      <c r="C4999" t="str">
        <f>IFERROR(VLOOKUP(Table1[[#This Row],[Ticker]],[1]!Table1[[Symbol]:[Industry]],2,FALSE),"-")</f>
        <v>-</v>
      </c>
    </row>
    <row r="5000" spans="1:16" hidden="1" x14ac:dyDescent="0.3">
      <c r="A5000" t="s">
        <v>10155</v>
      </c>
      <c r="B5000" t="s">
        <v>10156</v>
      </c>
      <c r="C5000" t="str">
        <f>IFERROR(VLOOKUP(Table1[[#This Row],[Ticker]],[1]!Table1[[Symbol]:[Industry]],2,FALSE),"-")</f>
        <v>-</v>
      </c>
    </row>
    <row r="5001" spans="1:16" hidden="1" x14ac:dyDescent="0.3">
      <c r="A5001" t="s">
        <v>10157</v>
      </c>
      <c r="B5001" t="s">
        <v>10158</v>
      </c>
      <c r="C5001" t="str">
        <f>IFERROR(VLOOKUP(Table1[[#This Row],[Ticker]],[1]!Table1[[Symbol]:[Industry]],2,FALSE),"-")</f>
        <v>-</v>
      </c>
    </row>
    <row r="5002" spans="1:16" hidden="1" x14ac:dyDescent="0.3">
      <c r="A5002" t="s">
        <v>10159</v>
      </c>
      <c r="B5002" t="s">
        <v>10160</v>
      </c>
      <c r="C5002" t="str">
        <f>IFERROR(VLOOKUP(Table1[[#This Row],[Ticker]],[1]!Table1[[Symbol]:[Industry]],2,FALSE),"-")</f>
        <v>-</v>
      </c>
    </row>
    <row r="5003" spans="1:16" hidden="1" x14ac:dyDescent="0.3">
      <c r="A5003" t="s">
        <v>10161</v>
      </c>
      <c r="B5003" t="s">
        <v>10162</v>
      </c>
      <c r="C5003" t="str">
        <f>IFERROR(VLOOKUP(Table1[[#This Row],[Ticker]],[1]!Table1[[Symbol]:[Industry]],2,FALSE),"-")</f>
        <v>-</v>
      </c>
    </row>
    <row r="5004" spans="1:16" hidden="1" x14ac:dyDescent="0.3">
      <c r="A5004" t="s">
        <v>10163</v>
      </c>
      <c r="B5004" t="s">
        <v>10164</v>
      </c>
      <c r="C5004" t="str">
        <f>IFERROR(VLOOKUP(Table1[[#This Row],[Ticker]],[1]!Table1[[Symbol]:[Industry]],2,FALSE),"-")</f>
        <v>-</v>
      </c>
      <c r="D5004" t="s">
        <v>543</v>
      </c>
      <c r="F5004">
        <v>0</v>
      </c>
      <c r="G5004">
        <v>-24.1288933907318</v>
      </c>
      <c r="M5004">
        <v>50</v>
      </c>
    </row>
    <row r="5005" spans="1:16" hidden="1" x14ac:dyDescent="0.3">
      <c r="A5005" t="s">
        <v>10165</v>
      </c>
      <c r="B5005" t="s">
        <v>10166</v>
      </c>
      <c r="C5005" t="str">
        <f>IFERROR(VLOOKUP(Table1[[#This Row],[Ticker]],[1]!Table1[[Symbol]:[Industry]],2,FALSE),"-")</f>
        <v>-</v>
      </c>
      <c r="D5005" t="s">
        <v>135</v>
      </c>
    </row>
    <row r="5006" spans="1:16" hidden="1" x14ac:dyDescent="0.3">
      <c r="A5006" t="s">
        <v>10167</v>
      </c>
      <c r="B5006" t="s">
        <v>10168</v>
      </c>
      <c r="C5006" t="str">
        <f>IFERROR(VLOOKUP(Table1[[#This Row],[Ticker]],[1]!Table1[[Symbol]:[Industry]],2,FALSE),"-")</f>
        <v>-</v>
      </c>
      <c r="F5006">
        <v>0.79</v>
      </c>
      <c r="G5006">
        <v>-24.1288933907318</v>
      </c>
      <c r="H5006">
        <v>-3.02397641607834</v>
      </c>
      <c r="I5006">
        <v>-21.756618298178601</v>
      </c>
      <c r="J5006">
        <v>-4.4468970544856896</v>
      </c>
      <c r="K5006">
        <v>0.80295751860840803</v>
      </c>
      <c r="L5006">
        <v>0.82869789107797898</v>
      </c>
      <c r="N5006">
        <v>1.2673327250553801</v>
      </c>
      <c r="O5006">
        <v>22.784810126582201</v>
      </c>
      <c r="P5006">
        <v>61.224489795918302</v>
      </c>
    </row>
    <row r="5007" spans="1:16" hidden="1" x14ac:dyDescent="0.3">
      <c r="A5007" t="s">
        <v>10169</v>
      </c>
      <c r="B5007" t="s">
        <v>10170</v>
      </c>
      <c r="C5007" t="str">
        <f>IFERROR(VLOOKUP(Table1[[#This Row],[Ticker]],[1]!Table1[[Symbol]:[Industry]],2,FALSE),"-")</f>
        <v>-</v>
      </c>
      <c r="D5007" t="s">
        <v>132</v>
      </c>
      <c r="F5007">
        <v>0</v>
      </c>
      <c r="G5007">
        <v>-24.1288933907318</v>
      </c>
      <c r="M5007">
        <v>50</v>
      </c>
    </row>
    <row r="5008" spans="1:16" hidden="1" x14ac:dyDescent="0.3">
      <c r="A5008" t="s">
        <v>10171</v>
      </c>
      <c r="B5008" t="s">
        <v>10172</v>
      </c>
      <c r="C5008" t="str">
        <f>IFERROR(VLOOKUP(Table1[[#This Row],[Ticker]],[1]!Table1[[Symbol]:[Industry]],2,FALSE),"-")</f>
        <v>-</v>
      </c>
      <c r="F5008">
        <v>0</v>
      </c>
      <c r="G5008">
        <v>-24.1288933907318</v>
      </c>
      <c r="M5008">
        <v>50</v>
      </c>
    </row>
    <row r="5009" spans="1:14" hidden="1" x14ac:dyDescent="0.3">
      <c r="A5009" t="s">
        <v>10173</v>
      </c>
      <c r="B5009" t="s">
        <v>10174</v>
      </c>
      <c r="C5009" t="str">
        <f>IFERROR(VLOOKUP(Table1[[#This Row],[Ticker]],[1]!Table1[[Symbol]:[Industry]],2,FALSE),"-")</f>
        <v>-</v>
      </c>
      <c r="D5009" t="s">
        <v>414</v>
      </c>
      <c r="F5009">
        <v>0</v>
      </c>
      <c r="G5009">
        <v>-24.1288933907318</v>
      </c>
      <c r="M5009">
        <v>50</v>
      </c>
    </row>
    <row r="5010" spans="1:14" hidden="1" x14ac:dyDescent="0.3">
      <c r="A5010" t="s">
        <v>10175</v>
      </c>
      <c r="B5010" t="s">
        <v>10176</v>
      </c>
      <c r="C5010" t="str">
        <f>IFERROR(VLOOKUP(Table1[[#This Row],[Ticker]],[1]!Table1[[Symbol]:[Industry]],2,FALSE),"-")</f>
        <v>-</v>
      </c>
      <c r="D5010" t="s">
        <v>543</v>
      </c>
    </row>
    <row r="5011" spans="1:14" hidden="1" x14ac:dyDescent="0.3">
      <c r="A5011" t="s">
        <v>10177</v>
      </c>
      <c r="B5011" t="s">
        <v>10178</v>
      </c>
      <c r="C5011" t="str">
        <f>IFERROR(VLOOKUP(Table1[[#This Row],[Ticker]],[1]!Table1[[Symbol]:[Industry]],2,FALSE),"-")</f>
        <v>-</v>
      </c>
      <c r="D5011" t="s">
        <v>268</v>
      </c>
    </row>
    <row r="5012" spans="1:14" hidden="1" x14ac:dyDescent="0.3">
      <c r="A5012" t="s">
        <v>10179</v>
      </c>
      <c r="B5012" t="s">
        <v>10180</v>
      </c>
      <c r="C5012" t="str">
        <f>IFERROR(VLOOKUP(Table1[[#This Row],[Ticker]],[1]!Table1[[Symbol]:[Industry]],2,FALSE),"-")</f>
        <v>-</v>
      </c>
      <c r="D5012" t="s">
        <v>135</v>
      </c>
      <c r="F5012">
        <v>0</v>
      </c>
      <c r="G5012">
        <v>-24.1288933907318</v>
      </c>
    </row>
    <row r="5013" spans="1:14" hidden="1" x14ac:dyDescent="0.3">
      <c r="A5013" t="s">
        <v>10181</v>
      </c>
      <c r="B5013" t="s">
        <v>10182</v>
      </c>
      <c r="C5013" t="str">
        <f>IFERROR(VLOOKUP(Table1[[#This Row],[Ticker]],[1]!Table1[[Symbol]:[Industry]],2,FALSE),"-")</f>
        <v>-</v>
      </c>
      <c r="D5013" t="s">
        <v>628</v>
      </c>
      <c r="F5013">
        <v>0</v>
      </c>
      <c r="G5013">
        <v>-24.1288933907318</v>
      </c>
      <c r="M5013">
        <v>50</v>
      </c>
    </row>
    <row r="5014" spans="1:14" hidden="1" x14ac:dyDescent="0.3">
      <c r="A5014" t="s">
        <v>10183</v>
      </c>
      <c r="B5014" t="s">
        <v>10184</v>
      </c>
      <c r="C5014" t="str">
        <f>IFERROR(VLOOKUP(Table1[[#This Row],[Ticker]],[1]!Table1[[Symbol]:[Industry]],2,FALSE),"-")</f>
        <v>-</v>
      </c>
      <c r="F5014">
        <v>0</v>
      </c>
      <c r="G5014">
        <v>-24.1288933907318</v>
      </c>
      <c r="M5014">
        <v>50</v>
      </c>
    </row>
    <row r="5015" spans="1:14" hidden="1" x14ac:dyDescent="0.3">
      <c r="A5015" t="s">
        <v>10185</v>
      </c>
      <c r="B5015" t="s">
        <v>10186</v>
      </c>
      <c r="C5015" t="str">
        <f>IFERROR(VLOOKUP(Table1[[#This Row],[Ticker]],[1]!Table1[[Symbol]:[Industry]],2,FALSE),"-")</f>
        <v>-</v>
      </c>
      <c r="D5015" t="s">
        <v>628</v>
      </c>
      <c r="F5015">
        <v>0</v>
      </c>
      <c r="G5015">
        <v>-24.1288933907318</v>
      </c>
      <c r="M5015">
        <v>50</v>
      </c>
    </row>
    <row r="5016" spans="1:14" hidden="1" x14ac:dyDescent="0.3">
      <c r="A5016" t="s">
        <v>10187</v>
      </c>
      <c r="B5016" t="s">
        <v>10188</v>
      </c>
      <c r="C5016" t="str">
        <f>IFERROR(VLOOKUP(Table1[[#This Row],[Ticker]],[1]!Table1[[Symbol]:[Industry]],2,FALSE),"-")</f>
        <v>-</v>
      </c>
      <c r="D5016" t="s">
        <v>106</v>
      </c>
      <c r="F5016">
        <v>0</v>
      </c>
      <c r="G5016">
        <v>-24.1288933907318</v>
      </c>
      <c r="M5016">
        <v>50</v>
      </c>
    </row>
    <row r="5017" spans="1:14" hidden="1" x14ac:dyDescent="0.3">
      <c r="A5017" t="s">
        <v>10189</v>
      </c>
      <c r="B5017" t="s">
        <v>10190</v>
      </c>
      <c r="C5017" t="str">
        <f>IFERROR(VLOOKUP(Table1[[#This Row],[Ticker]],[1]!Table1[[Symbol]:[Industry]],2,FALSE),"-")</f>
        <v>-</v>
      </c>
      <c r="D5017" t="s">
        <v>628</v>
      </c>
      <c r="F5017">
        <v>0</v>
      </c>
      <c r="G5017">
        <v>-24.1288933907318</v>
      </c>
      <c r="M5017">
        <v>50</v>
      </c>
    </row>
    <row r="5018" spans="1:14" hidden="1" x14ac:dyDescent="0.3">
      <c r="A5018" t="s">
        <v>10191</v>
      </c>
      <c r="B5018" t="s">
        <v>10192</v>
      </c>
      <c r="C5018" t="str">
        <f>IFERROR(VLOOKUP(Table1[[#This Row],[Ticker]],[1]!Table1[[Symbol]:[Industry]],2,FALSE),"-")</f>
        <v>-</v>
      </c>
      <c r="F5018">
        <v>0</v>
      </c>
      <c r="G5018">
        <v>-24.1288933907318</v>
      </c>
      <c r="M5018">
        <v>50</v>
      </c>
    </row>
    <row r="5019" spans="1:14" hidden="1" x14ac:dyDescent="0.3">
      <c r="A5019" t="s">
        <v>10193</v>
      </c>
      <c r="B5019" t="s">
        <v>10194</v>
      </c>
      <c r="C5019" t="str">
        <f>IFERROR(VLOOKUP(Table1[[#This Row],[Ticker]],[1]!Table1[[Symbol]:[Industry]],2,FALSE),"-")</f>
        <v>-</v>
      </c>
      <c r="F5019">
        <v>0</v>
      </c>
      <c r="G5019">
        <v>-24.1288933907318</v>
      </c>
      <c r="M5019">
        <v>50</v>
      </c>
    </row>
    <row r="5020" spans="1:14" hidden="1" x14ac:dyDescent="0.3">
      <c r="A5020" t="s">
        <v>10195</v>
      </c>
      <c r="B5020" t="s">
        <v>10196</v>
      </c>
      <c r="C5020" t="str">
        <f>IFERROR(VLOOKUP(Table1[[#This Row],[Ticker]],[1]!Table1[[Symbol]:[Industry]],2,FALSE),"-")</f>
        <v>-</v>
      </c>
      <c r="D5020" t="s">
        <v>46</v>
      </c>
      <c r="F5020">
        <v>0</v>
      </c>
      <c r="G5020">
        <v>-24.1288933907318</v>
      </c>
      <c r="M5020">
        <v>50</v>
      </c>
    </row>
    <row r="5021" spans="1:14" hidden="1" x14ac:dyDescent="0.3">
      <c r="A5021" t="s">
        <v>10197</v>
      </c>
      <c r="B5021" t="s">
        <v>10198</v>
      </c>
      <c r="C5021" t="str">
        <f>IFERROR(VLOOKUP(Table1[[#This Row],[Ticker]],[1]!Table1[[Symbol]:[Industry]],2,FALSE),"-")</f>
        <v>-</v>
      </c>
      <c r="F5021">
        <v>9</v>
      </c>
      <c r="G5021">
        <v>-9.9502246723883392</v>
      </c>
      <c r="H5021">
        <v>1.7306277852290901</v>
      </c>
      <c r="I5021">
        <v>-11.570190621216501</v>
      </c>
      <c r="J5021">
        <v>0.45143758765778003</v>
      </c>
      <c r="N5021">
        <v>1</v>
      </c>
    </row>
    <row r="5022" spans="1:14" hidden="1" x14ac:dyDescent="0.3">
      <c r="A5022" t="s">
        <v>10199</v>
      </c>
      <c r="B5022" t="s">
        <v>10200</v>
      </c>
      <c r="C5022" t="str">
        <f>IFERROR(VLOOKUP(Table1[[#This Row],[Ticker]],[1]!Table1[[Symbol]:[Industry]],2,FALSE),"-")</f>
        <v>-</v>
      </c>
      <c r="D5022" t="s">
        <v>694</v>
      </c>
    </row>
    <row r="5023" spans="1:14" hidden="1" x14ac:dyDescent="0.3">
      <c r="A5023" t="s">
        <v>10201</v>
      </c>
      <c r="B5023" t="s">
        <v>10202</v>
      </c>
      <c r="C5023" t="str">
        <f>IFERROR(VLOOKUP(Table1[[#This Row],[Ticker]],[1]!Table1[[Symbol]:[Industry]],2,FALSE),"-")</f>
        <v>-</v>
      </c>
      <c r="F5023">
        <v>0</v>
      </c>
      <c r="G5023">
        <v>-24.1288933907318</v>
      </c>
      <c r="M5023">
        <v>50</v>
      </c>
    </row>
    <row r="5024" spans="1:14" hidden="1" x14ac:dyDescent="0.3">
      <c r="A5024" t="s">
        <v>10203</v>
      </c>
      <c r="B5024" t="s">
        <v>10204</v>
      </c>
      <c r="C5024" t="str">
        <f>IFERROR(VLOOKUP(Table1[[#This Row],[Ticker]],[1]!Table1[[Symbol]:[Industry]],2,FALSE),"-")</f>
        <v>-</v>
      </c>
      <c r="D5024" t="s">
        <v>72</v>
      </c>
      <c r="F5024">
        <v>0</v>
      </c>
      <c r="G5024">
        <v>-24.1288933907318</v>
      </c>
      <c r="M5024">
        <v>50</v>
      </c>
    </row>
    <row r="5025" spans="1:16" hidden="1" x14ac:dyDescent="0.3">
      <c r="A5025" t="s">
        <v>10205</v>
      </c>
      <c r="B5025" t="s">
        <v>10206</v>
      </c>
      <c r="C5025" t="str">
        <f>IFERROR(VLOOKUP(Table1[[#This Row],[Ticker]],[1]!Table1[[Symbol]:[Industry]],2,FALSE),"-")</f>
        <v>-</v>
      </c>
      <c r="D5025" t="s">
        <v>222</v>
      </c>
      <c r="F5025">
        <v>0</v>
      </c>
      <c r="G5025">
        <v>-24.1288933907318</v>
      </c>
      <c r="M5025">
        <v>50</v>
      </c>
    </row>
    <row r="5026" spans="1:16" hidden="1" x14ac:dyDescent="0.3">
      <c r="A5026" t="s">
        <v>10207</v>
      </c>
      <c r="B5026" t="s">
        <v>10208</v>
      </c>
      <c r="C5026" t="str">
        <f>IFERROR(VLOOKUP(Table1[[#This Row],[Ticker]],[1]!Table1[[Symbol]:[Industry]],2,FALSE),"-")</f>
        <v>-</v>
      </c>
      <c r="D5026" t="s">
        <v>414</v>
      </c>
      <c r="F5026">
        <v>0</v>
      </c>
      <c r="G5026">
        <v>-24.1288933907318</v>
      </c>
      <c r="M5026">
        <v>50</v>
      </c>
    </row>
    <row r="5027" spans="1:16" hidden="1" x14ac:dyDescent="0.3">
      <c r="A5027" t="s">
        <v>10209</v>
      </c>
      <c r="B5027" t="s">
        <v>10210</v>
      </c>
      <c r="C5027" t="str">
        <f>IFERROR(VLOOKUP(Table1[[#This Row],[Ticker]],[1]!Table1[[Symbol]:[Industry]],2,FALSE),"-")</f>
        <v>-</v>
      </c>
      <c r="D5027" t="s">
        <v>106</v>
      </c>
      <c r="F5027">
        <v>0</v>
      </c>
      <c r="G5027">
        <v>-24.1288933907318</v>
      </c>
      <c r="M5027">
        <v>50</v>
      </c>
    </row>
    <row r="5028" spans="1:16" hidden="1" x14ac:dyDescent="0.3">
      <c r="A5028" t="s">
        <v>10211</v>
      </c>
      <c r="B5028" t="s">
        <v>10212</v>
      </c>
      <c r="C5028" t="str">
        <f>IFERROR(VLOOKUP(Table1[[#This Row],[Ticker]],[1]!Table1[[Symbol]:[Industry]],2,FALSE),"-")</f>
        <v>-</v>
      </c>
      <c r="F5028">
        <v>20.45</v>
      </c>
      <c r="G5028">
        <v>-27.347066604172401</v>
      </c>
      <c r="H5028">
        <v>0.16488589895790101</v>
      </c>
      <c r="I5028">
        <v>-25.508509523893299</v>
      </c>
      <c r="J5028">
        <v>-1.37173928053275</v>
      </c>
      <c r="K5028">
        <v>19.9117263558872</v>
      </c>
      <c r="L5028">
        <v>20.358696787065298</v>
      </c>
      <c r="N5028">
        <v>1.26140490602102</v>
      </c>
      <c r="O5028">
        <v>39.315403422982797</v>
      </c>
      <c r="P5028">
        <v>28.616352201257801</v>
      </c>
    </row>
    <row r="5029" spans="1:16" hidden="1" x14ac:dyDescent="0.3">
      <c r="A5029" t="s">
        <v>10213</v>
      </c>
      <c r="B5029" t="s">
        <v>10214</v>
      </c>
      <c r="C5029" t="str">
        <f>IFERROR(VLOOKUP(Table1[[#This Row],[Ticker]],[1]!Table1[[Symbol]:[Industry]],2,FALSE),"-")</f>
        <v>-</v>
      </c>
      <c r="D5029" t="s">
        <v>1154</v>
      </c>
    </row>
    <row r="5030" spans="1:16" hidden="1" x14ac:dyDescent="0.3">
      <c r="A5030" t="s">
        <v>10215</v>
      </c>
      <c r="B5030" t="s">
        <v>10216</v>
      </c>
      <c r="C5030" t="str">
        <f>IFERROR(VLOOKUP(Table1[[#This Row],[Ticker]],[1]!Table1[[Symbol]:[Industry]],2,FALSE),"-")</f>
        <v>-</v>
      </c>
      <c r="F5030">
        <v>0</v>
      </c>
      <c r="G5030">
        <v>-24.1288933907318</v>
      </c>
      <c r="M5030">
        <v>50</v>
      </c>
    </row>
    <row r="5031" spans="1:16" hidden="1" x14ac:dyDescent="0.3">
      <c r="A5031" t="s">
        <v>10217</v>
      </c>
      <c r="B5031" t="s">
        <v>10218</v>
      </c>
      <c r="C5031" t="str">
        <f>IFERROR(VLOOKUP(Table1[[#This Row],[Ticker]],[1]!Table1[[Symbol]:[Industry]],2,FALSE),"-")</f>
        <v>-</v>
      </c>
      <c r="D5031" t="s">
        <v>543</v>
      </c>
      <c r="F5031">
        <v>0</v>
      </c>
      <c r="G5031">
        <v>-24.1288933907318</v>
      </c>
      <c r="M5031">
        <v>50</v>
      </c>
    </row>
    <row r="5032" spans="1:16" hidden="1" x14ac:dyDescent="0.3">
      <c r="A5032" t="s">
        <v>10219</v>
      </c>
      <c r="B5032" t="s">
        <v>10220</v>
      </c>
      <c r="C5032" t="str">
        <f>IFERROR(VLOOKUP(Table1[[#This Row],[Ticker]],[1]!Table1[[Symbol]:[Industry]],2,FALSE),"-")</f>
        <v>-</v>
      </c>
      <c r="D5032" t="s">
        <v>543</v>
      </c>
      <c r="F5032">
        <v>0</v>
      </c>
      <c r="G5032">
        <v>-24.1288933907318</v>
      </c>
      <c r="M5032">
        <v>50</v>
      </c>
    </row>
    <row r="5033" spans="1:16" hidden="1" x14ac:dyDescent="0.3">
      <c r="A5033" t="s">
        <v>10221</v>
      </c>
      <c r="B5033" t="s">
        <v>10222</v>
      </c>
      <c r="C5033" t="str">
        <f>IFERROR(VLOOKUP(Table1[[#This Row],[Ticker]],[1]!Table1[[Symbol]:[Industry]],2,FALSE),"-")</f>
        <v>-</v>
      </c>
      <c r="F5033">
        <v>0</v>
      </c>
      <c r="G5033">
        <v>-24.1288933907318</v>
      </c>
      <c r="M5033">
        <v>50</v>
      </c>
    </row>
    <row r="5034" spans="1:16" hidden="1" x14ac:dyDescent="0.3">
      <c r="A5034" t="s">
        <v>10223</v>
      </c>
      <c r="B5034" t="s">
        <v>10224</v>
      </c>
      <c r="C5034" t="str">
        <f>IFERROR(VLOOKUP(Table1[[#This Row],[Ticker]],[1]!Table1[[Symbol]:[Industry]],2,FALSE),"-")</f>
        <v>-</v>
      </c>
      <c r="F5034">
        <v>0</v>
      </c>
      <c r="G5034">
        <v>-24.1288933907318</v>
      </c>
      <c r="M5034">
        <v>50</v>
      </c>
    </row>
    <row r="5035" spans="1:16" hidden="1" x14ac:dyDescent="0.3">
      <c r="A5035" t="s">
        <v>10225</v>
      </c>
      <c r="B5035" t="s">
        <v>10226</v>
      </c>
      <c r="C5035" t="str">
        <f>IFERROR(VLOOKUP(Table1[[#This Row],[Ticker]],[1]!Table1[[Symbol]:[Industry]],2,FALSE),"-")</f>
        <v>-</v>
      </c>
      <c r="D5035" t="s">
        <v>72</v>
      </c>
      <c r="F5035">
        <v>0</v>
      </c>
      <c r="G5035">
        <v>-24.1288933907318</v>
      </c>
      <c r="M5035">
        <v>50</v>
      </c>
    </row>
    <row r="5036" spans="1:16" hidden="1" x14ac:dyDescent="0.3">
      <c r="A5036" t="s">
        <v>10227</v>
      </c>
      <c r="B5036" t="s">
        <v>10228</v>
      </c>
      <c r="C5036" t="str">
        <f>IFERROR(VLOOKUP(Table1[[#This Row],[Ticker]],[1]!Table1[[Symbol]:[Industry]],2,FALSE),"-")</f>
        <v>-</v>
      </c>
      <c r="D5036" t="s">
        <v>21</v>
      </c>
      <c r="F5036">
        <v>0</v>
      </c>
      <c r="G5036">
        <v>-24.1288933907318</v>
      </c>
      <c r="M5036">
        <v>50</v>
      </c>
    </row>
    <row r="5037" spans="1:16" hidden="1" x14ac:dyDescent="0.3">
      <c r="A5037" t="s">
        <v>10229</v>
      </c>
      <c r="B5037" t="s">
        <v>10230</v>
      </c>
      <c r="C5037" t="str">
        <f>IFERROR(VLOOKUP(Table1[[#This Row],[Ticker]],[1]!Table1[[Symbol]:[Industry]],2,FALSE),"-")</f>
        <v>-</v>
      </c>
      <c r="D5037" t="s">
        <v>51</v>
      </c>
      <c r="F5037">
        <v>0</v>
      </c>
      <c r="G5037">
        <v>-24.1288933907318</v>
      </c>
      <c r="M5037">
        <v>50</v>
      </c>
    </row>
    <row r="5038" spans="1:16" hidden="1" x14ac:dyDescent="0.3">
      <c r="A5038" t="s">
        <v>10231</v>
      </c>
      <c r="B5038" t="s">
        <v>10232</v>
      </c>
      <c r="C5038" t="str">
        <f>IFERROR(VLOOKUP(Table1[[#This Row],[Ticker]],[1]!Table1[[Symbol]:[Industry]],2,FALSE),"-")</f>
        <v>-</v>
      </c>
      <c r="F5038">
        <v>0</v>
      </c>
      <c r="G5038">
        <v>-24.1288933907318</v>
      </c>
      <c r="M5038">
        <v>50</v>
      </c>
    </row>
    <row r="5039" spans="1:16" hidden="1" x14ac:dyDescent="0.3">
      <c r="A5039" t="s">
        <v>10233</v>
      </c>
      <c r="B5039" t="s">
        <v>10234</v>
      </c>
      <c r="C5039" t="str">
        <f>IFERROR(VLOOKUP(Table1[[#This Row],[Ticker]],[1]!Table1[[Symbol]:[Industry]],2,FALSE),"-")</f>
        <v>-</v>
      </c>
      <c r="D5039" t="s">
        <v>543</v>
      </c>
      <c r="F5039">
        <v>0</v>
      </c>
      <c r="G5039">
        <v>-24.1288933907318</v>
      </c>
      <c r="M5039">
        <v>50</v>
      </c>
    </row>
    <row r="5040" spans="1:16" hidden="1" x14ac:dyDescent="0.3">
      <c r="A5040" t="s">
        <v>10235</v>
      </c>
      <c r="B5040" t="s">
        <v>10236</v>
      </c>
      <c r="C5040" t="str">
        <f>IFERROR(VLOOKUP(Table1[[#This Row],[Ticker]],[1]!Table1[[Symbol]:[Industry]],2,FALSE),"-")</f>
        <v>-</v>
      </c>
      <c r="D5040" t="s">
        <v>106</v>
      </c>
      <c r="F5040">
        <v>0</v>
      </c>
      <c r="G5040">
        <v>-24.1288933907318</v>
      </c>
    </row>
    <row r="5041" spans="1:14" hidden="1" x14ac:dyDescent="0.3">
      <c r="A5041" t="s">
        <v>10237</v>
      </c>
      <c r="B5041" t="s">
        <v>10238</v>
      </c>
      <c r="C5041" t="str">
        <f>IFERROR(VLOOKUP(Table1[[#This Row],[Ticker]],[1]!Table1[[Symbol]:[Industry]],2,FALSE),"-")</f>
        <v>-</v>
      </c>
      <c r="D5041" t="s">
        <v>543</v>
      </c>
      <c r="F5041">
        <v>0</v>
      </c>
      <c r="G5041">
        <v>-24.1288933907318</v>
      </c>
      <c r="M5041">
        <v>50</v>
      </c>
    </row>
    <row r="5042" spans="1:14" hidden="1" x14ac:dyDescent="0.3">
      <c r="A5042" t="s">
        <v>10239</v>
      </c>
      <c r="B5042" t="s">
        <v>10240</v>
      </c>
      <c r="C5042" t="str">
        <f>IFERROR(VLOOKUP(Table1[[#This Row],[Ticker]],[1]!Table1[[Symbol]:[Industry]],2,FALSE),"-")</f>
        <v>-</v>
      </c>
      <c r="D5042" t="s">
        <v>135</v>
      </c>
      <c r="F5042">
        <v>0</v>
      </c>
      <c r="G5042">
        <v>-24.1288933907318</v>
      </c>
      <c r="M5042">
        <v>50</v>
      </c>
    </row>
    <row r="5043" spans="1:14" hidden="1" x14ac:dyDescent="0.3">
      <c r="A5043" t="s">
        <v>10241</v>
      </c>
      <c r="B5043" t="s">
        <v>10242</v>
      </c>
      <c r="C5043" t="str">
        <f>IFERROR(VLOOKUP(Table1[[#This Row],[Ticker]],[1]!Table1[[Symbol]:[Industry]],2,FALSE),"-")</f>
        <v>-</v>
      </c>
      <c r="D5043" t="s">
        <v>135</v>
      </c>
      <c r="F5043">
        <v>0</v>
      </c>
      <c r="G5043">
        <v>-24.1288933907318</v>
      </c>
      <c r="M5043">
        <v>50</v>
      </c>
    </row>
    <row r="5044" spans="1:14" hidden="1" x14ac:dyDescent="0.3">
      <c r="A5044" t="s">
        <v>10243</v>
      </c>
      <c r="B5044" t="s">
        <v>10244</v>
      </c>
      <c r="C5044" t="str">
        <f>IFERROR(VLOOKUP(Table1[[#This Row],[Ticker]],[1]!Table1[[Symbol]:[Industry]],2,FALSE),"-")</f>
        <v>-</v>
      </c>
      <c r="D5044" t="s">
        <v>543</v>
      </c>
      <c r="F5044">
        <v>0</v>
      </c>
      <c r="G5044">
        <v>-24.1288933907318</v>
      </c>
      <c r="M5044">
        <v>50</v>
      </c>
    </row>
    <row r="5045" spans="1:14" hidden="1" x14ac:dyDescent="0.3">
      <c r="A5045" t="s">
        <v>10245</v>
      </c>
      <c r="B5045" t="s">
        <v>10246</v>
      </c>
      <c r="C5045" t="str">
        <f>IFERROR(VLOOKUP(Table1[[#This Row],[Ticker]],[1]!Table1[[Symbol]:[Industry]],2,FALSE),"-")</f>
        <v>-</v>
      </c>
      <c r="F5045">
        <v>0</v>
      </c>
      <c r="G5045">
        <v>-24.1288933907318</v>
      </c>
      <c r="M5045">
        <v>50</v>
      </c>
    </row>
    <row r="5046" spans="1:14" hidden="1" x14ac:dyDescent="0.3">
      <c r="A5046" t="s">
        <v>10247</v>
      </c>
      <c r="B5046" t="s">
        <v>10248</v>
      </c>
      <c r="C5046" t="str">
        <f>IFERROR(VLOOKUP(Table1[[#This Row],[Ticker]],[1]!Table1[[Symbol]:[Industry]],2,FALSE),"-")</f>
        <v>-</v>
      </c>
      <c r="D5046" t="s">
        <v>414</v>
      </c>
      <c r="F5046">
        <v>0</v>
      </c>
      <c r="G5046">
        <v>-24.1288933907318</v>
      </c>
      <c r="M5046">
        <v>50</v>
      </c>
    </row>
    <row r="5047" spans="1:14" hidden="1" x14ac:dyDescent="0.3">
      <c r="A5047" t="s">
        <v>10249</v>
      </c>
      <c r="B5047" t="s">
        <v>10250</v>
      </c>
      <c r="C5047" t="str">
        <f>IFERROR(VLOOKUP(Table1[[#This Row],[Ticker]],[1]!Table1[[Symbol]:[Industry]],2,FALSE),"-")</f>
        <v>-</v>
      </c>
      <c r="D5047" t="s">
        <v>543</v>
      </c>
      <c r="F5047">
        <v>0</v>
      </c>
      <c r="G5047">
        <v>-24.1288933907318</v>
      </c>
    </row>
    <row r="5048" spans="1:14" hidden="1" x14ac:dyDescent="0.3">
      <c r="A5048" t="s">
        <v>10251</v>
      </c>
      <c r="B5048" t="s">
        <v>10252</v>
      </c>
      <c r="C5048" t="str">
        <f>IFERROR(VLOOKUP(Table1[[#This Row],[Ticker]],[1]!Table1[[Symbol]:[Industry]],2,FALSE),"-")</f>
        <v>-</v>
      </c>
      <c r="F5048">
        <v>0</v>
      </c>
      <c r="G5048">
        <v>-24.1288933907318</v>
      </c>
      <c r="M5048">
        <v>50</v>
      </c>
    </row>
    <row r="5049" spans="1:14" hidden="1" x14ac:dyDescent="0.3">
      <c r="A5049" t="s">
        <v>10253</v>
      </c>
      <c r="B5049" t="s">
        <v>10254</v>
      </c>
      <c r="C5049" t="str">
        <f>IFERROR(VLOOKUP(Table1[[#This Row],[Ticker]],[1]!Table1[[Symbol]:[Industry]],2,FALSE),"-")</f>
        <v>-</v>
      </c>
      <c r="D5049" t="s">
        <v>543</v>
      </c>
      <c r="F5049">
        <v>0</v>
      </c>
      <c r="G5049">
        <v>-24.1288933907318</v>
      </c>
      <c r="M5049">
        <v>50</v>
      </c>
    </row>
    <row r="5050" spans="1:14" hidden="1" x14ac:dyDescent="0.3">
      <c r="A5050" t="s">
        <v>10255</v>
      </c>
      <c r="B5050" t="s">
        <v>10256</v>
      </c>
      <c r="C5050" t="str">
        <f>IFERROR(VLOOKUP(Table1[[#This Row],[Ticker]],[1]!Table1[[Symbol]:[Industry]],2,FALSE),"-")</f>
        <v>-</v>
      </c>
      <c r="D5050" t="s">
        <v>106</v>
      </c>
      <c r="F5050">
        <v>0</v>
      </c>
      <c r="G5050">
        <v>-24.1288933907318</v>
      </c>
      <c r="M5050">
        <v>50</v>
      </c>
    </row>
    <row r="5051" spans="1:14" hidden="1" x14ac:dyDescent="0.3">
      <c r="A5051" t="s">
        <v>10257</v>
      </c>
      <c r="B5051" t="s">
        <v>10258</v>
      </c>
      <c r="C5051" t="str">
        <f>IFERROR(VLOOKUP(Table1[[#This Row],[Ticker]],[1]!Table1[[Symbol]:[Industry]],2,FALSE),"-")</f>
        <v>-</v>
      </c>
      <c r="D5051" t="s">
        <v>62</v>
      </c>
      <c r="F5051">
        <v>0</v>
      </c>
      <c r="G5051">
        <v>-24.1288933907318</v>
      </c>
      <c r="M5051">
        <v>50</v>
      </c>
    </row>
    <row r="5052" spans="1:14" hidden="1" x14ac:dyDescent="0.3">
      <c r="A5052" t="s">
        <v>10259</v>
      </c>
      <c r="B5052" t="s">
        <v>10260</v>
      </c>
      <c r="C5052" t="str">
        <f>IFERROR(VLOOKUP(Table1[[#This Row],[Ticker]],[1]!Table1[[Symbol]:[Industry]],2,FALSE),"-")</f>
        <v>-</v>
      </c>
      <c r="D5052" t="s">
        <v>633</v>
      </c>
      <c r="F5052">
        <v>0</v>
      </c>
      <c r="G5052">
        <v>-24.1288933907318</v>
      </c>
      <c r="M5052">
        <v>50</v>
      </c>
    </row>
    <row r="5053" spans="1:14" hidden="1" x14ac:dyDescent="0.3">
      <c r="A5053" t="s">
        <v>10261</v>
      </c>
      <c r="B5053" t="s">
        <v>10262</v>
      </c>
      <c r="C5053" t="str">
        <f>IFERROR(VLOOKUP(Table1[[#This Row],[Ticker]],[1]!Table1[[Symbol]:[Industry]],2,FALSE),"-")</f>
        <v>-</v>
      </c>
      <c r="D5053" t="s">
        <v>238</v>
      </c>
      <c r="F5053">
        <v>0</v>
      </c>
      <c r="G5053">
        <v>-24.1288933907318</v>
      </c>
      <c r="M5053">
        <v>50</v>
      </c>
    </row>
    <row r="5054" spans="1:14" hidden="1" x14ac:dyDescent="0.3">
      <c r="A5054" t="s">
        <v>10263</v>
      </c>
      <c r="B5054" t="s">
        <v>10264</v>
      </c>
      <c r="C5054" t="str">
        <f>IFERROR(VLOOKUP(Table1[[#This Row],[Ticker]],[1]!Table1[[Symbol]:[Industry]],2,FALSE),"-")</f>
        <v>-</v>
      </c>
      <c r="D5054" t="s">
        <v>238</v>
      </c>
      <c r="F5054">
        <v>0</v>
      </c>
      <c r="G5054">
        <v>-24.1288933907318</v>
      </c>
      <c r="M5054">
        <v>50</v>
      </c>
    </row>
    <row r="5055" spans="1:14" hidden="1" x14ac:dyDescent="0.3">
      <c r="A5055" t="s">
        <v>10265</v>
      </c>
      <c r="B5055" t="s">
        <v>10266</v>
      </c>
      <c r="C5055" t="str">
        <f>IFERROR(VLOOKUP(Table1[[#This Row],[Ticker]],[1]!Table1[[Symbol]:[Industry]],2,FALSE),"-")</f>
        <v>-</v>
      </c>
      <c r="F5055">
        <v>0</v>
      </c>
      <c r="G5055">
        <v>-24.1288933907318</v>
      </c>
      <c r="M5055">
        <v>50</v>
      </c>
    </row>
    <row r="5056" spans="1:14" hidden="1" x14ac:dyDescent="0.3">
      <c r="A5056" t="s">
        <v>10267</v>
      </c>
      <c r="B5056" t="s">
        <v>10268</v>
      </c>
      <c r="C5056" t="str">
        <f>IFERROR(VLOOKUP(Table1[[#This Row],[Ticker]],[1]!Table1[[Symbol]:[Industry]],2,FALSE),"-")</f>
        <v>-</v>
      </c>
      <c r="F5056">
        <v>25.5</v>
      </c>
      <c r="G5056">
        <v>-9.9502246723883392</v>
      </c>
      <c r="H5056">
        <v>1.7306277852290901</v>
      </c>
      <c r="I5056">
        <v>-11.570190621216501</v>
      </c>
      <c r="J5056">
        <v>0.45143758765778003</v>
      </c>
      <c r="N5056">
        <v>1</v>
      </c>
    </row>
    <row r="5057" spans="1:16" hidden="1" x14ac:dyDescent="0.3">
      <c r="A5057" t="s">
        <v>10269</v>
      </c>
      <c r="B5057" t="s">
        <v>10270</v>
      </c>
      <c r="C5057" t="str">
        <f>IFERROR(VLOOKUP(Table1[[#This Row],[Ticker]],[1]!Table1[[Symbol]:[Industry]],2,FALSE),"-")</f>
        <v>-</v>
      </c>
      <c r="F5057">
        <v>0</v>
      </c>
      <c r="G5057">
        <v>-24.1288933907318</v>
      </c>
      <c r="M5057">
        <v>50</v>
      </c>
    </row>
    <row r="5058" spans="1:16" hidden="1" x14ac:dyDescent="0.3">
      <c r="A5058" t="s">
        <v>10271</v>
      </c>
      <c r="B5058" t="s">
        <v>10272</v>
      </c>
      <c r="C5058" t="str">
        <f>IFERROR(VLOOKUP(Table1[[#This Row],[Ticker]],[1]!Table1[[Symbol]:[Industry]],2,FALSE),"-")</f>
        <v>-</v>
      </c>
      <c r="D5058" t="s">
        <v>343</v>
      </c>
      <c r="F5058">
        <v>0</v>
      </c>
      <c r="G5058">
        <v>-24.1288933907318</v>
      </c>
      <c r="M5058">
        <v>50</v>
      </c>
    </row>
    <row r="5059" spans="1:16" hidden="1" x14ac:dyDescent="0.3">
      <c r="A5059" t="s">
        <v>10273</v>
      </c>
      <c r="B5059" t="s">
        <v>10274</v>
      </c>
      <c r="C5059" t="str">
        <f>IFERROR(VLOOKUP(Table1[[#This Row],[Ticker]],[1]!Table1[[Symbol]:[Industry]],2,FALSE),"-")</f>
        <v>-</v>
      </c>
      <c r="D5059" t="s">
        <v>271</v>
      </c>
      <c r="F5059">
        <v>0</v>
      </c>
      <c r="G5059">
        <v>-24.1288933907318</v>
      </c>
      <c r="M5059">
        <v>50</v>
      </c>
    </row>
    <row r="5060" spans="1:16" hidden="1" x14ac:dyDescent="0.3">
      <c r="A5060" t="s">
        <v>10275</v>
      </c>
      <c r="B5060" t="s">
        <v>10276</v>
      </c>
      <c r="C5060" t="str">
        <f>IFERROR(VLOOKUP(Table1[[#This Row],[Ticker]],[1]!Table1[[Symbol]:[Industry]],2,FALSE),"-")</f>
        <v>-</v>
      </c>
      <c r="D5060" t="s">
        <v>46</v>
      </c>
    </row>
    <row r="5061" spans="1:16" hidden="1" x14ac:dyDescent="0.3">
      <c r="A5061" t="s">
        <v>25</v>
      </c>
      <c r="B5061" t="s">
        <v>10277</v>
      </c>
      <c r="C5061" t="str">
        <f>IFERROR(VLOOKUP(Table1[[#This Row],[Ticker]],[1]!Table1[[Symbol]:[Industry]],2,FALSE),"-")</f>
        <v>-</v>
      </c>
      <c r="D5061" t="s">
        <v>27</v>
      </c>
      <c r="F5061">
        <v>1063.25</v>
      </c>
      <c r="G5061">
        <v>93.549476964473399</v>
      </c>
      <c r="H5061">
        <v>-0.27021535755922599</v>
      </c>
      <c r="I5061">
        <v>26.773753054810001</v>
      </c>
      <c r="J5061">
        <v>3.4659520196975402</v>
      </c>
      <c r="K5061">
        <v>1004.28726855047</v>
      </c>
      <c r="L5061">
        <v>811.09572396150202</v>
      </c>
      <c r="N5061">
        <v>0.70044330611326799</v>
      </c>
      <c r="O5061">
        <v>10.6701152127909</v>
      </c>
      <c r="P5061">
        <v>132.658643326039</v>
      </c>
    </row>
    <row r="5062" spans="1:16" hidden="1" x14ac:dyDescent="0.3">
      <c r="A5062" t="s">
        <v>10278</v>
      </c>
      <c r="B5062" t="s">
        <v>10279</v>
      </c>
      <c r="C5062" t="str">
        <f>IFERROR(VLOOKUP(Table1[[#This Row],[Ticker]],[1]!Table1[[Symbol]:[Industry]],2,FALSE),"-")</f>
        <v>-</v>
      </c>
      <c r="F5062">
        <v>115.75</v>
      </c>
      <c r="G5062">
        <v>49.800483017983403</v>
      </c>
      <c r="H5062">
        <v>-6.3176825975931497</v>
      </c>
      <c r="I5062">
        <v>9.5212144578826603</v>
      </c>
      <c r="J5062">
        <v>-4.6440086860235601</v>
      </c>
      <c r="K5062">
        <v>114.041313334695</v>
      </c>
      <c r="L5062">
        <v>92.147647444144994</v>
      </c>
      <c r="N5062">
        <v>0.32626141374772699</v>
      </c>
      <c r="O5062">
        <v>14.773218142548499</v>
      </c>
      <c r="P5062">
        <v>89.443535188216003</v>
      </c>
    </row>
    <row r="5063" spans="1:16" hidden="1" x14ac:dyDescent="0.3">
      <c r="A5063" t="s">
        <v>10280</v>
      </c>
      <c r="B5063" t="s">
        <v>10281</v>
      </c>
      <c r="C5063" t="str">
        <f>IFERROR(VLOOKUP(Table1[[#This Row],[Ticker]],[1]!Table1[[Symbol]:[Industry]],2,FALSE),"-")</f>
        <v>-</v>
      </c>
      <c r="F5063">
        <v>0</v>
      </c>
      <c r="G5063">
        <v>-24.1288933907318</v>
      </c>
      <c r="M5063">
        <v>50</v>
      </c>
    </row>
    <row r="5064" spans="1:16" hidden="1" x14ac:dyDescent="0.3">
      <c r="A5064" t="s">
        <v>10282</v>
      </c>
      <c r="B5064" t="s">
        <v>10283</v>
      </c>
      <c r="C5064" t="str">
        <f>IFERROR(VLOOKUP(Table1[[#This Row],[Ticker]],[1]!Table1[[Symbol]:[Industry]],2,FALSE),"-")</f>
        <v>-</v>
      </c>
      <c r="D5064" t="s">
        <v>46</v>
      </c>
    </row>
    <row r="5065" spans="1:16" hidden="1" x14ac:dyDescent="0.3">
      <c r="A5065" t="s">
        <v>10284</v>
      </c>
      <c r="B5065" t="s">
        <v>10285</v>
      </c>
      <c r="C5065" t="str">
        <f>IFERROR(VLOOKUP(Table1[[#This Row],[Ticker]],[1]!Table1[[Symbol]:[Industry]],2,FALSE),"-")</f>
        <v>-</v>
      </c>
      <c r="D5065" t="s">
        <v>89</v>
      </c>
      <c r="F5065">
        <v>100.9</v>
      </c>
      <c r="G5065">
        <v>-24.1288933907318</v>
      </c>
      <c r="H5065">
        <v>-5.1738856448963197</v>
      </c>
      <c r="I5065">
        <v>-14.5011698584656</v>
      </c>
      <c r="J5065">
        <v>0.31500770741905398</v>
      </c>
      <c r="K5065">
        <v>91.280563547655703</v>
      </c>
      <c r="N5065">
        <v>0</v>
      </c>
      <c r="O5065">
        <v>0.89197224975221501</v>
      </c>
    </row>
    <row r="5066" spans="1:16" hidden="1" x14ac:dyDescent="0.3">
      <c r="A5066" t="s">
        <v>10286</v>
      </c>
      <c r="B5066" t="s">
        <v>10287</v>
      </c>
      <c r="C5066" t="str">
        <f>IFERROR(VLOOKUP(Table1[[#This Row],[Ticker]],[1]!Table1[[Symbol]:[Industry]],2,FALSE),"-")</f>
        <v>-</v>
      </c>
      <c r="D5066" t="s">
        <v>705</v>
      </c>
      <c r="F5066">
        <v>25.2</v>
      </c>
      <c r="G5066">
        <v>4.1806789106938202</v>
      </c>
      <c r="H5066">
        <v>-3.19712417053639</v>
      </c>
      <c r="I5066">
        <v>0.51335136815093496</v>
      </c>
      <c r="J5066">
        <v>-2.1068672925809402</v>
      </c>
      <c r="K5066">
        <v>24.507500422784702</v>
      </c>
      <c r="L5066">
        <v>22.673573433581598</v>
      </c>
      <c r="N5066">
        <v>0.51116042815023699</v>
      </c>
      <c r="O5066">
        <v>2.1428571428571299</v>
      </c>
      <c r="P5066">
        <v>52.727272727272698</v>
      </c>
    </row>
    <row r="5067" spans="1:16" hidden="1" x14ac:dyDescent="0.3">
      <c r="A5067" t="s">
        <v>10288</v>
      </c>
      <c r="B5067" t="s">
        <v>10289</v>
      </c>
      <c r="C5067" t="str">
        <f>IFERROR(VLOOKUP(Table1[[#This Row],[Ticker]],[1]!Table1[[Symbol]:[Industry]],2,FALSE),"-")</f>
        <v>-</v>
      </c>
      <c r="D5067" t="s">
        <v>705</v>
      </c>
      <c r="F5067">
        <v>87.32</v>
      </c>
      <c r="G5067">
        <v>-5.9052269948477303</v>
      </c>
      <c r="H5067">
        <v>-6.0568585474099201</v>
      </c>
      <c r="I5067">
        <v>10.8590391799826</v>
      </c>
      <c r="J5067">
        <v>-3.0627797871152702</v>
      </c>
      <c r="K5067">
        <v>87.329335750217894</v>
      </c>
      <c r="L5067">
        <v>79.372933689829296</v>
      </c>
      <c r="N5067">
        <v>1.2161188910259999</v>
      </c>
      <c r="O5067">
        <v>7.7072835547411902</v>
      </c>
      <c r="P5067">
        <v>29.574120789434598</v>
      </c>
    </row>
    <row r="5068" spans="1:16" hidden="1" x14ac:dyDescent="0.3">
      <c r="A5068" t="s">
        <v>10290</v>
      </c>
      <c r="B5068" t="s">
        <v>10291</v>
      </c>
      <c r="C5068" t="str">
        <f>IFERROR(VLOOKUP(Table1[[#This Row],[Ticker]],[1]!Table1[[Symbol]:[Industry]],2,FALSE),"-")</f>
        <v>-</v>
      </c>
      <c r="D5068" t="s">
        <v>1294</v>
      </c>
      <c r="F5068">
        <v>233.79</v>
      </c>
      <c r="G5068">
        <v>-16.688636037790602</v>
      </c>
      <c r="H5068">
        <v>-3.4293991148484602</v>
      </c>
      <c r="I5068">
        <v>-8.7503031148255808</v>
      </c>
      <c r="J5068">
        <v>0.89415828656963103</v>
      </c>
      <c r="K5068">
        <v>231.15028982989901</v>
      </c>
      <c r="L5068">
        <v>224.49550185504799</v>
      </c>
      <c r="N5068">
        <v>1.05462139140524</v>
      </c>
      <c r="O5068">
        <v>0.28230463236238401</v>
      </c>
      <c r="P5068">
        <v>8.2311004120179501</v>
      </c>
    </row>
    <row r="5069" spans="1:16" hidden="1" x14ac:dyDescent="0.3">
      <c r="A5069" t="s">
        <v>10292</v>
      </c>
      <c r="B5069" t="s">
        <v>10293</v>
      </c>
      <c r="C5069" t="str">
        <f>IFERROR(VLOOKUP(Table1[[#This Row],[Ticker]],[1]!Table1[[Symbol]:[Industry]],2,FALSE),"-")</f>
        <v>-</v>
      </c>
      <c r="D5069" t="s">
        <v>705</v>
      </c>
      <c r="F5069">
        <v>1132.28</v>
      </c>
      <c r="G5069">
        <v>-16.317345554046799</v>
      </c>
      <c r="H5069">
        <v>-4.0901098288006104</v>
      </c>
      <c r="I5069">
        <v>-8.5564936618272593</v>
      </c>
      <c r="J5069">
        <v>4.99900395745317E-2</v>
      </c>
      <c r="K5069">
        <v>1122.8378421907</v>
      </c>
      <c r="L5069">
        <v>1095.80868783802</v>
      </c>
      <c r="N5069">
        <v>0.58990257975498595</v>
      </c>
      <c r="O5069">
        <v>11.5095206132758</v>
      </c>
      <c r="P5069">
        <v>31.8613236441556</v>
      </c>
    </row>
    <row r="5070" spans="1:16" hidden="1" x14ac:dyDescent="0.3">
      <c r="A5070" t="s">
        <v>10294</v>
      </c>
      <c r="B5070" t="s">
        <v>10295</v>
      </c>
      <c r="C5070" t="str">
        <f>IFERROR(VLOOKUP(Table1[[#This Row],[Ticker]],[1]!Table1[[Symbol]:[Industry]],2,FALSE),"-")</f>
        <v>-</v>
      </c>
      <c r="D5070" t="s">
        <v>705</v>
      </c>
      <c r="F5070">
        <v>92.7</v>
      </c>
      <c r="G5070">
        <v>26.946725905226401</v>
      </c>
      <c r="H5070">
        <v>-3.4656233767126499</v>
      </c>
      <c r="I5070">
        <v>9.3272136677703408</v>
      </c>
      <c r="J5070">
        <v>-2.59504520263385</v>
      </c>
      <c r="K5070">
        <v>91.421654929846994</v>
      </c>
      <c r="L5070">
        <v>81.670658654601397</v>
      </c>
      <c r="N5070">
        <v>0.641808929227217</v>
      </c>
      <c r="O5070">
        <v>3.0528586839266398</v>
      </c>
      <c r="P5070">
        <v>53.223140495867703</v>
      </c>
    </row>
    <row r="5071" spans="1:16" hidden="1" x14ac:dyDescent="0.3">
      <c r="A5071" t="s">
        <v>10296</v>
      </c>
      <c r="B5071" t="s">
        <v>10297</v>
      </c>
      <c r="C5071" t="str">
        <f>IFERROR(VLOOKUP(Table1[[#This Row],[Ticker]],[1]!Table1[[Symbol]:[Industry]],2,FALSE),"-")</f>
        <v>-</v>
      </c>
      <c r="D5071" t="s">
        <v>705</v>
      </c>
      <c r="F5071">
        <v>52.84</v>
      </c>
      <c r="G5071">
        <v>-9.9049418126946307</v>
      </c>
      <c r="H5071">
        <v>-1.8147416414103399</v>
      </c>
      <c r="I5071">
        <v>3.0790296597471798</v>
      </c>
      <c r="J5071">
        <v>1.2790908832224499</v>
      </c>
      <c r="K5071">
        <v>51.563887996637398</v>
      </c>
      <c r="L5071">
        <v>48.283486258737597</v>
      </c>
      <c r="N5071">
        <v>0.12128780531285201</v>
      </c>
      <c r="O5071">
        <v>11.5064345193035</v>
      </c>
      <c r="P5071">
        <v>46.2091864969562</v>
      </c>
    </row>
    <row r="5072" spans="1:16" hidden="1" x14ac:dyDescent="0.3">
      <c r="A5072" t="s">
        <v>10298</v>
      </c>
      <c r="B5072" t="s">
        <v>10299</v>
      </c>
      <c r="C5072" t="str">
        <f>IFERROR(VLOOKUP(Table1[[#This Row],[Ticker]],[1]!Table1[[Symbol]:[Industry]],2,FALSE),"-")</f>
        <v>-</v>
      </c>
      <c r="D5072" t="s">
        <v>1294</v>
      </c>
      <c r="F5072">
        <v>999.99</v>
      </c>
      <c r="G5072">
        <v>-24.130893370732</v>
      </c>
      <c r="H5072">
        <v>-4.2917991808886704</v>
      </c>
      <c r="I5072">
        <v>-13.617083414457699</v>
      </c>
      <c r="J5072">
        <v>0.31300772741885602</v>
      </c>
      <c r="K5072">
        <v>999.99740312031395</v>
      </c>
      <c r="L5072">
        <v>999.99853553397702</v>
      </c>
      <c r="N5072">
        <v>1.21748369972619</v>
      </c>
      <c r="O5072">
        <v>4.5000450004500001</v>
      </c>
      <c r="P5072">
        <v>9.9099099099109106E-2</v>
      </c>
    </row>
    <row r="5073" spans="1:16" hidden="1" x14ac:dyDescent="0.3">
      <c r="A5073" t="s">
        <v>10300</v>
      </c>
      <c r="B5073" t="s">
        <v>10301</v>
      </c>
      <c r="C5073" t="str">
        <f>IFERROR(VLOOKUP(Table1[[#This Row],[Ticker]],[1]!Table1[[Symbol]:[Industry]],2,FALSE),"-")</f>
        <v>-</v>
      </c>
      <c r="D5073" t="s">
        <v>705</v>
      </c>
      <c r="F5073">
        <v>174.13</v>
      </c>
      <c r="G5073">
        <v>31.9435275109442</v>
      </c>
      <c r="H5073">
        <v>-2.9184911840108301</v>
      </c>
      <c r="I5073">
        <v>7.8378932194265802</v>
      </c>
      <c r="J5073">
        <v>-2.53250703563066</v>
      </c>
      <c r="K5073">
        <v>168.182214695081</v>
      </c>
      <c r="L5073">
        <v>147.60729271204301</v>
      </c>
      <c r="N5073">
        <v>1.0164188008587201</v>
      </c>
      <c r="O5073">
        <v>5.0938953655315</v>
      </c>
      <c r="P5073">
        <v>60.636531365313601</v>
      </c>
    </row>
    <row r="5074" spans="1:16" hidden="1" x14ac:dyDescent="0.3">
      <c r="A5074" t="s">
        <v>10302</v>
      </c>
      <c r="B5074" t="s">
        <v>10303</v>
      </c>
      <c r="C5074" t="str">
        <f>IFERROR(VLOOKUP(Table1[[#This Row],[Ticker]],[1]!Table1[[Symbol]:[Industry]],2,FALSE),"-")</f>
        <v>-</v>
      </c>
      <c r="D5074" t="s">
        <v>705</v>
      </c>
      <c r="F5074">
        <v>21.16</v>
      </c>
      <c r="G5074">
        <v>30.1538014500427</v>
      </c>
      <c r="H5074">
        <v>-2.7032607393500201</v>
      </c>
      <c r="I5074">
        <v>8.7657968631593501</v>
      </c>
      <c r="J5074">
        <v>-1.13088781496901</v>
      </c>
      <c r="K5074">
        <v>20.4329640470736</v>
      </c>
      <c r="L5074">
        <v>17.973094655587499</v>
      </c>
      <c r="N5074">
        <v>0.871311417907492</v>
      </c>
      <c r="O5074">
        <v>6.2854442344045296</v>
      </c>
      <c r="P5074">
        <v>55.5981518493397</v>
      </c>
    </row>
    <row r="5075" spans="1:16" hidden="1" x14ac:dyDescent="0.3">
      <c r="A5075" t="s">
        <v>10304</v>
      </c>
      <c r="B5075" t="s">
        <v>10305</v>
      </c>
      <c r="C5075" t="str">
        <f>IFERROR(VLOOKUP(Table1[[#This Row],[Ticker]],[1]!Table1[[Symbol]:[Industry]],2,FALSE),"-")</f>
        <v>-</v>
      </c>
      <c r="D5075" t="s">
        <v>705</v>
      </c>
      <c r="F5075">
        <v>37.61</v>
      </c>
      <c r="G5075">
        <v>15.8413336282484</v>
      </c>
      <c r="H5075">
        <v>6.6060165811952096</v>
      </c>
      <c r="I5075">
        <v>9.3717982075173794</v>
      </c>
      <c r="J5075">
        <v>5.9597375094522196</v>
      </c>
      <c r="K5075">
        <v>35.826498066607797</v>
      </c>
      <c r="L5075">
        <v>32.323830150471501</v>
      </c>
      <c r="N5075">
        <v>2.4895373849072602</v>
      </c>
      <c r="O5075">
        <v>18.053709119914899</v>
      </c>
      <c r="P5075">
        <v>44.653846153846096</v>
      </c>
    </row>
    <row r="5076" spans="1:16" hidden="1" x14ac:dyDescent="0.3">
      <c r="A5076" t="s">
        <v>10306</v>
      </c>
      <c r="B5076" t="s">
        <v>10307</v>
      </c>
      <c r="C5076" t="str">
        <f>IFERROR(VLOOKUP(Table1[[#This Row],[Ticker]],[1]!Table1[[Symbol]:[Industry]],2,FALSE),"-")</f>
        <v>-</v>
      </c>
      <c r="D5076" t="s">
        <v>1617</v>
      </c>
      <c r="F5076">
        <v>72.92</v>
      </c>
      <c r="G5076">
        <v>-0.95321771505615804</v>
      </c>
      <c r="H5076">
        <v>-1.65895287572143</v>
      </c>
      <c r="I5076">
        <v>2.9989408938742299</v>
      </c>
      <c r="J5076">
        <v>2.27877482123457</v>
      </c>
      <c r="K5076">
        <v>71.442793101365098</v>
      </c>
      <c r="L5076">
        <v>66.832571268947902</v>
      </c>
      <c r="N5076">
        <v>3.33281137658479</v>
      </c>
      <c r="O5076">
        <v>12.4520021941854</v>
      </c>
      <c r="P5076">
        <v>29.982174688057</v>
      </c>
    </row>
    <row r="5077" spans="1:16" hidden="1" x14ac:dyDescent="0.3">
      <c r="A5077" t="s">
        <v>10308</v>
      </c>
      <c r="B5077" t="s">
        <v>10309</v>
      </c>
      <c r="C5077" t="str">
        <f>IFERROR(VLOOKUP(Table1[[#This Row],[Ticker]],[1]!Table1[[Symbol]:[Industry]],2,FALSE),"-")</f>
        <v>-</v>
      </c>
      <c r="D5077" t="s">
        <v>705</v>
      </c>
      <c r="F5077">
        <v>1000</v>
      </c>
      <c r="G5077">
        <v>-24.1288933907318</v>
      </c>
      <c r="H5077">
        <v>-4.2897992008884698</v>
      </c>
      <c r="I5077">
        <v>-13.618083404457799</v>
      </c>
      <c r="J5077">
        <v>0.314007717418955</v>
      </c>
      <c r="K5077">
        <v>999.99787225884404</v>
      </c>
      <c r="L5077">
        <v>999.99839658133703</v>
      </c>
      <c r="N5077">
        <v>1.1782079765717199</v>
      </c>
      <c r="O5077">
        <v>3</v>
      </c>
      <c r="P5077">
        <v>0.59957345780854399</v>
      </c>
    </row>
    <row r="5078" spans="1:16" hidden="1" x14ac:dyDescent="0.3">
      <c r="A5078" t="s">
        <v>10310</v>
      </c>
      <c r="B5078" t="s">
        <v>10311</v>
      </c>
      <c r="C5078" t="str">
        <f>IFERROR(VLOOKUP(Table1[[#This Row],[Ticker]],[1]!Table1[[Symbol]:[Industry]],2,FALSE),"-")</f>
        <v>-</v>
      </c>
      <c r="D5078" t="s">
        <v>705</v>
      </c>
      <c r="F5078">
        <v>73.77</v>
      </c>
      <c r="G5078">
        <v>36.5900608576341</v>
      </c>
      <c r="H5078">
        <v>-4.3305158132663202</v>
      </c>
      <c r="I5078">
        <v>12.8963791134105</v>
      </c>
      <c r="J5078">
        <v>1.24689752515237</v>
      </c>
      <c r="K5078">
        <v>73.564896275232599</v>
      </c>
      <c r="L5078">
        <v>65.030276044232195</v>
      </c>
      <c r="N5078">
        <v>0.99069362933501903</v>
      </c>
      <c r="O5078">
        <v>17.5274501830012</v>
      </c>
      <c r="P5078">
        <v>67.316851893853396</v>
      </c>
    </row>
    <row r="5079" spans="1:16" hidden="1" x14ac:dyDescent="0.3">
      <c r="A5079" t="s">
        <v>10312</v>
      </c>
      <c r="B5079" t="s">
        <v>10313</v>
      </c>
      <c r="C5079" t="str">
        <f>IFERROR(VLOOKUP(Table1[[#This Row],[Ticker]],[1]!Table1[[Symbol]:[Industry]],2,FALSE),"-")</f>
        <v>-</v>
      </c>
      <c r="D5079" t="s">
        <v>705</v>
      </c>
      <c r="F5079">
        <v>81.739999999999995</v>
      </c>
      <c r="G5079">
        <v>-1.2670265637364999</v>
      </c>
      <c r="H5079">
        <v>0.62382843826697998</v>
      </c>
      <c r="I5079">
        <v>1.4772562081837399</v>
      </c>
      <c r="J5079">
        <v>1.0274508962164901</v>
      </c>
      <c r="K5079">
        <v>78.681723269110293</v>
      </c>
      <c r="L5079">
        <v>73.255617501000103</v>
      </c>
      <c r="N5079">
        <v>0.878287762298398</v>
      </c>
      <c r="O5079">
        <v>3.9882554440910201</v>
      </c>
      <c r="P5079">
        <v>29.849086576648101</v>
      </c>
    </row>
    <row r="5080" spans="1:16" hidden="1" x14ac:dyDescent="0.3">
      <c r="A5080" t="s">
        <v>10314</v>
      </c>
      <c r="B5080" t="s">
        <v>10315</v>
      </c>
      <c r="C5080" t="str">
        <f>IFERROR(VLOOKUP(Table1[[#This Row],[Ticker]],[1]!Table1[[Symbol]:[Industry]],2,FALSE),"-")</f>
        <v>-</v>
      </c>
      <c r="D5080" t="s">
        <v>705</v>
      </c>
      <c r="F5080">
        <v>198.05</v>
      </c>
      <c r="G5080">
        <v>8.40808044317032</v>
      </c>
      <c r="H5080">
        <v>-1.4326563437456099</v>
      </c>
      <c r="I5080">
        <v>2.4051778626365601</v>
      </c>
      <c r="J5080">
        <v>-0.58589319348185098</v>
      </c>
      <c r="K5080">
        <v>190.810639138315</v>
      </c>
      <c r="L5080">
        <v>174.87936748732599</v>
      </c>
      <c r="N5080">
        <v>0.95153183092740601</v>
      </c>
      <c r="O5080">
        <v>3.1103256753345101</v>
      </c>
      <c r="P5080">
        <v>40.3813439183442</v>
      </c>
    </row>
    <row r="5081" spans="1:16" hidden="1" x14ac:dyDescent="0.3">
      <c r="A5081" t="s">
        <v>10316</v>
      </c>
      <c r="B5081" t="s">
        <v>10317</v>
      </c>
      <c r="C5081" t="str">
        <f>IFERROR(VLOOKUP(Table1[[#This Row],[Ticker]],[1]!Table1[[Symbol]:[Industry]],2,FALSE),"-")</f>
        <v>-</v>
      </c>
      <c r="F5081">
        <v>0</v>
      </c>
      <c r="G5081">
        <v>-24.1288933907318</v>
      </c>
    </row>
    <row r="5082" spans="1:16" hidden="1" x14ac:dyDescent="0.3">
      <c r="A5082" t="s">
        <v>10318</v>
      </c>
      <c r="B5082" t="s">
        <v>10319</v>
      </c>
      <c r="C5082" t="str">
        <f>IFERROR(VLOOKUP(Table1[[#This Row],[Ticker]],[1]!Table1[[Symbol]:[Industry]],2,FALSE),"-")</f>
        <v>-</v>
      </c>
      <c r="D5082" t="s">
        <v>1294</v>
      </c>
      <c r="F5082">
        <v>26.39</v>
      </c>
      <c r="G5082">
        <v>-17.502630764469199</v>
      </c>
      <c r="H5082">
        <v>-3.9875702624676101</v>
      </c>
      <c r="I5082">
        <v>-6.6450526078100198</v>
      </c>
      <c r="J5082">
        <v>1.4578648502761999</v>
      </c>
      <c r="K5082">
        <v>26.254823102686899</v>
      </c>
      <c r="L5082">
        <v>25.630525871929599</v>
      </c>
      <c r="N5082">
        <v>0.68694715190413602</v>
      </c>
      <c r="O5082">
        <v>12.9215611974232</v>
      </c>
      <c r="P5082">
        <v>11.397214014352</v>
      </c>
    </row>
    <row r="5083" spans="1:16" hidden="1" x14ac:dyDescent="0.3">
      <c r="A5083" t="s">
        <v>10320</v>
      </c>
      <c r="B5083" t="s">
        <v>10321</v>
      </c>
      <c r="C5083" t="str">
        <f>IFERROR(VLOOKUP(Table1[[#This Row],[Ticker]],[1]!Table1[[Symbol]:[Industry]],2,FALSE),"-")</f>
        <v>-</v>
      </c>
      <c r="D5083" t="s">
        <v>705</v>
      </c>
      <c r="F5083">
        <v>89.53</v>
      </c>
      <c r="G5083">
        <v>-2.5013971266372699</v>
      </c>
      <c r="H5083">
        <v>-4.6102766017062304</v>
      </c>
      <c r="I5083">
        <v>13.483995517966999</v>
      </c>
      <c r="J5083">
        <v>-2.05537869803607</v>
      </c>
      <c r="K5083">
        <v>89.105424587543595</v>
      </c>
      <c r="L5083">
        <v>80.740260695034394</v>
      </c>
      <c r="N5083">
        <v>1.2590777728884499</v>
      </c>
      <c r="O5083">
        <v>7.2266279459399101</v>
      </c>
      <c r="P5083">
        <v>31.661764705882302</v>
      </c>
    </row>
    <row r="5084" spans="1:16" hidden="1" x14ac:dyDescent="0.3">
      <c r="A5084" t="s">
        <v>10322</v>
      </c>
      <c r="B5084" t="s">
        <v>10323</v>
      </c>
      <c r="C5084" t="str">
        <f>IFERROR(VLOOKUP(Table1[[#This Row],[Ticker]],[1]!Table1[[Symbol]:[Industry]],2,FALSE),"-")</f>
        <v>-</v>
      </c>
      <c r="D5084" t="s">
        <v>1617</v>
      </c>
      <c r="F5084">
        <v>71.89</v>
      </c>
      <c r="G5084">
        <v>-2.7955600573985002</v>
      </c>
      <c r="H5084">
        <v>-2.7821920086339702</v>
      </c>
      <c r="I5084">
        <v>2.3158306316638302</v>
      </c>
      <c r="J5084">
        <v>0.973353613330457</v>
      </c>
      <c r="K5084">
        <v>71.437228090747197</v>
      </c>
      <c r="L5084">
        <v>66.687498741823902</v>
      </c>
      <c r="N5084">
        <v>1.7476802468086099</v>
      </c>
      <c r="O5084">
        <v>5.2441229656419397</v>
      </c>
      <c r="P5084">
        <v>30.7090909090909</v>
      </c>
    </row>
    <row r="5085" spans="1:16" hidden="1" x14ac:dyDescent="0.3">
      <c r="A5085" t="s">
        <v>10324</v>
      </c>
      <c r="B5085" t="s">
        <v>10325</v>
      </c>
      <c r="C5085" t="str">
        <f>IFERROR(VLOOKUP(Table1[[#This Row],[Ticker]],[1]!Table1[[Symbol]:[Industry]],2,FALSE),"-")</f>
        <v>-</v>
      </c>
      <c r="F5085">
        <v>349.55</v>
      </c>
      <c r="G5085">
        <v>72.192364682843007</v>
      </c>
      <c r="H5085">
        <v>44.558127066392601</v>
      </c>
      <c r="I5085">
        <v>35.891043189477202</v>
      </c>
      <c r="J5085">
        <v>-4.4047563043803502</v>
      </c>
      <c r="K5085">
        <v>288.49867744248098</v>
      </c>
      <c r="L5085">
        <v>242.637041421297</v>
      </c>
      <c r="N5085">
        <v>0.95045307005680202</v>
      </c>
      <c r="O5085">
        <v>22.786439708196198</v>
      </c>
      <c r="P5085">
        <v>110.508882866606</v>
      </c>
    </row>
    <row r="5086" spans="1:16" hidden="1" x14ac:dyDescent="0.3">
      <c r="A5086" t="s">
        <v>10326</v>
      </c>
      <c r="B5086" t="s">
        <v>10327</v>
      </c>
      <c r="C5086" t="str">
        <f>IFERROR(VLOOKUP(Table1[[#This Row],[Ticker]],[1]!Table1[[Symbol]:[Industry]],2,FALSE),"-")</f>
        <v>-</v>
      </c>
      <c r="D5086" t="s">
        <v>705</v>
      </c>
      <c r="F5086">
        <v>87.89</v>
      </c>
      <c r="G5086">
        <v>-5.7585230203614604</v>
      </c>
      <c r="H5086">
        <v>-5.4606288173023998</v>
      </c>
      <c r="I5086">
        <v>10.925923529002601</v>
      </c>
      <c r="J5086">
        <v>-3.0117811232964802</v>
      </c>
      <c r="K5086">
        <v>87.688588425752101</v>
      </c>
      <c r="L5086">
        <v>79.910685255378198</v>
      </c>
      <c r="N5086">
        <v>1.11542568243128</v>
      </c>
      <c r="O5086">
        <v>7.69143247240868</v>
      </c>
      <c r="P5086">
        <v>29.230995441846702</v>
      </c>
    </row>
    <row r="5087" spans="1:16" hidden="1" x14ac:dyDescent="0.3">
      <c r="A5087" t="s">
        <v>10328</v>
      </c>
      <c r="B5087" t="s">
        <v>10329</v>
      </c>
      <c r="C5087" t="str">
        <f>IFERROR(VLOOKUP(Table1[[#This Row],[Ticker]],[1]!Table1[[Symbol]:[Industry]],2,FALSE),"-")</f>
        <v>-</v>
      </c>
      <c r="F5087">
        <v>0</v>
      </c>
      <c r="G5087">
        <v>-24.1288933907318</v>
      </c>
    </row>
    <row r="5088" spans="1:16" hidden="1" x14ac:dyDescent="0.3">
      <c r="A5088" t="s">
        <v>10330</v>
      </c>
      <c r="B5088" t="s">
        <v>10331</v>
      </c>
      <c r="C5088" t="str">
        <f>IFERROR(VLOOKUP(Table1[[#This Row],[Ticker]],[1]!Table1[[Symbol]:[Industry]],2,FALSE),"-")</f>
        <v>-</v>
      </c>
    </row>
    <row r="5089" spans="1:16" hidden="1" x14ac:dyDescent="0.3">
      <c r="A5089" t="s">
        <v>10332</v>
      </c>
      <c r="B5089" t="s">
        <v>10333</v>
      </c>
      <c r="C5089" t="str">
        <f>IFERROR(VLOOKUP(Table1[[#This Row],[Ticker]],[1]!Table1[[Symbol]:[Industry]],2,FALSE),"-")</f>
        <v>-</v>
      </c>
      <c r="D5089" t="s">
        <v>705</v>
      </c>
      <c r="F5089">
        <v>40.409999999999997</v>
      </c>
      <c r="G5089">
        <v>10.1682152832462</v>
      </c>
      <c r="H5089">
        <v>7.4018133379423601</v>
      </c>
      <c r="I5089">
        <v>-3.68781246777659</v>
      </c>
      <c r="J5089">
        <v>-0.95808265703427797</v>
      </c>
      <c r="K5089">
        <v>36.797113725502697</v>
      </c>
      <c r="L5089">
        <v>34.781280756195002</v>
      </c>
      <c r="N5089">
        <v>0.37854902565246701</v>
      </c>
      <c r="O5089">
        <v>4.3553575847562698</v>
      </c>
      <c r="P5089">
        <v>39.344827586206797</v>
      </c>
    </row>
    <row r="5090" spans="1:16" hidden="1" x14ac:dyDescent="0.3">
      <c r="A5090" t="s">
        <v>10334</v>
      </c>
      <c r="B5090" t="s">
        <v>10335</v>
      </c>
      <c r="C5090" t="str">
        <f>IFERROR(VLOOKUP(Table1[[#This Row],[Ticker]],[1]!Table1[[Symbol]:[Industry]],2,FALSE),"-")</f>
        <v>-</v>
      </c>
      <c r="D5090" t="s">
        <v>705</v>
      </c>
      <c r="F5090">
        <v>526.41999999999996</v>
      </c>
      <c r="G5090">
        <v>-18.600066512373999</v>
      </c>
      <c r="H5090">
        <v>-2.9208102804174398</v>
      </c>
      <c r="I5090">
        <v>3.1031666908613902</v>
      </c>
      <c r="J5090">
        <v>-0.29545355104114701</v>
      </c>
      <c r="K5090">
        <v>511.99189562874102</v>
      </c>
      <c r="L5090">
        <v>479.33185010973801</v>
      </c>
      <c r="N5090">
        <v>0.30635380666128897</v>
      </c>
      <c r="O5090">
        <v>5.09669085521067</v>
      </c>
      <c r="P5090">
        <v>25.040380047505899</v>
      </c>
    </row>
    <row r="5091" spans="1:16" hidden="1" x14ac:dyDescent="0.3">
      <c r="A5091" t="s">
        <v>10336</v>
      </c>
      <c r="B5091" t="s">
        <v>10337</v>
      </c>
      <c r="C5091" t="str">
        <f>IFERROR(VLOOKUP(Table1[[#This Row],[Ticker]],[1]!Table1[[Symbol]:[Industry]],2,FALSE),"-")</f>
        <v>-</v>
      </c>
      <c r="D5091" t="s">
        <v>1294</v>
      </c>
      <c r="F5091">
        <v>999.99</v>
      </c>
      <c r="G5091">
        <v>-24.1288933907318</v>
      </c>
      <c r="H5091">
        <v>-4.2897992008884698</v>
      </c>
      <c r="I5091">
        <v>-13.617083414457699</v>
      </c>
      <c r="J5091">
        <v>0.31600771741915301</v>
      </c>
      <c r="K5091">
        <v>999.99026192392398</v>
      </c>
      <c r="L5091">
        <v>999.99049731635296</v>
      </c>
      <c r="N5091">
        <v>1.5024375239372001</v>
      </c>
      <c r="O5091">
        <v>1.8010180101801101</v>
      </c>
      <c r="P5091">
        <v>0.23957497995188401</v>
      </c>
    </row>
    <row r="5092" spans="1:16" hidden="1" x14ac:dyDescent="0.3">
      <c r="A5092" t="s">
        <v>10338</v>
      </c>
      <c r="B5092" t="s">
        <v>10339</v>
      </c>
      <c r="C5092" t="str">
        <f>IFERROR(VLOOKUP(Table1[[#This Row],[Ticker]],[1]!Table1[[Symbol]:[Industry]],2,FALSE),"-")</f>
        <v>-</v>
      </c>
      <c r="D5092" t="s">
        <v>705</v>
      </c>
      <c r="F5092">
        <v>73.36</v>
      </c>
      <c r="G5092">
        <v>39.183662263765001</v>
      </c>
      <c r="H5092">
        <v>-4.1526249896401897</v>
      </c>
      <c r="I5092">
        <v>12.7785058343361</v>
      </c>
      <c r="J5092">
        <v>0.45218191866733198</v>
      </c>
      <c r="K5092">
        <v>73.060712263506204</v>
      </c>
      <c r="L5092">
        <v>63.834701986121097</v>
      </c>
      <c r="N5092">
        <v>0.30302595431370799</v>
      </c>
      <c r="O5092">
        <v>13.0043620501635</v>
      </c>
      <c r="P5092">
        <v>67.030965391621095</v>
      </c>
    </row>
    <row r="5093" spans="1:16" hidden="1" x14ac:dyDescent="0.3">
      <c r="A5093" t="s">
        <v>10340</v>
      </c>
      <c r="B5093" t="s">
        <v>10341</v>
      </c>
      <c r="C5093" t="str">
        <f>IFERROR(VLOOKUP(Table1[[#This Row],[Ticker]],[1]!Table1[[Symbol]:[Industry]],2,FALSE),"-")</f>
        <v>-</v>
      </c>
      <c r="D5093" t="s">
        <v>705</v>
      </c>
      <c r="F5093">
        <v>26.16</v>
      </c>
      <c r="G5093">
        <v>-30.8003168655802</v>
      </c>
      <c r="H5093">
        <v>-8.0604802320542905</v>
      </c>
      <c r="I5093">
        <v>-2.4870919106344802</v>
      </c>
      <c r="J5093">
        <v>-4.9860146326036503</v>
      </c>
      <c r="K5093">
        <v>25.518884492004101</v>
      </c>
      <c r="L5093">
        <v>24.304148032041699</v>
      </c>
      <c r="N5093">
        <v>0.12069648908936</v>
      </c>
      <c r="O5093">
        <v>18.501529051987699</v>
      </c>
      <c r="P5093">
        <v>20.275862068965498</v>
      </c>
    </row>
    <row r="5094" spans="1:16" hidden="1" x14ac:dyDescent="0.3">
      <c r="A5094" t="s">
        <v>10342</v>
      </c>
      <c r="B5094" t="s">
        <v>10343</v>
      </c>
      <c r="C5094" t="str">
        <f>IFERROR(VLOOKUP(Table1[[#This Row],[Ticker]],[1]!Table1[[Symbol]:[Industry]],2,FALSE),"-")</f>
        <v>-</v>
      </c>
      <c r="D5094" t="s">
        <v>705</v>
      </c>
      <c r="F5094">
        <v>81.150000000000006</v>
      </c>
      <c r="G5094">
        <v>-22.066259759742</v>
      </c>
      <c r="H5094">
        <v>1.0243978510898</v>
      </c>
      <c r="I5094">
        <v>1.0015606533388499</v>
      </c>
      <c r="J5094">
        <v>5.7843857308849202E-2</v>
      </c>
      <c r="K5094">
        <v>78.313591622290701</v>
      </c>
      <c r="L5094">
        <v>72.836133937971994</v>
      </c>
      <c r="N5094">
        <v>0.30035403873716299</v>
      </c>
      <c r="O5094">
        <v>2.2797288971041199</v>
      </c>
      <c r="P5094">
        <v>28.748215135649598</v>
      </c>
    </row>
    <row r="5095" spans="1:16" hidden="1" x14ac:dyDescent="0.3">
      <c r="A5095" t="s">
        <v>10344</v>
      </c>
      <c r="B5095" t="s">
        <v>10345</v>
      </c>
      <c r="C5095" t="str">
        <f>IFERROR(VLOOKUP(Table1[[#This Row],[Ticker]],[1]!Table1[[Symbol]:[Industry]],2,FALSE),"-")</f>
        <v>-</v>
      </c>
      <c r="D5095" t="s">
        <v>705</v>
      </c>
      <c r="F5095">
        <v>22</v>
      </c>
      <c r="G5095">
        <v>13.810789347997799</v>
      </c>
      <c r="H5095">
        <v>1.7005389633627399</v>
      </c>
      <c r="I5095">
        <v>7.0035646473877202</v>
      </c>
      <c r="J5095">
        <v>-0.27402718157051897</v>
      </c>
      <c r="K5095">
        <v>20.776600941787098</v>
      </c>
      <c r="L5095">
        <v>18.7902847076321</v>
      </c>
      <c r="N5095">
        <v>0.90218231918965697</v>
      </c>
      <c r="O5095">
        <v>3.1818181818181701</v>
      </c>
      <c r="P5095">
        <v>40.306122448979501</v>
      </c>
    </row>
    <row r="5096" spans="1:16" hidden="1" x14ac:dyDescent="0.3">
      <c r="A5096" t="s">
        <v>10346</v>
      </c>
      <c r="B5096" t="s">
        <v>10347</v>
      </c>
      <c r="C5096" t="str">
        <f>IFERROR(VLOOKUP(Table1[[#This Row],[Ticker]],[1]!Table1[[Symbol]:[Industry]],2,FALSE),"-")</f>
        <v>-</v>
      </c>
      <c r="D5096" t="s">
        <v>1294</v>
      </c>
      <c r="F5096">
        <v>1000</v>
      </c>
      <c r="G5096">
        <v>-24.1298933807319</v>
      </c>
      <c r="H5096">
        <v>-4.2877991808882703</v>
      </c>
      <c r="I5096">
        <v>-13.618083404457799</v>
      </c>
      <c r="J5096">
        <v>0.31600770741905299</v>
      </c>
      <c r="K5096">
        <v>999.999950969623</v>
      </c>
      <c r="L5096">
        <v>1000.03240277307</v>
      </c>
      <c r="N5096">
        <v>0.33612750267163899</v>
      </c>
      <c r="O5096">
        <v>2</v>
      </c>
      <c r="P5096">
        <v>2.0408163265306101</v>
      </c>
    </row>
    <row r="5097" spans="1:16" hidden="1" x14ac:dyDescent="0.3">
      <c r="A5097" t="s">
        <v>10348</v>
      </c>
      <c r="B5097" t="s">
        <v>10349</v>
      </c>
      <c r="C5097" t="str">
        <f>IFERROR(VLOOKUP(Table1[[#This Row],[Ticker]],[1]!Table1[[Symbol]:[Industry]],2,FALSE),"-")</f>
        <v>-</v>
      </c>
      <c r="D5097" t="s">
        <v>1012</v>
      </c>
      <c r="F5097">
        <v>220.22</v>
      </c>
      <c r="G5097">
        <v>-24.1288933907318</v>
      </c>
      <c r="I5097">
        <v>-13.617083414457699</v>
      </c>
      <c r="O5097">
        <v>0</v>
      </c>
      <c r="P5097">
        <v>0</v>
      </c>
    </row>
    <row r="5098" spans="1:16" hidden="1" x14ac:dyDescent="0.3">
      <c r="A5098" t="s">
        <v>10350</v>
      </c>
      <c r="B5098" t="s">
        <v>10351</v>
      </c>
      <c r="C5098" t="str">
        <f>IFERROR(VLOOKUP(Table1[[#This Row],[Ticker]],[1]!Table1[[Symbol]:[Industry]],2,FALSE),"-")</f>
        <v>-</v>
      </c>
      <c r="D5098" t="s">
        <v>705</v>
      </c>
      <c r="F5098">
        <v>210.34</v>
      </c>
      <c r="G5098">
        <v>15.1783454992608</v>
      </c>
      <c r="H5098">
        <v>-4.90737639803812</v>
      </c>
      <c r="I5098">
        <v>7.4628152730853996</v>
      </c>
      <c r="J5098">
        <v>-1.80448885366268</v>
      </c>
      <c r="K5098">
        <v>203.881385057827</v>
      </c>
      <c r="L5098">
        <v>179.20927489862501</v>
      </c>
      <c r="N5098">
        <v>1.35558908991668</v>
      </c>
      <c r="O5098">
        <v>3.1663021774270099</v>
      </c>
      <c r="P5098">
        <v>48.576675849403102</v>
      </c>
    </row>
    <row r="5099" spans="1:16" hidden="1" x14ac:dyDescent="0.3">
      <c r="A5099" t="s">
        <v>10352</v>
      </c>
      <c r="B5099" t="s">
        <v>10353</v>
      </c>
      <c r="C5099" t="str">
        <f>IFERROR(VLOOKUP(Table1[[#This Row],[Ticker]],[1]!Table1[[Symbol]:[Industry]],2,FALSE),"-")</f>
        <v>-</v>
      </c>
      <c r="D5099" t="s">
        <v>705</v>
      </c>
      <c r="F5099">
        <v>245.84</v>
      </c>
      <c r="G5099">
        <v>-1.7473720844793299</v>
      </c>
      <c r="H5099">
        <v>0.67410738085249999</v>
      </c>
      <c r="I5099">
        <v>1.4550004649655699</v>
      </c>
      <c r="J5099">
        <v>0.50956812248126904</v>
      </c>
      <c r="K5099">
        <v>238.63295771481799</v>
      </c>
      <c r="L5099">
        <v>219.677729835419</v>
      </c>
      <c r="N5099">
        <v>0.44525237596953499</v>
      </c>
      <c r="O5099">
        <v>14.2694435405141</v>
      </c>
      <c r="P5099">
        <v>30.074074074074002</v>
      </c>
    </row>
    <row r="5100" spans="1:16" hidden="1" x14ac:dyDescent="0.3">
      <c r="A5100" t="s">
        <v>10354</v>
      </c>
      <c r="B5100" t="s">
        <v>10355</v>
      </c>
      <c r="C5100" t="str">
        <f>IFERROR(VLOOKUP(Table1[[#This Row],[Ticker]],[1]!Table1[[Symbol]:[Industry]],2,FALSE),"-")</f>
        <v>-</v>
      </c>
      <c r="D5100" t="s">
        <v>705</v>
      </c>
      <c r="F5100">
        <v>23.18</v>
      </c>
      <c r="G5100">
        <v>8.7077828270332098</v>
      </c>
      <c r="H5100">
        <v>-1.6558706294598999</v>
      </c>
      <c r="I5100">
        <v>4.3472931758730304</v>
      </c>
      <c r="J5100">
        <v>-1.3530846792361999</v>
      </c>
      <c r="K5100">
        <v>22.328490106208001</v>
      </c>
      <c r="N5100">
        <v>1.1326565336913099</v>
      </c>
      <c r="O5100">
        <v>5.6945642795513196</v>
      </c>
      <c r="P5100">
        <v>42.208588957055198</v>
      </c>
    </row>
    <row r="5101" spans="1:16" hidden="1" x14ac:dyDescent="0.3">
      <c r="A5101" t="s">
        <v>10356</v>
      </c>
      <c r="B5101" t="s">
        <v>10357</v>
      </c>
      <c r="C5101" t="str">
        <f>IFERROR(VLOOKUP(Table1[[#This Row],[Ticker]],[1]!Table1[[Symbol]:[Industry]],2,FALSE),"-")</f>
        <v>-</v>
      </c>
      <c r="D5101" t="s">
        <v>705</v>
      </c>
      <c r="F5101">
        <v>81.209999999999994</v>
      </c>
      <c r="G5101">
        <v>-1.6956052858019399</v>
      </c>
      <c r="H5101">
        <v>1.5541872327144499</v>
      </c>
      <c r="I5101">
        <v>1.2973074161634099</v>
      </c>
      <c r="J5101">
        <v>-0.199950605479427</v>
      </c>
      <c r="K5101">
        <v>78.370437884421193</v>
      </c>
      <c r="N5101">
        <v>0.91498793610170104</v>
      </c>
      <c r="O5101">
        <v>1.3421992365472299</v>
      </c>
      <c r="P5101">
        <v>30.415930624698799</v>
      </c>
    </row>
    <row r="5102" spans="1:16" hidden="1" x14ac:dyDescent="0.3">
      <c r="A5102" t="s">
        <v>10358</v>
      </c>
      <c r="B5102" t="s">
        <v>10359</v>
      </c>
      <c r="C5102" t="str">
        <f>IFERROR(VLOOKUP(Table1[[#This Row],[Ticker]],[1]!Table1[[Symbol]:[Industry]],2,FALSE),"-")</f>
        <v>-</v>
      </c>
      <c r="F5102">
        <v>101.75</v>
      </c>
      <c r="G5102">
        <v>-24.373991429947498</v>
      </c>
      <c r="H5102">
        <v>-4.2897992008884698</v>
      </c>
      <c r="I5102">
        <v>-13.617083414457699</v>
      </c>
      <c r="J5102">
        <v>0.31500770741905398</v>
      </c>
      <c r="K5102">
        <v>101.75004636612</v>
      </c>
      <c r="O5102">
        <v>0.24570024570025301</v>
      </c>
      <c r="P5102">
        <v>0</v>
      </c>
    </row>
    <row r="5103" spans="1:16" hidden="1" x14ac:dyDescent="0.3">
      <c r="A5103" t="s">
        <v>10360</v>
      </c>
      <c r="B5103" t="s">
        <v>10361</v>
      </c>
      <c r="C5103" t="str">
        <f>IFERROR(VLOOKUP(Table1[[#This Row],[Ticker]],[1]!Table1[[Symbol]:[Industry]],2,FALSE),"-")</f>
        <v>-</v>
      </c>
      <c r="D5103" t="s">
        <v>705</v>
      </c>
      <c r="F5103">
        <v>27.8</v>
      </c>
      <c r="G5103">
        <v>42.238551253193897</v>
      </c>
      <c r="H5103">
        <v>-3.23410207675304</v>
      </c>
      <c r="I5103">
        <v>19.3336578576608</v>
      </c>
      <c r="J5103">
        <v>-3.9278346520152199</v>
      </c>
      <c r="K5103">
        <v>26.986293903632799</v>
      </c>
      <c r="N5103">
        <v>1.6828770506599999</v>
      </c>
      <c r="O5103">
        <v>5.1798561151078903</v>
      </c>
      <c r="P5103">
        <v>67.874396135265698</v>
      </c>
    </row>
    <row r="5104" spans="1:16" hidden="1" x14ac:dyDescent="0.3">
      <c r="A5104" t="s">
        <v>10362</v>
      </c>
      <c r="B5104" t="s">
        <v>10363</v>
      </c>
      <c r="C5104" t="str">
        <f>IFERROR(VLOOKUP(Table1[[#This Row],[Ticker]],[1]!Table1[[Symbol]:[Industry]],2,FALSE),"-")</f>
        <v>-</v>
      </c>
      <c r="D5104" t="s">
        <v>705</v>
      </c>
      <c r="F5104">
        <v>40.380000000000003</v>
      </c>
      <c r="G5104">
        <v>6.8049587493459898</v>
      </c>
      <c r="H5104">
        <v>10.1005133871149</v>
      </c>
      <c r="I5104">
        <v>-4.2750850391531197</v>
      </c>
      <c r="J5104">
        <v>1.6623130966405999</v>
      </c>
      <c r="K5104">
        <v>36.795187227281403</v>
      </c>
      <c r="N5104">
        <v>4.7724652067260198</v>
      </c>
      <c r="O5104">
        <v>12.6795443288756</v>
      </c>
      <c r="P5104">
        <v>32.828947368420998</v>
      </c>
    </row>
    <row r="5105" spans="1:16" hidden="1" x14ac:dyDescent="0.3">
      <c r="A5105" t="s">
        <v>10364</v>
      </c>
      <c r="B5105" t="s">
        <v>10365</v>
      </c>
      <c r="C5105" t="str">
        <f>IFERROR(VLOOKUP(Table1[[#This Row],[Ticker]],[1]!Table1[[Symbol]:[Industry]],2,FALSE),"-")</f>
        <v>-</v>
      </c>
      <c r="D5105" t="s">
        <v>1294</v>
      </c>
      <c r="F5105">
        <v>1000.01</v>
      </c>
      <c r="G5105">
        <v>-24.126893370731601</v>
      </c>
      <c r="H5105">
        <v>-4.2897992008884698</v>
      </c>
      <c r="I5105">
        <v>-13.6160834144577</v>
      </c>
      <c r="J5105">
        <v>0.31400770741905498</v>
      </c>
      <c r="K5105">
        <v>999.99989959048901</v>
      </c>
      <c r="N5105">
        <v>1.2699337291084201</v>
      </c>
      <c r="O5105">
        <v>0</v>
      </c>
      <c r="P5105">
        <v>0.50351758793969403</v>
      </c>
    </row>
    <row r="5106" spans="1:16" hidden="1" x14ac:dyDescent="0.3">
      <c r="A5106" t="s">
        <v>10366</v>
      </c>
      <c r="B5106" t="s">
        <v>10367</v>
      </c>
      <c r="C5106" t="str">
        <f>IFERROR(VLOOKUP(Table1[[#This Row],[Ticker]],[1]!Table1[[Symbol]:[Industry]],2,FALSE),"-")</f>
        <v>-</v>
      </c>
      <c r="D5106" t="s">
        <v>1617</v>
      </c>
      <c r="F5106">
        <v>74.349999999999994</v>
      </c>
      <c r="G5106">
        <v>-9.7442780061164491</v>
      </c>
      <c r="H5106">
        <v>-1.58343925501567</v>
      </c>
      <c r="I5106">
        <v>2.91896674228204</v>
      </c>
      <c r="J5106">
        <v>1.44758598856496</v>
      </c>
      <c r="K5106">
        <v>73.771040265501796</v>
      </c>
      <c r="N5106">
        <v>0.76411870987959596</v>
      </c>
      <c r="O5106">
        <v>3.3624747814391398</v>
      </c>
      <c r="P5106">
        <v>40.018832391713701</v>
      </c>
    </row>
    <row r="5107" spans="1:16" hidden="1" x14ac:dyDescent="0.3">
      <c r="A5107" t="s">
        <v>10368</v>
      </c>
      <c r="B5107" t="s">
        <v>10369</v>
      </c>
      <c r="C5107" t="str">
        <f>IFERROR(VLOOKUP(Table1[[#This Row],[Ticker]],[1]!Table1[[Symbol]:[Industry]],2,FALSE),"-")</f>
        <v>-</v>
      </c>
      <c r="D5107" t="s">
        <v>705</v>
      </c>
      <c r="F5107">
        <v>89.96</v>
      </c>
      <c r="G5107">
        <v>-7.52487524426392</v>
      </c>
      <c r="H5107">
        <v>-3.3484924456282199</v>
      </c>
      <c r="I5107">
        <v>10.243580223157499</v>
      </c>
      <c r="J5107">
        <v>-2.1983612765381499</v>
      </c>
      <c r="K5107">
        <v>90.198073162885706</v>
      </c>
      <c r="N5107">
        <v>0.64428815922202398</v>
      </c>
      <c r="O5107">
        <v>8.9039573143619499</v>
      </c>
      <c r="P5107">
        <v>27.223872153867902</v>
      </c>
    </row>
    <row r="5108" spans="1:16" hidden="1" x14ac:dyDescent="0.3">
      <c r="A5108" t="s">
        <v>10370</v>
      </c>
      <c r="B5108" t="s">
        <v>10371</v>
      </c>
      <c r="C5108" t="str">
        <f>IFERROR(VLOOKUP(Table1[[#This Row],[Ticker]],[1]!Table1[[Symbol]:[Industry]],2,FALSE),"-")</f>
        <v>-</v>
      </c>
      <c r="D5108" t="s">
        <v>1617</v>
      </c>
      <c r="F5108">
        <v>72.95</v>
      </c>
      <c r="G5108">
        <v>-6.3726383463411898</v>
      </c>
      <c r="H5108">
        <v>0.92076468205228901</v>
      </c>
      <c r="I5108">
        <v>3.85473623127492</v>
      </c>
      <c r="J5108">
        <v>1.6905235258509601</v>
      </c>
      <c r="K5108">
        <v>71.401584345259394</v>
      </c>
      <c r="N5108">
        <v>0.29606093111832799</v>
      </c>
      <c r="O5108">
        <v>3.6326250856750999</v>
      </c>
      <c r="P5108">
        <v>35.092592592592602</v>
      </c>
    </row>
    <row r="5109" spans="1:16" hidden="1" x14ac:dyDescent="0.3">
      <c r="A5109" t="s">
        <v>10372</v>
      </c>
      <c r="B5109" t="s">
        <v>10373</v>
      </c>
      <c r="C5109" t="str">
        <f>IFERROR(VLOOKUP(Table1[[#This Row],[Ticker]],[1]!Table1[[Symbol]:[Industry]],2,FALSE),"-")</f>
        <v>-</v>
      </c>
      <c r="D5109" t="s">
        <v>230</v>
      </c>
      <c r="F5109">
        <v>100.5</v>
      </c>
      <c r="G5109">
        <v>-23.6288933907318</v>
      </c>
      <c r="I5109">
        <v>-13.117083414457699</v>
      </c>
      <c r="N5109">
        <v>1.7777777777777699</v>
      </c>
      <c r="O5109">
        <v>6.4676616915422898</v>
      </c>
      <c r="P5109">
        <v>0.49999999999998901</v>
      </c>
    </row>
    <row r="5110" spans="1:16" hidden="1" x14ac:dyDescent="0.3">
      <c r="A5110" t="s">
        <v>10374</v>
      </c>
      <c r="B5110" t="s">
        <v>10375</v>
      </c>
      <c r="C5110" t="str">
        <f>IFERROR(VLOOKUP(Table1[[#This Row],[Ticker]],[1]!Table1[[Symbol]:[Industry]],2,FALSE),"-")</f>
        <v>-</v>
      </c>
      <c r="D5110" t="s">
        <v>1617</v>
      </c>
      <c r="F5110">
        <v>7.3</v>
      </c>
      <c r="G5110">
        <v>-21.3119919822811</v>
      </c>
      <c r="H5110">
        <v>-1.63245654354582</v>
      </c>
      <c r="I5110">
        <v>4.1248520694131896</v>
      </c>
      <c r="J5110">
        <v>1.27786878032139</v>
      </c>
      <c r="K5110">
        <v>7.1484185802639102</v>
      </c>
      <c r="N5110">
        <v>1.09385163835012</v>
      </c>
      <c r="O5110">
        <v>16.438356164383499</v>
      </c>
      <c r="P5110">
        <v>21.6666666666666</v>
      </c>
    </row>
    <row r="5111" spans="1:16" hidden="1" x14ac:dyDescent="0.3">
      <c r="A5111" t="s">
        <v>10376</v>
      </c>
      <c r="B5111" t="s">
        <v>10377</v>
      </c>
      <c r="C5111" t="str">
        <f>IFERROR(VLOOKUP(Table1[[#This Row],[Ticker]],[1]!Table1[[Symbol]:[Industry]],2,FALSE),"-")</f>
        <v>-</v>
      </c>
      <c r="D5111" t="s">
        <v>705</v>
      </c>
      <c r="F5111">
        <v>8.77</v>
      </c>
      <c r="G5111">
        <v>-15.5892894303358</v>
      </c>
      <c r="H5111">
        <v>-4.5140144475252404</v>
      </c>
      <c r="I5111">
        <v>11.311691514317101</v>
      </c>
      <c r="J5111">
        <v>-1.34245085611686</v>
      </c>
      <c r="K5111">
        <v>8.7378000952745207</v>
      </c>
      <c r="N5111">
        <v>0.77651061183043002</v>
      </c>
      <c r="O5111">
        <v>17.673888255416198</v>
      </c>
      <c r="P5111">
        <v>30.118694362017699</v>
      </c>
    </row>
    <row r="5112" spans="1:16" hidden="1" x14ac:dyDescent="0.3">
      <c r="A5112" t="s">
        <v>10378</v>
      </c>
      <c r="B5112" t="s">
        <v>10379</v>
      </c>
      <c r="C5112" t="str">
        <f>IFERROR(VLOOKUP(Table1[[#This Row],[Ticker]],[1]!Table1[[Symbol]:[Industry]],2,FALSE),"-")</f>
        <v>-</v>
      </c>
      <c r="D5112" t="s">
        <v>1294</v>
      </c>
      <c r="F5112">
        <v>103.36</v>
      </c>
      <c r="G5112">
        <v>-20.995786226493099</v>
      </c>
      <c r="H5112">
        <v>-3.8135161526769501</v>
      </c>
      <c r="I5112">
        <v>-10.483976250218999</v>
      </c>
      <c r="J5112">
        <v>0.43123046770961598</v>
      </c>
      <c r="K5112">
        <v>102.718749168426</v>
      </c>
      <c r="N5112">
        <v>0.97336651685971198</v>
      </c>
      <c r="O5112">
        <v>2.6993034055727598</v>
      </c>
      <c r="P5112">
        <v>5.0940518556176801</v>
      </c>
    </row>
    <row r="5113" spans="1:16" hidden="1" x14ac:dyDescent="0.3">
      <c r="A5113" t="s">
        <v>10380</v>
      </c>
      <c r="B5113" t="s">
        <v>10381</v>
      </c>
      <c r="C5113" t="str">
        <f>IFERROR(VLOOKUP(Table1[[#This Row],[Ticker]],[1]!Table1[[Symbol]:[Industry]],2,FALSE),"-")</f>
        <v>-</v>
      </c>
      <c r="D5113" t="s">
        <v>705</v>
      </c>
      <c r="F5113">
        <v>52.45</v>
      </c>
      <c r="G5113">
        <v>-9.1825861367322705</v>
      </c>
      <c r="H5113">
        <v>-1.9037662231968999</v>
      </c>
      <c r="I5113">
        <v>1.3292238395417899</v>
      </c>
      <c r="J5113">
        <v>0.42881650863301901</v>
      </c>
      <c r="K5113">
        <v>51.179000101617099</v>
      </c>
      <c r="N5113">
        <v>8.2913694866063606E-2</v>
      </c>
      <c r="O5113">
        <v>14.394661582459401</v>
      </c>
      <c r="P5113">
        <v>17.4429019256605</v>
      </c>
    </row>
    <row r="5114" spans="1:16" hidden="1" x14ac:dyDescent="0.3">
      <c r="A5114" t="s">
        <v>10382</v>
      </c>
      <c r="B5114" t="s">
        <v>10383</v>
      </c>
      <c r="C5114" t="str">
        <f>IFERROR(VLOOKUP(Table1[[#This Row],[Ticker]],[1]!Table1[[Symbol]:[Industry]],2,FALSE),"-")</f>
        <v>-</v>
      </c>
      <c r="D5114" t="s">
        <v>705</v>
      </c>
      <c r="F5114">
        <v>246.57</v>
      </c>
      <c r="G5114">
        <v>-10.8415053824616</v>
      </c>
      <c r="H5114">
        <v>0.946694477003308</v>
      </c>
      <c r="I5114">
        <v>-0.329695406187614</v>
      </c>
      <c r="J5114">
        <v>0.69673359574392602</v>
      </c>
      <c r="K5114">
        <v>237.44737570001499</v>
      </c>
      <c r="N5114">
        <v>0.98224292737097196</v>
      </c>
      <c r="O5114">
        <v>4.2868151032161101</v>
      </c>
      <c r="P5114">
        <v>14.6623883928571</v>
      </c>
    </row>
    <row r="5115" spans="1:16" hidden="1" x14ac:dyDescent="0.3">
      <c r="A5115" t="s">
        <v>10384</v>
      </c>
      <c r="B5115" t="s">
        <v>10385</v>
      </c>
      <c r="C5115" t="str">
        <f>IFERROR(VLOOKUP(Table1[[#This Row],[Ticker]],[1]!Table1[[Symbol]:[Industry]],2,FALSE),"-")</f>
        <v>-</v>
      </c>
      <c r="D5115" t="s">
        <v>705</v>
      </c>
      <c r="F5115">
        <v>400.34</v>
      </c>
      <c r="G5115">
        <v>-14.1846427110295</v>
      </c>
      <c r="H5115">
        <v>7.6536415797880704</v>
      </c>
      <c r="I5115">
        <v>-3.6728327347554601</v>
      </c>
      <c r="J5115">
        <v>0.10450808784005799</v>
      </c>
      <c r="K5115">
        <v>365.24895981216901</v>
      </c>
      <c r="N5115">
        <v>0.469109838002782</v>
      </c>
      <c r="O5115">
        <v>7.9082779637308303</v>
      </c>
      <c r="P5115">
        <v>24.452872419796002</v>
      </c>
    </row>
    <row r="5116" spans="1:16" hidden="1" x14ac:dyDescent="0.3">
      <c r="A5116" t="s">
        <v>10386</v>
      </c>
      <c r="B5116" t="s">
        <v>10387</v>
      </c>
      <c r="C5116" t="str">
        <f>IFERROR(VLOOKUP(Table1[[#This Row],[Ticker]],[1]!Table1[[Symbol]:[Industry]],2,FALSE),"-")</f>
        <v>-</v>
      </c>
      <c r="D5116" t="s">
        <v>1294</v>
      </c>
      <c r="F5116">
        <v>23.69</v>
      </c>
      <c r="G5116">
        <v>-36.840757797511401</v>
      </c>
      <c r="H5116">
        <v>-2.5286308160087398</v>
      </c>
      <c r="I5116">
        <v>-26.328947821237399</v>
      </c>
      <c r="J5116">
        <v>1.77111049114496</v>
      </c>
      <c r="K5116">
        <v>23.357253484035301</v>
      </c>
      <c r="N5116">
        <v>0.47924484851834398</v>
      </c>
      <c r="O5116">
        <v>15.2384972562262</v>
      </c>
      <c r="P5116">
        <v>9.6759259259259203</v>
      </c>
    </row>
    <row r="5117" spans="1:16" hidden="1" x14ac:dyDescent="0.3">
      <c r="A5117" t="s">
        <v>10388</v>
      </c>
      <c r="B5117" t="s">
        <v>10389</v>
      </c>
      <c r="C5117" t="str">
        <f>IFERROR(VLOOKUP(Table1[[#This Row],[Ticker]],[1]!Table1[[Symbol]:[Industry]],2,FALSE),"-")</f>
        <v>-</v>
      </c>
      <c r="D5117" t="s">
        <v>1294</v>
      </c>
      <c r="F5117">
        <v>56.57</v>
      </c>
      <c r="G5117">
        <v>-34.1781858060601</v>
      </c>
      <c r="H5117">
        <v>-3.2202804843109298</v>
      </c>
      <c r="I5117">
        <v>-23.666375829786102</v>
      </c>
      <c r="J5117">
        <v>-0.73211271142910295</v>
      </c>
      <c r="K5117">
        <v>56.696298661968399</v>
      </c>
      <c r="N5117">
        <v>0.81221528597941595</v>
      </c>
      <c r="O5117">
        <v>16.917093866006699</v>
      </c>
      <c r="P5117">
        <v>6.3345864661654003</v>
      </c>
    </row>
    <row r="5118" spans="1:16" hidden="1" x14ac:dyDescent="0.3">
      <c r="A5118" t="s">
        <v>10390</v>
      </c>
      <c r="B5118" t="s">
        <v>10391</v>
      </c>
      <c r="C5118" t="str">
        <f>IFERROR(VLOOKUP(Table1[[#This Row],[Ticker]],[1]!Table1[[Symbol]:[Industry]],2,FALSE),"-")</f>
        <v>-</v>
      </c>
      <c r="D5118" t="s">
        <v>705</v>
      </c>
      <c r="F5118">
        <v>73.84</v>
      </c>
      <c r="G5118">
        <v>-14.313307429994101</v>
      </c>
      <c r="H5118">
        <v>-5.6544796494765102</v>
      </c>
      <c r="I5118">
        <v>-3.8014974537200898</v>
      </c>
      <c r="J5118">
        <v>0.83827953336231398</v>
      </c>
      <c r="K5118">
        <v>73.429078854460798</v>
      </c>
      <c r="N5118">
        <v>0.92187663191097802</v>
      </c>
      <c r="O5118">
        <v>10.576923076923</v>
      </c>
      <c r="P5118">
        <v>12.905198776758301</v>
      </c>
    </row>
    <row r="5119" spans="1:16" hidden="1" x14ac:dyDescent="0.3">
      <c r="A5119" t="s">
        <v>10392</v>
      </c>
      <c r="B5119" t="s">
        <v>10393</v>
      </c>
      <c r="C5119" t="str">
        <f>IFERROR(VLOOKUP(Table1[[#This Row],[Ticker]],[1]!Table1[[Symbol]:[Industry]],2,FALSE),"-")</f>
        <v>-</v>
      </c>
      <c r="D5119" t="s">
        <v>705</v>
      </c>
      <c r="F5119">
        <v>131.11000000000001</v>
      </c>
      <c r="G5119">
        <v>-12.5079160367389</v>
      </c>
      <c r="H5119">
        <v>-0.166500561977342</v>
      </c>
      <c r="I5119">
        <v>-1.9961060604648999</v>
      </c>
      <c r="J5119">
        <v>-0.258386787993789</v>
      </c>
      <c r="K5119">
        <v>125.636028594378</v>
      </c>
      <c r="N5119">
        <v>0.99438356950260998</v>
      </c>
      <c r="O5119">
        <v>1.3652658073373301</v>
      </c>
      <c r="P5119">
        <v>14.1079199303742</v>
      </c>
    </row>
    <row r="5120" spans="1:16" hidden="1" x14ac:dyDescent="0.3">
      <c r="A5120" t="s">
        <v>10394</v>
      </c>
      <c r="B5120" t="s">
        <v>10395</v>
      </c>
      <c r="C5120" t="str">
        <f>IFERROR(VLOOKUP(Table1[[#This Row],[Ticker]],[1]!Table1[[Symbol]:[Industry]],2,FALSE),"-")</f>
        <v>-</v>
      </c>
      <c r="D5120" t="s">
        <v>382</v>
      </c>
      <c r="F5120">
        <v>101.4</v>
      </c>
      <c r="G5120">
        <v>-26.6288933907318</v>
      </c>
      <c r="H5120">
        <v>-4.2897992008884698</v>
      </c>
      <c r="I5120">
        <v>-16.117083414457699</v>
      </c>
      <c r="N5120">
        <v>0.5</v>
      </c>
      <c r="O5120">
        <v>2.5641025641025501</v>
      </c>
      <c r="P5120">
        <v>1.0463378176382701</v>
      </c>
    </row>
    <row r="5121" spans="1:16" hidden="1" x14ac:dyDescent="0.3">
      <c r="A5121" t="s">
        <v>10396</v>
      </c>
      <c r="B5121" t="s">
        <v>10397</v>
      </c>
      <c r="C5121" t="str">
        <f>IFERROR(VLOOKUP(Table1[[#This Row],[Ticker]],[1]!Table1[[Symbol]:[Industry]],2,FALSE),"-")</f>
        <v>-</v>
      </c>
      <c r="D5121" t="s">
        <v>705</v>
      </c>
      <c r="F5121">
        <v>56.44</v>
      </c>
      <c r="G5121">
        <v>-7.66170395614661</v>
      </c>
      <c r="H5121">
        <v>-4.5181498068958499</v>
      </c>
      <c r="I5121">
        <v>2.8501060201274502</v>
      </c>
      <c r="J5121">
        <v>-1.17649420031594</v>
      </c>
      <c r="K5121">
        <v>54.340019776155799</v>
      </c>
      <c r="N5121">
        <v>5.6256026965496098</v>
      </c>
      <c r="O5121">
        <v>4.5357902197023403</v>
      </c>
      <c r="P5121">
        <v>27.9818594104308</v>
      </c>
    </row>
    <row r="5122" spans="1:16" hidden="1" x14ac:dyDescent="0.3">
      <c r="A5122" t="s">
        <v>10398</v>
      </c>
      <c r="B5122" t="s">
        <v>10399</v>
      </c>
      <c r="C5122" t="str">
        <f>IFERROR(VLOOKUP(Table1[[#This Row],[Ticker]],[1]!Table1[[Symbol]:[Industry]],2,FALSE),"-")</f>
        <v>-</v>
      </c>
      <c r="F5122">
        <v>199.15</v>
      </c>
      <c r="G5122">
        <v>-17.4890004857786</v>
      </c>
      <c r="H5122">
        <v>-14.063554856996999</v>
      </c>
      <c r="I5122">
        <v>-6.9771905095046103</v>
      </c>
      <c r="J5122">
        <v>-12.171277129096101</v>
      </c>
      <c r="K5122">
        <v>199.40201204034901</v>
      </c>
      <c r="N5122">
        <v>0.21097841465626699</v>
      </c>
      <c r="O5122">
        <v>29.5003766005523</v>
      </c>
      <c r="P5122">
        <v>75.694750771945294</v>
      </c>
    </row>
    <row r="5123" spans="1:16" hidden="1" x14ac:dyDescent="0.3">
      <c r="A5123" t="s">
        <v>10400</v>
      </c>
      <c r="B5123" t="s">
        <v>10401</v>
      </c>
      <c r="C5123" t="str">
        <f>IFERROR(VLOOKUP(Table1[[#This Row],[Ticker]],[1]!Table1[[Symbol]:[Industry]],2,FALSE),"-")</f>
        <v>-</v>
      </c>
      <c r="D5123" t="s">
        <v>705</v>
      </c>
      <c r="F5123">
        <v>52.21</v>
      </c>
      <c r="G5123">
        <v>-7.66670289329707</v>
      </c>
      <c r="H5123">
        <v>-3.3465883539637402</v>
      </c>
      <c r="I5123">
        <v>2.8451070829769902</v>
      </c>
      <c r="J5123">
        <v>-4.0239122180930504</v>
      </c>
      <c r="K5123">
        <v>50.104771786670298</v>
      </c>
      <c r="N5123">
        <v>1.42240524887179</v>
      </c>
      <c r="O5123">
        <v>5.8226393411223896</v>
      </c>
      <c r="P5123">
        <v>33.053007135575903</v>
      </c>
    </row>
    <row r="5124" spans="1:16" hidden="1" x14ac:dyDescent="0.3">
      <c r="A5124" t="s">
        <v>10402</v>
      </c>
      <c r="B5124" t="s">
        <v>10403</v>
      </c>
      <c r="C5124" t="str">
        <f>IFERROR(VLOOKUP(Table1[[#This Row],[Ticker]],[1]!Table1[[Symbol]:[Industry]],2,FALSE),"-")</f>
        <v>-</v>
      </c>
      <c r="D5124" t="s">
        <v>1617</v>
      </c>
      <c r="F5124">
        <v>11.82</v>
      </c>
      <c r="G5124">
        <v>-7.0991904204347902</v>
      </c>
      <c r="H5124">
        <v>-1.69688649561622</v>
      </c>
      <c r="I5124">
        <v>3.4126195558392598</v>
      </c>
      <c r="J5124">
        <v>0.31500770741905398</v>
      </c>
      <c r="K5124">
        <v>11.554092273621601</v>
      </c>
      <c r="N5124">
        <v>1.2233308403224901</v>
      </c>
      <c r="O5124">
        <v>8.1218274111675104</v>
      </c>
      <c r="P5124">
        <v>18.1999999999999</v>
      </c>
    </row>
    <row r="5125" spans="1:16" hidden="1" x14ac:dyDescent="0.3">
      <c r="A5125" t="s">
        <v>10404</v>
      </c>
      <c r="B5125" t="s">
        <v>10405</v>
      </c>
      <c r="C5125" t="str">
        <f>IFERROR(VLOOKUP(Table1[[#This Row],[Ticker]],[1]!Table1[[Symbol]:[Industry]],2,FALSE),"-")</f>
        <v>-</v>
      </c>
      <c r="F5125">
        <v>4.05</v>
      </c>
      <c r="G5125">
        <v>-59.3288933907318</v>
      </c>
      <c r="I5125">
        <v>-48.817083414457699</v>
      </c>
      <c r="N5125">
        <v>0.47433147116592</v>
      </c>
      <c r="O5125">
        <v>54.320987654320902</v>
      </c>
      <c r="P5125">
        <v>20.8955223880596</v>
      </c>
    </row>
    <row r="5126" spans="1:16" hidden="1" x14ac:dyDescent="0.3">
      <c r="A5126" t="s">
        <v>10406</v>
      </c>
      <c r="B5126" t="s">
        <v>10407</v>
      </c>
      <c r="C5126" t="str">
        <f>IFERROR(VLOOKUP(Table1[[#This Row],[Ticker]],[1]!Table1[[Symbol]:[Industry]],2,FALSE),"-")</f>
        <v>-</v>
      </c>
      <c r="F5126">
        <v>8.99</v>
      </c>
      <c r="G5126">
        <v>-61.129594161579703</v>
      </c>
      <c r="H5126">
        <v>-4.2897992008884698</v>
      </c>
      <c r="I5126">
        <v>-50.617784185305602</v>
      </c>
      <c r="J5126">
        <v>0.31500770741905398</v>
      </c>
      <c r="K5126">
        <v>8.93380021820564</v>
      </c>
      <c r="N5126">
        <v>1.4070509996248499</v>
      </c>
      <c r="O5126">
        <v>58.731924360400399</v>
      </c>
      <c r="P5126">
        <v>57.719298245613999</v>
      </c>
    </row>
    <row r="5127" spans="1:16" hidden="1" x14ac:dyDescent="0.3">
      <c r="A5127" t="s">
        <v>10408</v>
      </c>
      <c r="B5127" t="s">
        <v>10409</v>
      </c>
      <c r="C5127" t="str">
        <f>IFERROR(VLOOKUP(Table1[[#This Row],[Ticker]],[1]!Table1[[Symbol]:[Industry]],2,FALSE),"-")</f>
        <v>-</v>
      </c>
      <c r="D5127" t="s">
        <v>1012</v>
      </c>
      <c r="F5127">
        <v>106.32</v>
      </c>
      <c r="G5127">
        <v>-20.955676505724501</v>
      </c>
      <c r="H5127">
        <v>-4.5532790164526</v>
      </c>
      <c r="I5127">
        <v>-10.4438665294504</v>
      </c>
      <c r="J5127">
        <v>-0.53625515506926202</v>
      </c>
      <c r="K5127">
        <v>106.256305650239</v>
      </c>
      <c r="N5127">
        <v>1.1384311147555599</v>
      </c>
      <c r="O5127">
        <v>5.2483069977426799</v>
      </c>
      <c r="P5127">
        <v>5.1632047477744702</v>
      </c>
    </row>
    <row r="5128" spans="1:16" hidden="1" x14ac:dyDescent="0.3">
      <c r="A5128" t="s">
        <v>10410</v>
      </c>
      <c r="B5128" t="s">
        <v>10411</v>
      </c>
      <c r="C5128" t="str">
        <f>IFERROR(VLOOKUP(Table1[[#This Row],[Ticker]],[1]!Table1[[Symbol]:[Industry]],2,FALSE),"-")</f>
        <v>-</v>
      </c>
      <c r="D5128" t="s">
        <v>705</v>
      </c>
      <c r="F5128">
        <v>17.36</v>
      </c>
      <c r="G5128">
        <v>-0.57017452952187797</v>
      </c>
      <c r="H5128">
        <v>-0.64185478861285805</v>
      </c>
      <c r="I5128">
        <v>9.9416354467521799</v>
      </c>
      <c r="J5128">
        <v>1.21692428013607</v>
      </c>
      <c r="K5128">
        <v>16.7930042928596</v>
      </c>
      <c r="N5128">
        <v>0.99293048139323603</v>
      </c>
      <c r="O5128">
        <v>7.0852534562211904</v>
      </c>
      <c r="P5128">
        <v>33.538461538461497</v>
      </c>
    </row>
    <row r="5129" spans="1:16" hidden="1" x14ac:dyDescent="0.3">
      <c r="A5129" t="s">
        <v>10412</v>
      </c>
      <c r="B5129" t="s">
        <v>10413</v>
      </c>
      <c r="C5129" t="str">
        <f>IFERROR(VLOOKUP(Table1[[#This Row],[Ticker]],[1]!Table1[[Symbol]:[Industry]],2,FALSE),"-")</f>
        <v>-</v>
      </c>
      <c r="D5129" t="s">
        <v>705</v>
      </c>
      <c r="F5129">
        <v>109.27</v>
      </c>
      <c r="G5129">
        <v>2.6050430509290301</v>
      </c>
      <c r="H5129">
        <v>-7.0190858646013599</v>
      </c>
      <c r="I5129">
        <v>13.116853027203</v>
      </c>
      <c r="J5129">
        <v>0.79098024746481699</v>
      </c>
      <c r="K5129">
        <v>106.914186231412</v>
      </c>
      <c r="N5129">
        <v>1.4029996415388</v>
      </c>
      <c r="O5129">
        <v>5.9668710533540903</v>
      </c>
      <c r="P5129">
        <v>28.100820633059701</v>
      </c>
    </row>
    <row r="5130" spans="1:16" hidden="1" x14ac:dyDescent="0.3">
      <c r="A5130" t="s">
        <v>10414</v>
      </c>
      <c r="B5130" t="s">
        <v>10415</v>
      </c>
      <c r="C5130" t="str">
        <f>IFERROR(VLOOKUP(Table1[[#This Row],[Ticker]],[1]!Table1[[Symbol]:[Industry]],2,FALSE),"-")</f>
        <v>-</v>
      </c>
      <c r="D5130" t="s">
        <v>705</v>
      </c>
      <c r="F5130">
        <v>1021.25</v>
      </c>
      <c r="G5130">
        <v>-22.258569201205599</v>
      </c>
      <c r="H5130">
        <v>-3.8155951160433301</v>
      </c>
      <c r="I5130">
        <v>-11.7467592249315</v>
      </c>
      <c r="J5130">
        <v>0.43853711918375898</v>
      </c>
      <c r="K5130">
        <v>1014.97499016718</v>
      </c>
      <c r="N5130">
        <v>1.53188060871736</v>
      </c>
      <c r="O5130">
        <v>19.432068543451599</v>
      </c>
      <c r="P5130">
        <v>7.5826687875946801</v>
      </c>
    </row>
    <row r="5131" spans="1:16" hidden="1" x14ac:dyDescent="0.3">
      <c r="A5131" t="s">
        <v>10416</v>
      </c>
      <c r="B5131" t="s">
        <v>10417</v>
      </c>
      <c r="C5131" t="str">
        <f>IFERROR(VLOOKUP(Table1[[#This Row],[Ticker]],[1]!Table1[[Symbol]:[Industry]],2,FALSE),"-")</f>
        <v>-</v>
      </c>
      <c r="D5131" t="s">
        <v>705</v>
      </c>
      <c r="F5131">
        <v>11.1</v>
      </c>
      <c r="G5131">
        <v>-23.3114546986337</v>
      </c>
      <c r="H5131">
        <v>-1.18245456812011</v>
      </c>
      <c r="I5131">
        <v>-12.7996447223596</v>
      </c>
      <c r="J5131">
        <v>-4.4676009882331202</v>
      </c>
      <c r="O5131">
        <v>4.5045045045045002</v>
      </c>
      <c r="P5131">
        <v>19.870410367170599</v>
      </c>
    </row>
    <row r="5132" spans="1:16" hidden="1" x14ac:dyDescent="0.3">
      <c r="A5132" t="s">
        <v>10418</v>
      </c>
      <c r="B5132" t="s">
        <v>10419</v>
      </c>
      <c r="C5132" t="str">
        <f>IFERROR(VLOOKUP(Table1[[#This Row],[Ticker]],[1]!Table1[[Symbol]:[Industry]],2,FALSE),"-")</f>
        <v>-</v>
      </c>
      <c r="F5132">
        <v>11.24</v>
      </c>
      <c r="G5132">
        <v>49.864914658803698</v>
      </c>
      <c r="H5132">
        <v>25.314720573122798</v>
      </c>
      <c r="I5132">
        <v>60.3767246350778</v>
      </c>
      <c r="J5132">
        <v>14.2176889387993</v>
      </c>
      <c r="O5132">
        <v>16.014234875444799</v>
      </c>
      <c r="P5132">
        <v>102.522522522522</v>
      </c>
    </row>
    <row r="5133" spans="1:16" hidden="1" x14ac:dyDescent="0.3">
      <c r="A5133" t="s">
        <v>10420</v>
      </c>
      <c r="B5133" t="s">
        <v>10421</v>
      </c>
      <c r="C5133" t="str">
        <f>IFERROR(VLOOKUP(Table1[[#This Row],[Ticker]],[1]!Table1[[Symbol]:[Industry]],2,FALSE),"-")</f>
        <v>-</v>
      </c>
      <c r="D5133" t="s">
        <v>705</v>
      </c>
      <c r="F5133">
        <v>53.27</v>
      </c>
      <c r="G5133">
        <v>-16.924224443257401</v>
      </c>
      <c r="H5133">
        <v>-3.0817455096133002</v>
      </c>
      <c r="I5133">
        <v>-6.4124144669834102</v>
      </c>
      <c r="J5133">
        <v>-4.12098722287244</v>
      </c>
      <c r="O5133">
        <v>7.00206495213064</v>
      </c>
      <c r="P5133">
        <v>17.076923076922998</v>
      </c>
    </row>
    <row r="5134" spans="1:16" hidden="1" x14ac:dyDescent="0.3">
      <c r="A5134" t="s">
        <v>10422</v>
      </c>
      <c r="B5134" t="s">
        <v>10423</v>
      </c>
      <c r="C5134" t="str">
        <f>IFERROR(VLOOKUP(Table1[[#This Row],[Ticker]],[1]!Table1[[Symbol]:[Industry]],2,FALSE),"-")</f>
        <v>-</v>
      </c>
      <c r="D5134" t="s">
        <v>543</v>
      </c>
      <c r="F5134">
        <v>2.1</v>
      </c>
      <c r="G5134">
        <v>-24.1288933907318</v>
      </c>
      <c r="H5134">
        <v>-4.2897992008884698</v>
      </c>
      <c r="I5134">
        <v>-13.617083414457699</v>
      </c>
      <c r="J5134">
        <v>0.31500770741905398</v>
      </c>
      <c r="O5134">
        <v>0</v>
      </c>
      <c r="P5134">
        <v>0</v>
      </c>
    </row>
    <row r="5135" spans="1:16" hidden="1" x14ac:dyDescent="0.3">
      <c r="A5135" t="s">
        <v>10424</v>
      </c>
      <c r="B5135" t="s">
        <v>10425</v>
      </c>
      <c r="C5135" t="str">
        <f>IFERROR(VLOOKUP(Table1[[#This Row],[Ticker]],[1]!Table1[[Symbol]:[Industry]],2,FALSE),"-")</f>
        <v>-</v>
      </c>
      <c r="D5135" t="s">
        <v>106</v>
      </c>
    </row>
    <row r="5136" spans="1:16" hidden="1" x14ac:dyDescent="0.3">
      <c r="A5136" t="s">
        <v>10426</v>
      </c>
      <c r="B5136" t="s">
        <v>10427</v>
      </c>
      <c r="C5136" t="str">
        <f>IFERROR(VLOOKUP(Table1[[#This Row],[Ticker]],[1]!Table1[[Symbol]:[Industry]],2,FALSE),"-")</f>
        <v>-</v>
      </c>
      <c r="D5136" t="s">
        <v>1294</v>
      </c>
      <c r="F5136">
        <v>1000</v>
      </c>
      <c r="G5136">
        <v>-24.127893380731699</v>
      </c>
      <c r="H5136">
        <v>-4.2897992008884698</v>
      </c>
      <c r="I5136">
        <v>-13.6160834044576</v>
      </c>
      <c r="J5136">
        <v>0.31400770741905498</v>
      </c>
      <c r="O5136">
        <v>3</v>
      </c>
      <c r="P5136">
        <v>11.117284293571799</v>
      </c>
    </row>
    <row r="5137" spans="1:16" hidden="1" x14ac:dyDescent="0.3">
      <c r="A5137" t="s">
        <v>10428</v>
      </c>
      <c r="B5137" t="s">
        <v>10429</v>
      </c>
      <c r="C5137" t="str">
        <f>IFERROR(VLOOKUP(Table1[[#This Row],[Ticker]],[1]!Table1[[Symbol]:[Industry]],2,FALSE),"-")</f>
        <v>-</v>
      </c>
      <c r="F5137">
        <v>16</v>
      </c>
      <c r="G5137">
        <v>-35.633318169492803</v>
      </c>
      <c r="H5137">
        <v>-20.748132534221799</v>
      </c>
      <c r="I5137">
        <v>-25.121508193218801</v>
      </c>
      <c r="J5137">
        <v>-7.1821087862372304</v>
      </c>
      <c r="O5137">
        <v>29.6875</v>
      </c>
      <c r="P5137">
        <v>4.9868766404199398</v>
      </c>
    </row>
    <row r="5138" spans="1:16" hidden="1" x14ac:dyDescent="0.3">
      <c r="A5138" t="s">
        <v>10430</v>
      </c>
      <c r="B5138" t="s">
        <v>10431</v>
      </c>
      <c r="C5138" t="str">
        <f>IFERROR(VLOOKUP(Table1[[#This Row],[Ticker]],[1]!Table1[[Symbol]:[Industry]],2,FALSE),"-")</f>
        <v>-</v>
      </c>
      <c r="D5138" t="s">
        <v>705</v>
      </c>
      <c r="F5138">
        <v>10.49</v>
      </c>
      <c r="G5138">
        <v>-20.677216862132202</v>
      </c>
      <c r="H5138">
        <v>-0.72544276524489804</v>
      </c>
      <c r="I5138">
        <v>-10.165406885858101</v>
      </c>
      <c r="J5138">
        <v>-0.91256547482833905</v>
      </c>
      <c r="O5138">
        <v>14.299332697807399</v>
      </c>
      <c r="P5138">
        <v>4.8999999999999897</v>
      </c>
    </row>
    <row r="5139" spans="1:16" hidden="1" x14ac:dyDescent="0.3">
      <c r="A5139" t="s">
        <v>10432</v>
      </c>
      <c r="B5139" t="s">
        <v>10433</v>
      </c>
      <c r="C5139" t="str">
        <f>IFERROR(VLOOKUP(Table1[[#This Row],[Ticker]],[1]!Table1[[Symbol]:[Industry]],2,FALSE),"-")</f>
        <v>-</v>
      </c>
      <c r="D5139" t="s">
        <v>705</v>
      </c>
      <c r="F5139">
        <v>10.33</v>
      </c>
      <c r="G5139">
        <v>-22.355494375953501</v>
      </c>
      <c r="H5139">
        <v>-1.84839295088847</v>
      </c>
      <c r="I5139">
        <v>-11.8436843996794</v>
      </c>
      <c r="J5139">
        <v>-1.09476672867117</v>
      </c>
      <c r="O5139">
        <v>15.972894482091</v>
      </c>
      <c r="P5139">
        <v>2.48015873015872</v>
      </c>
    </row>
    <row r="5140" spans="1:16" hidden="1" x14ac:dyDescent="0.3">
      <c r="A5140" t="s">
        <v>10434</v>
      </c>
      <c r="B5140" t="s">
        <v>10435</v>
      </c>
      <c r="C5140" t="str">
        <f>IFERROR(VLOOKUP(Table1[[#This Row],[Ticker]],[1]!Table1[[Symbol]:[Industry]],2,FALSE),"-")</f>
        <v>-</v>
      </c>
      <c r="D5140" t="s">
        <v>705</v>
      </c>
      <c r="F5140">
        <v>52.01</v>
      </c>
      <c r="G5140">
        <v>-22.843596409232301</v>
      </c>
      <c r="H5140">
        <v>-2.8371553891511101</v>
      </c>
      <c r="I5140">
        <v>-12.3317864329582</v>
      </c>
      <c r="J5140">
        <v>1.0651519659302999</v>
      </c>
      <c r="O5140">
        <v>4.9798115746971696</v>
      </c>
      <c r="P5140">
        <v>3.7709497206704001</v>
      </c>
    </row>
    <row r="5141" spans="1:16" hidden="1" x14ac:dyDescent="0.3">
      <c r="A5141" t="s">
        <v>10436</v>
      </c>
      <c r="B5141" t="s">
        <v>10437</v>
      </c>
      <c r="C5141" t="str">
        <f>IFERROR(VLOOKUP(Table1[[#This Row],[Ticker]],[1]!Table1[[Symbol]:[Industry]],2,FALSE),"-")</f>
        <v>-</v>
      </c>
      <c r="F5141">
        <v>284.64999999999998</v>
      </c>
      <c r="G5141">
        <v>8.97842482296935</v>
      </c>
      <c r="H5141">
        <v>21.9669228005143</v>
      </c>
      <c r="I5141">
        <v>19.4902347992434</v>
      </c>
      <c r="J5141">
        <v>-13.436789130146799</v>
      </c>
      <c r="O5141">
        <v>27.1561566836465</v>
      </c>
      <c r="P5141">
        <v>42.324999999999903</v>
      </c>
    </row>
    <row r="5142" spans="1:16" hidden="1" x14ac:dyDescent="0.3">
      <c r="A5142" t="s">
        <v>10438</v>
      </c>
      <c r="B5142" t="s">
        <v>10439</v>
      </c>
      <c r="C5142" t="str">
        <f>IFERROR(VLOOKUP(Table1[[#This Row],[Ticker]],[1]!Table1[[Symbol]:[Industry]],2,FALSE),"-")</f>
        <v>-</v>
      </c>
      <c r="D5142" t="s">
        <v>1012</v>
      </c>
      <c r="F5142">
        <v>102</v>
      </c>
      <c r="G5142">
        <v>-22.332486205102999</v>
      </c>
      <c r="H5142">
        <v>-2.49339201525973</v>
      </c>
      <c r="I5142">
        <v>-11.820676228829001</v>
      </c>
      <c r="J5142">
        <v>0.31500770741905398</v>
      </c>
      <c r="O5142">
        <v>0</v>
      </c>
      <c r="P5142">
        <v>1.79640718562874</v>
      </c>
    </row>
    <row r="5143" spans="1:16" hidden="1" x14ac:dyDescent="0.3">
      <c r="A5143" t="s">
        <v>10440</v>
      </c>
      <c r="B5143" t="s">
        <v>10441</v>
      </c>
      <c r="C5143" t="str">
        <f>IFERROR(VLOOKUP(Table1[[#This Row],[Ticker]],[1]!Table1[[Symbol]:[Industry]],2,FALSE),"-")</f>
        <v>-</v>
      </c>
      <c r="D5143" t="s">
        <v>705</v>
      </c>
      <c r="F5143">
        <v>88.68</v>
      </c>
      <c r="G5143">
        <v>-27.2637923530474</v>
      </c>
      <c r="H5143">
        <v>-5.7513376624269297</v>
      </c>
      <c r="I5143">
        <v>-16.751982376773402</v>
      </c>
      <c r="J5143">
        <v>-2.9953222472930299</v>
      </c>
      <c r="O5143">
        <v>5.1871898962561902</v>
      </c>
      <c r="P5143">
        <v>0.31674208144796201</v>
      </c>
    </row>
    <row r="5144" spans="1:16" hidden="1" x14ac:dyDescent="0.3">
      <c r="A5144" t="s">
        <v>10442</v>
      </c>
      <c r="B5144" t="s">
        <v>10443</v>
      </c>
      <c r="C5144" t="str">
        <f>IFERROR(VLOOKUP(Table1[[#This Row],[Ticker]],[1]!Table1[[Symbol]:[Industry]],2,FALSE),"-")</f>
        <v>-</v>
      </c>
      <c r="D5144" t="s">
        <v>1294</v>
      </c>
      <c r="F5144">
        <v>1003.39</v>
      </c>
      <c r="G5144">
        <v>-23.800929466763399</v>
      </c>
      <c r="H5144">
        <v>-4.0830700161205096</v>
      </c>
      <c r="I5144">
        <v>-13.2891194904894</v>
      </c>
      <c r="J5144">
        <v>0.43674475539542801</v>
      </c>
      <c r="O5144">
        <v>9.9662145327528108E-4</v>
      </c>
      <c r="P5144">
        <v>0.33900000000000002</v>
      </c>
    </row>
    <row r="5145" spans="1:16" hidden="1" x14ac:dyDescent="0.3">
      <c r="A5145" t="s">
        <v>10444</v>
      </c>
      <c r="B5145" t="s">
        <v>10445</v>
      </c>
      <c r="C5145" t="str">
        <f>IFERROR(VLOOKUP(Table1[[#This Row],[Ticker]],[1]!Table1[[Symbol]:[Industry]],2,FALSE),"-")</f>
        <v>-</v>
      </c>
      <c r="F5145">
        <v>24.71</v>
      </c>
      <c r="G5145">
        <v>-35.435426054048399</v>
      </c>
      <c r="H5145">
        <v>-14.286229047371799</v>
      </c>
      <c r="I5145">
        <v>-24.923616077774302</v>
      </c>
      <c r="J5145">
        <v>-5.5124110449156403</v>
      </c>
      <c r="O5145">
        <v>13.354917037636501</v>
      </c>
      <c r="P5145">
        <v>0</v>
      </c>
    </row>
    <row r="5146" spans="1:16" hidden="1" x14ac:dyDescent="0.3">
      <c r="A5146" t="s">
        <v>10446</v>
      </c>
      <c r="B5146" t="s">
        <v>10447</v>
      </c>
      <c r="C5146" t="str">
        <f>IFERROR(VLOOKUP(Table1[[#This Row],[Ticker]],[1]!Table1[[Symbol]:[Industry]],2,FALSE),"-")</f>
        <v>-</v>
      </c>
      <c r="D5146" t="s">
        <v>705</v>
      </c>
      <c r="F5146">
        <v>100.3</v>
      </c>
      <c r="G5146">
        <v>-34.399066945929498</v>
      </c>
      <c r="H5146">
        <v>-8.0529319611559007</v>
      </c>
      <c r="I5146">
        <v>-23.8872569696554</v>
      </c>
      <c r="J5146">
        <v>0.67357344447084699</v>
      </c>
      <c r="O5146">
        <v>19.641076769690901</v>
      </c>
      <c r="P5146">
        <v>0.299999999999989</v>
      </c>
    </row>
    <row r="5147" spans="1:16" hidden="1" x14ac:dyDescent="0.3">
      <c r="A5147" t="s">
        <v>10448</v>
      </c>
      <c r="B5147" t="s">
        <v>10449</v>
      </c>
      <c r="C5147" t="str">
        <f>IFERROR(VLOOKUP(Table1[[#This Row],[Ticker]],[1]!Table1[[Symbol]:[Industry]],2,FALSE),"-")</f>
        <v>-</v>
      </c>
      <c r="D5147" t="s">
        <v>705</v>
      </c>
      <c r="F5147">
        <v>32.61</v>
      </c>
      <c r="G5147">
        <v>-25.490054915232701</v>
      </c>
      <c r="H5147">
        <v>-9.0264864618475702</v>
      </c>
      <c r="I5147">
        <v>-14.9782449389586</v>
      </c>
      <c r="J5147">
        <v>-4.4216795535400397</v>
      </c>
      <c r="O5147">
        <v>7.0223857712358102</v>
      </c>
      <c r="P5147">
        <v>1.90624999999999</v>
      </c>
    </row>
    <row r="5148" spans="1:16" hidden="1" x14ac:dyDescent="0.3">
      <c r="A5148" t="s">
        <v>10450</v>
      </c>
      <c r="B5148" t="s">
        <v>10451</v>
      </c>
      <c r="C5148" t="str">
        <f>IFERROR(VLOOKUP(Table1[[#This Row],[Ticker]],[1]!Table1[[Symbol]:[Industry]],2,FALSE),"-")</f>
        <v>-</v>
      </c>
      <c r="F5148">
        <v>15.02</v>
      </c>
      <c r="G5148">
        <v>-43.114869658261497</v>
      </c>
      <c r="H5148">
        <v>-24.639799200888401</v>
      </c>
      <c r="I5148">
        <v>-32.603059681987403</v>
      </c>
      <c r="J5148">
        <v>-20.034992292580899</v>
      </c>
      <c r="O5148">
        <v>39.813581890812202</v>
      </c>
      <c r="P5148">
        <v>1.96877121520704</v>
      </c>
    </row>
    <row r="5149" spans="1:16" hidden="1" x14ac:dyDescent="0.3">
      <c r="A5149" t="s">
        <v>10452</v>
      </c>
      <c r="B5149" t="s">
        <v>10453</v>
      </c>
      <c r="C5149" t="str">
        <f>IFERROR(VLOOKUP(Table1[[#This Row],[Ticker]],[1]!Table1[[Symbol]:[Industry]],2,FALSE),"-")</f>
        <v>-</v>
      </c>
      <c r="F5149">
        <v>377.05</v>
      </c>
      <c r="G5149">
        <v>-19.130285760545199</v>
      </c>
      <c r="H5149">
        <v>-4.2897992008884698</v>
      </c>
      <c r="I5149">
        <v>-8.6184757842711903</v>
      </c>
      <c r="J5149">
        <v>0.31500770741905398</v>
      </c>
      <c r="M5149">
        <v>100</v>
      </c>
      <c r="O5149">
        <v>0</v>
      </c>
      <c r="P5149">
        <v>10.248538011695899</v>
      </c>
    </row>
    <row r="5150" spans="1:16" hidden="1" x14ac:dyDescent="0.3">
      <c r="A5150" t="s">
        <v>10454</v>
      </c>
      <c r="B5150" t="s">
        <v>10455</v>
      </c>
      <c r="C5150" t="str">
        <f>IFERROR(VLOOKUP(Table1[[#This Row],[Ticker]],[1]!Table1[[Symbol]:[Industry]],2,FALSE),"-")</f>
        <v>-</v>
      </c>
      <c r="F5150">
        <v>975</v>
      </c>
      <c r="G5150">
        <v>-24.1288933907318</v>
      </c>
      <c r="I5150">
        <v>-13.617083414457699</v>
      </c>
      <c r="O5150">
        <v>0.82051282051283003</v>
      </c>
      <c r="P5150">
        <v>17.046818727490901</v>
      </c>
    </row>
    <row r="5151" spans="1:16" hidden="1" x14ac:dyDescent="0.3">
      <c r="A5151" t="s">
        <v>10456</v>
      </c>
      <c r="B5151" t="s">
        <v>10457</v>
      </c>
      <c r="C5151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Price_Filter_22_07_2024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2024-07-23T12:34:37Z</dcterms:created>
  <dcterms:modified xsi:type="dcterms:W3CDTF">2024-10-22T03:22:32Z</dcterms:modified>
</cp:coreProperties>
</file>